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2595" windowWidth="20730" windowHeight="11760" activeTab="0"/>
  </bookViews>
  <sheets>
    <sheet name="doc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<sst xmlns="http://schemas.openxmlformats.org/spreadsheetml/2006/main" count="458" uniqueCount="274">
  <si>
    <t>Dział</t>
  </si>
  <si>
    <t>Rozdział</t>
  </si>
  <si>
    <t>§</t>
  </si>
  <si>
    <t>Nazwa</t>
  </si>
  <si>
    <t>Plan ogółem</t>
  </si>
  <si>
    <t>010</t>
  </si>
  <si>
    <t>Rolnictwo i łowiectwo</t>
  </si>
  <si>
    <t xml:space="preserve">w tym z tytułu dotacji i środków na finansowanie wydatków na realizację zadań finansowanych z udziałem środków, o których mowa w art. 5 ust. 1 pkt 2 i 3 
</t>
  </si>
  <si>
    <t>01010</t>
  </si>
  <si>
    <t>Infrastruktura wodociągowa i sanitacyjna wsi</t>
  </si>
  <si>
    <t>1 000,00</t>
  </si>
  <si>
    <t>0920</t>
  </si>
  <si>
    <t>Wpływy z pozostałych odsetek</t>
  </si>
  <si>
    <t>01095</t>
  </si>
  <si>
    <t>Pozostała działalność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</si>
  <si>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</si>
  <si>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</si>
  <si>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</si>
  <si>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</si>
  <si>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500</t>
  </si>
  <si>
    <t>Handel</t>
  </si>
  <si>
    <t>50095</t>
  </si>
  <si>
    <t>0690</t>
  </si>
  <si>
    <t>Wpływy z różnych opłat</t>
  </si>
  <si>
    <t>200,00</t>
  </si>
  <si>
    <t>0940</t>
  </si>
  <si>
    <t>Wpływy z rozliczeń/zwrotów z lat ubiegłych</t>
  </si>
  <si>
    <t>600</t>
  </si>
  <si>
    <t>Transport i łączność</t>
  </si>
  <si>
    <t>60016</t>
  </si>
  <si>
    <t>Drogi publiczne gminne</t>
  </si>
  <si>
    <t>0950</t>
  </si>
  <si>
    <t>Wpływy z tytułu kar i odszkodowań wynikających z umów</t>
  </si>
  <si>
    <t>2 000,00</t>
  </si>
  <si>
    <t>700</t>
  </si>
  <si>
    <t>Gospodarka mieszkaniowa</t>
  </si>
  <si>
    <t>70005</t>
  </si>
  <si>
    <t>Gospodarka gruntami i nieruchomościami</t>
  </si>
  <si>
    <t>0470</t>
  </si>
  <si>
    <t>Wpływy z opłat za trwały zarząd, użytkowanie i służebności</t>
  </si>
  <si>
    <t>100,00</t>
  </si>
  <si>
    <t>0550</t>
  </si>
  <si>
    <t>Wpływy z opłat z tytułu użytkowania wieczystego nieruchomości</t>
  </si>
  <si>
    <t>710</t>
  </si>
  <si>
    <t>Działalność usługowa</t>
  </si>
  <si>
    <t>3 900,00</t>
  </si>
  <si>
    <t>71004</t>
  </si>
  <si>
    <t>Plany zagospodarowania przestrzennego</t>
  </si>
  <si>
    <t>0970</t>
  </si>
  <si>
    <t>Wpływy z różnych dochodów</t>
  </si>
  <si>
    <t>750</t>
  </si>
  <si>
    <t>Administracja publiczna</t>
  </si>
  <si>
    <t>75011</t>
  </si>
  <si>
    <t>Urzędy wojewódzkie</t>
  </si>
  <si>
    <t>2360</t>
  </si>
  <si>
    <t>Dochody jednostek samorządu terytorialnego związane z realizacją zadań z zakresu administracji rządowej oraz innych zadań zleconych ustawami</t>
  </si>
  <si>
    <t>75023</t>
  </si>
  <si>
    <t>Urzędy gmin (miast i miast na prawach powiatu)</t>
  </si>
  <si>
    <t>0630</t>
  </si>
  <si>
    <t>Wpływy z tytułu opłat i kosztów sądowych oraz innych opłat uiszczanych na rzecz Skarbu Państwa z tytułu postępowania sądowego i prokuratorskiego</t>
  </si>
  <si>
    <t>75095</t>
  </si>
  <si>
    <t>2058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</si>
  <si>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</si>
  <si>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</si>
  <si>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</si>
  <si>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</si>
  <si>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2 890,00</t>
  </si>
  <si>
    <t>75109</t>
  </si>
  <si>
    <t>Wybory do rad gmin, rad powiatów i sejmików województw, wybory wójtów, burmistrzów i prezydentów miast oraz referenda gminne, powiatowe i wojewódzkie</t>
  </si>
  <si>
    <t>75113</t>
  </si>
  <si>
    <t>Wybory do Parlamentu Europejskiego</t>
  </si>
  <si>
    <t>47 130,00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</si>
  <si>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</si>
  <si>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</si>
  <si>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</si>
  <si>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</si>
  <si>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</si>
  <si>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Wpływy z podatku od działalności gospodarczej osób fizycznych, opłacanego w formie karty podatkowej</t>
  </si>
  <si>
    <t>0910</t>
  </si>
  <si>
    <t>Wpływy z odsetek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</si>
  <si>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</si>
  <si>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</si>
  <si>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</si>
  <si>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Wpływy z podatku od nieruchomości</t>
  </si>
  <si>
    <t>0320</t>
  </si>
  <si>
    <t>Wpływy z podatku rolnego</t>
  </si>
  <si>
    <t>0330</t>
  </si>
  <si>
    <t>Wpływy z podatku leśnego</t>
  </si>
  <si>
    <t>0340</t>
  </si>
  <si>
    <t>Wpływy z podatku od środków transportowych</t>
  </si>
  <si>
    <t>0500</t>
  </si>
  <si>
    <t>Wpływy z podatku od czynności cywilnoprawnych</t>
  </si>
  <si>
    <t>0640</t>
  </si>
  <si>
    <t>Wpływy z tytułu kosztów egzekucyjnych, opłaty komorniczej i kosztów upomnień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</si>
  <si>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</si>
  <si>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</si>
  <si>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</si>
  <si>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Wpływy z podatku od spadków i darowizn</t>
  </si>
  <si>
    <t>30 000,00</t>
  </si>
  <si>
    <t>0430</t>
  </si>
  <si>
    <t>Wpływy z opłaty targowej</t>
  </si>
  <si>
    <t>300 000,00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</si>
  <si>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</si>
  <si>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</si>
  <si>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</si>
  <si>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</si>
  <si>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</si>
  <si>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</si>
  <si>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</si>
  <si>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zezwolenia na sprzedaż napojów alkoholowych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</si>
  <si>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</si>
  <si>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</si>
  <si>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</si>
  <si>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</si>
  <si>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</si>
  <si>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0020</t>
  </si>
  <si>
    <t>Wpływy z podatku dochodowego od osób prawnych</t>
  </si>
  <si>
    <t>758</t>
  </si>
  <si>
    <t>Różne rozliczenia</t>
  </si>
  <si>
    <t>75801</t>
  </si>
  <si>
    <t>Część oświatowa subwencji ogólnej dla jednostek samorządu terytorialnego</t>
  </si>
  <si>
    <t>15 324 917,00</t>
  </si>
  <si>
    <t>2920</t>
  </si>
  <si>
    <t>Subwencje ogólne z budżetu państwa</t>
  </si>
  <si>
    <t>75807</t>
  </si>
  <si>
    <t>Część wyrównawcza subwencji ogólnej dla gmin</t>
  </si>
  <si>
    <t>8 796 892,00</t>
  </si>
  <si>
    <t>75831</t>
  </si>
  <si>
    <t>Część równoważąca subwencji ogólnej dla gmin</t>
  </si>
  <si>
    <t>237 718,00</t>
  </si>
  <si>
    <t>801</t>
  </si>
  <si>
    <t>Oświata i wychowanie</t>
  </si>
  <si>
    <t>80101</t>
  </si>
  <si>
    <t>Szkoły podstawowe</t>
  </si>
  <si>
    <t>0610</t>
  </si>
  <si>
    <t>Wpływy z opłat egzaminacyjnych oraz opłat za wydawanie świadectw, dyplomów, zaświadczeń, certyfikatów i ich duplikatów</t>
  </si>
  <si>
    <t>0830</t>
  </si>
  <si>
    <t>Wpływy z usług</t>
  </si>
  <si>
    <t>2030</t>
  </si>
  <si>
    <t>Dotacje celowe otrzymane z budżetu państwa na realizację własnych zadań bieżących gmin (związków gmin, związków powiatowo-gminnych)</t>
  </si>
  <si>
    <t>80103</t>
  </si>
  <si>
    <t>Oddziały przedszkolne w szkołach podstawowych</t>
  </si>
  <si>
    <t>80104</t>
  </si>
  <si>
    <t xml:space="preserve">Przedszkola </t>
  </si>
  <si>
    <t>0660</t>
  </si>
  <si>
    <t>Wpływy z opłat za korzystanie z wychowania przedszkolnego</t>
  </si>
  <si>
    <t>80110</t>
  </si>
  <si>
    <t>Gimnazja</t>
  </si>
  <si>
    <t>80148</t>
  </si>
  <si>
    <t>Stołówki szkolne i przedszkolne</t>
  </si>
  <si>
    <t>0670</t>
  </si>
  <si>
    <t>Wpływy z opłat za korzystanie z wyżywienia w jednostkach realizujących zadania z zakresu wychowania przedszkolnego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</si>
  <si>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</si>
  <si>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</si>
  <si>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80153</t>
  </si>
  <si>
    <t>Zapewnienie uczniom prawa do bezpłatnego dostępu do podręczników, materiałów edukacyjnych lub materiałów ćwiczeniowych</t>
  </si>
  <si>
    <t>80195</t>
  </si>
  <si>
    <t>2057</t>
  </si>
  <si>
    <t>2059</t>
  </si>
  <si>
    <t>2700</t>
  </si>
  <si>
    <t>Środki na dofinansowanie własnych zadań bieżących gmin, powiatów (związków gmin, związków powiatowo-gminnych,związków powiatów), samorządów województw, pozyskane z innych źródeł</t>
  </si>
  <si>
    <t>852</t>
  </si>
  <si>
    <t>Pomoc społeczna</t>
  </si>
  <si>
    <t>85213</t>
  </si>
  <si>
    <t>Składki na ubezpieczenie zdrowotne opłacane za osoby pobierające niektóre świadczenia z pomocy społecznej oraz za osoby uczestniczące w zajęciach w centrum integracji społecznej</t>
  </si>
  <si>
    <t>27 000,00</t>
  </si>
  <si>
    <t>85214</t>
  </si>
  <si>
    <t>Zasiłki okresowe, celowe i pomoc w naturze oraz składki na ubezpieczenia emerytalne i rentowe</t>
  </si>
  <si>
    <t>35 200,00</t>
  </si>
  <si>
    <t>85215</t>
  </si>
  <si>
    <t>Dodatki mieszkaniowe</t>
  </si>
  <si>
    <t>330,00</t>
  </si>
  <si>
    <t>85216</t>
  </si>
  <si>
    <t>Zasiłki stałe</t>
  </si>
  <si>
    <t>237 000,00</t>
  </si>
  <si>
    <t>85219</t>
  </si>
  <si>
    <t>Ośrodki pomocy społecznej</t>
  </si>
  <si>
    <t>85228</t>
  </si>
  <si>
    <t>Usługi opiekuńcze i specjalistyczne usługi opiekuńcze</t>
  </si>
  <si>
    <t>8 000,00</t>
  </si>
  <si>
    <t>85230</t>
  </si>
  <si>
    <t>Pomoc w zakresie dożywiania</t>
  </si>
  <si>
    <t>29 950,00</t>
  </si>
  <si>
    <t>85295</t>
  </si>
  <si>
    <t>2051</t>
  </si>
  <si>
    <t>853</t>
  </si>
  <si>
    <t>Pozostałe zadania w zakresie polityki społecznej</t>
  </si>
  <si>
    <t>85326</t>
  </si>
  <si>
    <t>Solidarnościowy Fundusz Wsparcia Osób Niepełnosprawnych</t>
  </si>
  <si>
    <t>2170</t>
  </si>
  <si>
    <t>Środki otrzymane z państwowych funduszy celowych na realizację zadań bieżących jednostek sektora finansów publicznych</t>
  </si>
  <si>
    <t>854</t>
  </si>
  <si>
    <t>Edukacyjna opieka wychowawcza</t>
  </si>
  <si>
    <t>85412</t>
  </si>
  <si>
    <t>Kolonie i obozy oraz inne formy wypoczynku dzieci i młodzieży szkolnej, a także szkolenia młodzieży</t>
  </si>
  <si>
    <t>85415</t>
  </si>
  <si>
    <t>Pomoc materialna dla uczniów o charakterze socjalnym</t>
  </si>
  <si>
    <t>855</t>
  </si>
  <si>
    <t>Rodzina</t>
  </si>
  <si>
    <t>85501</t>
  </si>
  <si>
    <t>Świadczenie wychowawcze</t>
  </si>
  <si>
    <t>13 832 000,00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</si>
  <si>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</si>
  <si>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</si>
  <si>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85502</t>
  </si>
  <si>
    <t xml:space="preserve">Świadczenia rodzinne, świadczenie z funduszu alimentacyjnego oraz składki na ubezpieczenia emerytalne i rentowe z ubezpieczenia społecznego
</t>
  </si>
  <si>
    <t>85503</t>
  </si>
  <si>
    <t>Karta Dużej Rodziny</t>
  </si>
  <si>
    <t>85504</t>
  </si>
  <si>
    <t>Wspieranie rodziny</t>
  </si>
  <si>
    <t>85513</t>
  </si>
  <si>
    <t>900</t>
  </si>
  <si>
    <t>Gospodarka komunalna i ochrona środowiska</t>
  </si>
  <si>
    <t>90001</t>
  </si>
  <si>
    <t>Gospodarka ściekowa i ochrona wód</t>
  </si>
  <si>
    <t>90002</t>
  </si>
  <si>
    <t>Gospodarka odpadami komunalnymi</t>
  </si>
  <si>
    <t>1 290 000,00</t>
  </si>
  <si>
    <t>90013</t>
  </si>
  <si>
    <t>Schroniska dla zwierząt</t>
  </si>
  <si>
    <t>0960</t>
  </si>
  <si>
    <t>Wpływy z otrzymanych spadków, zapisów i darowizn w postaci pieniężnej</t>
  </si>
  <si>
    <t>90019</t>
  </si>
  <si>
    <t>Wpływy i wydatki związane z gromadzeniem środków z opłat i kar za korzystanie ze środowiska</t>
  </si>
  <si>
    <t>90020</t>
  </si>
  <si>
    <t>Wpływy i wydatki związane z gromadzeniem środków z opłat produktowych</t>
  </si>
  <si>
    <t>0400</t>
  </si>
  <si>
    <t>Wpływy z opłaty produktowej</t>
  </si>
  <si>
    <t>90026</t>
  </si>
  <si>
    <t>Pozostałe działania związane z gospodarką odpadami</t>
  </si>
  <si>
    <t>2460</t>
  </si>
  <si>
    <t>Środki otrzymane od pozostałych jednostek zaliczanych do sektora finansów publicznych na realizacje zadań bieżących jednostek zaliczanych do sektora finansów publicznych</t>
  </si>
  <si>
    <t>6630</t>
  </si>
  <si>
    <t>Dotacje celowe otrzymane z samorządu województwa na inwestycje i zakupy inwestycyjne realizowane na podstawie porozumień (umów) między jednostkami samorządu terytorialnego</t>
  </si>
  <si>
    <t>630</t>
  </si>
  <si>
    <t>Turystyka</t>
  </si>
  <si>
    <t>63095</t>
  </si>
  <si>
    <t>6257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</si>
  <si>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</si>
  <si>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0770</t>
  </si>
  <si>
    <t>Wpłaty z tytułu odpłatnego nabycia prawa własności oraz prawa użytkowania wieczystego nieruchomości</t>
  </si>
  <si>
    <t>41 816,00</t>
  </si>
  <si>
    <t>6680</t>
  </si>
  <si>
    <t>Wpłata środków finansowych z niewykorzystanych w terminie wydatków, które nie wygasają z upływem roku budżetowego</t>
  </si>
  <si>
    <t>90005</t>
  </si>
  <si>
    <t>Ochrona powietrza atmosferycznego i klimatu</t>
  </si>
  <si>
    <t>1 944 028,00</t>
  </si>
  <si>
    <t>Ogółem:</t>
  </si>
  <si>
    <t xml:space="preserve">w tym z tytułu dotacji
i środków na finansowanie wydatków na realizację zadań finansowanych z udziałem środków, o których mowa w art. 5 ust. 1 pkt 2 i 3 
</t>
  </si>
  <si>
    <t>3 147 878,00</t>
  </si>
  <si>
    <t>Wykonanie ogółem</t>
  </si>
  <si>
    <t>%</t>
  </si>
  <si>
    <t>6290</t>
  </si>
  <si>
    <t>Środki na dofinansowanie własnych inwestycji  gmin, powiatów (związków gmin, związków powiatowo-gminnych,związków powiatów), samorządów województw, pozyskane z innych źródeł</t>
  </si>
  <si>
    <t>0760</t>
  </si>
  <si>
    <t>Wpływy z tyt. przekształcenia prawa użytkowania wieczystego w prawo własności</t>
  </si>
  <si>
    <t>75075</t>
  </si>
  <si>
    <t>Promocja jednostek samorządu terytorialnego</t>
  </si>
  <si>
    <t>75085</t>
  </si>
  <si>
    <t>754</t>
  </si>
  <si>
    <t>75412</t>
  </si>
  <si>
    <t>6690</t>
  </si>
  <si>
    <t>Wpływy ze zwrotów niewykorzystanych dotacji oraz płatności, dotyczące dochodów majątkowych</t>
  </si>
  <si>
    <t>Bezpieczeństwo publiczne i ochrona przeciwpożarowa</t>
  </si>
  <si>
    <t>Ochotnicze straże pożarne</t>
  </si>
  <si>
    <t>90015</t>
  </si>
  <si>
    <t>Oświetlenie ulic, placów i dróg</t>
  </si>
  <si>
    <t>7 /6:5/</t>
  </si>
  <si>
    <t>Bieżące</t>
  </si>
  <si>
    <t>Majątkowe</t>
  </si>
  <si>
    <t>Wspólna obsługa jednostek samorządu terytorialnego</t>
  </si>
  <si>
    <t>Dotacje celowe w ramach programów finansowanych z udziałem środków europejskich oraz środków, o których mowa w art. 5 ust. 3 pkt 5 lit. a i b ustawy, lub …</t>
  </si>
  <si>
    <t>Składki na ubezpieczenie zdrowotne opłacane za osoby pobierające niektóre świadczenia rodzinne, zgodnie z przepisami ustawy o świadczeniach rodzinnych oraz …</t>
  </si>
  <si>
    <t>Tabela nr 2. Realizacja planowanych dochodów budżetu wg klasyfikacji budżetowej                                   za I półrocze 2019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</si>
</sst>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8"/>
      <color indexed="8"/>
      <name val="Arial"/>
      <family val="0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9"/>
      <color indexed="5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0" xfId="0" applyNumberFormat="1" applyFont="1" applyFill="1" applyBorder="1" applyAlignment="1" applyProtection="1">
      <alignment horizontal="center" wrapText="1"/>
      <protection locked="0"/>
    </xf>
    <xf numFmtId="49" fontId="7" fillId="0" borderId="10" xfId="0" applyNumberFormat="1" applyFont="1" applyFill="1" applyBorder="1" applyAlignment="1" applyProtection="1">
      <alignment horizontal="center" wrapText="1"/>
      <protection locked="0"/>
    </xf>
    <xf numFmtId="49" fontId="6" fillId="0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Fill="1" applyBorder="1" applyAlignment="1" applyProtection="1">
      <alignment horizontal="center" wrapText="1"/>
      <protection locked="0"/>
    </xf>
    <xf numFmtId="49" fontId="9" fillId="0" borderId="10" xfId="0" applyNumberFormat="1" applyFont="1" applyFill="1" applyBorder="1" applyAlignment="1" applyProtection="1">
      <alignment horizontal="center" wrapText="1"/>
      <protection locked="0"/>
    </xf>
    <xf numFmtId="49" fontId="9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NumberFormat="1" applyFont="1" applyFill="1" applyBorder="1" applyAlignment="1" applyProtection="1">
      <alignment horizontal="center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wrapText="1"/>
      <protection locked="0"/>
    </xf>
    <xf numFmtId="49" fontId="5" fillId="33" borderId="12" xfId="0" applyNumberFormat="1" applyFont="1" applyFill="1" applyBorder="1" applyAlignment="1" applyProtection="1">
      <alignment horizontal="center" wrapText="1"/>
      <protection locked="0"/>
    </xf>
    <xf numFmtId="49" fontId="5" fillId="33" borderId="13" xfId="0" applyNumberFormat="1" applyFont="1" applyFill="1" applyBorder="1" applyAlignment="1" applyProtection="1">
      <alignment horizontal="center" wrapText="1"/>
      <protection locked="0"/>
    </xf>
    <xf numFmtId="49" fontId="11" fillId="0" borderId="10" xfId="0" applyNumberFormat="1" applyFont="1" applyFill="1" applyBorder="1" applyAlignment="1" applyProtection="1">
      <alignment horizontal="center" wrapText="1"/>
      <protection locked="0"/>
    </xf>
    <xf numFmtId="49" fontId="5" fillId="0" borderId="11" xfId="0" applyNumberFormat="1" applyFont="1" applyFill="1" applyBorder="1" applyAlignment="1" applyProtection="1">
      <alignment horizontal="right" wrapText="1"/>
      <protection locked="0"/>
    </xf>
    <xf numFmtId="49" fontId="5" fillId="0" borderId="12" xfId="0" applyNumberFormat="1" applyFont="1" applyFill="1" applyBorder="1" applyAlignment="1" applyProtection="1">
      <alignment horizontal="right" wrapText="1"/>
      <protection locked="0"/>
    </xf>
    <xf numFmtId="49" fontId="5" fillId="0" borderId="13" xfId="0" applyNumberFormat="1" applyFont="1" applyFill="1" applyBorder="1" applyAlignment="1" applyProtection="1">
      <alignment horizontal="right" wrapText="1"/>
      <protection locked="0"/>
    </xf>
    <xf numFmtId="49" fontId="8" fillId="0" borderId="10" xfId="0" applyNumberFormat="1" applyFont="1" applyFill="1" applyBorder="1" applyAlignment="1" applyProtection="1">
      <alignment horizontal="center" wrapText="1"/>
      <protection locked="0"/>
    </xf>
    <xf numFmtId="49" fontId="5" fillId="0" borderId="10" xfId="0" applyNumberFormat="1" applyFont="1" applyFill="1" applyBorder="1" applyAlignment="1" applyProtection="1">
      <alignment horizontal="right" wrapText="1"/>
      <protection locked="0"/>
    </xf>
    <xf numFmtId="49" fontId="10" fillId="0" borderId="11" xfId="0" applyNumberFormat="1" applyFont="1" applyFill="1" applyBorder="1" applyAlignment="1" applyProtection="1">
      <alignment horizontal="right" wrapText="1"/>
      <protection locked="0"/>
    </xf>
    <xf numFmtId="49" fontId="10" fillId="0" borderId="12" xfId="0" applyNumberFormat="1" applyFont="1" applyFill="1" applyBorder="1" applyAlignment="1" applyProtection="1">
      <alignment horizontal="right" wrapText="1"/>
      <protection locked="0"/>
    </xf>
    <xf numFmtId="49" fontId="10" fillId="0" borderId="13" xfId="0" applyNumberFormat="1" applyFont="1" applyFill="1" applyBorder="1" applyAlignment="1" applyProtection="1">
      <alignment horizontal="right" wrapText="1"/>
      <protection locked="0"/>
    </xf>
    <xf numFmtId="0" fontId="12" fillId="0" borderId="0" xfId="0" applyNumberFormat="1" applyFont="1" applyFill="1" applyBorder="1" applyAlignment="1" applyProtection="1">
      <alignment horizontal="center" wrapText="1"/>
      <protection locked="0"/>
    </xf>
    <xf numFmtId="4" fontId="2" fillId="0" borderId="0" xfId="42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4" fontId="5" fillId="33" borderId="10" xfId="42" applyNumberFormat="1" applyFont="1" applyFill="1" applyBorder="1" applyAlignment="1" applyProtection="1">
      <alignment horizontal="right" vertical="center" wrapText="1"/>
      <protection locked="0"/>
    </xf>
    <xf numFmtId="10" fontId="5" fillId="33" borderId="10" xfId="0" applyNumberFormat="1" applyFont="1" applyFill="1" applyBorder="1" applyAlignment="1" applyProtection="1">
      <alignment horizontal="right" vertical="center"/>
      <protection locked="0"/>
    </xf>
    <xf numFmtId="3" fontId="14" fillId="33" borderId="10" xfId="42" applyNumberFormat="1" applyFont="1" applyFill="1" applyBorder="1" applyAlignment="1" applyProtection="1">
      <alignment horizontal="right" wrapText="1"/>
      <protection locked="0"/>
    </xf>
    <xf numFmtId="3" fontId="14" fillId="33" borderId="10" xfId="42" applyNumberFormat="1" applyFont="1" applyFill="1" applyBorder="1" applyAlignment="1" applyProtection="1">
      <alignment horizontal="right"/>
      <protection locked="0"/>
    </xf>
    <xf numFmtId="2" fontId="14" fillId="33" borderId="10" xfId="0" applyNumberFormat="1" applyFont="1" applyFill="1" applyBorder="1" applyAlignment="1" applyProtection="1">
      <alignment horizontal="right"/>
      <protection locked="0"/>
    </xf>
    <xf numFmtId="4" fontId="10" fillId="0" borderId="10" xfId="42" applyNumberFormat="1" applyFont="1" applyFill="1" applyBorder="1" applyAlignment="1" applyProtection="1">
      <alignment horizontal="right" wrapText="1"/>
      <protection locked="0"/>
    </xf>
    <xf numFmtId="10" fontId="2" fillId="0" borderId="0" xfId="0" applyNumberFormat="1" applyFont="1" applyFill="1" applyBorder="1" applyAlignment="1" applyProtection="1">
      <alignment horizontal="right"/>
      <protection locked="0"/>
    </xf>
    <xf numFmtId="49" fontId="4" fillId="0" borderId="10" xfId="0" applyNumberFormat="1" applyFont="1" applyFill="1" applyBorder="1" applyAlignment="1" applyProtection="1">
      <alignment horizontal="left" wrapText="1"/>
      <protection locked="0"/>
    </xf>
    <xf numFmtId="49" fontId="32" fillId="0" borderId="10" xfId="0" applyNumberFormat="1" applyFont="1" applyFill="1" applyBorder="1" applyAlignment="1" applyProtection="1">
      <alignment horizontal="left" wrapText="1"/>
      <protection locked="0"/>
    </xf>
    <xf numFmtId="4" fontId="4" fillId="0" borderId="10" xfId="42" applyNumberFormat="1" applyFont="1" applyFill="1" applyBorder="1" applyAlignment="1" applyProtection="1">
      <alignment horizontal="right" wrapText="1"/>
      <protection locked="0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4" fontId="4" fillId="0" borderId="10" xfId="42" applyNumberFormat="1" applyFont="1" applyFill="1" applyBorder="1" applyAlignment="1" applyProtection="1">
      <alignment horizontal="right"/>
      <protection locked="0"/>
    </xf>
    <xf numFmtId="4" fontId="32" fillId="0" borderId="10" xfId="42" applyNumberFormat="1" applyFont="1" applyFill="1" applyBorder="1" applyAlignment="1" applyProtection="1">
      <alignment horizontal="right" wrapText="1"/>
      <protection locked="0"/>
    </xf>
    <xf numFmtId="4" fontId="32" fillId="0" borderId="10" xfId="0" applyNumberFormat="1" applyFont="1" applyFill="1" applyBorder="1" applyAlignment="1" applyProtection="1">
      <alignment horizontal="right"/>
      <protection locked="0"/>
    </xf>
    <xf numFmtId="4" fontId="5" fillId="0" borderId="10" xfId="42" applyNumberFormat="1" applyFont="1" applyFill="1" applyBorder="1" applyAlignment="1" applyProtection="1">
      <alignment horizontal="right" wrapText="1"/>
      <protection locked="0"/>
    </xf>
    <xf numFmtId="4" fontId="32" fillId="0" borderId="10" xfId="42" applyNumberFormat="1" applyFont="1" applyFill="1" applyBorder="1" applyAlignment="1" applyProtection="1">
      <alignment horizontal="right"/>
      <protection locked="0"/>
    </xf>
    <xf numFmtId="2" fontId="4" fillId="0" borderId="10" xfId="0" applyNumberFormat="1" applyFont="1" applyFill="1" applyBorder="1" applyAlignment="1" applyProtection="1">
      <alignment horizontal="right"/>
      <protection locked="0"/>
    </xf>
    <xf numFmtId="4" fontId="51" fillId="0" borderId="10" xfId="42" applyNumberFormat="1" applyFont="1" applyFill="1" applyBorder="1" applyAlignment="1" applyProtection="1">
      <alignment horizontal="right"/>
      <protection locked="0"/>
    </xf>
    <xf numFmtId="10" fontId="51" fillId="0" borderId="1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1"/>
  <sheetViews>
    <sheetView showGridLines="0" tabSelected="1" view="pageBreakPreview" zoomScaleSheetLayoutView="100" workbookViewId="0" topLeftCell="A183">
      <selection activeCell="M194" sqref="M194"/>
    </sheetView>
  </sheetViews>
  <sheetFormatPr defaultColWidth="9.33203125" defaultRowHeight="11.25" outlineLevelRow="1"/>
  <cols>
    <col min="1" max="1" width="2.66015625" style="1" customWidth="1"/>
    <col min="2" max="2" width="5.83203125" style="1" bestFit="1" customWidth="1"/>
    <col min="3" max="3" width="8.83203125" style="1" bestFit="1" customWidth="1"/>
    <col min="4" max="4" width="5.16015625" style="1" bestFit="1" customWidth="1"/>
    <col min="5" max="5" width="53.83203125" style="9" bestFit="1" customWidth="1"/>
    <col min="6" max="7" width="12.66015625" style="33" bestFit="1" customWidth="1"/>
    <col min="8" max="8" width="8.33203125" style="41" bestFit="1" customWidth="1"/>
    <col min="9" max="9" width="1.5" style="1" customWidth="1"/>
    <col min="10" max="16384" width="9.33203125" style="1" customWidth="1"/>
  </cols>
  <sheetData>
    <row r="1" spans="1:9" ht="32.25" customHeight="1">
      <c r="A1" s="32" t="s">
        <v>273</v>
      </c>
      <c r="B1" s="32"/>
      <c r="C1" s="32"/>
      <c r="D1" s="32"/>
      <c r="E1" s="32"/>
      <c r="F1" s="32"/>
      <c r="G1" s="32"/>
      <c r="H1" s="32"/>
      <c r="I1" s="32"/>
    </row>
    <row r="2" spans="2:8" ht="12.75">
      <c r="B2" s="2"/>
      <c r="C2" s="3"/>
      <c r="D2" s="3"/>
      <c r="E2" s="10"/>
      <c r="H2" s="34"/>
    </row>
    <row r="3" spans="2:8" s="8" customFormat="1" ht="24">
      <c r="B3" s="6" t="s">
        <v>0</v>
      </c>
      <c r="C3" s="6" t="s">
        <v>1</v>
      </c>
      <c r="D3" s="6" t="s">
        <v>2</v>
      </c>
      <c r="E3" s="6" t="s">
        <v>3</v>
      </c>
      <c r="F3" s="35" t="s">
        <v>4</v>
      </c>
      <c r="G3" s="35" t="s">
        <v>250</v>
      </c>
      <c r="H3" s="36" t="s">
        <v>251</v>
      </c>
    </row>
    <row r="4" spans="2:8" s="5" customFormat="1" ht="10.5">
      <c r="B4" s="7">
        <v>1</v>
      </c>
      <c r="C4" s="7">
        <v>2</v>
      </c>
      <c r="D4" s="7">
        <v>3</v>
      </c>
      <c r="E4" s="7">
        <v>4</v>
      </c>
      <c r="F4" s="37">
        <v>5</v>
      </c>
      <c r="G4" s="38">
        <v>6</v>
      </c>
      <c r="H4" s="39" t="s">
        <v>267</v>
      </c>
    </row>
    <row r="5" spans="2:8" ht="12.75">
      <c r="B5" s="19" t="s">
        <v>268</v>
      </c>
      <c r="C5" s="19"/>
      <c r="D5" s="19"/>
      <c r="E5" s="19"/>
      <c r="F5" s="19"/>
      <c r="G5" s="19"/>
      <c r="H5" s="19"/>
    </row>
    <row r="6" spans="2:8" s="9" customFormat="1" ht="15.75">
      <c r="B6" s="12" t="s">
        <v>5</v>
      </c>
      <c r="C6" s="13"/>
      <c r="D6" s="13"/>
      <c r="E6" s="42" t="s">
        <v>6</v>
      </c>
      <c r="F6" s="44">
        <f>F7+F9</f>
        <v>391844</v>
      </c>
      <c r="G6" s="44">
        <f>G7+G9</f>
        <v>387556.45</v>
      </c>
      <c r="H6" s="45">
        <f aca="true" t="shared" si="0" ref="H6:H67">G6/F6*100</f>
        <v>98.90580179867499</v>
      </c>
    </row>
    <row r="7" spans="2:8" s="9" customFormat="1" ht="15.75">
      <c r="B7" s="13"/>
      <c r="C7" s="12" t="s">
        <v>8</v>
      </c>
      <c r="D7" s="13"/>
      <c r="E7" s="42" t="s">
        <v>9</v>
      </c>
      <c r="F7" s="44" t="str">
        <f>F8</f>
        <v>1 000,00</v>
      </c>
      <c r="G7" s="44">
        <f>G8</f>
        <v>0</v>
      </c>
      <c r="H7" s="45">
        <f t="shared" si="0"/>
        <v>0</v>
      </c>
    </row>
    <row r="8" spans="2:8" s="9" customFormat="1" ht="15.75" outlineLevel="1">
      <c r="B8" s="13"/>
      <c r="C8" s="13"/>
      <c r="D8" s="12" t="s">
        <v>11</v>
      </c>
      <c r="E8" s="42" t="s">
        <v>12</v>
      </c>
      <c r="F8" s="44" t="s">
        <v>10</v>
      </c>
      <c r="G8" s="46">
        <v>0</v>
      </c>
      <c r="H8" s="45">
        <f t="shared" si="0"/>
        <v>0</v>
      </c>
    </row>
    <row r="9" spans="2:8" s="9" customFormat="1" ht="15.75">
      <c r="B9" s="13"/>
      <c r="C9" s="12" t="s">
        <v>13</v>
      </c>
      <c r="D9" s="13"/>
      <c r="E9" s="42" t="s">
        <v>14</v>
      </c>
      <c r="F9" s="44">
        <f>SUM(F10:F11)</f>
        <v>390844</v>
      </c>
      <c r="G9" s="44">
        <f>SUM(G10:G11)</f>
        <v>387556.45</v>
      </c>
      <c r="H9" s="45">
        <f t="shared" si="0"/>
        <v>99.15885877741503</v>
      </c>
    </row>
    <row r="10" spans="2:8" s="9" customFormat="1" ht="48.75" outlineLevel="1">
      <c r="B10" s="13"/>
      <c r="C10" s="13"/>
      <c r="D10" s="12" t="s">
        <v>15</v>
      </c>
      <c r="E10" s="42" t="s">
        <v>16</v>
      </c>
      <c r="F10" s="44">
        <v>3000</v>
      </c>
      <c r="G10" s="46">
        <v>0</v>
      </c>
      <c r="H10" s="45">
        <f t="shared" si="0"/>
        <v>0</v>
      </c>
    </row>
    <row r="11" spans="2:8" s="9" customFormat="1" ht="48.75" outlineLevel="1">
      <c r="B11" s="13"/>
      <c r="C11" s="13"/>
      <c r="D11" s="12" t="s">
        <v>17</v>
      </c>
      <c r="E11" s="42" t="s">
        <v>18</v>
      </c>
      <c r="F11" s="44">
        <v>387844</v>
      </c>
      <c r="G11" s="44">
        <v>387556.45</v>
      </c>
      <c r="H11" s="45">
        <f t="shared" si="0"/>
        <v>99.9258593661369</v>
      </c>
    </row>
    <row r="12" spans="2:8" s="9" customFormat="1" ht="15.75">
      <c r="B12" s="12" t="s">
        <v>19</v>
      </c>
      <c r="C12" s="13"/>
      <c r="D12" s="13"/>
      <c r="E12" s="42" t="s">
        <v>20</v>
      </c>
      <c r="F12" s="44">
        <f>F13</f>
        <v>26200</v>
      </c>
      <c r="G12" s="44">
        <f>G13</f>
        <v>14490.19</v>
      </c>
      <c r="H12" s="45">
        <f t="shared" si="0"/>
        <v>55.30606870229008</v>
      </c>
    </row>
    <row r="13" spans="2:8" s="9" customFormat="1" ht="15.75">
      <c r="B13" s="13"/>
      <c r="C13" s="12" t="s">
        <v>21</v>
      </c>
      <c r="D13" s="13"/>
      <c r="E13" s="42" t="s">
        <v>14</v>
      </c>
      <c r="F13" s="44">
        <f>SUM(F14:F16)</f>
        <v>26200</v>
      </c>
      <c r="G13" s="44">
        <f>SUM(G14:G16)</f>
        <v>14490.19</v>
      </c>
      <c r="H13" s="45">
        <f t="shared" si="0"/>
        <v>55.30606870229008</v>
      </c>
    </row>
    <row r="14" spans="2:8" s="9" customFormat="1" ht="15.75" outlineLevel="1">
      <c r="B14" s="13"/>
      <c r="C14" s="13"/>
      <c r="D14" s="12" t="s">
        <v>22</v>
      </c>
      <c r="E14" s="42" t="s">
        <v>23</v>
      </c>
      <c r="F14" s="44">
        <v>25000</v>
      </c>
      <c r="G14" s="46">
        <v>13999.68</v>
      </c>
      <c r="H14" s="45">
        <f t="shared" si="0"/>
        <v>55.99872</v>
      </c>
    </row>
    <row r="15" spans="2:8" s="9" customFormat="1" ht="15.75" outlineLevel="1">
      <c r="B15" s="13"/>
      <c r="C15" s="13"/>
      <c r="D15" s="12" t="s">
        <v>11</v>
      </c>
      <c r="E15" s="42" t="s">
        <v>12</v>
      </c>
      <c r="F15" s="44">
        <v>200</v>
      </c>
      <c r="G15" s="46">
        <v>39.78</v>
      </c>
      <c r="H15" s="45">
        <f t="shared" si="0"/>
        <v>19.89</v>
      </c>
    </row>
    <row r="16" spans="2:8" s="9" customFormat="1" ht="15.75" outlineLevel="1">
      <c r="B16" s="13"/>
      <c r="C16" s="13"/>
      <c r="D16" s="12" t="s">
        <v>25</v>
      </c>
      <c r="E16" s="42" t="s">
        <v>26</v>
      </c>
      <c r="F16" s="44">
        <v>1000</v>
      </c>
      <c r="G16" s="46">
        <v>450.73</v>
      </c>
      <c r="H16" s="45">
        <f t="shared" si="0"/>
        <v>45.073</v>
      </c>
    </row>
    <row r="17" spans="2:8" s="9" customFormat="1" ht="15.75">
      <c r="B17" s="12" t="s">
        <v>27</v>
      </c>
      <c r="C17" s="13"/>
      <c r="D17" s="13"/>
      <c r="E17" s="42" t="s">
        <v>28</v>
      </c>
      <c r="F17" s="44">
        <f>F18</f>
        <v>2200</v>
      </c>
      <c r="G17" s="44">
        <f>G18</f>
        <v>0</v>
      </c>
      <c r="H17" s="45">
        <f t="shared" si="0"/>
        <v>0</v>
      </c>
    </row>
    <row r="18" spans="2:8" s="9" customFormat="1" ht="15.75">
      <c r="B18" s="13"/>
      <c r="C18" s="12" t="s">
        <v>29</v>
      </c>
      <c r="D18" s="13"/>
      <c r="E18" s="42" t="s">
        <v>30</v>
      </c>
      <c r="F18" s="44">
        <f>SUM(F19:F20)</f>
        <v>2200</v>
      </c>
      <c r="G18" s="44">
        <f>SUM(G19:G20)</f>
        <v>0</v>
      </c>
      <c r="H18" s="45">
        <f t="shared" si="0"/>
        <v>0</v>
      </c>
    </row>
    <row r="19" spans="2:8" s="9" customFormat="1" ht="15.75" outlineLevel="1">
      <c r="B19" s="13"/>
      <c r="C19" s="13"/>
      <c r="D19" s="12" t="s">
        <v>22</v>
      </c>
      <c r="E19" s="42" t="s">
        <v>23</v>
      </c>
      <c r="F19" s="44">
        <v>200</v>
      </c>
      <c r="G19" s="46">
        <v>0</v>
      </c>
      <c r="H19" s="45">
        <f t="shared" si="0"/>
        <v>0</v>
      </c>
    </row>
    <row r="20" spans="2:8" s="9" customFormat="1" ht="15.75" outlineLevel="1">
      <c r="B20" s="13"/>
      <c r="C20" s="13"/>
      <c r="D20" s="12" t="s">
        <v>31</v>
      </c>
      <c r="E20" s="42" t="s">
        <v>32</v>
      </c>
      <c r="F20" s="44">
        <v>2000</v>
      </c>
      <c r="G20" s="46">
        <v>0</v>
      </c>
      <c r="H20" s="45">
        <f t="shared" si="0"/>
        <v>0</v>
      </c>
    </row>
    <row r="21" spans="2:8" s="9" customFormat="1" ht="15.75">
      <c r="B21" s="12" t="s">
        <v>34</v>
      </c>
      <c r="C21" s="13"/>
      <c r="D21" s="13"/>
      <c r="E21" s="42" t="s">
        <v>35</v>
      </c>
      <c r="F21" s="44">
        <f>F22</f>
        <v>41200</v>
      </c>
      <c r="G21" s="46">
        <f>G22</f>
        <v>23254.76</v>
      </c>
      <c r="H21" s="45">
        <f t="shared" si="0"/>
        <v>56.44359223300971</v>
      </c>
    </row>
    <row r="22" spans="2:8" s="9" customFormat="1" ht="15.75">
      <c r="B22" s="13"/>
      <c r="C22" s="12" t="s">
        <v>36</v>
      </c>
      <c r="D22" s="13"/>
      <c r="E22" s="42" t="s">
        <v>37</v>
      </c>
      <c r="F22" s="44">
        <f>SUM(F23:F28)</f>
        <v>41200</v>
      </c>
      <c r="G22" s="44">
        <f>SUM(G23:G28)</f>
        <v>23254.76</v>
      </c>
      <c r="H22" s="45">
        <f t="shared" si="0"/>
        <v>56.44359223300971</v>
      </c>
    </row>
    <row r="23" spans="2:8" s="9" customFormat="1" ht="15.75" outlineLevel="1">
      <c r="B23" s="13"/>
      <c r="C23" s="13"/>
      <c r="D23" s="12" t="s">
        <v>38</v>
      </c>
      <c r="E23" s="42" t="s">
        <v>39</v>
      </c>
      <c r="F23" s="44">
        <v>100</v>
      </c>
      <c r="G23" s="44">
        <v>73.53</v>
      </c>
      <c r="H23" s="45">
        <f t="shared" si="0"/>
        <v>73.53</v>
      </c>
    </row>
    <row r="24" spans="2:8" s="9" customFormat="1" ht="24.75" outlineLevel="1">
      <c r="B24" s="13"/>
      <c r="C24" s="13"/>
      <c r="D24" s="12" t="s">
        <v>41</v>
      </c>
      <c r="E24" s="42" t="s">
        <v>42</v>
      </c>
      <c r="F24" s="44">
        <v>2300</v>
      </c>
      <c r="G24" s="44">
        <v>1816.46</v>
      </c>
      <c r="H24" s="45">
        <f t="shared" si="0"/>
        <v>78.97652173913043</v>
      </c>
    </row>
    <row r="25" spans="2:8" s="9" customFormat="1" ht="15.75" outlineLevel="1">
      <c r="B25" s="13"/>
      <c r="C25" s="13"/>
      <c r="D25" s="12" t="s">
        <v>22</v>
      </c>
      <c r="E25" s="42" t="s">
        <v>23</v>
      </c>
      <c r="F25" s="44">
        <v>3000</v>
      </c>
      <c r="G25" s="44">
        <v>0</v>
      </c>
      <c r="H25" s="45">
        <f t="shared" si="0"/>
        <v>0</v>
      </c>
    </row>
    <row r="26" spans="2:8" s="9" customFormat="1" ht="48.75" outlineLevel="1">
      <c r="B26" s="13"/>
      <c r="C26" s="13"/>
      <c r="D26" s="12" t="s">
        <v>15</v>
      </c>
      <c r="E26" s="42" t="s">
        <v>16</v>
      </c>
      <c r="F26" s="44">
        <v>35000</v>
      </c>
      <c r="G26" s="44">
        <v>21333.26</v>
      </c>
      <c r="H26" s="45">
        <f t="shared" si="0"/>
        <v>60.952171428571425</v>
      </c>
    </row>
    <row r="27" spans="2:8" s="9" customFormat="1" ht="15.75" outlineLevel="1">
      <c r="B27" s="13"/>
      <c r="C27" s="13"/>
      <c r="D27" s="12" t="s">
        <v>11</v>
      </c>
      <c r="E27" s="42" t="s">
        <v>12</v>
      </c>
      <c r="F27" s="44">
        <v>100</v>
      </c>
      <c r="G27" s="44">
        <v>31.51</v>
      </c>
      <c r="H27" s="45">
        <f t="shared" si="0"/>
        <v>31.509999999999998</v>
      </c>
    </row>
    <row r="28" spans="2:8" s="9" customFormat="1" ht="15.75" outlineLevel="1">
      <c r="B28" s="13"/>
      <c r="C28" s="13"/>
      <c r="D28" s="12" t="s">
        <v>25</v>
      </c>
      <c r="E28" s="42" t="s">
        <v>26</v>
      </c>
      <c r="F28" s="44">
        <v>700</v>
      </c>
      <c r="G28" s="46">
        <v>0</v>
      </c>
      <c r="H28" s="45">
        <f t="shared" si="0"/>
        <v>0</v>
      </c>
    </row>
    <row r="29" spans="2:8" s="9" customFormat="1" ht="15.75">
      <c r="B29" s="12" t="s">
        <v>43</v>
      </c>
      <c r="C29" s="13"/>
      <c r="D29" s="13"/>
      <c r="E29" s="42" t="s">
        <v>44</v>
      </c>
      <c r="F29" s="44" t="str">
        <f>F30</f>
        <v>3 900,00</v>
      </c>
      <c r="G29" s="46">
        <f>G30</f>
        <v>0</v>
      </c>
      <c r="H29" s="45">
        <f t="shared" si="0"/>
        <v>0</v>
      </c>
    </row>
    <row r="30" spans="2:8" s="9" customFormat="1" ht="15.75">
      <c r="B30" s="13"/>
      <c r="C30" s="12" t="s">
        <v>46</v>
      </c>
      <c r="D30" s="13"/>
      <c r="E30" s="42" t="s">
        <v>47</v>
      </c>
      <c r="F30" s="44" t="str">
        <f>F31</f>
        <v>3 900,00</v>
      </c>
      <c r="G30" s="44">
        <f>G31</f>
        <v>0</v>
      </c>
      <c r="H30" s="45">
        <f t="shared" si="0"/>
        <v>0</v>
      </c>
    </row>
    <row r="31" spans="2:8" s="9" customFormat="1" ht="15.75" outlineLevel="1">
      <c r="B31" s="13"/>
      <c r="C31" s="13"/>
      <c r="D31" s="12" t="s">
        <v>48</v>
      </c>
      <c r="E31" s="42" t="s">
        <v>49</v>
      </c>
      <c r="F31" s="44" t="s">
        <v>45</v>
      </c>
      <c r="G31" s="46">
        <v>0</v>
      </c>
      <c r="H31" s="45">
        <f t="shared" si="0"/>
        <v>0</v>
      </c>
    </row>
    <row r="32" spans="2:8" s="9" customFormat="1" ht="15.75">
      <c r="B32" s="12" t="s">
        <v>50</v>
      </c>
      <c r="C32" s="13"/>
      <c r="D32" s="13"/>
      <c r="E32" s="42" t="s">
        <v>51</v>
      </c>
      <c r="F32" s="44">
        <f>F33+F36+F42+F44+F46</f>
        <v>212268</v>
      </c>
      <c r="G32" s="44">
        <f>G33+G36+G42+G44+G46</f>
        <v>141697.75</v>
      </c>
      <c r="H32" s="45">
        <f t="shared" si="0"/>
        <v>66.75417396875648</v>
      </c>
    </row>
    <row r="33" spans="2:8" s="9" customFormat="1" ht="15.75">
      <c r="B33" s="13"/>
      <c r="C33" s="12" t="s">
        <v>52</v>
      </c>
      <c r="D33" s="13"/>
      <c r="E33" s="42" t="s">
        <v>53</v>
      </c>
      <c r="F33" s="44">
        <f>SUM(F34:F35)</f>
        <v>91277</v>
      </c>
      <c r="G33" s="44">
        <f>SUM(G34:G35)</f>
        <v>45342.2</v>
      </c>
      <c r="H33" s="45">
        <f t="shared" si="0"/>
        <v>49.67538372207675</v>
      </c>
    </row>
    <row r="34" spans="2:8" s="9" customFormat="1" ht="48.75" outlineLevel="1">
      <c r="B34" s="13"/>
      <c r="C34" s="13"/>
      <c r="D34" s="12" t="s">
        <v>17</v>
      </c>
      <c r="E34" s="42" t="s">
        <v>18</v>
      </c>
      <c r="F34" s="44">
        <v>91227</v>
      </c>
      <c r="G34" s="46">
        <v>45336</v>
      </c>
      <c r="H34" s="45">
        <f t="shared" si="0"/>
        <v>49.695813739353476</v>
      </c>
    </row>
    <row r="35" spans="2:8" s="9" customFormat="1" ht="36.75" outlineLevel="1">
      <c r="B35" s="13"/>
      <c r="C35" s="13"/>
      <c r="D35" s="12" t="s">
        <v>54</v>
      </c>
      <c r="E35" s="42" t="s">
        <v>55</v>
      </c>
      <c r="F35" s="44">
        <v>50</v>
      </c>
      <c r="G35" s="46">
        <v>6.2</v>
      </c>
      <c r="H35" s="45">
        <f t="shared" si="0"/>
        <v>12.4</v>
      </c>
    </row>
    <row r="36" spans="2:8" s="9" customFormat="1" ht="15.75">
      <c r="B36" s="13"/>
      <c r="C36" s="12" t="s">
        <v>56</v>
      </c>
      <c r="D36" s="13"/>
      <c r="E36" s="42" t="s">
        <v>57</v>
      </c>
      <c r="F36" s="44">
        <f>SUM(F37:F41)</f>
        <v>1300</v>
      </c>
      <c r="G36" s="44">
        <f>SUM(G37:G41)</f>
        <v>27922.87</v>
      </c>
      <c r="H36" s="45">
        <f>G36/F36*100</f>
        <v>2147.913076923077</v>
      </c>
    </row>
    <row r="37" spans="2:8" s="9" customFormat="1" ht="36.75" outlineLevel="1">
      <c r="B37" s="13"/>
      <c r="C37" s="13"/>
      <c r="D37" s="12" t="s">
        <v>58</v>
      </c>
      <c r="E37" s="42" t="s">
        <v>59</v>
      </c>
      <c r="F37" s="44">
        <v>100</v>
      </c>
      <c r="G37" s="46">
        <v>1258.46</v>
      </c>
      <c r="H37" s="45">
        <f>G37/F37*100</f>
        <v>1258.46</v>
      </c>
    </row>
    <row r="38" spans="2:8" s="9" customFormat="1" ht="15.75" outlineLevel="1">
      <c r="B38" s="13"/>
      <c r="C38" s="13"/>
      <c r="D38" s="12" t="s">
        <v>22</v>
      </c>
      <c r="E38" s="42" t="s">
        <v>23</v>
      </c>
      <c r="F38" s="44">
        <v>100</v>
      </c>
      <c r="G38" s="46">
        <v>84.05</v>
      </c>
      <c r="H38" s="45">
        <f t="shared" si="0"/>
        <v>84.05</v>
      </c>
    </row>
    <row r="39" spans="2:8" s="9" customFormat="1" ht="15.75" outlineLevel="1">
      <c r="B39" s="13"/>
      <c r="C39" s="13"/>
      <c r="D39" s="12" t="s">
        <v>11</v>
      </c>
      <c r="E39" s="42" t="s">
        <v>12</v>
      </c>
      <c r="F39" s="44">
        <v>100</v>
      </c>
      <c r="G39" s="46">
        <v>0</v>
      </c>
      <c r="H39" s="45">
        <f t="shared" si="0"/>
        <v>0</v>
      </c>
    </row>
    <row r="40" spans="2:8" s="9" customFormat="1" ht="15.75" outlineLevel="1">
      <c r="B40" s="13"/>
      <c r="C40" s="13"/>
      <c r="D40" s="12" t="s">
        <v>25</v>
      </c>
      <c r="E40" s="42" t="s">
        <v>26</v>
      </c>
      <c r="F40" s="44">
        <v>1000</v>
      </c>
      <c r="G40" s="46">
        <v>268.26</v>
      </c>
      <c r="H40" s="45">
        <f t="shared" si="0"/>
        <v>26.826</v>
      </c>
    </row>
    <row r="41" spans="2:8" s="9" customFormat="1" ht="15.75" outlineLevel="1">
      <c r="B41" s="13"/>
      <c r="C41" s="13"/>
      <c r="D41" s="12" t="s">
        <v>48</v>
      </c>
      <c r="E41" s="42" t="s">
        <v>49</v>
      </c>
      <c r="F41" s="44">
        <v>0</v>
      </c>
      <c r="G41" s="46">
        <v>26312.1</v>
      </c>
      <c r="H41" s="45">
        <v>0</v>
      </c>
    </row>
    <row r="42" spans="2:8" s="9" customFormat="1" ht="15.75">
      <c r="B42" s="13"/>
      <c r="C42" s="12" t="s">
        <v>256</v>
      </c>
      <c r="D42" s="12"/>
      <c r="E42" s="42" t="s">
        <v>257</v>
      </c>
      <c r="F42" s="44">
        <f>F43</f>
        <v>0</v>
      </c>
      <c r="G42" s="44">
        <f>G43</f>
        <v>3.18</v>
      </c>
      <c r="H42" s="45">
        <f>_xlfn.IFERROR((G42/F42*100),0)</f>
        <v>0</v>
      </c>
    </row>
    <row r="43" spans="2:8" s="9" customFormat="1" ht="15.75" outlineLevel="1">
      <c r="B43" s="13"/>
      <c r="C43" s="13"/>
      <c r="D43" s="12" t="s">
        <v>25</v>
      </c>
      <c r="E43" s="42" t="s">
        <v>26</v>
      </c>
      <c r="F43" s="44">
        <v>0</v>
      </c>
      <c r="G43" s="46">
        <v>3.18</v>
      </c>
      <c r="H43" s="45">
        <v>0</v>
      </c>
    </row>
    <row r="44" spans="2:8" s="9" customFormat="1" ht="15.75">
      <c r="B44" s="13"/>
      <c r="C44" s="12" t="s">
        <v>258</v>
      </c>
      <c r="D44" s="12"/>
      <c r="E44" s="42" t="s">
        <v>270</v>
      </c>
      <c r="F44" s="44">
        <f>F45</f>
        <v>0</v>
      </c>
      <c r="G44" s="44">
        <f>G45</f>
        <v>170.1</v>
      </c>
      <c r="H44" s="45">
        <v>0</v>
      </c>
    </row>
    <row r="45" spans="2:8" s="9" customFormat="1" ht="15.75" outlineLevel="1">
      <c r="B45" s="13"/>
      <c r="C45" s="13"/>
      <c r="D45" s="12" t="s">
        <v>25</v>
      </c>
      <c r="E45" s="42" t="s">
        <v>26</v>
      </c>
      <c r="F45" s="44">
        <v>0</v>
      </c>
      <c r="G45" s="46">
        <v>170.1</v>
      </c>
      <c r="H45" s="45">
        <v>0</v>
      </c>
    </row>
    <row r="46" spans="2:8" s="9" customFormat="1" ht="15.75">
      <c r="B46" s="13"/>
      <c r="C46" s="12" t="s">
        <v>60</v>
      </c>
      <c r="D46" s="13"/>
      <c r="E46" s="42" t="s">
        <v>14</v>
      </c>
      <c r="F46" s="44">
        <f>SUM(F47:F49)</f>
        <v>119691</v>
      </c>
      <c r="G46" s="44">
        <f>SUM(G47:G49)</f>
        <v>68259.40000000001</v>
      </c>
      <c r="H46" s="45">
        <f t="shared" si="0"/>
        <v>57.02968477162026</v>
      </c>
    </row>
    <row r="47" spans="2:8" s="9" customFormat="1" ht="15.75" outlineLevel="1">
      <c r="B47" s="13"/>
      <c r="C47" s="12"/>
      <c r="D47" s="12" t="s">
        <v>22</v>
      </c>
      <c r="E47" s="42" t="s">
        <v>23</v>
      </c>
      <c r="F47" s="44">
        <v>0</v>
      </c>
      <c r="G47" s="46">
        <v>234</v>
      </c>
      <c r="H47" s="45">
        <v>0</v>
      </c>
    </row>
    <row r="48" spans="2:8" s="9" customFormat="1" ht="15.75" outlineLevel="1">
      <c r="B48" s="13"/>
      <c r="C48" s="13"/>
      <c r="D48" s="12" t="s">
        <v>48</v>
      </c>
      <c r="E48" s="42" t="s">
        <v>49</v>
      </c>
      <c r="F48" s="44">
        <v>36000</v>
      </c>
      <c r="G48" s="46">
        <v>13902.28</v>
      </c>
      <c r="H48" s="45">
        <f t="shared" si="0"/>
        <v>38.61744444444445</v>
      </c>
    </row>
    <row r="49" spans="2:8" s="9" customFormat="1" ht="36.75" outlineLevel="1">
      <c r="B49" s="13"/>
      <c r="C49" s="13"/>
      <c r="D49" s="12" t="s">
        <v>61</v>
      </c>
      <c r="E49" s="42" t="s">
        <v>271</v>
      </c>
      <c r="F49" s="44">
        <v>83691</v>
      </c>
      <c r="G49" s="46">
        <v>54123.12</v>
      </c>
      <c r="H49" s="45">
        <f t="shared" si="0"/>
        <v>64.67017958920314</v>
      </c>
    </row>
    <row r="50" spans="2:8" s="9" customFormat="1" ht="24.75">
      <c r="B50" s="12" t="s">
        <v>62</v>
      </c>
      <c r="C50" s="13"/>
      <c r="D50" s="13"/>
      <c r="E50" s="42" t="s">
        <v>63</v>
      </c>
      <c r="F50" s="44">
        <f>F51+F53+F55</f>
        <v>52020</v>
      </c>
      <c r="G50" s="44">
        <f>G51+G53+G55</f>
        <v>50574</v>
      </c>
      <c r="H50" s="45">
        <f t="shared" si="0"/>
        <v>97.22029988465974</v>
      </c>
    </row>
    <row r="51" spans="2:8" s="9" customFormat="1" ht="24.75">
      <c r="B51" s="13"/>
      <c r="C51" s="12" t="s">
        <v>64</v>
      </c>
      <c r="D51" s="13"/>
      <c r="E51" s="42" t="s">
        <v>65</v>
      </c>
      <c r="F51" s="44" t="str">
        <f>F52</f>
        <v>2 890,00</v>
      </c>
      <c r="G51" s="44">
        <f>G52</f>
        <v>1444</v>
      </c>
      <c r="H51" s="45">
        <f t="shared" si="0"/>
        <v>49.96539792387543</v>
      </c>
    </row>
    <row r="52" spans="2:8" s="9" customFormat="1" ht="48.75" outlineLevel="1">
      <c r="B52" s="13"/>
      <c r="C52" s="13"/>
      <c r="D52" s="12" t="s">
        <v>17</v>
      </c>
      <c r="E52" s="42" t="s">
        <v>18</v>
      </c>
      <c r="F52" s="44" t="s">
        <v>66</v>
      </c>
      <c r="G52" s="46">
        <v>1444</v>
      </c>
      <c r="H52" s="45">
        <f t="shared" si="0"/>
        <v>49.96539792387543</v>
      </c>
    </row>
    <row r="53" spans="2:8" s="9" customFormat="1" ht="36.75">
      <c r="B53" s="13"/>
      <c r="C53" s="12" t="s">
        <v>67</v>
      </c>
      <c r="D53" s="13"/>
      <c r="E53" s="42" t="s">
        <v>68</v>
      </c>
      <c r="F53" s="44" t="str">
        <f>F54</f>
        <v>2 000,00</v>
      </c>
      <c r="G53" s="44">
        <f>G54</f>
        <v>2000</v>
      </c>
      <c r="H53" s="45">
        <f t="shared" si="0"/>
        <v>100</v>
      </c>
    </row>
    <row r="54" spans="2:8" s="9" customFormat="1" ht="48.75" outlineLevel="1">
      <c r="B54" s="13"/>
      <c r="C54" s="13"/>
      <c r="D54" s="12" t="s">
        <v>17</v>
      </c>
      <c r="E54" s="42" t="s">
        <v>18</v>
      </c>
      <c r="F54" s="44" t="s">
        <v>33</v>
      </c>
      <c r="G54" s="46">
        <v>2000</v>
      </c>
      <c r="H54" s="45">
        <f t="shared" si="0"/>
        <v>100</v>
      </c>
    </row>
    <row r="55" spans="2:8" s="9" customFormat="1" ht="15.75">
      <c r="B55" s="13"/>
      <c r="C55" s="12" t="s">
        <v>69</v>
      </c>
      <c r="D55" s="13"/>
      <c r="E55" s="42" t="s">
        <v>70</v>
      </c>
      <c r="F55" s="44" t="str">
        <f>F56</f>
        <v>47 130,00</v>
      </c>
      <c r="G55" s="44">
        <f>G56</f>
        <v>47130</v>
      </c>
      <c r="H55" s="45">
        <f t="shared" si="0"/>
        <v>100</v>
      </c>
    </row>
    <row r="56" spans="2:8" s="9" customFormat="1" ht="48.75" outlineLevel="1">
      <c r="B56" s="13"/>
      <c r="C56" s="13"/>
      <c r="D56" s="12" t="s">
        <v>17</v>
      </c>
      <c r="E56" s="42" t="s">
        <v>18</v>
      </c>
      <c r="F56" s="44" t="s">
        <v>71</v>
      </c>
      <c r="G56" s="46">
        <v>47130</v>
      </c>
      <c r="H56" s="45">
        <f t="shared" si="0"/>
        <v>100</v>
      </c>
    </row>
    <row r="57" spans="2:8" s="9" customFormat="1" ht="36.75">
      <c r="B57" s="12" t="s">
        <v>72</v>
      </c>
      <c r="C57" s="13"/>
      <c r="D57" s="13"/>
      <c r="E57" s="42" t="s">
        <v>73</v>
      </c>
      <c r="F57" s="44">
        <f>F58+F61+F69+F80+F86</f>
        <v>14742116</v>
      </c>
      <c r="G57" s="44">
        <f>G58+G61+G69+G80+G86</f>
        <v>7494349.95</v>
      </c>
      <c r="H57" s="45">
        <f t="shared" si="0"/>
        <v>50.836324649731424</v>
      </c>
    </row>
    <row r="58" spans="2:8" s="9" customFormat="1" ht="15.75">
      <c r="B58" s="13"/>
      <c r="C58" s="12" t="s">
        <v>74</v>
      </c>
      <c r="D58" s="13"/>
      <c r="E58" s="42" t="s">
        <v>75</v>
      </c>
      <c r="F58" s="44">
        <f>SUM(F59:F60)</f>
        <v>6000</v>
      </c>
      <c r="G58" s="44">
        <f>SUM(G59:G60)</f>
        <v>2580.52</v>
      </c>
      <c r="H58" s="45">
        <f t="shared" si="0"/>
        <v>43.00866666666667</v>
      </c>
    </row>
    <row r="59" spans="2:8" s="9" customFormat="1" ht="24.75" outlineLevel="1">
      <c r="B59" s="13"/>
      <c r="C59" s="13"/>
      <c r="D59" s="12" t="s">
        <v>76</v>
      </c>
      <c r="E59" s="42" t="s">
        <v>77</v>
      </c>
      <c r="F59" s="44">
        <v>4000</v>
      </c>
      <c r="G59" s="46">
        <v>1302.48</v>
      </c>
      <c r="H59" s="45">
        <f t="shared" si="0"/>
        <v>32.562000000000005</v>
      </c>
    </row>
    <row r="60" spans="2:8" s="9" customFormat="1" ht="24.75" outlineLevel="1">
      <c r="B60" s="13"/>
      <c r="C60" s="13"/>
      <c r="D60" s="12" t="s">
        <v>78</v>
      </c>
      <c r="E60" s="42" t="s">
        <v>79</v>
      </c>
      <c r="F60" s="44">
        <v>2000</v>
      </c>
      <c r="G60" s="46">
        <v>1278.04</v>
      </c>
      <c r="H60" s="45">
        <f t="shared" si="0"/>
        <v>63.902</v>
      </c>
    </row>
    <row r="61" spans="2:8" s="9" customFormat="1" ht="36.75">
      <c r="B61" s="13"/>
      <c r="C61" s="12" t="s">
        <v>80</v>
      </c>
      <c r="D61" s="13"/>
      <c r="E61" s="42" t="s">
        <v>81</v>
      </c>
      <c r="F61" s="44">
        <f>SUM(F62:F68)</f>
        <v>1821980</v>
      </c>
      <c r="G61" s="44">
        <f>SUM(G62:G68)</f>
        <v>917999.4500000001</v>
      </c>
      <c r="H61" s="45">
        <f t="shared" si="0"/>
        <v>50.384716078112824</v>
      </c>
    </row>
    <row r="62" spans="2:8" s="9" customFormat="1" ht="15.75" outlineLevel="1">
      <c r="B62" s="13"/>
      <c r="C62" s="13"/>
      <c r="D62" s="12" t="s">
        <v>82</v>
      </c>
      <c r="E62" s="42" t="s">
        <v>83</v>
      </c>
      <c r="F62" s="44">
        <v>1600000</v>
      </c>
      <c r="G62" s="46">
        <v>824496.31</v>
      </c>
      <c r="H62" s="45">
        <f t="shared" si="0"/>
        <v>51.53101937500001</v>
      </c>
    </row>
    <row r="63" spans="2:8" s="9" customFormat="1" ht="15.75" outlineLevel="1">
      <c r="B63" s="13"/>
      <c r="C63" s="13"/>
      <c r="D63" s="12" t="s">
        <v>84</v>
      </c>
      <c r="E63" s="42" t="s">
        <v>85</v>
      </c>
      <c r="F63" s="44">
        <v>1800</v>
      </c>
      <c r="G63" s="46">
        <v>1362</v>
      </c>
      <c r="H63" s="45">
        <f t="shared" si="0"/>
        <v>75.66666666666667</v>
      </c>
    </row>
    <row r="64" spans="2:8" s="9" customFormat="1" ht="15.75" outlineLevel="1">
      <c r="B64" s="13"/>
      <c r="C64" s="13"/>
      <c r="D64" s="12" t="s">
        <v>86</v>
      </c>
      <c r="E64" s="42" t="s">
        <v>87</v>
      </c>
      <c r="F64" s="44">
        <v>70000</v>
      </c>
      <c r="G64" s="46">
        <v>35628</v>
      </c>
      <c r="H64" s="45">
        <f t="shared" si="0"/>
        <v>50.89714285714285</v>
      </c>
    </row>
    <row r="65" spans="2:8" s="9" customFormat="1" ht="15.75" outlineLevel="1">
      <c r="B65" s="13"/>
      <c r="C65" s="13"/>
      <c r="D65" s="12" t="s">
        <v>88</v>
      </c>
      <c r="E65" s="42" t="s">
        <v>89</v>
      </c>
      <c r="F65" s="44">
        <v>140000</v>
      </c>
      <c r="G65" s="46">
        <v>51433</v>
      </c>
      <c r="H65" s="45">
        <f t="shared" si="0"/>
        <v>36.737857142857145</v>
      </c>
    </row>
    <row r="66" spans="2:8" s="9" customFormat="1" ht="15.75" outlineLevel="1">
      <c r="B66" s="13"/>
      <c r="C66" s="13"/>
      <c r="D66" s="12" t="s">
        <v>90</v>
      </c>
      <c r="E66" s="42" t="s">
        <v>91</v>
      </c>
      <c r="F66" s="44">
        <v>10000</v>
      </c>
      <c r="G66" s="46">
        <v>4956</v>
      </c>
      <c r="H66" s="45">
        <f t="shared" si="0"/>
        <v>49.559999999999995</v>
      </c>
    </row>
    <row r="67" spans="2:8" s="9" customFormat="1" ht="24.75" outlineLevel="1">
      <c r="B67" s="13"/>
      <c r="C67" s="13"/>
      <c r="D67" s="12" t="s">
        <v>92</v>
      </c>
      <c r="E67" s="42" t="s">
        <v>93</v>
      </c>
      <c r="F67" s="44">
        <v>80</v>
      </c>
      <c r="G67" s="46">
        <v>124.14</v>
      </c>
      <c r="H67" s="45">
        <f t="shared" si="0"/>
        <v>155.17499999999998</v>
      </c>
    </row>
    <row r="68" spans="2:8" s="9" customFormat="1" ht="24.75" outlineLevel="1">
      <c r="B68" s="13"/>
      <c r="C68" s="13"/>
      <c r="D68" s="12" t="s">
        <v>78</v>
      </c>
      <c r="E68" s="42" t="s">
        <v>79</v>
      </c>
      <c r="F68" s="44">
        <v>100</v>
      </c>
      <c r="G68" s="46">
        <v>0</v>
      </c>
      <c r="H68" s="45">
        <f aca="true" t="shared" si="1" ref="H68:H131">G68/F68*100</f>
        <v>0</v>
      </c>
    </row>
    <row r="69" spans="2:8" s="9" customFormat="1" ht="36.75">
      <c r="B69" s="13"/>
      <c r="C69" s="12" t="s">
        <v>94</v>
      </c>
      <c r="D69" s="13"/>
      <c r="E69" s="42" t="s">
        <v>95</v>
      </c>
      <c r="F69" s="44">
        <f>SUM(F70:F79)</f>
        <v>3624600</v>
      </c>
      <c r="G69" s="44">
        <f>SUM(G70:G79)</f>
        <v>2174890.1599999997</v>
      </c>
      <c r="H69" s="45">
        <f t="shared" si="1"/>
        <v>60.003591016939794</v>
      </c>
    </row>
    <row r="70" spans="2:8" s="9" customFormat="1" ht="15.75" outlineLevel="1">
      <c r="B70" s="13"/>
      <c r="C70" s="13"/>
      <c r="D70" s="12" t="s">
        <v>82</v>
      </c>
      <c r="E70" s="42" t="s">
        <v>83</v>
      </c>
      <c r="F70" s="44">
        <v>1550000</v>
      </c>
      <c r="G70" s="46">
        <v>927582.33</v>
      </c>
      <c r="H70" s="45">
        <f t="shared" si="1"/>
        <v>59.84402129032258</v>
      </c>
    </row>
    <row r="71" spans="2:8" s="9" customFormat="1" ht="15.75" outlineLevel="1">
      <c r="B71" s="13"/>
      <c r="C71" s="13"/>
      <c r="D71" s="12" t="s">
        <v>84</v>
      </c>
      <c r="E71" s="42" t="s">
        <v>85</v>
      </c>
      <c r="F71" s="44">
        <v>980000</v>
      </c>
      <c r="G71" s="46">
        <v>562535.41</v>
      </c>
      <c r="H71" s="45">
        <f t="shared" si="1"/>
        <v>57.4015724489796</v>
      </c>
    </row>
    <row r="72" spans="2:8" s="9" customFormat="1" ht="15.75" outlineLevel="1">
      <c r="B72" s="13"/>
      <c r="C72" s="13"/>
      <c r="D72" s="12" t="s">
        <v>86</v>
      </c>
      <c r="E72" s="42" t="s">
        <v>87</v>
      </c>
      <c r="F72" s="44">
        <v>52000</v>
      </c>
      <c r="G72" s="46">
        <v>40767.23</v>
      </c>
      <c r="H72" s="45">
        <f t="shared" si="1"/>
        <v>78.39851923076924</v>
      </c>
    </row>
    <row r="73" spans="2:8" s="9" customFormat="1" ht="15.75" outlineLevel="1">
      <c r="B73" s="13"/>
      <c r="C73" s="13"/>
      <c r="D73" s="12" t="s">
        <v>88</v>
      </c>
      <c r="E73" s="42" t="s">
        <v>89</v>
      </c>
      <c r="F73" s="44">
        <v>600000</v>
      </c>
      <c r="G73" s="46">
        <v>329432.25</v>
      </c>
      <c r="H73" s="45">
        <f t="shared" si="1"/>
        <v>54.905375</v>
      </c>
    </row>
    <row r="74" spans="2:8" s="9" customFormat="1" ht="15.75" outlineLevel="1">
      <c r="B74" s="13"/>
      <c r="C74" s="13"/>
      <c r="D74" s="12" t="s">
        <v>96</v>
      </c>
      <c r="E74" s="42" t="s">
        <v>97</v>
      </c>
      <c r="F74" s="44">
        <v>30000</v>
      </c>
      <c r="G74" s="46">
        <v>30497</v>
      </c>
      <c r="H74" s="45">
        <f t="shared" si="1"/>
        <v>101.65666666666667</v>
      </c>
    </row>
    <row r="75" spans="2:8" s="9" customFormat="1" ht="15.75" outlineLevel="1">
      <c r="B75" s="13"/>
      <c r="C75" s="13"/>
      <c r="D75" s="12" t="s">
        <v>99</v>
      </c>
      <c r="E75" s="42" t="s">
        <v>100</v>
      </c>
      <c r="F75" s="44">
        <v>80000</v>
      </c>
      <c r="G75" s="46">
        <v>57550</v>
      </c>
      <c r="H75" s="45">
        <f t="shared" si="1"/>
        <v>71.9375</v>
      </c>
    </row>
    <row r="76" spans="2:8" s="9" customFormat="1" ht="15.75" outlineLevel="1">
      <c r="B76" s="13"/>
      <c r="C76" s="13"/>
      <c r="D76" s="12" t="s">
        <v>90</v>
      </c>
      <c r="E76" s="42" t="s">
        <v>91</v>
      </c>
      <c r="F76" s="44">
        <v>300000</v>
      </c>
      <c r="G76" s="46">
        <v>209355.88</v>
      </c>
      <c r="H76" s="45">
        <f t="shared" si="1"/>
        <v>69.78529333333333</v>
      </c>
    </row>
    <row r="77" spans="2:8" s="9" customFormat="1" ht="24.75" outlineLevel="1">
      <c r="B77" s="13"/>
      <c r="C77" s="13"/>
      <c r="D77" s="12" t="s">
        <v>92</v>
      </c>
      <c r="E77" s="42" t="s">
        <v>93</v>
      </c>
      <c r="F77" s="44">
        <v>12500</v>
      </c>
      <c r="G77" s="46">
        <v>5805.78</v>
      </c>
      <c r="H77" s="45">
        <f t="shared" si="1"/>
        <v>46.44624</v>
      </c>
    </row>
    <row r="78" spans="2:8" s="9" customFormat="1" ht="15.75" outlineLevel="1">
      <c r="B78" s="13"/>
      <c r="C78" s="13"/>
      <c r="D78" s="12" t="s">
        <v>22</v>
      </c>
      <c r="E78" s="42" t="s">
        <v>23</v>
      </c>
      <c r="F78" s="44">
        <v>100</v>
      </c>
      <c r="G78" s="46">
        <v>0</v>
      </c>
      <c r="H78" s="45">
        <f t="shared" si="1"/>
        <v>0</v>
      </c>
    </row>
    <row r="79" spans="2:8" s="9" customFormat="1" ht="24.75" outlineLevel="1">
      <c r="B79" s="13"/>
      <c r="C79" s="13"/>
      <c r="D79" s="12" t="s">
        <v>78</v>
      </c>
      <c r="E79" s="42" t="s">
        <v>79</v>
      </c>
      <c r="F79" s="44">
        <v>20000</v>
      </c>
      <c r="G79" s="46">
        <v>11364.28</v>
      </c>
      <c r="H79" s="45">
        <f t="shared" si="1"/>
        <v>56.8214</v>
      </c>
    </row>
    <row r="80" spans="2:8" s="9" customFormat="1" ht="24.75">
      <c r="B80" s="13"/>
      <c r="C80" s="12" t="s">
        <v>102</v>
      </c>
      <c r="D80" s="13"/>
      <c r="E80" s="42" t="s">
        <v>103</v>
      </c>
      <c r="F80" s="44">
        <f>SUM(F81:F85)</f>
        <v>300000</v>
      </c>
      <c r="G80" s="44">
        <f>SUM(G81:G85)</f>
        <v>222100.63999999998</v>
      </c>
      <c r="H80" s="45">
        <f t="shared" si="1"/>
        <v>74.03354666666667</v>
      </c>
    </row>
    <row r="81" spans="2:8" s="9" customFormat="1" ht="15.75" outlineLevel="1">
      <c r="B81" s="13"/>
      <c r="C81" s="13"/>
      <c r="D81" s="12" t="s">
        <v>104</v>
      </c>
      <c r="E81" s="42" t="s">
        <v>105</v>
      </c>
      <c r="F81" s="44">
        <v>40000</v>
      </c>
      <c r="G81" s="46">
        <v>25304</v>
      </c>
      <c r="H81" s="45">
        <f t="shared" si="1"/>
        <v>63.260000000000005</v>
      </c>
    </row>
    <row r="82" spans="2:8" s="9" customFormat="1" ht="15.75" outlineLevel="1">
      <c r="B82" s="13"/>
      <c r="C82" s="13"/>
      <c r="D82" s="12" t="s">
        <v>106</v>
      </c>
      <c r="E82" s="42" t="s">
        <v>107</v>
      </c>
      <c r="F82" s="44">
        <v>15000</v>
      </c>
      <c r="G82" s="46">
        <v>6552</v>
      </c>
      <c r="H82" s="45">
        <f t="shared" si="1"/>
        <v>43.68</v>
      </c>
    </row>
    <row r="83" spans="2:8" s="9" customFormat="1" ht="24.75" outlineLevel="1">
      <c r="B83" s="13"/>
      <c r="C83" s="13"/>
      <c r="D83" s="12" t="s">
        <v>108</v>
      </c>
      <c r="E83" s="42" t="s">
        <v>109</v>
      </c>
      <c r="F83" s="44">
        <v>220000</v>
      </c>
      <c r="G83" s="46">
        <v>170140.71</v>
      </c>
      <c r="H83" s="45">
        <f t="shared" si="1"/>
        <v>77.33668636363636</v>
      </c>
    </row>
    <row r="84" spans="2:8" s="9" customFormat="1" ht="36.75" outlineLevel="1">
      <c r="B84" s="13"/>
      <c r="C84" s="13"/>
      <c r="D84" s="12" t="s">
        <v>110</v>
      </c>
      <c r="E84" s="42" t="s">
        <v>111</v>
      </c>
      <c r="F84" s="44">
        <v>23000</v>
      </c>
      <c r="G84" s="46">
        <v>17103.93</v>
      </c>
      <c r="H84" s="45">
        <f t="shared" si="1"/>
        <v>74.36491304347827</v>
      </c>
    </row>
    <row r="85" spans="2:8" s="9" customFormat="1" ht="15.75" outlineLevel="1">
      <c r="B85" s="13"/>
      <c r="C85" s="13"/>
      <c r="D85" s="12" t="s">
        <v>22</v>
      </c>
      <c r="E85" s="42" t="s">
        <v>23</v>
      </c>
      <c r="F85" s="44">
        <v>2000</v>
      </c>
      <c r="G85" s="46">
        <v>3000</v>
      </c>
      <c r="H85" s="45">
        <f t="shared" si="1"/>
        <v>150</v>
      </c>
    </row>
    <row r="86" spans="2:8" s="9" customFormat="1" ht="24.75">
      <c r="B86" s="13"/>
      <c r="C86" s="12" t="s">
        <v>112</v>
      </c>
      <c r="D86" s="13"/>
      <c r="E86" s="42" t="s">
        <v>113</v>
      </c>
      <c r="F86" s="44">
        <f>SUM(F87:F88)</f>
        <v>8989536</v>
      </c>
      <c r="G86" s="44">
        <f>SUM(G87:G88)</f>
        <v>4176779.18</v>
      </c>
      <c r="H86" s="45">
        <f t="shared" si="1"/>
        <v>46.46267816269939</v>
      </c>
    </row>
    <row r="87" spans="2:8" s="9" customFormat="1" ht="15.75" outlineLevel="1">
      <c r="B87" s="13"/>
      <c r="C87" s="13"/>
      <c r="D87" s="12" t="s">
        <v>114</v>
      </c>
      <c r="E87" s="42" t="s">
        <v>75</v>
      </c>
      <c r="F87" s="44">
        <v>8889536</v>
      </c>
      <c r="G87" s="46">
        <v>4159490</v>
      </c>
      <c r="H87" s="45">
        <f t="shared" si="1"/>
        <v>46.790856125674054</v>
      </c>
    </row>
    <row r="88" spans="2:8" s="9" customFormat="1" ht="15.75" outlineLevel="1">
      <c r="B88" s="13"/>
      <c r="C88" s="13"/>
      <c r="D88" s="12" t="s">
        <v>115</v>
      </c>
      <c r="E88" s="42" t="s">
        <v>116</v>
      </c>
      <c r="F88" s="44">
        <v>100000</v>
      </c>
      <c r="G88" s="46">
        <v>17289.18</v>
      </c>
      <c r="H88" s="45">
        <f t="shared" si="1"/>
        <v>17.28918</v>
      </c>
    </row>
    <row r="89" spans="2:8" s="9" customFormat="1" ht="15.75">
      <c r="B89" s="12" t="s">
        <v>117</v>
      </c>
      <c r="C89" s="13"/>
      <c r="D89" s="13"/>
      <c r="E89" s="42" t="s">
        <v>118</v>
      </c>
      <c r="F89" s="44">
        <f>F90+F92+F94</f>
        <v>24359527</v>
      </c>
      <c r="G89" s="44">
        <f>G90+G92+G94</f>
        <v>13948024</v>
      </c>
      <c r="H89" s="45">
        <f t="shared" si="1"/>
        <v>57.25900999637636</v>
      </c>
    </row>
    <row r="90" spans="2:8" s="9" customFormat="1" ht="24.75">
      <c r="B90" s="13"/>
      <c r="C90" s="12" t="s">
        <v>119</v>
      </c>
      <c r="D90" s="13"/>
      <c r="E90" s="42" t="s">
        <v>120</v>
      </c>
      <c r="F90" s="44" t="str">
        <f>F91</f>
        <v>15 324 917,00</v>
      </c>
      <c r="G90" s="46">
        <f>G91</f>
        <v>9430720</v>
      </c>
      <c r="H90" s="45">
        <f t="shared" si="1"/>
        <v>61.538473585207676</v>
      </c>
    </row>
    <row r="91" spans="2:8" s="9" customFormat="1" ht="15.75" outlineLevel="1">
      <c r="B91" s="13"/>
      <c r="C91" s="13"/>
      <c r="D91" s="12" t="s">
        <v>122</v>
      </c>
      <c r="E91" s="42" t="s">
        <v>123</v>
      </c>
      <c r="F91" s="44" t="s">
        <v>121</v>
      </c>
      <c r="G91" s="46">
        <v>9430720</v>
      </c>
      <c r="H91" s="45">
        <f t="shared" si="1"/>
        <v>61.538473585207676</v>
      </c>
    </row>
    <row r="92" spans="2:8" s="9" customFormat="1" ht="15.75">
      <c r="B92" s="13"/>
      <c r="C92" s="12" t="s">
        <v>124</v>
      </c>
      <c r="D92" s="13"/>
      <c r="E92" s="42" t="s">
        <v>125</v>
      </c>
      <c r="F92" s="44" t="str">
        <f>F93</f>
        <v>8 796 892,00</v>
      </c>
      <c r="G92" s="46">
        <f>G93</f>
        <v>4398444</v>
      </c>
      <c r="H92" s="45">
        <f t="shared" si="1"/>
        <v>49.99997726469758</v>
      </c>
    </row>
    <row r="93" spans="2:8" s="9" customFormat="1" ht="15.75" outlineLevel="1">
      <c r="B93" s="13"/>
      <c r="C93" s="13"/>
      <c r="D93" s="12" t="s">
        <v>122</v>
      </c>
      <c r="E93" s="42" t="s">
        <v>123</v>
      </c>
      <c r="F93" s="44" t="s">
        <v>126</v>
      </c>
      <c r="G93" s="46">
        <v>4398444</v>
      </c>
      <c r="H93" s="45">
        <f t="shared" si="1"/>
        <v>49.99997726469758</v>
      </c>
    </row>
    <row r="94" spans="2:8" s="9" customFormat="1" ht="15.75">
      <c r="B94" s="13"/>
      <c r="C94" s="12" t="s">
        <v>127</v>
      </c>
      <c r="D94" s="13"/>
      <c r="E94" s="42" t="s">
        <v>128</v>
      </c>
      <c r="F94" s="44" t="str">
        <f>F95</f>
        <v>237 718,00</v>
      </c>
      <c r="G94" s="46">
        <f>G95</f>
        <v>118860</v>
      </c>
      <c r="H94" s="45">
        <f t="shared" si="1"/>
        <v>50.000420666504006</v>
      </c>
    </row>
    <row r="95" spans="2:8" s="9" customFormat="1" ht="15.75" outlineLevel="1">
      <c r="B95" s="13"/>
      <c r="C95" s="13"/>
      <c r="D95" s="12" t="s">
        <v>122</v>
      </c>
      <c r="E95" s="42" t="s">
        <v>123</v>
      </c>
      <c r="F95" s="44" t="s">
        <v>129</v>
      </c>
      <c r="G95" s="46">
        <v>118860</v>
      </c>
      <c r="H95" s="45">
        <f t="shared" si="1"/>
        <v>50.000420666504006</v>
      </c>
    </row>
    <row r="96" spans="2:8" s="9" customFormat="1" ht="15.75">
      <c r="B96" s="12" t="s">
        <v>130</v>
      </c>
      <c r="C96" s="13"/>
      <c r="D96" s="13"/>
      <c r="E96" s="42" t="s">
        <v>131</v>
      </c>
      <c r="F96" s="44">
        <f>F97+F106+F109+F114+F117+F121+F123+F125</f>
        <v>2168540</v>
      </c>
      <c r="G96" s="44">
        <f>G97+G106+G109+G114+G117+G121+G123+G125</f>
        <v>1252676.4500000002</v>
      </c>
      <c r="H96" s="45">
        <f t="shared" si="1"/>
        <v>57.76589087588886</v>
      </c>
    </row>
    <row r="97" spans="2:8" s="9" customFormat="1" ht="15.75">
      <c r="B97" s="15"/>
      <c r="C97" s="16" t="s">
        <v>132</v>
      </c>
      <c r="D97" s="15"/>
      <c r="E97" s="43" t="s">
        <v>133</v>
      </c>
      <c r="F97" s="47">
        <f>SUM(F98:F105)</f>
        <v>19300</v>
      </c>
      <c r="G97" s="47">
        <f>SUM(G98:G105)</f>
        <v>21424.7</v>
      </c>
      <c r="H97" s="48">
        <f t="shared" si="1"/>
        <v>111.00880829015544</v>
      </c>
    </row>
    <row r="98" spans="2:8" s="9" customFormat="1" ht="36.75" outlineLevel="1">
      <c r="B98" s="13"/>
      <c r="C98" s="13"/>
      <c r="D98" s="12" t="s">
        <v>134</v>
      </c>
      <c r="E98" s="42" t="s">
        <v>135</v>
      </c>
      <c r="F98" s="44">
        <v>100</v>
      </c>
      <c r="G98" s="46">
        <v>125</v>
      </c>
      <c r="H98" s="45">
        <f t="shared" si="1"/>
        <v>125</v>
      </c>
    </row>
    <row r="99" spans="2:8" s="9" customFormat="1" ht="15.75" outlineLevel="1">
      <c r="B99" s="13"/>
      <c r="C99" s="13"/>
      <c r="D99" s="12" t="s">
        <v>22</v>
      </c>
      <c r="E99" s="42" t="s">
        <v>23</v>
      </c>
      <c r="F99" s="44">
        <v>200</v>
      </c>
      <c r="G99" s="46">
        <v>0</v>
      </c>
      <c r="H99" s="45">
        <f t="shared" si="1"/>
        <v>0</v>
      </c>
    </row>
    <row r="100" spans="2:8" s="9" customFormat="1" ht="48.75" outlineLevel="1">
      <c r="B100" s="13"/>
      <c r="C100" s="13"/>
      <c r="D100" s="12" t="s">
        <v>15</v>
      </c>
      <c r="E100" s="42" t="s">
        <v>16</v>
      </c>
      <c r="F100" s="44">
        <v>2000</v>
      </c>
      <c r="G100" s="46">
        <v>3006.73</v>
      </c>
      <c r="H100" s="45">
        <f t="shared" si="1"/>
        <v>150.3365</v>
      </c>
    </row>
    <row r="101" spans="2:8" s="9" customFormat="1" ht="15.75" outlineLevel="1">
      <c r="B101" s="13"/>
      <c r="C101" s="13"/>
      <c r="D101" s="12" t="s">
        <v>136</v>
      </c>
      <c r="E101" s="42" t="s">
        <v>137</v>
      </c>
      <c r="F101" s="44">
        <v>4000</v>
      </c>
      <c r="G101" s="46">
        <v>3911.18</v>
      </c>
      <c r="H101" s="45">
        <f t="shared" si="1"/>
        <v>97.7795</v>
      </c>
    </row>
    <row r="102" spans="2:8" s="9" customFormat="1" ht="15.75" outlineLevel="1">
      <c r="B102" s="13"/>
      <c r="C102" s="13"/>
      <c r="D102" s="12" t="s">
        <v>25</v>
      </c>
      <c r="E102" s="42" t="s">
        <v>26</v>
      </c>
      <c r="F102" s="44">
        <v>0</v>
      </c>
      <c r="G102" s="46">
        <v>881.79</v>
      </c>
      <c r="H102" s="45">
        <v>0</v>
      </c>
    </row>
    <row r="103" spans="2:8" s="9" customFormat="1" ht="24.75" outlineLevel="1">
      <c r="B103" s="13"/>
      <c r="C103" s="13"/>
      <c r="D103" s="12" t="s">
        <v>220</v>
      </c>
      <c r="E103" s="42" t="s">
        <v>221</v>
      </c>
      <c r="F103" s="44">
        <v>0</v>
      </c>
      <c r="G103" s="46">
        <v>1500</v>
      </c>
      <c r="H103" s="45">
        <f>_xlfn.IFERROR((G103/F103),0)</f>
        <v>0</v>
      </c>
    </row>
    <row r="104" spans="2:8" s="9" customFormat="1" ht="15.75" outlineLevel="1">
      <c r="B104" s="13"/>
      <c r="C104" s="13"/>
      <c r="D104" s="12" t="s">
        <v>48</v>
      </c>
      <c r="E104" s="42" t="s">
        <v>49</v>
      </c>
      <c r="F104" s="44">
        <v>1000</v>
      </c>
      <c r="G104" s="46">
        <v>0</v>
      </c>
      <c r="H104" s="45">
        <f t="shared" si="1"/>
        <v>0</v>
      </c>
    </row>
    <row r="105" spans="2:8" s="9" customFormat="1" ht="36.75" outlineLevel="1">
      <c r="B105" s="13"/>
      <c r="C105" s="13"/>
      <c r="D105" s="12" t="s">
        <v>138</v>
      </c>
      <c r="E105" s="42" t="s">
        <v>139</v>
      </c>
      <c r="F105" s="44">
        <v>12000</v>
      </c>
      <c r="G105" s="46">
        <v>12000</v>
      </c>
      <c r="H105" s="45">
        <f t="shared" si="1"/>
        <v>100</v>
      </c>
    </row>
    <row r="106" spans="2:8" s="9" customFormat="1" ht="15.75">
      <c r="B106" s="13"/>
      <c r="C106" s="12" t="s">
        <v>140</v>
      </c>
      <c r="D106" s="13"/>
      <c r="E106" s="42" t="s">
        <v>141</v>
      </c>
      <c r="F106" s="44">
        <f>SUM(F107:F108)</f>
        <v>142061</v>
      </c>
      <c r="G106" s="44">
        <f>SUM(G107:G108)</f>
        <v>69672.79000000001</v>
      </c>
      <c r="H106" s="45">
        <f t="shared" si="1"/>
        <v>49.04427675435201</v>
      </c>
    </row>
    <row r="107" spans="2:8" s="9" customFormat="1" ht="15.75" outlineLevel="1">
      <c r="B107" s="13"/>
      <c r="C107" s="13"/>
      <c r="D107" s="12" t="s">
        <v>136</v>
      </c>
      <c r="E107" s="42" t="s">
        <v>137</v>
      </c>
      <c r="F107" s="44">
        <v>20000</v>
      </c>
      <c r="G107" s="46">
        <v>8641.79</v>
      </c>
      <c r="H107" s="45">
        <f t="shared" si="1"/>
        <v>43.20895000000001</v>
      </c>
    </row>
    <row r="108" spans="2:8" s="9" customFormat="1" ht="36.75" outlineLevel="1">
      <c r="B108" s="13"/>
      <c r="C108" s="13"/>
      <c r="D108" s="12" t="s">
        <v>138</v>
      </c>
      <c r="E108" s="42" t="s">
        <v>139</v>
      </c>
      <c r="F108" s="44">
        <v>122061</v>
      </c>
      <c r="G108" s="46">
        <v>61031</v>
      </c>
      <c r="H108" s="45">
        <f t="shared" si="1"/>
        <v>50.00040963124995</v>
      </c>
    </row>
    <row r="109" spans="2:8" s="9" customFormat="1" ht="15.75">
      <c r="B109" s="13"/>
      <c r="C109" s="12" t="s">
        <v>142</v>
      </c>
      <c r="D109" s="13"/>
      <c r="E109" s="42" t="s">
        <v>143</v>
      </c>
      <c r="F109" s="44">
        <f>SUM(F110:F113)</f>
        <v>455317</v>
      </c>
      <c r="G109" s="44">
        <f>SUM(G110:G113)</f>
        <v>246445.77</v>
      </c>
      <c r="H109" s="45">
        <f t="shared" si="1"/>
        <v>54.12619559559604</v>
      </c>
    </row>
    <row r="110" spans="2:8" s="9" customFormat="1" ht="24.75" outlineLevel="1">
      <c r="B110" s="13"/>
      <c r="C110" s="13"/>
      <c r="D110" s="12" t="s">
        <v>144</v>
      </c>
      <c r="E110" s="42" t="s">
        <v>145</v>
      </c>
      <c r="F110" s="44">
        <v>50000</v>
      </c>
      <c r="G110" s="46">
        <v>31727.3</v>
      </c>
      <c r="H110" s="45">
        <f t="shared" si="1"/>
        <v>63.45459999999999</v>
      </c>
    </row>
    <row r="111" spans="2:8" s="9" customFormat="1" ht="15.75" outlineLevel="1">
      <c r="B111" s="13"/>
      <c r="C111" s="13"/>
      <c r="D111" s="12" t="s">
        <v>136</v>
      </c>
      <c r="E111" s="42" t="s">
        <v>137</v>
      </c>
      <c r="F111" s="44">
        <v>70000</v>
      </c>
      <c r="G111" s="46">
        <v>44102.32</v>
      </c>
      <c r="H111" s="45">
        <f t="shared" si="1"/>
        <v>63.00331428571428</v>
      </c>
    </row>
    <row r="112" spans="2:8" s="9" customFormat="1" ht="15.75" outlineLevel="1">
      <c r="B112" s="13"/>
      <c r="C112" s="13"/>
      <c r="D112" s="12" t="s">
        <v>25</v>
      </c>
      <c r="E112" s="42" t="s">
        <v>26</v>
      </c>
      <c r="F112" s="44">
        <v>0</v>
      </c>
      <c r="G112" s="46">
        <v>2957.15</v>
      </c>
      <c r="H112" s="45">
        <v>0</v>
      </c>
    </row>
    <row r="113" spans="2:8" s="9" customFormat="1" ht="36.75" outlineLevel="1">
      <c r="B113" s="13"/>
      <c r="C113" s="13"/>
      <c r="D113" s="12" t="s">
        <v>138</v>
      </c>
      <c r="E113" s="42" t="s">
        <v>139</v>
      </c>
      <c r="F113" s="44">
        <v>335317</v>
      </c>
      <c r="G113" s="46">
        <v>167659</v>
      </c>
      <c r="H113" s="45">
        <f t="shared" si="1"/>
        <v>50.00014911263073</v>
      </c>
    </row>
    <row r="114" spans="2:8" s="9" customFormat="1" ht="15.75">
      <c r="B114" s="13"/>
      <c r="C114" s="12" t="s">
        <v>146</v>
      </c>
      <c r="D114" s="13"/>
      <c r="E114" s="42" t="s">
        <v>147</v>
      </c>
      <c r="F114" s="44">
        <f>SUM(F115:F116)</f>
        <v>200</v>
      </c>
      <c r="G114" s="44">
        <f>SUM(G115:G116)</f>
        <v>0</v>
      </c>
      <c r="H114" s="45">
        <f t="shared" si="1"/>
        <v>0</v>
      </c>
    </row>
    <row r="115" spans="2:8" s="9" customFormat="1" ht="15.75" outlineLevel="1">
      <c r="B115" s="13"/>
      <c r="C115" s="13"/>
      <c r="D115" s="12" t="s">
        <v>25</v>
      </c>
      <c r="E115" s="42" t="s">
        <v>26</v>
      </c>
      <c r="F115" s="44">
        <v>100</v>
      </c>
      <c r="G115" s="46">
        <v>0</v>
      </c>
      <c r="H115" s="45">
        <f t="shared" si="1"/>
        <v>0</v>
      </c>
    </row>
    <row r="116" spans="2:8" s="9" customFormat="1" ht="15.75" outlineLevel="1">
      <c r="B116" s="13"/>
      <c r="C116" s="13"/>
      <c r="D116" s="12" t="s">
        <v>48</v>
      </c>
      <c r="E116" s="42" t="s">
        <v>49</v>
      </c>
      <c r="F116" s="44">
        <v>100</v>
      </c>
      <c r="G116" s="46">
        <v>0</v>
      </c>
      <c r="H116" s="45">
        <f t="shared" si="1"/>
        <v>0</v>
      </c>
    </row>
    <row r="117" spans="2:8" s="9" customFormat="1" ht="15.75">
      <c r="B117" s="13"/>
      <c r="C117" s="12" t="s">
        <v>148</v>
      </c>
      <c r="D117" s="13"/>
      <c r="E117" s="42" t="s">
        <v>149</v>
      </c>
      <c r="F117" s="44">
        <f>SUM(F118:F120)</f>
        <v>365000</v>
      </c>
      <c r="G117" s="44">
        <f>SUM(G118:G120)</f>
        <v>207130.56</v>
      </c>
      <c r="H117" s="45">
        <f t="shared" si="1"/>
        <v>56.74809863013699</v>
      </c>
    </row>
    <row r="118" spans="2:8" s="9" customFormat="1" ht="24.75" outlineLevel="1">
      <c r="B118" s="13"/>
      <c r="C118" s="13"/>
      <c r="D118" s="12" t="s">
        <v>150</v>
      </c>
      <c r="E118" s="42" t="s">
        <v>151</v>
      </c>
      <c r="F118" s="44">
        <v>230000</v>
      </c>
      <c r="G118" s="46">
        <v>112595.66</v>
      </c>
      <c r="H118" s="45">
        <f t="shared" si="1"/>
        <v>48.9546347826087</v>
      </c>
    </row>
    <row r="119" spans="2:8" s="9" customFormat="1" ht="15.75" outlineLevel="1">
      <c r="B119" s="13"/>
      <c r="C119" s="13"/>
      <c r="D119" s="12" t="s">
        <v>136</v>
      </c>
      <c r="E119" s="42" t="s">
        <v>137</v>
      </c>
      <c r="F119" s="44">
        <v>130000</v>
      </c>
      <c r="G119" s="46">
        <v>94534.9</v>
      </c>
      <c r="H119" s="45">
        <f t="shared" si="1"/>
        <v>72.71915384615384</v>
      </c>
    </row>
    <row r="120" spans="2:8" s="9" customFormat="1" ht="15.75" outlineLevel="1">
      <c r="B120" s="13"/>
      <c r="C120" s="13"/>
      <c r="D120" s="12" t="s">
        <v>48</v>
      </c>
      <c r="E120" s="42" t="s">
        <v>49</v>
      </c>
      <c r="F120" s="44">
        <v>5000</v>
      </c>
      <c r="G120" s="46">
        <v>0</v>
      </c>
      <c r="H120" s="45">
        <f t="shared" si="1"/>
        <v>0</v>
      </c>
    </row>
    <row r="121" spans="2:8" s="9" customFormat="1" ht="48.75">
      <c r="B121" s="13"/>
      <c r="C121" s="12" t="s">
        <v>152</v>
      </c>
      <c r="D121" s="13"/>
      <c r="E121" s="42" t="s">
        <v>153</v>
      </c>
      <c r="F121" s="44">
        <f>F122</f>
        <v>11224</v>
      </c>
      <c r="G121" s="46">
        <f>G122</f>
        <v>5612</v>
      </c>
      <c r="H121" s="45">
        <f t="shared" si="1"/>
        <v>50</v>
      </c>
    </row>
    <row r="122" spans="2:8" s="9" customFormat="1" ht="36.75" outlineLevel="1">
      <c r="B122" s="13"/>
      <c r="C122" s="13"/>
      <c r="D122" s="12" t="s">
        <v>138</v>
      </c>
      <c r="E122" s="42" t="s">
        <v>139</v>
      </c>
      <c r="F122" s="44">
        <v>11224</v>
      </c>
      <c r="G122" s="46">
        <v>5612</v>
      </c>
      <c r="H122" s="45">
        <f t="shared" si="1"/>
        <v>50</v>
      </c>
    </row>
    <row r="123" spans="2:8" s="9" customFormat="1" ht="36.75">
      <c r="B123" s="13"/>
      <c r="C123" s="12" t="s">
        <v>154</v>
      </c>
      <c r="D123" s="13"/>
      <c r="E123" s="42" t="s">
        <v>155</v>
      </c>
      <c r="F123" s="44">
        <f>F124</f>
        <v>82687</v>
      </c>
      <c r="G123" s="44">
        <f>G124</f>
        <v>82687</v>
      </c>
      <c r="H123" s="45">
        <f t="shared" si="1"/>
        <v>100</v>
      </c>
    </row>
    <row r="124" spans="2:8" s="9" customFormat="1" ht="48.75" outlineLevel="1">
      <c r="B124" s="13"/>
      <c r="C124" s="13"/>
      <c r="D124" s="12" t="s">
        <v>17</v>
      </c>
      <c r="E124" s="42" t="s">
        <v>18</v>
      </c>
      <c r="F124" s="44">
        <v>82687</v>
      </c>
      <c r="G124" s="46">
        <v>82687</v>
      </c>
      <c r="H124" s="45">
        <f t="shared" si="1"/>
        <v>100</v>
      </c>
    </row>
    <row r="125" spans="2:8" s="9" customFormat="1" ht="15.75">
      <c r="B125" s="13"/>
      <c r="C125" s="12" t="s">
        <v>156</v>
      </c>
      <c r="D125" s="13"/>
      <c r="E125" s="42" t="s">
        <v>14</v>
      </c>
      <c r="F125" s="44">
        <f>SUM(F126:F129)</f>
        <v>1092751</v>
      </c>
      <c r="G125" s="44">
        <f>SUM(G126:G129)</f>
        <v>619703.63</v>
      </c>
      <c r="H125" s="45">
        <f t="shared" si="1"/>
        <v>56.71041527301279</v>
      </c>
    </row>
    <row r="126" spans="2:8" s="9" customFormat="1" ht="15.75" outlineLevel="1">
      <c r="B126" s="13"/>
      <c r="C126" s="13"/>
      <c r="D126" s="12" t="s">
        <v>136</v>
      </c>
      <c r="E126" s="42" t="s">
        <v>137</v>
      </c>
      <c r="F126" s="44">
        <v>6000</v>
      </c>
      <c r="G126" s="46">
        <v>2098</v>
      </c>
      <c r="H126" s="45">
        <f t="shared" si="1"/>
        <v>34.96666666666667</v>
      </c>
    </row>
    <row r="127" spans="2:8" s="9" customFormat="1" ht="36.75" outlineLevel="1">
      <c r="B127" s="13"/>
      <c r="C127" s="13"/>
      <c r="D127" s="12" t="s">
        <v>157</v>
      </c>
      <c r="E127" s="42" t="s">
        <v>271</v>
      </c>
      <c r="F127" s="44">
        <v>915078</v>
      </c>
      <c r="G127" s="46">
        <v>517588.72</v>
      </c>
      <c r="H127" s="45">
        <f t="shared" si="1"/>
        <v>56.56225152391381</v>
      </c>
    </row>
    <row r="128" spans="2:8" s="9" customFormat="1" ht="36.75" outlineLevel="1">
      <c r="B128" s="13"/>
      <c r="C128" s="13"/>
      <c r="D128" s="12" t="s">
        <v>158</v>
      </c>
      <c r="E128" s="42" t="s">
        <v>271</v>
      </c>
      <c r="F128" s="44">
        <v>170593</v>
      </c>
      <c r="G128" s="46">
        <v>100016.91</v>
      </c>
      <c r="H128" s="45">
        <f t="shared" si="1"/>
        <v>58.6289648461543</v>
      </c>
    </row>
    <row r="129" spans="2:8" s="9" customFormat="1" ht="48.75" outlineLevel="1">
      <c r="B129" s="13"/>
      <c r="C129" s="13"/>
      <c r="D129" s="12" t="s">
        <v>159</v>
      </c>
      <c r="E129" s="42" t="s">
        <v>160</v>
      </c>
      <c r="F129" s="44">
        <v>1080</v>
      </c>
      <c r="G129" s="46">
        <v>0</v>
      </c>
      <c r="H129" s="45">
        <f t="shared" si="1"/>
        <v>0</v>
      </c>
    </row>
    <row r="130" spans="2:8" s="9" customFormat="1" ht="15.75">
      <c r="B130" s="12" t="s">
        <v>161</v>
      </c>
      <c r="C130" s="13"/>
      <c r="D130" s="13"/>
      <c r="E130" s="42" t="s">
        <v>162</v>
      </c>
      <c r="F130" s="44">
        <f>F131+F133+F135+F137+F139+F142+F144+F146</f>
        <v>559668</v>
      </c>
      <c r="G130" s="44">
        <f>G131+G133+G135+G137+G139+G142+G144+G146</f>
        <v>372569.86</v>
      </c>
      <c r="H130" s="45">
        <f t="shared" si="1"/>
        <v>66.56979852341031</v>
      </c>
    </row>
    <row r="131" spans="2:8" s="9" customFormat="1" ht="48.75">
      <c r="B131" s="13"/>
      <c r="C131" s="12" t="s">
        <v>163</v>
      </c>
      <c r="D131" s="13"/>
      <c r="E131" s="42" t="s">
        <v>164</v>
      </c>
      <c r="F131" s="44" t="str">
        <f>F132</f>
        <v>27 000,00</v>
      </c>
      <c r="G131" s="46">
        <f>G132</f>
        <v>13830</v>
      </c>
      <c r="H131" s="45">
        <f t="shared" si="1"/>
        <v>51.22222222222222</v>
      </c>
    </row>
    <row r="132" spans="2:8" s="9" customFormat="1" ht="36.75" outlineLevel="1">
      <c r="B132" s="13"/>
      <c r="C132" s="13"/>
      <c r="D132" s="12" t="s">
        <v>138</v>
      </c>
      <c r="E132" s="42" t="s">
        <v>139</v>
      </c>
      <c r="F132" s="44" t="s">
        <v>165</v>
      </c>
      <c r="G132" s="46">
        <v>13830</v>
      </c>
      <c r="H132" s="45">
        <f aca="true" t="shared" si="2" ref="H132:H196">G132/F132*100</f>
        <v>51.22222222222222</v>
      </c>
    </row>
    <row r="133" spans="2:8" s="9" customFormat="1" ht="24.75">
      <c r="B133" s="13"/>
      <c r="C133" s="12" t="s">
        <v>166</v>
      </c>
      <c r="D133" s="13"/>
      <c r="E133" s="42" t="s">
        <v>167</v>
      </c>
      <c r="F133" s="44" t="str">
        <f>F134</f>
        <v>35 200,00</v>
      </c>
      <c r="G133" s="46">
        <f>G134</f>
        <v>24200</v>
      </c>
      <c r="H133" s="45">
        <f t="shared" si="2"/>
        <v>68.75</v>
      </c>
    </row>
    <row r="134" spans="2:8" s="9" customFormat="1" ht="36.75" outlineLevel="1">
      <c r="B134" s="13"/>
      <c r="C134" s="13"/>
      <c r="D134" s="12" t="s">
        <v>138</v>
      </c>
      <c r="E134" s="42" t="s">
        <v>139</v>
      </c>
      <c r="F134" s="44" t="s">
        <v>168</v>
      </c>
      <c r="G134" s="46">
        <v>24200</v>
      </c>
      <c r="H134" s="45">
        <f t="shared" si="2"/>
        <v>68.75</v>
      </c>
    </row>
    <row r="135" spans="2:8" s="9" customFormat="1" ht="15.75">
      <c r="B135" s="13"/>
      <c r="C135" s="12" t="s">
        <v>169</v>
      </c>
      <c r="D135" s="13"/>
      <c r="E135" s="42" t="s">
        <v>170</v>
      </c>
      <c r="F135" s="44" t="str">
        <f>F136</f>
        <v>330,00</v>
      </c>
      <c r="G135" s="46">
        <f>G136</f>
        <v>272</v>
      </c>
      <c r="H135" s="45">
        <f t="shared" si="2"/>
        <v>82.42424242424242</v>
      </c>
    </row>
    <row r="136" spans="2:8" s="9" customFormat="1" ht="48.75" outlineLevel="1">
      <c r="B136" s="13"/>
      <c r="C136" s="13"/>
      <c r="D136" s="12" t="s">
        <v>17</v>
      </c>
      <c r="E136" s="42" t="s">
        <v>18</v>
      </c>
      <c r="F136" s="44" t="s">
        <v>171</v>
      </c>
      <c r="G136" s="46">
        <v>272</v>
      </c>
      <c r="H136" s="45">
        <f t="shared" si="2"/>
        <v>82.42424242424242</v>
      </c>
    </row>
    <row r="137" spans="2:8" s="9" customFormat="1" ht="15.75">
      <c r="B137" s="13"/>
      <c r="C137" s="12" t="s">
        <v>172</v>
      </c>
      <c r="D137" s="13"/>
      <c r="E137" s="42" t="s">
        <v>173</v>
      </c>
      <c r="F137" s="44" t="str">
        <f>F138</f>
        <v>237 000,00</v>
      </c>
      <c r="G137" s="46">
        <f>G138</f>
        <v>166700</v>
      </c>
      <c r="H137" s="45">
        <f t="shared" si="2"/>
        <v>70.33755274261604</v>
      </c>
    </row>
    <row r="138" spans="2:8" s="9" customFormat="1" ht="36.75" outlineLevel="1">
      <c r="B138" s="13"/>
      <c r="C138" s="13"/>
      <c r="D138" s="12" t="s">
        <v>138</v>
      </c>
      <c r="E138" s="42" t="s">
        <v>139</v>
      </c>
      <c r="F138" s="44" t="s">
        <v>174</v>
      </c>
      <c r="G138" s="46">
        <v>166700</v>
      </c>
      <c r="H138" s="45">
        <f t="shared" si="2"/>
        <v>70.33755274261604</v>
      </c>
    </row>
    <row r="139" spans="2:8" s="9" customFormat="1" ht="15.75">
      <c r="B139" s="13"/>
      <c r="C139" s="12" t="s">
        <v>175</v>
      </c>
      <c r="D139" s="13"/>
      <c r="E139" s="42" t="s">
        <v>176</v>
      </c>
      <c r="F139" s="44">
        <f>SUM(F140:F141)</f>
        <v>162700</v>
      </c>
      <c r="G139" s="44">
        <f>SUM(G140:G141)</f>
        <v>90119.6</v>
      </c>
      <c r="H139" s="45">
        <f t="shared" si="2"/>
        <v>55.390043023970506</v>
      </c>
    </row>
    <row r="140" spans="2:8" s="9" customFormat="1" ht="15.75" outlineLevel="1">
      <c r="B140" s="13"/>
      <c r="C140" s="12"/>
      <c r="D140" s="12" t="s">
        <v>22</v>
      </c>
      <c r="E140" s="42" t="s">
        <v>23</v>
      </c>
      <c r="F140" s="44">
        <v>0</v>
      </c>
      <c r="G140" s="46">
        <v>43.6</v>
      </c>
      <c r="H140" s="45">
        <v>0</v>
      </c>
    </row>
    <row r="141" spans="2:8" s="9" customFormat="1" ht="36.75" outlineLevel="1">
      <c r="B141" s="13"/>
      <c r="C141" s="13"/>
      <c r="D141" s="12" t="s">
        <v>138</v>
      </c>
      <c r="E141" s="42" t="s">
        <v>139</v>
      </c>
      <c r="F141" s="44">
        <v>162700</v>
      </c>
      <c r="G141" s="46">
        <v>90076</v>
      </c>
      <c r="H141" s="45">
        <f t="shared" si="2"/>
        <v>55.36324523663184</v>
      </c>
    </row>
    <row r="142" spans="2:8" s="9" customFormat="1" ht="15.75">
      <c r="B142" s="13"/>
      <c r="C142" s="12" t="s">
        <v>177</v>
      </c>
      <c r="D142" s="13"/>
      <c r="E142" s="42" t="s">
        <v>178</v>
      </c>
      <c r="F142" s="44" t="str">
        <f>F143</f>
        <v>8 000,00</v>
      </c>
      <c r="G142" s="46">
        <f>G143</f>
        <v>4460.04</v>
      </c>
      <c r="H142" s="45">
        <f t="shared" si="2"/>
        <v>55.7505</v>
      </c>
    </row>
    <row r="143" spans="2:8" s="9" customFormat="1" ht="15.75" outlineLevel="1">
      <c r="B143" s="13"/>
      <c r="C143" s="13"/>
      <c r="D143" s="12" t="s">
        <v>136</v>
      </c>
      <c r="E143" s="42" t="s">
        <v>137</v>
      </c>
      <c r="F143" s="44" t="s">
        <v>179</v>
      </c>
      <c r="G143" s="46">
        <v>4460.04</v>
      </c>
      <c r="H143" s="45">
        <f t="shared" si="2"/>
        <v>55.7505</v>
      </c>
    </row>
    <row r="144" spans="2:8" s="9" customFormat="1" ht="15.75">
      <c r="B144" s="13"/>
      <c r="C144" s="12" t="s">
        <v>180</v>
      </c>
      <c r="D144" s="13"/>
      <c r="E144" s="42" t="s">
        <v>181</v>
      </c>
      <c r="F144" s="44" t="str">
        <f>F145</f>
        <v>29 950,00</v>
      </c>
      <c r="G144" s="46">
        <f>G145</f>
        <v>13500</v>
      </c>
      <c r="H144" s="45">
        <f t="shared" si="2"/>
        <v>45.07512520868113</v>
      </c>
    </row>
    <row r="145" spans="2:8" s="9" customFormat="1" ht="36.75" outlineLevel="1">
      <c r="B145" s="13"/>
      <c r="C145" s="13"/>
      <c r="D145" s="12" t="s">
        <v>138</v>
      </c>
      <c r="E145" s="42" t="s">
        <v>139</v>
      </c>
      <c r="F145" s="44" t="s">
        <v>182</v>
      </c>
      <c r="G145" s="46">
        <v>13500</v>
      </c>
      <c r="H145" s="45">
        <f t="shared" si="2"/>
        <v>45.07512520868113</v>
      </c>
    </row>
    <row r="146" spans="2:8" s="9" customFormat="1" ht="15.75">
      <c r="B146" s="13"/>
      <c r="C146" s="12" t="s">
        <v>183</v>
      </c>
      <c r="D146" s="13"/>
      <c r="E146" s="42" t="s">
        <v>14</v>
      </c>
      <c r="F146" s="44">
        <f>SUM(F147:F148)</f>
        <v>59488</v>
      </c>
      <c r="G146" s="44">
        <f>SUM(G147:G148)</f>
        <v>59488.22</v>
      </c>
      <c r="H146" s="45">
        <f>G146/F146*100</f>
        <v>100.00036982248521</v>
      </c>
    </row>
    <row r="147" spans="2:8" s="9" customFormat="1" ht="36.75" outlineLevel="1">
      <c r="B147" s="13"/>
      <c r="C147" s="13"/>
      <c r="D147" s="12" t="s">
        <v>138</v>
      </c>
      <c r="E147" s="42" t="s">
        <v>139</v>
      </c>
      <c r="F147" s="44">
        <v>25000</v>
      </c>
      <c r="G147" s="46">
        <v>25000</v>
      </c>
      <c r="H147" s="45">
        <f t="shared" si="2"/>
        <v>100</v>
      </c>
    </row>
    <row r="148" spans="2:8" s="9" customFormat="1" ht="36.75" outlineLevel="1">
      <c r="B148" s="13"/>
      <c r="C148" s="13"/>
      <c r="D148" s="12" t="s">
        <v>184</v>
      </c>
      <c r="E148" s="42" t="s">
        <v>271</v>
      </c>
      <c r="F148" s="44">
        <v>34488</v>
      </c>
      <c r="G148" s="46">
        <v>34488.22</v>
      </c>
      <c r="H148" s="45">
        <f t="shared" si="2"/>
        <v>100.00063790303875</v>
      </c>
    </row>
    <row r="149" spans="2:8" s="9" customFormat="1" ht="15.75">
      <c r="B149" s="12" t="s">
        <v>185</v>
      </c>
      <c r="C149" s="13"/>
      <c r="D149" s="13"/>
      <c r="E149" s="42" t="s">
        <v>186</v>
      </c>
      <c r="F149" s="44">
        <f>F150</f>
        <v>15670</v>
      </c>
      <c r="G149" s="44">
        <f>G150</f>
        <v>9402</v>
      </c>
      <c r="H149" s="45">
        <f t="shared" si="2"/>
        <v>60</v>
      </c>
    </row>
    <row r="150" spans="2:8" s="9" customFormat="1" ht="15.75">
      <c r="B150" s="13"/>
      <c r="C150" s="12" t="s">
        <v>187</v>
      </c>
      <c r="D150" s="13"/>
      <c r="E150" s="42" t="s">
        <v>188</v>
      </c>
      <c r="F150" s="44">
        <f>F151</f>
        <v>15670</v>
      </c>
      <c r="G150" s="46">
        <f>G151</f>
        <v>9402</v>
      </c>
      <c r="H150" s="45">
        <f t="shared" si="2"/>
        <v>60</v>
      </c>
    </row>
    <row r="151" spans="2:8" s="9" customFormat="1" ht="36.75" outlineLevel="1">
      <c r="B151" s="13"/>
      <c r="C151" s="13"/>
      <c r="D151" s="12" t="s">
        <v>189</v>
      </c>
      <c r="E151" s="42" t="s">
        <v>190</v>
      </c>
      <c r="F151" s="44">
        <v>15670</v>
      </c>
      <c r="G151" s="46">
        <v>9402</v>
      </c>
      <c r="H151" s="45">
        <f t="shared" si="2"/>
        <v>60</v>
      </c>
    </row>
    <row r="152" spans="2:8" s="9" customFormat="1" ht="15.75">
      <c r="B152" s="12" t="s">
        <v>191</v>
      </c>
      <c r="C152" s="13"/>
      <c r="D152" s="13"/>
      <c r="E152" s="42" t="s">
        <v>192</v>
      </c>
      <c r="F152" s="44">
        <f>F153+F155</f>
        <v>60323</v>
      </c>
      <c r="G152" s="46">
        <f>G153+G155</f>
        <v>59873</v>
      </c>
      <c r="H152" s="45">
        <f t="shared" si="2"/>
        <v>99.25401588117302</v>
      </c>
    </row>
    <row r="153" spans="2:8" s="9" customFormat="1" ht="24.75">
      <c r="B153" s="13"/>
      <c r="C153" s="12" t="s">
        <v>193</v>
      </c>
      <c r="D153" s="13"/>
      <c r="E153" s="42" t="s">
        <v>194</v>
      </c>
      <c r="F153" s="44">
        <f>F154</f>
        <v>23500</v>
      </c>
      <c r="G153" s="46">
        <f>G154</f>
        <v>23050</v>
      </c>
      <c r="H153" s="45">
        <f t="shared" si="2"/>
        <v>98.08510638297872</v>
      </c>
    </row>
    <row r="154" spans="2:8" s="9" customFormat="1" ht="15.75" outlineLevel="1">
      <c r="B154" s="13"/>
      <c r="C154" s="13"/>
      <c r="D154" s="12" t="s">
        <v>48</v>
      </c>
      <c r="E154" s="42" t="s">
        <v>49</v>
      </c>
      <c r="F154" s="44">
        <v>23500</v>
      </c>
      <c r="G154" s="46">
        <v>23050</v>
      </c>
      <c r="H154" s="45">
        <f t="shared" si="2"/>
        <v>98.08510638297872</v>
      </c>
    </row>
    <row r="155" spans="2:8" s="9" customFormat="1" ht="15.75">
      <c r="B155" s="13"/>
      <c r="C155" s="12" t="s">
        <v>195</v>
      </c>
      <c r="D155" s="13"/>
      <c r="E155" s="42" t="s">
        <v>196</v>
      </c>
      <c r="F155" s="44">
        <f>F156</f>
        <v>36823</v>
      </c>
      <c r="G155" s="46">
        <f>G156</f>
        <v>36823</v>
      </c>
      <c r="H155" s="45">
        <f t="shared" si="2"/>
        <v>100</v>
      </c>
    </row>
    <row r="156" spans="2:8" s="9" customFormat="1" ht="36.75" outlineLevel="1">
      <c r="B156" s="13"/>
      <c r="C156" s="13"/>
      <c r="D156" s="12" t="s">
        <v>138</v>
      </c>
      <c r="E156" s="42" t="s">
        <v>139</v>
      </c>
      <c r="F156" s="44">
        <v>36823</v>
      </c>
      <c r="G156" s="46">
        <v>36823</v>
      </c>
      <c r="H156" s="45">
        <f t="shared" si="2"/>
        <v>100</v>
      </c>
    </row>
    <row r="157" spans="2:8" s="9" customFormat="1" ht="15.75">
      <c r="B157" s="12" t="s">
        <v>197</v>
      </c>
      <c r="C157" s="13"/>
      <c r="D157" s="13"/>
      <c r="E157" s="42" t="s">
        <v>198</v>
      </c>
      <c r="F157" s="44">
        <f>F158+F160+F164+F167+F169</f>
        <v>21619732</v>
      </c>
      <c r="G157" s="44">
        <f>G158+G160+G164+G167+G169</f>
        <v>11199656.639999999</v>
      </c>
      <c r="H157" s="45">
        <f t="shared" si="2"/>
        <v>51.80293927787818</v>
      </c>
    </row>
    <row r="158" spans="2:8" s="9" customFormat="1" ht="15.75">
      <c r="B158" s="13"/>
      <c r="C158" s="12" t="s">
        <v>199</v>
      </c>
      <c r="D158" s="13"/>
      <c r="E158" s="42" t="s">
        <v>200</v>
      </c>
      <c r="F158" s="44" t="str">
        <f>F159</f>
        <v>13 832 000,00</v>
      </c>
      <c r="G158" s="44">
        <f>G159</f>
        <v>7490000</v>
      </c>
      <c r="H158" s="45">
        <f t="shared" si="2"/>
        <v>54.1497975708502</v>
      </c>
    </row>
    <row r="159" spans="2:8" s="9" customFormat="1" ht="60.75" outlineLevel="1">
      <c r="B159" s="13"/>
      <c r="C159" s="13"/>
      <c r="D159" s="12" t="s">
        <v>202</v>
      </c>
      <c r="E159" s="42" t="s">
        <v>203</v>
      </c>
      <c r="F159" s="44" t="s">
        <v>201</v>
      </c>
      <c r="G159" s="46">
        <v>7490000</v>
      </c>
      <c r="H159" s="45">
        <f t="shared" si="2"/>
        <v>54.1497975708502</v>
      </c>
    </row>
    <row r="160" spans="2:8" s="9" customFormat="1" ht="48.75">
      <c r="B160" s="13"/>
      <c r="C160" s="12" t="s">
        <v>204</v>
      </c>
      <c r="D160" s="13"/>
      <c r="E160" s="42" t="s">
        <v>205</v>
      </c>
      <c r="F160" s="44">
        <f>SUM(F161:F163)</f>
        <v>7266050</v>
      </c>
      <c r="G160" s="44">
        <f>SUM(G161:G163)</f>
        <v>3680596.29</v>
      </c>
      <c r="H160" s="45">
        <f t="shared" si="2"/>
        <v>50.65470633975819</v>
      </c>
    </row>
    <row r="161" spans="2:8" s="9" customFormat="1" ht="24.75" outlineLevel="1">
      <c r="B161" s="13"/>
      <c r="C161" s="13"/>
      <c r="D161" s="12" t="s">
        <v>92</v>
      </c>
      <c r="E161" s="42" t="s">
        <v>93</v>
      </c>
      <c r="F161" s="44">
        <v>50</v>
      </c>
      <c r="G161" s="46">
        <v>0</v>
      </c>
      <c r="H161" s="45">
        <f t="shared" si="2"/>
        <v>0</v>
      </c>
    </row>
    <row r="162" spans="2:8" s="9" customFormat="1" ht="48.75" outlineLevel="1">
      <c r="B162" s="13"/>
      <c r="C162" s="13"/>
      <c r="D162" s="12" t="s">
        <v>17</v>
      </c>
      <c r="E162" s="42" t="s">
        <v>18</v>
      </c>
      <c r="F162" s="44">
        <v>7206000</v>
      </c>
      <c r="G162" s="46">
        <v>3655000</v>
      </c>
      <c r="H162" s="45">
        <f t="shared" si="2"/>
        <v>50.72162087149598</v>
      </c>
    </row>
    <row r="163" spans="2:8" s="9" customFormat="1" ht="36.75" outlineLevel="1">
      <c r="B163" s="13"/>
      <c r="C163" s="13"/>
      <c r="D163" s="12" t="s">
        <v>54</v>
      </c>
      <c r="E163" s="42" t="s">
        <v>55</v>
      </c>
      <c r="F163" s="44">
        <v>60000</v>
      </c>
      <c r="G163" s="46">
        <v>25596.29</v>
      </c>
      <c r="H163" s="45">
        <f t="shared" si="2"/>
        <v>42.66048333333333</v>
      </c>
    </row>
    <row r="164" spans="2:8" s="9" customFormat="1" ht="15.75">
      <c r="B164" s="13"/>
      <c r="C164" s="12" t="s">
        <v>206</v>
      </c>
      <c r="D164" s="13"/>
      <c r="E164" s="42" t="s">
        <v>207</v>
      </c>
      <c r="F164" s="44">
        <f>SUM(F165:F166)</f>
        <v>682</v>
      </c>
      <c r="G164" s="44">
        <f>SUM(G165:G166)</f>
        <v>560.35</v>
      </c>
      <c r="H164" s="45">
        <f t="shared" si="2"/>
        <v>82.16275659824048</v>
      </c>
    </row>
    <row r="165" spans="2:8" s="9" customFormat="1" ht="48.75" outlineLevel="1">
      <c r="B165" s="13"/>
      <c r="C165" s="13"/>
      <c r="D165" s="12" t="s">
        <v>17</v>
      </c>
      <c r="E165" s="42" t="s">
        <v>18</v>
      </c>
      <c r="F165" s="44">
        <v>682</v>
      </c>
      <c r="G165" s="46">
        <v>558</v>
      </c>
      <c r="H165" s="45">
        <f t="shared" si="2"/>
        <v>81.81818181818183</v>
      </c>
    </row>
    <row r="166" spans="2:8" s="9" customFormat="1" ht="36.75" outlineLevel="1">
      <c r="B166" s="13"/>
      <c r="C166" s="13"/>
      <c r="D166" s="12" t="s">
        <v>54</v>
      </c>
      <c r="E166" s="42" t="s">
        <v>55</v>
      </c>
      <c r="F166" s="44">
        <v>0</v>
      </c>
      <c r="G166" s="46">
        <v>2.35</v>
      </c>
      <c r="H166" s="45">
        <v>0</v>
      </c>
    </row>
    <row r="167" spans="2:8" s="9" customFormat="1" ht="15.75">
      <c r="B167" s="13"/>
      <c r="C167" s="12" t="s">
        <v>208</v>
      </c>
      <c r="D167" s="13"/>
      <c r="E167" s="42" t="s">
        <v>209</v>
      </c>
      <c r="F167" s="44">
        <f>F168</f>
        <v>458000</v>
      </c>
      <c r="G167" s="46">
        <f>G168</f>
        <v>900</v>
      </c>
      <c r="H167" s="45">
        <f t="shared" si="2"/>
        <v>0.19650655021834063</v>
      </c>
    </row>
    <row r="168" spans="2:8" s="9" customFormat="1" ht="48.75" outlineLevel="1">
      <c r="B168" s="13"/>
      <c r="C168" s="13"/>
      <c r="D168" s="12" t="s">
        <v>17</v>
      </c>
      <c r="E168" s="42" t="s">
        <v>18</v>
      </c>
      <c r="F168" s="44">
        <v>458000</v>
      </c>
      <c r="G168" s="46">
        <v>900</v>
      </c>
      <c r="H168" s="45">
        <f t="shared" si="2"/>
        <v>0.19650655021834063</v>
      </c>
    </row>
    <row r="169" spans="2:8" s="9" customFormat="1" ht="36.75">
      <c r="B169" s="13"/>
      <c r="C169" s="12" t="s">
        <v>210</v>
      </c>
      <c r="D169" s="13"/>
      <c r="E169" s="42" t="s">
        <v>272</v>
      </c>
      <c r="F169" s="44">
        <f>F170</f>
        <v>63000</v>
      </c>
      <c r="G169" s="46">
        <f>G170</f>
        <v>27600</v>
      </c>
      <c r="H169" s="45">
        <f t="shared" si="2"/>
        <v>43.80952380952381</v>
      </c>
    </row>
    <row r="170" spans="2:8" s="9" customFormat="1" ht="48.75" outlineLevel="1">
      <c r="B170" s="13"/>
      <c r="C170" s="13"/>
      <c r="D170" s="12" t="s">
        <v>17</v>
      </c>
      <c r="E170" s="42" t="s">
        <v>18</v>
      </c>
      <c r="F170" s="44">
        <v>63000</v>
      </c>
      <c r="G170" s="46">
        <v>27600</v>
      </c>
      <c r="H170" s="45">
        <f t="shared" si="2"/>
        <v>43.80952380952381</v>
      </c>
    </row>
    <row r="171" spans="2:8" s="9" customFormat="1" ht="15.75">
      <c r="B171" s="12" t="s">
        <v>211</v>
      </c>
      <c r="C171" s="13"/>
      <c r="D171" s="13"/>
      <c r="E171" s="42" t="s">
        <v>212</v>
      </c>
      <c r="F171" s="44">
        <f>F172+F174+F176+F178+F181+F183+F185</f>
        <v>1351600</v>
      </c>
      <c r="G171" s="44">
        <f>G172+G174+G176+G178+G181+G183+G185</f>
        <v>729303.58</v>
      </c>
      <c r="H171" s="45">
        <f t="shared" si="2"/>
        <v>53.958536549274925</v>
      </c>
    </row>
    <row r="172" spans="2:8" s="9" customFormat="1" ht="15.75">
      <c r="B172" s="13"/>
      <c r="C172" s="12" t="s">
        <v>213</v>
      </c>
      <c r="D172" s="13"/>
      <c r="E172" s="42" t="s">
        <v>214</v>
      </c>
      <c r="F172" s="44" t="str">
        <f>F173</f>
        <v>200,00</v>
      </c>
      <c r="G172" s="46">
        <f>G173</f>
        <v>0</v>
      </c>
      <c r="H172" s="45">
        <f t="shared" si="2"/>
        <v>0</v>
      </c>
    </row>
    <row r="173" spans="2:8" s="9" customFormat="1" ht="15.75" outlineLevel="1">
      <c r="B173" s="13"/>
      <c r="C173" s="13"/>
      <c r="D173" s="12" t="s">
        <v>11</v>
      </c>
      <c r="E173" s="42" t="s">
        <v>12</v>
      </c>
      <c r="F173" s="44" t="s">
        <v>24</v>
      </c>
      <c r="G173" s="46">
        <v>0</v>
      </c>
      <c r="H173" s="45">
        <f t="shared" si="2"/>
        <v>0</v>
      </c>
    </row>
    <row r="174" spans="2:8" s="9" customFormat="1" ht="15.75">
      <c r="B174" s="13"/>
      <c r="C174" s="12" t="s">
        <v>215</v>
      </c>
      <c r="D174" s="13"/>
      <c r="E174" s="42" t="s">
        <v>216</v>
      </c>
      <c r="F174" s="44" t="str">
        <f>F175</f>
        <v>1 290 000,00</v>
      </c>
      <c r="G174" s="46">
        <f>G175</f>
        <v>711961.54</v>
      </c>
      <c r="H174" s="45">
        <f t="shared" si="2"/>
        <v>55.19081705426356</v>
      </c>
    </row>
    <row r="175" spans="2:8" s="9" customFormat="1" ht="36.75" outlineLevel="1">
      <c r="B175" s="13"/>
      <c r="C175" s="13"/>
      <c r="D175" s="12" t="s">
        <v>110</v>
      </c>
      <c r="E175" s="42" t="s">
        <v>111</v>
      </c>
      <c r="F175" s="44" t="s">
        <v>217</v>
      </c>
      <c r="G175" s="46">
        <v>711961.54</v>
      </c>
      <c r="H175" s="45">
        <f t="shared" si="2"/>
        <v>55.19081705426356</v>
      </c>
    </row>
    <row r="176" spans="2:8" s="9" customFormat="1" ht="15.75">
      <c r="B176" s="13"/>
      <c r="C176" s="12" t="s">
        <v>218</v>
      </c>
      <c r="D176" s="13"/>
      <c r="E176" s="42" t="s">
        <v>219</v>
      </c>
      <c r="F176" s="44" t="str">
        <f>F177</f>
        <v>100,00</v>
      </c>
      <c r="G176" s="46">
        <f>G177</f>
        <v>0</v>
      </c>
      <c r="H176" s="45">
        <f t="shared" si="2"/>
        <v>0</v>
      </c>
    </row>
    <row r="177" spans="2:8" s="9" customFormat="1" ht="24.75" outlineLevel="1">
      <c r="B177" s="13"/>
      <c r="C177" s="13"/>
      <c r="D177" s="12" t="s">
        <v>220</v>
      </c>
      <c r="E177" s="42" t="s">
        <v>221</v>
      </c>
      <c r="F177" s="44" t="s">
        <v>40</v>
      </c>
      <c r="G177" s="46">
        <v>0</v>
      </c>
      <c r="H177" s="45">
        <f t="shared" si="2"/>
        <v>0</v>
      </c>
    </row>
    <row r="178" spans="2:8" s="9" customFormat="1" ht="15.75">
      <c r="B178" s="13"/>
      <c r="C178" s="12" t="s">
        <v>265</v>
      </c>
      <c r="D178" s="12"/>
      <c r="E178" s="42" t="s">
        <v>266</v>
      </c>
      <c r="F178" s="44">
        <f>SUM(F179:F180)</f>
        <v>0</v>
      </c>
      <c r="G178" s="44">
        <f>SUM(G179:G180)</f>
        <v>1586.1</v>
      </c>
      <c r="H178" s="45">
        <v>0</v>
      </c>
    </row>
    <row r="179" spans="2:8" s="9" customFormat="1" ht="15.75" outlineLevel="1">
      <c r="B179" s="13"/>
      <c r="C179" s="13"/>
      <c r="D179" s="12" t="s">
        <v>11</v>
      </c>
      <c r="E179" s="42" t="s">
        <v>12</v>
      </c>
      <c r="F179" s="44">
        <v>0</v>
      </c>
      <c r="G179" s="46">
        <v>36.1</v>
      </c>
      <c r="H179" s="45">
        <v>0</v>
      </c>
    </row>
    <row r="180" spans="2:8" s="9" customFormat="1" ht="15.75" outlineLevel="1">
      <c r="B180" s="13"/>
      <c r="C180" s="13"/>
      <c r="D180" s="12" t="s">
        <v>31</v>
      </c>
      <c r="E180" s="42" t="s">
        <v>32</v>
      </c>
      <c r="F180" s="44">
        <v>0</v>
      </c>
      <c r="G180" s="46">
        <v>1550</v>
      </c>
      <c r="H180" s="45">
        <v>0</v>
      </c>
    </row>
    <row r="181" spans="2:8" s="9" customFormat="1" ht="24.75">
      <c r="B181" s="13"/>
      <c r="C181" s="12" t="s">
        <v>222</v>
      </c>
      <c r="D181" s="13"/>
      <c r="E181" s="42" t="s">
        <v>223</v>
      </c>
      <c r="F181" s="44" t="str">
        <f>F182</f>
        <v>30 000,00</v>
      </c>
      <c r="G181" s="46">
        <f>G182</f>
        <v>7623.84</v>
      </c>
      <c r="H181" s="45">
        <f t="shared" si="2"/>
        <v>25.4128</v>
      </c>
    </row>
    <row r="182" spans="2:8" s="9" customFormat="1" ht="15.75" outlineLevel="1">
      <c r="B182" s="13"/>
      <c r="C182" s="13"/>
      <c r="D182" s="12" t="s">
        <v>22</v>
      </c>
      <c r="E182" s="42" t="s">
        <v>23</v>
      </c>
      <c r="F182" s="44" t="s">
        <v>98</v>
      </c>
      <c r="G182" s="46">
        <v>7623.84</v>
      </c>
      <c r="H182" s="45">
        <f t="shared" si="2"/>
        <v>25.4128</v>
      </c>
    </row>
    <row r="183" spans="2:8" s="9" customFormat="1" ht="24.75">
      <c r="B183" s="13"/>
      <c r="C183" s="12" t="s">
        <v>224</v>
      </c>
      <c r="D183" s="13"/>
      <c r="E183" s="42" t="s">
        <v>225</v>
      </c>
      <c r="F183" s="44" t="str">
        <f>F184</f>
        <v>200,00</v>
      </c>
      <c r="G183" s="46">
        <f>G184</f>
        <v>137.26</v>
      </c>
      <c r="H183" s="45">
        <f t="shared" si="2"/>
        <v>68.63</v>
      </c>
    </row>
    <row r="184" spans="2:8" s="9" customFormat="1" ht="15.75" outlineLevel="1">
      <c r="B184" s="13"/>
      <c r="C184" s="13"/>
      <c r="D184" s="12" t="s">
        <v>226</v>
      </c>
      <c r="E184" s="42" t="s">
        <v>227</v>
      </c>
      <c r="F184" s="44" t="s">
        <v>24</v>
      </c>
      <c r="G184" s="46">
        <v>137.26</v>
      </c>
      <c r="H184" s="45">
        <f t="shared" si="2"/>
        <v>68.63</v>
      </c>
    </row>
    <row r="185" spans="2:8" s="9" customFormat="1" ht="15.75">
      <c r="B185" s="13"/>
      <c r="C185" s="12" t="s">
        <v>228</v>
      </c>
      <c r="D185" s="13"/>
      <c r="E185" s="42" t="s">
        <v>229</v>
      </c>
      <c r="F185" s="44">
        <f>SUM(F186:F189)</f>
        <v>31100</v>
      </c>
      <c r="G185" s="44">
        <f>SUM(G186:G189)</f>
        <v>7994.84</v>
      </c>
      <c r="H185" s="45">
        <f t="shared" si="2"/>
        <v>25.706881028938906</v>
      </c>
    </row>
    <row r="186" spans="2:8" s="9" customFormat="1" ht="24.75" outlineLevel="1">
      <c r="B186" s="13"/>
      <c r="C186" s="13"/>
      <c r="D186" s="12" t="s">
        <v>92</v>
      </c>
      <c r="E186" s="42" t="s">
        <v>93</v>
      </c>
      <c r="F186" s="44">
        <v>6000</v>
      </c>
      <c r="G186" s="46">
        <v>6008.8</v>
      </c>
      <c r="H186" s="45">
        <f t="shared" si="2"/>
        <v>100.14666666666668</v>
      </c>
    </row>
    <row r="187" spans="2:8" s="9" customFormat="1" ht="15.75" outlineLevel="1">
      <c r="B187" s="13"/>
      <c r="C187" s="13"/>
      <c r="D187" s="12" t="s">
        <v>22</v>
      </c>
      <c r="E187" s="42" t="s">
        <v>23</v>
      </c>
      <c r="F187" s="44">
        <v>100</v>
      </c>
      <c r="G187" s="46">
        <v>0</v>
      </c>
      <c r="H187" s="45">
        <f t="shared" si="2"/>
        <v>0</v>
      </c>
    </row>
    <row r="188" spans="2:8" s="9" customFormat="1" ht="24.75" outlineLevel="1">
      <c r="B188" s="13"/>
      <c r="C188" s="13"/>
      <c r="D188" s="12" t="s">
        <v>78</v>
      </c>
      <c r="E188" s="42" t="s">
        <v>79</v>
      </c>
      <c r="F188" s="44">
        <v>4000</v>
      </c>
      <c r="G188" s="46">
        <v>1986.04</v>
      </c>
      <c r="H188" s="45">
        <f t="shared" si="2"/>
        <v>49.651</v>
      </c>
    </row>
    <row r="189" spans="2:8" s="9" customFormat="1" ht="36.75" outlineLevel="1">
      <c r="B189" s="13"/>
      <c r="C189" s="13"/>
      <c r="D189" s="12" t="s">
        <v>230</v>
      </c>
      <c r="E189" s="42" t="s">
        <v>231</v>
      </c>
      <c r="F189" s="44">
        <v>21000</v>
      </c>
      <c r="G189" s="46">
        <v>0</v>
      </c>
      <c r="H189" s="45">
        <f t="shared" si="2"/>
        <v>0</v>
      </c>
    </row>
    <row r="190" spans="2:8" s="9" customFormat="1" ht="12.75">
      <c r="B190" s="28" t="s">
        <v>268</v>
      </c>
      <c r="C190" s="28"/>
      <c r="D190" s="28"/>
      <c r="E190" s="28"/>
      <c r="F190" s="49">
        <f>F6+F12+F17+F21+F29+F32+F50+F57+F89+F96+F130+F149+F152+F157+F171</f>
        <v>65606808</v>
      </c>
      <c r="G190" s="49">
        <f>G6+G12+G17+G21+G29+G32+G50+G57+G89+G96+G130+G149+G152+G157+G171</f>
        <v>35683428.629999995</v>
      </c>
      <c r="H190" s="45">
        <f>G190/F190*100</f>
        <v>54.38982586990056</v>
      </c>
    </row>
    <row r="191" spans="2:8" s="9" customFormat="1" ht="12.75">
      <c r="B191" s="20" t="s">
        <v>269</v>
      </c>
      <c r="C191" s="21"/>
      <c r="D191" s="21"/>
      <c r="E191" s="21"/>
      <c r="F191" s="21"/>
      <c r="G191" s="21"/>
      <c r="H191" s="22"/>
    </row>
    <row r="192" spans="2:8" s="9" customFormat="1" ht="12.75">
      <c r="B192" s="12" t="s">
        <v>5</v>
      </c>
      <c r="C192" s="4"/>
      <c r="D192" s="4"/>
      <c r="E192" s="14" t="s">
        <v>6</v>
      </c>
      <c r="F192" s="44">
        <f>F193</f>
        <v>0</v>
      </c>
      <c r="G192" s="46">
        <f>G193</f>
        <v>850</v>
      </c>
      <c r="H192" s="45">
        <v>0</v>
      </c>
    </row>
    <row r="193" spans="2:8" s="9" customFormat="1" ht="12.75">
      <c r="B193" s="12"/>
      <c r="C193" s="12">
        <v>1010</v>
      </c>
      <c r="D193" s="4"/>
      <c r="E193" s="14" t="s">
        <v>9</v>
      </c>
      <c r="F193" s="44">
        <f>F194</f>
        <v>0</v>
      </c>
      <c r="G193" s="44">
        <f>G194</f>
        <v>850</v>
      </c>
      <c r="H193" s="45">
        <v>0</v>
      </c>
    </row>
    <row r="194" spans="2:8" s="11" customFormat="1" ht="33.75" outlineLevel="1">
      <c r="B194" s="16"/>
      <c r="C194" s="18"/>
      <c r="D194" s="18">
        <v>6290</v>
      </c>
      <c r="E194" s="17" t="s">
        <v>253</v>
      </c>
      <c r="F194" s="50">
        <v>0</v>
      </c>
      <c r="G194" s="50">
        <v>850</v>
      </c>
      <c r="H194" s="48">
        <v>0</v>
      </c>
    </row>
    <row r="195" spans="2:8" s="9" customFormat="1" ht="15.75">
      <c r="B195" s="12" t="s">
        <v>27</v>
      </c>
      <c r="C195" s="13"/>
      <c r="D195" s="13"/>
      <c r="E195" s="14" t="s">
        <v>28</v>
      </c>
      <c r="F195" s="44">
        <f>F196</f>
        <v>160000</v>
      </c>
      <c r="G195" s="46">
        <f>G196</f>
        <v>0</v>
      </c>
      <c r="H195" s="45">
        <f t="shared" si="2"/>
        <v>0</v>
      </c>
    </row>
    <row r="196" spans="2:8" s="9" customFormat="1" ht="15.75">
      <c r="B196" s="13"/>
      <c r="C196" s="12" t="s">
        <v>29</v>
      </c>
      <c r="D196" s="13"/>
      <c r="E196" s="14" t="s">
        <v>30</v>
      </c>
      <c r="F196" s="44">
        <f>F197</f>
        <v>160000</v>
      </c>
      <c r="G196" s="44">
        <f>G197</f>
        <v>0</v>
      </c>
      <c r="H196" s="45">
        <f t="shared" si="2"/>
        <v>0</v>
      </c>
    </row>
    <row r="197" spans="2:8" s="9" customFormat="1" ht="45.75" outlineLevel="1">
      <c r="B197" s="13"/>
      <c r="C197" s="13"/>
      <c r="D197" s="12" t="s">
        <v>232</v>
      </c>
      <c r="E197" s="14" t="s">
        <v>233</v>
      </c>
      <c r="F197" s="44">
        <v>160000</v>
      </c>
      <c r="G197" s="46">
        <v>0</v>
      </c>
      <c r="H197" s="45">
        <f aca="true" t="shared" si="3" ref="H197:H217">G197/F197*100</f>
        <v>0</v>
      </c>
    </row>
    <row r="198" spans="2:8" s="9" customFormat="1" ht="15.75">
      <c r="B198" s="12" t="s">
        <v>234</v>
      </c>
      <c r="C198" s="13"/>
      <c r="D198" s="13"/>
      <c r="E198" s="14" t="s">
        <v>235</v>
      </c>
      <c r="F198" s="44">
        <f>F199</f>
        <v>29112</v>
      </c>
      <c r="G198" s="46">
        <f>G199</f>
        <v>29112</v>
      </c>
      <c r="H198" s="45">
        <f t="shared" si="3"/>
        <v>100</v>
      </c>
    </row>
    <row r="199" spans="2:8" s="9" customFormat="1" ht="15.75">
      <c r="B199" s="13"/>
      <c r="C199" s="12" t="s">
        <v>236</v>
      </c>
      <c r="D199" s="13"/>
      <c r="E199" s="14" t="s">
        <v>14</v>
      </c>
      <c r="F199" s="44">
        <f>F200</f>
        <v>29112</v>
      </c>
      <c r="G199" s="46">
        <f>G200</f>
        <v>29112</v>
      </c>
      <c r="H199" s="45">
        <f t="shared" si="3"/>
        <v>100</v>
      </c>
    </row>
    <row r="200" spans="2:8" s="9" customFormat="1" ht="57" outlineLevel="1">
      <c r="B200" s="13"/>
      <c r="C200" s="13"/>
      <c r="D200" s="12" t="s">
        <v>237</v>
      </c>
      <c r="E200" s="14" t="s">
        <v>238</v>
      </c>
      <c r="F200" s="44">
        <v>29112</v>
      </c>
      <c r="G200" s="46">
        <v>29112</v>
      </c>
      <c r="H200" s="45">
        <f t="shared" si="3"/>
        <v>100</v>
      </c>
    </row>
    <row r="201" spans="2:8" s="9" customFormat="1" ht="15.75">
      <c r="B201" s="12" t="s">
        <v>34</v>
      </c>
      <c r="C201" s="13"/>
      <c r="D201" s="13"/>
      <c r="E201" s="14" t="s">
        <v>35</v>
      </c>
      <c r="F201" s="44" t="s">
        <v>101</v>
      </c>
      <c r="G201" s="46">
        <v>3540</v>
      </c>
      <c r="H201" s="45">
        <f t="shared" si="3"/>
        <v>1.18</v>
      </c>
    </row>
    <row r="202" spans="2:8" s="9" customFormat="1" ht="15.75">
      <c r="B202" s="13"/>
      <c r="C202" s="12" t="s">
        <v>36</v>
      </c>
      <c r="D202" s="13"/>
      <c r="E202" s="14" t="s">
        <v>37</v>
      </c>
      <c r="F202" s="44">
        <f>SUM(F203:F204)</f>
        <v>300000</v>
      </c>
      <c r="G202" s="44">
        <f>SUM(G203:G204)</f>
        <v>3540</v>
      </c>
      <c r="H202" s="45">
        <f t="shared" si="3"/>
        <v>1.18</v>
      </c>
    </row>
    <row r="203" spans="2:8" s="9" customFormat="1" ht="23.25" outlineLevel="1">
      <c r="B203" s="13"/>
      <c r="C203" s="12"/>
      <c r="D203" s="12" t="s">
        <v>254</v>
      </c>
      <c r="E203" s="14" t="s">
        <v>255</v>
      </c>
      <c r="F203" s="44">
        <v>0</v>
      </c>
      <c r="G203" s="46">
        <v>3540</v>
      </c>
      <c r="H203" s="45">
        <v>0</v>
      </c>
    </row>
    <row r="204" spans="2:8" s="9" customFormat="1" ht="23.25" outlineLevel="1">
      <c r="B204" s="13"/>
      <c r="C204" s="13"/>
      <c r="D204" s="12" t="s">
        <v>239</v>
      </c>
      <c r="E204" s="14" t="s">
        <v>240</v>
      </c>
      <c r="F204" s="44">
        <v>300000</v>
      </c>
      <c r="G204" s="46">
        <v>0</v>
      </c>
      <c r="H204" s="45">
        <f t="shared" si="3"/>
        <v>0</v>
      </c>
    </row>
    <row r="205" spans="2:8" s="9" customFormat="1" ht="15.75">
      <c r="B205" s="12" t="s">
        <v>259</v>
      </c>
      <c r="C205" s="13"/>
      <c r="D205" s="12"/>
      <c r="E205" s="14" t="s">
        <v>263</v>
      </c>
      <c r="F205" s="44">
        <f>F206</f>
        <v>0</v>
      </c>
      <c r="G205" s="46">
        <f>G206</f>
        <v>1230</v>
      </c>
      <c r="H205" s="45">
        <v>0</v>
      </c>
    </row>
    <row r="206" spans="2:8" s="9" customFormat="1" ht="15.75">
      <c r="B206" s="13"/>
      <c r="C206" s="12" t="s">
        <v>260</v>
      </c>
      <c r="D206" s="12"/>
      <c r="E206" s="14" t="s">
        <v>264</v>
      </c>
      <c r="F206" s="44">
        <f>F207</f>
        <v>0</v>
      </c>
      <c r="G206" s="46">
        <f>G207</f>
        <v>1230</v>
      </c>
      <c r="H206" s="45">
        <v>0</v>
      </c>
    </row>
    <row r="207" spans="2:8" s="9" customFormat="1" ht="23.25" outlineLevel="1">
      <c r="B207" s="13"/>
      <c r="C207" s="13"/>
      <c r="D207" s="12" t="s">
        <v>261</v>
      </c>
      <c r="E207" s="14" t="s">
        <v>262</v>
      </c>
      <c r="F207" s="44">
        <v>0</v>
      </c>
      <c r="G207" s="46">
        <v>1230</v>
      </c>
      <c r="H207" s="45">
        <v>0</v>
      </c>
    </row>
    <row r="208" spans="2:8" s="9" customFormat="1" ht="15.75">
      <c r="B208" s="12" t="s">
        <v>130</v>
      </c>
      <c r="C208" s="13"/>
      <c r="D208" s="13"/>
      <c r="E208" s="14" t="s">
        <v>131</v>
      </c>
      <c r="F208" s="44" t="s">
        <v>241</v>
      </c>
      <c r="G208" s="46">
        <v>26916</v>
      </c>
      <c r="H208" s="45">
        <f t="shared" si="3"/>
        <v>64.36770614118997</v>
      </c>
    </row>
    <row r="209" spans="2:8" s="9" customFormat="1" ht="15.75">
      <c r="B209" s="13"/>
      <c r="C209" s="12" t="s">
        <v>132</v>
      </c>
      <c r="D209" s="13"/>
      <c r="E209" s="14" t="s">
        <v>133</v>
      </c>
      <c r="F209" s="44">
        <f>SUM(F210:F211)</f>
        <v>41816</v>
      </c>
      <c r="G209" s="44">
        <f>SUM(G210:G211)</f>
        <v>26916</v>
      </c>
      <c r="H209" s="45">
        <f t="shared" si="3"/>
        <v>64.36770614118997</v>
      </c>
    </row>
    <row r="210" spans="2:8" s="9" customFormat="1" ht="57" outlineLevel="1">
      <c r="B210" s="13"/>
      <c r="C210" s="13"/>
      <c r="D210" s="12" t="s">
        <v>237</v>
      </c>
      <c r="E210" s="14" t="s">
        <v>238</v>
      </c>
      <c r="F210" s="44">
        <v>26916</v>
      </c>
      <c r="G210" s="46">
        <v>26916</v>
      </c>
      <c r="H210" s="45">
        <f t="shared" si="3"/>
        <v>100</v>
      </c>
    </row>
    <row r="211" spans="2:8" s="9" customFormat="1" ht="23.25" outlineLevel="1">
      <c r="B211" s="13"/>
      <c r="C211" s="13"/>
      <c r="D211" s="12" t="s">
        <v>242</v>
      </c>
      <c r="E211" s="14" t="s">
        <v>243</v>
      </c>
      <c r="F211" s="44">
        <v>14900</v>
      </c>
      <c r="G211" s="46">
        <v>0</v>
      </c>
      <c r="H211" s="45">
        <f t="shared" si="3"/>
        <v>0</v>
      </c>
    </row>
    <row r="212" spans="2:8" s="9" customFormat="1" ht="15.75">
      <c r="B212" s="12" t="s">
        <v>211</v>
      </c>
      <c r="C212" s="13"/>
      <c r="D212" s="13"/>
      <c r="E212" s="14" t="s">
        <v>212</v>
      </c>
      <c r="F212" s="44">
        <f>F213+F216</f>
        <v>1948000</v>
      </c>
      <c r="G212" s="46">
        <f>G213+G216</f>
        <v>3000</v>
      </c>
      <c r="H212" s="45">
        <f t="shared" si="3"/>
        <v>0.1540041067761807</v>
      </c>
    </row>
    <row r="213" spans="2:8" s="9" customFormat="1" ht="15.75">
      <c r="B213" s="13"/>
      <c r="C213" s="12" t="s">
        <v>213</v>
      </c>
      <c r="D213" s="13"/>
      <c r="E213" s="14" t="s">
        <v>214</v>
      </c>
      <c r="F213" s="44">
        <f>SUM(F214:F215)</f>
        <v>60000</v>
      </c>
      <c r="G213" s="44">
        <f>SUM(G214:G215)</f>
        <v>3000</v>
      </c>
      <c r="H213" s="45">
        <f t="shared" si="3"/>
        <v>5</v>
      </c>
    </row>
    <row r="214" spans="2:8" s="9" customFormat="1" ht="34.5" outlineLevel="1">
      <c r="B214" s="13"/>
      <c r="C214" s="12"/>
      <c r="D214" s="12" t="s">
        <v>252</v>
      </c>
      <c r="E214" s="14" t="s">
        <v>253</v>
      </c>
      <c r="F214" s="44">
        <v>0</v>
      </c>
      <c r="G214" s="46">
        <v>3000</v>
      </c>
      <c r="H214" s="45">
        <v>0</v>
      </c>
    </row>
    <row r="215" spans="2:8" s="9" customFormat="1" ht="23.25" outlineLevel="1">
      <c r="B215" s="13"/>
      <c r="C215" s="13"/>
      <c r="D215" s="12" t="s">
        <v>242</v>
      </c>
      <c r="E215" s="14" t="s">
        <v>243</v>
      </c>
      <c r="F215" s="44">
        <v>60000</v>
      </c>
      <c r="G215" s="46">
        <v>0</v>
      </c>
      <c r="H215" s="45">
        <f t="shared" si="3"/>
        <v>0</v>
      </c>
    </row>
    <row r="216" spans="2:8" s="9" customFormat="1" ht="15.75">
      <c r="B216" s="13"/>
      <c r="C216" s="12" t="s">
        <v>244</v>
      </c>
      <c r="D216" s="13"/>
      <c r="E216" s="14" t="s">
        <v>245</v>
      </c>
      <c r="F216" s="44">
        <f>F217</f>
        <v>1888000</v>
      </c>
      <c r="G216" s="46">
        <f>G217</f>
        <v>0</v>
      </c>
      <c r="H216" s="45">
        <f t="shared" si="3"/>
        <v>0</v>
      </c>
    </row>
    <row r="217" spans="2:8" s="9" customFormat="1" ht="57" outlineLevel="1">
      <c r="B217" s="13"/>
      <c r="C217" s="13"/>
      <c r="D217" s="12" t="s">
        <v>237</v>
      </c>
      <c r="E217" s="14" t="s">
        <v>238</v>
      </c>
      <c r="F217" s="44">
        <v>1888000</v>
      </c>
      <c r="G217" s="46">
        <v>0</v>
      </c>
      <c r="H217" s="45">
        <f t="shared" si="3"/>
        <v>0</v>
      </c>
    </row>
    <row r="218" spans="2:8" s="9" customFormat="1" ht="12.75">
      <c r="B218" s="24" t="s">
        <v>269</v>
      </c>
      <c r="C218" s="25"/>
      <c r="D218" s="25"/>
      <c r="E218" s="26"/>
      <c r="F218" s="49">
        <f>F192+F195+F198+F201+F205+F208+F212</f>
        <v>2478928</v>
      </c>
      <c r="G218" s="49">
        <f>G192+G195+G198+G201+G205+G208+G212</f>
        <v>64648</v>
      </c>
      <c r="H218" s="51">
        <f>G218/F218*100</f>
        <v>2.6079014799945783</v>
      </c>
    </row>
    <row r="219" spans="2:8" s="9" customFormat="1" ht="45.75">
      <c r="B219" s="27"/>
      <c r="C219" s="27"/>
      <c r="D219" s="27"/>
      <c r="E219" s="17" t="s">
        <v>7</v>
      </c>
      <c r="F219" s="47" t="s">
        <v>246</v>
      </c>
      <c r="G219" s="52"/>
      <c r="H219" s="53"/>
    </row>
    <row r="220" spans="2:8" s="9" customFormat="1" ht="12.75">
      <c r="B220" s="29" t="s">
        <v>247</v>
      </c>
      <c r="C220" s="30"/>
      <c r="D220" s="30"/>
      <c r="E220" s="31"/>
      <c r="F220" s="40">
        <f>F190+F218</f>
        <v>68085736</v>
      </c>
      <c r="G220" s="40">
        <f>G190+G218</f>
        <v>35748076.629999995</v>
      </c>
      <c r="H220" s="51">
        <f>G220/F220*100</f>
        <v>52.50450201493011</v>
      </c>
    </row>
    <row r="221" spans="2:8" s="9" customFormat="1" ht="56.25">
      <c r="B221" s="23"/>
      <c r="C221" s="23"/>
      <c r="D221" s="23"/>
      <c r="E221" s="17" t="s">
        <v>248</v>
      </c>
      <c r="F221" s="47" t="s">
        <v>249</v>
      </c>
      <c r="G221" s="52"/>
      <c r="H221" s="53"/>
    </row>
  </sheetData>
  <sheetProtection/>
  <mergeCells count="8">
    <mergeCell ref="A1:I1"/>
    <mergeCell ref="B5:H5"/>
    <mergeCell ref="B191:H191"/>
    <mergeCell ref="B221:D221"/>
    <mergeCell ref="B218:E218"/>
    <mergeCell ref="B219:D219"/>
    <mergeCell ref="B190:E190"/>
    <mergeCell ref="B220:E220"/>
  </mergeCells>
  <printOptions horizontalCentered="1"/>
  <pageMargins left="0.5905511811023623" right="0.5905511811023623" top="0.984251968503937" bottom="0.984251968503937" header="0.5118110236220472" footer="0.5118110236220472"/>
  <pageSetup firstPageNumber="22" useFirstPageNumber="1" fitToHeight="9" horizontalDpi="600" verticalDpi="600" orientation="portrait" paperSize="9" r:id="rId1"/>
  <headerFooter>
    <oddFooter>&amp;C&amp;P</oddFooter>
  </headerFooter>
  <rowBreaks count="1" manualBreakCount="1">
    <brk id="1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b.bednarczyk</dc:creator>
  <cp:keywords/>
  <dc:description/>
  <cp:lastModifiedBy>a.siara</cp:lastModifiedBy>
  <cp:lastPrinted>2019-08-28T12:02:00Z</cp:lastPrinted>
  <dcterms:created xsi:type="dcterms:W3CDTF">2019-08-26T08:23:27Z</dcterms:created>
  <dcterms:modified xsi:type="dcterms:W3CDTF">2019-08-28T12:04:02Z</dcterms:modified>
  <cp:category/>
  <cp:version/>
  <cp:contentType/>
  <cp:contentStatus/>
</cp:coreProperties>
</file>