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Microsoft\Windows\INetCache\Content.MSO\"/>
    </mc:Choice>
  </mc:AlternateContent>
  <xr:revisionPtr revIDLastSave="0" documentId="8_{22C8DF51-C726-4FA7-88F6-340F3D6F0B17}" xr6:coauthVersionLast="47" xr6:coauthVersionMax="47" xr10:uidLastSave="{00000000-0000-0000-0000-000000000000}"/>
  <bookViews>
    <workbookView xWindow="2055" yWindow="645" windowWidth="24750" windowHeight="14985"/>
  </bookViews>
  <sheets>
    <sheet name="Arkusz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6" i="1"/>
  <c r="E8" i="1"/>
  <c r="E27" i="1"/>
  <c r="G30" i="1"/>
  <c r="G32" i="1"/>
  <c r="G33" i="1"/>
  <c r="G35" i="1"/>
  <c r="E13" i="1"/>
  <c r="G26" i="1"/>
  <c r="G28" i="1"/>
  <c r="G27" i="1"/>
  <c r="G29" i="1"/>
  <c r="G7" i="1"/>
  <c r="G8" i="1"/>
  <c r="E9" i="1"/>
  <c r="G9" i="1"/>
  <c r="G10" i="1"/>
  <c r="G13" i="1"/>
  <c r="E14" i="1"/>
  <c r="G14" i="1"/>
  <c r="E15" i="1"/>
  <c r="G15" i="1"/>
  <c r="E16" i="1"/>
  <c r="G16" i="1"/>
  <c r="E17" i="1"/>
  <c r="G17" i="1"/>
  <c r="E18" i="1"/>
  <c r="G18" i="1"/>
  <c r="G19" i="1"/>
  <c r="G22" i="1"/>
  <c r="G23" i="1"/>
  <c r="G37" i="1"/>
  <c r="G39" i="1"/>
</calcChain>
</file>

<file path=xl/sharedStrings.xml><?xml version="1.0" encoding="utf-8"?>
<sst xmlns="http://schemas.openxmlformats.org/spreadsheetml/2006/main" count="76" uniqueCount="60">
  <si>
    <t>Lp.</t>
  </si>
  <si>
    <t>Podstawa</t>
  </si>
  <si>
    <t>Opis</t>
  </si>
  <si>
    <t>Roboty przygotowawcze</t>
  </si>
  <si>
    <t>m2</t>
  </si>
  <si>
    <t>m3</t>
  </si>
  <si>
    <t>Fundamenty</t>
  </si>
  <si>
    <t>KNR 2-02 0602-01</t>
  </si>
  <si>
    <t>KNR 2-02 0602-02</t>
  </si>
  <si>
    <t>Jedn.obm.</t>
  </si>
  <si>
    <t>Ilość</t>
  </si>
  <si>
    <t>Cena jedn.</t>
  </si>
  <si>
    <t>Wartość</t>
  </si>
  <si>
    <t>Usunięcie warstwy ziemi urodzajnej (humusu) o grub.do 15 cm za pomocą spycharek</t>
  </si>
  <si>
    <t>Usunięcie warstwy ziemi urodzajnej (humusu) za pomocą spycharek - dodatek za każde dalsze 5 cm grubości Krotność = 3</t>
  </si>
  <si>
    <t>Izolacje przeciwwilgoc.powłokowe bitumiczne poziome - wyk.na zimno - pierwsza warstwa</t>
  </si>
  <si>
    <t>Izolacje przeciwwilgoc.powłokowe bitumiczne poziome - wyk.na zimno - druga i nast.warstwa</t>
  </si>
  <si>
    <t>1.1</t>
  </si>
  <si>
    <t>1.2.</t>
  </si>
  <si>
    <t>1.4.</t>
  </si>
  <si>
    <t>PRZEDMIAR ROBÓT</t>
  </si>
  <si>
    <t>WARTOŚĆ NETTO</t>
  </si>
  <si>
    <t>PODATEK VAT 23%</t>
  </si>
  <si>
    <t>WARTOŚĆ BRUTTO</t>
  </si>
  <si>
    <t>kpl.</t>
  </si>
  <si>
    <t>Podkład na gruncie z betonu żwirowego grub.10cm</t>
  </si>
  <si>
    <t>Zbrojenie elementów i budowli pręty żebrowane fi do 8-14mm</t>
  </si>
  <si>
    <t>kg</t>
  </si>
  <si>
    <t>Stopy fundamentowe betonowe o objętości do 1,0m3 z betonu B-20 betonowane pompą</t>
  </si>
  <si>
    <t>KNR 2-02 1101-01</t>
  </si>
  <si>
    <t xml:space="preserve">KNR 2-02 0290 02 </t>
  </si>
  <si>
    <t>KNR 2-02 0203-02</t>
  </si>
  <si>
    <t>wycena indywidualna</t>
  </si>
  <si>
    <t>RAZEM</t>
  </si>
  <si>
    <t>GARAŻ</t>
  </si>
  <si>
    <t>Dostawa i montaż garażu 3,0*6,0m wg projektu</t>
  </si>
  <si>
    <t>1.3.</t>
  </si>
  <si>
    <t>NAWIERZCHNIA Z KOSTKI BRUKOWEJ</t>
  </si>
  <si>
    <t>ŁĄCZNIE</t>
  </si>
  <si>
    <t>Wykopy ciągłe lub jamiste ze skarpami szer dna do 1,5m i głęb do 1,5m na odkład w gruncie kat.3 - pod stopy fundamentowe</t>
  </si>
  <si>
    <t>KNR 2-01 0310-02</t>
  </si>
  <si>
    <t>mb</t>
  </si>
  <si>
    <t>Pomiary geodezyjne w terenie - wytycznie obiektu</t>
  </si>
  <si>
    <t>KNR 2-01 0121-01</t>
  </si>
  <si>
    <t>KNR 2-01 0119-01</t>
  </si>
  <si>
    <t>KNR 2-01 0119-02</t>
  </si>
  <si>
    <t>Obrzeża betonowe o wymiarach 20x6 cm na podsypce
piaskowej z wypełnieniem spoin zaprawą cementową</t>
  </si>
  <si>
    <t>KNR 2-31 0407-01</t>
  </si>
  <si>
    <t>KNR 2-31 0114-01</t>
  </si>
  <si>
    <t>Ława pod krawężniki betonowa z oporem</t>
  </si>
  <si>
    <t>KNR 2-31 0402-04</t>
  </si>
  <si>
    <t>Nawierzchnie z kostki brukowej betonowej grubość 6 cm na podsypce cementowo-piaskowej</t>
  </si>
  <si>
    <t>KNR 2-31 0511-02</t>
  </si>
  <si>
    <t>Podbudowa z kruszywa naturalnego (pospółki) - warstwa dolna o grubości po zagęszczeniu 20 cm</t>
  </si>
  <si>
    <t>KNR 2-31 0114-02</t>
  </si>
  <si>
    <t>Podbudowa pomocnicza z kruszywa naturalnego (Pospółki) - warstwa dolna za każdy dalszy 1 cm grubości po zagęszczeniu Krotność = 10</t>
  </si>
  <si>
    <t>Mechaniczne profilowanie i zagęszczenie podłoża pod warstwy konstrukcyjne nawierzchni w gruncie kat. I-IV</t>
  </si>
  <si>
    <t>KNR 2-31 0103-04</t>
  </si>
  <si>
    <t>WYKONANIE GARAŻU WRAZ Z UTWARDZENIEM NAWIERZCHNI W PRZEBĘDOWIE</t>
  </si>
  <si>
    <t>Podkład na gruncie z betonu żwirowego grub.10cm Rm=5,0 - posadzka w garażu i dojście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</si>
</sst>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Calibri"/>
      <family val="2"/>
      <charset val="238"/>
    </font>
    <font>
      <sz val="12"/>
      <name val="Arial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Calibri"/>
      <family val="2"/>
      <charset val="238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3" fillId="0" borderId="3" xfId="0" applyNumberFormat="1" applyFont="1" applyBorder="1"/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/>
    <xf numFmtId="2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2" fontId="8" fillId="2" borderId="7" xfId="0" applyNumberFormat="1" applyFont="1" applyFill="1" applyBorder="1"/>
    <xf numFmtId="0" fontId="5" fillId="0" borderId="7" xfId="0" applyFont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/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6" fontId="8" fillId="0" borderId="7" xfId="0" quotePrefix="1" applyNumberFormat="1" applyFont="1" applyBorder="1"/>
    <xf numFmtId="2" fontId="5" fillId="0" borderId="7" xfId="0" applyNumberFormat="1" applyFont="1" applyBorder="1" applyAlignment="1">
      <alignment horizontal="center" wrapText="1"/>
    </xf>
    <xf numFmtId="16" fontId="8" fillId="0" borderId="7" xfId="0" applyNumberFormat="1" applyFont="1" applyBorder="1"/>
    <xf numFmtId="2" fontId="8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2" fontId="10" fillId="0" borderId="7" xfId="0" applyNumberFormat="1" applyFont="1" applyBorder="1" applyAlignment="1">
      <alignment horizontal="center"/>
    </xf>
    <xf numFmtId="0" fontId="8" fillId="0" borderId="8" xfId="0" applyFont="1" applyBorder="1"/>
    <xf numFmtId="0" fontId="0" fillId="0" borderId="9" xfId="0" applyBorder="1"/>
    <xf numFmtId="0" fontId="0" fillId="0" borderId="10" xfId="0" applyBorder="1"/>
    <xf numFmtId="0" fontId="8" fillId="2" borderId="8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0" borderId="0" xfId="1" applyFont="1" applyAlignment="1">
      <alignment horizontal="left" vertical="top"/>
    </xf>
    <xf numFmtId="0" fontId="7" fillId="0" borderId="0" xfId="1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1" workbookViewId="0">
      <selection activeCell="E32" sqref="E32"/>
    </sheetView>
  </sheetViews>
  <sheetFormatPr defaultRowHeight="15" x14ac:dyDescent="0.25"/>
  <cols>
    <col min="1" max="1" width="12.5703125" customWidth="1"/>
    <col min="2" max="2" width="30.7109375" customWidth="1"/>
    <col min="3" max="3" width="55.5703125" style="2" customWidth="1"/>
    <col min="4" max="4" width="23.28515625" style="1" customWidth="1"/>
    <col min="5" max="5" width="13.5703125" style="5" customWidth="1"/>
    <col min="6" max="6" width="13.28515625" style="4" customWidth="1"/>
    <col min="7" max="7" width="14.42578125" style="4" customWidth="1"/>
  </cols>
  <sheetData>
    <row r="1" spans="1:7" ht="15.75" x14ac:dyDescent="0.25">
      <c r="A1" s="16" t="s">
        <v>20</v>
      </c>
      <c r="B1" s="16"/>
      <c r="C1" s="17"/>
      <c r="D1" s="18"/>
    </row>
    <row r="2" spans="1:7" ht="15.75" x14ac:dyDescent="0.25">
      <c r="A2" s="46" t="s">
        <v>58</v>
      </c>
      <c r="B2" s="47"/>
      <c r="C2" s="47"/>
      <c r="D2" s="47"/>
    </row>
    <row r="4" spans="1:7" ht="15.75" x14ac:dyDescent="0.25">
      <c r="A4" s="20" t="s">
        <v>0</v>
      </c>
      <c r="B4" s="20" t="s">
        <v>1</v>
      </c>
      <c r="C4" s="21" t="s">
        <v>2</v>
      </c>
      <c r="D4" s="22" t="s">
        <v>9</v>
      </c>
      <c r="E4" s="23" t="s">
        <v>10</v>
      </c>
      <c r="F4" s="24" t="s">
        <v>11</v>
      </c>
      <c r="G4" s="24" t="s">
        <v>12</v>
      </c>
    </row>
    <row r="5" spans="1:7" s="3" customFormat="1" ht="15.75" x14ac:dyDescent="0.25">
      <c r="A5" s="25"/>
      <c r="B5" s="25"/>
      <c r="C5" s="26"/>
      <c r="D5" s="27"/>
      <c r="E5" s="28"/>
      <c r="F5" s="29"/>
      <c r="G5" s="29"/>
    </row>
    <row r="6" spans="1:7" s="3" customFormat="1" ht="15.75" x14ac:dyDescent="0.25">
      <c r="A6" s="30" t="s">
        <v>17</v>
      </c>
      <c r="B6" s="25" t="s">
        <v>3</v>
      </c>
      <c r="C6" s="26"/>
      <c r="D6" s="27"/>
      <c r="E6" s="28"/>
      <c r="F6" s="29"/>
      <c r="G6" s="29"/>
    </row>
    <row r="7" spans="1:7" ht="15.75" x14ac:dyDescent="0.25">
      <c r="A7" s="20">
        <v>1</v>
      </c>
      <c r="B7" s="20" t="s">
        <v>43</v>
      </c>
      <c r="C7" s="21" t="s">
        <v>42</v>
      </c>
      <c r="D7" s="22" t="s">
        <v>24</v>
      </c>
      <c r="E7" s="36">
        <v>1</v>
      </c>
      <c r="F7" s="24"/>
      <c r="G7" s="24">
        <f>F7*E7</f>
        <v>0</v>
      </c>
    </row>
    <row r="8" spans="1:7" ht="30.75" x14ac:dyDescent="0.25">
      <c r="A8" s="34">
        <v>2</v>
      </c>
      <c r="B8" s="34" t="s">
        <v>44</v>
      </c>
      <c r="C8" s="21" t="s">
        <v>13</v>
      </c>
      <c r="D8" s="22" t="s">
        <v>4</v>
      </c>
      <c r="E8" s="23">
        <f>(3.5*6.5)+(1.2*10.6)</f>
        <v>35.47</v>
      </c>
      <c r="F8" s="24"/>
      <c r="G8" s="24">
        <f>F8*E8</f>
        <v>0</v>
      </c>
    </row>
    <row r="9" spans="1:7" ht="45.75" x14ac:dyDescent="0.25">
      <c r="A9" s="34">
        <v>3</v>
      </c>
      <c r="B9" s="34" t="s">
        <v>45</v>
      </c>
      <c r="C9" s="21" t="s">
        <v>14</v>
      </c>
      <c r="D9" s="22" t="s">
        <v>4</v>
      </c>
      <c r="E9" s="23">
        <f>E8</f>
        <v>35.47</v>
      </c>
      <c r="F9" s="24"/>
      <c r="G9" s="24">
        <f>F9*E9</f>
        <v>0</v>
      </c>
    </row>
    <row r="10" spans="1:7" s="6" customFormat="1" ht="15.75" x14ac:dyDescent="0.25">
      <c r="A10" s="40" t="s">
        <v>33</v>
      </c>
      <c r="B10" s="41"/>
      <c r="C10" s="41"/>
      <c r="D10" s="41"/>
      <c r="E10" s="41"/>
      <c r="F10" s="42"/>
      <c r="G10" s="19">
        <f>SUM(G8:G9)</f>
        <v>0</v>
      </c>
    </row>
    <row r="11" spans="1:7" s="6" customFormat="1" ht="15.75" x14ac:dyDescent="0.25">
      <c r="A11" s="37"/>
      <c r="B11" s="38"/>
      <c r="C11" s="38"/>
      <c r="D11" s="38"/>
      <c r="E11" s="38"/>
      <c r="F11" s="38"/>
      <c r="G11" s="39"/>
    </row>
    <row r="12" spans="1:7" s="3" customFormat="1" ht="15.75" x14ac:dyDescent="0.25">
      <c r="A12" s="30" t="s">
        <v>18</v>
      </c>
      <c r="B12" s="25" t="s">
        <v>6</v>
      </c>
      <c r="C12" s="26"/>
      <c r="D12" s="27"/>
      <c r="E12" s="28"/>
      <c r="F12" s="29"/>
      <c r="G12" s="29"/>
    </row>
    <row r="13" spans="1:7" ht="45.75" x14ac:dyDescent="0.25">
      <c r="A13" s="34">
        <v>4</v>
      </c>
      <c r="B13" s="34" t="s">
        <v>40</v>
      </c>
      <c r="C13" s="21" t="s">
        <v>39</v>
      </c>
      <c r="D13" s="22" t="s">
        <v>5</v>
      </c>
      <c r="E13" s="23">
        <f>0.5*0.5*0.6*9</f>
        <v>1.3499999999999999</v>
      </c>
      <c r="F13" s="24"/>
      <c r="G13" s="24">
        <f t="shared" ref="G13:G18" si="0">F13*E13</f>
        <v>0</v>
      </c>
    </row>
    <row r="14" spans="1:7" ht="15.75" x14ac:dyDescent="0.25">
      <c r="A14" s="34">
        <v>5</v>
      </c>
      <c r="B14" s="34" t="s">
        <v>29</v>
      </c>
      <c r="C14" s="21" t="s">
        <v>25</v>
      </c>
      <c r="D14" s="22" t="s">
        <v>5</v>
      </c>
      <c r="E14" s="23">
        <f>0.5*0.5*0.1*9</f>
        <v>0.22500000000000001</v>
      </c>
      <c r="F14" s="24"/>
      <c r="G14" s="24">
        <f t="shared" si="0"/>
        <v>0</v>
      </c>
    </row>
    <row r="15" spans="1:7" ht="30.75" x14ac:dyDescent="0.25">
      <c r="A15" s="34">
        <v>6</v>
      </c>
      <c r="B15" s="34" t="s">
        <v>30</v>
      </c>
      <c r="C15" s="21" t="s">
        <v>26</v>
      </c>
      <c r="D15" s="22" t="s">
        <v>27</v>
      </c>
      <c r="E15" s="23">
        <f>((1.5*4*0.617)+(1.4*0.495*5))*9</f>
        <v>64.503</v>
      </c>
      <c r="F15" s="24"/>
      <c r="G15" s="24">
        <f t="shared" si="0"/>
        <v>0</v>
      </c>
    </row>
    <row r="16" spans="1:7" ht="30.75" x14ac:dyDescent="0.25">
      <c r="A16" s="34">
        <v>7</v>
      </c>
      <c r="B16" s="34" t="s">
        <v>31</v>
      </c>
      <c r="C16" s="21" t="s">
        <v>28</v>
      </c>
      <c r="D16" s="22" t="s">
        <v>5</v>
      </c>
      <c r="E16" s="23">
        <f>0.5*0.5*0.8*9</f>
        <v>1.8</v>
      </c>
      <c r="F16" s="24"/>
      <c r="G16" s="24">
        <f t="shared" si="0"/>
        <v>0</v>
      </c>
    </row>
    <row r="17" spans="1:7" ht="30.75" x14ac:dyDescent="0.25">
      <c r="A17" s="34">
        <v>8</v>
      </c>
      <c r="B17" s="34" t="s">
        <v>7</v>
      </c>
      <c r="C17" s="21" t="s">
        <v>15</v>
      </c>
      <c r="D17" s="22" t="s">
        <v>4</v>
      </c>
      <c r="E17" s="23">
        <f>0.5*0.5*9</f>
        <v>2.25</v>
      </c>
      <c r="F17" s="24"/>
      <c r="G17" s="24">
        <f t="shared" si="0"/>
        <v>0</v>
      </c>
    </row>
    <row r="18" spans="1:7" ht="30.75" x14ac:dyDescent="0.25">
      <c r="A18" s="34">
        <v>9</v>
      </c>
      <c r="B18" s="34" t="s">
        <v>8</v>
      </c>
      <c r="C18" s="21" t="s">
        <v>16</v>
      </c>
      <c r="D18" s="22" t="s">
        <v>4</v>
      </c>
      <c r="E18" s="23">
        <f>E17</f>
        <v>2.25</v>
      </c>
      <c r="F18" s="24"/>
      <c r="G18" s="24">
        <f t="shared" si="0"/>
        <v>0</v>
      </c>
    </row>
    <row r="19" spans="1:7" s="6" customFormat="1" ht="15.75" x14ac:dyDescent="0.25">
      <c r="A19" s="40" t="s">
        <v>33</v>
      </c>
      <c r="B19" s="41"/>
      <c r="C19" s="41"/>
      <c r="D19" s="41"/>
      <c r="E19" s="41"/>
      <c r="F19" s="42"/>
      <c r="G19" s="19">
        <f>SUM(G13:G18)</f>
        <v>0</v>
      </c>
    </row>
    <row r="20" spans="1:7" s="6" customFormat="1" ht="15.75" x14ac:dyDescent="0.25">
      <c r="A20" s="37"/>
      <c r="B20" s="38"/>
      <c r="C20" s="38"/>
      <c r="D20" s="38"/>
      <c r="E20" s="38"/>
      <c r="F20" s="38"/>
      <c r="G20" s="39"/>
    </row>
    <row r="21" spans="1:7" s="3" customFormat="1" ht="15.75" x14ac:dyDescent="0.25">
      <c r="A21" s="30" t="s">
        <v>36</v>
      </c>
      <c r="B21" s="25" t="s">
        <v>34</v>
      </c>
      <c r="C21" s="26"/>
      <c r="D21" s="27"/>
      <c r="E21" s="33"/>
      <c r="F21" s="29"/>
      <c r="G21" s="29"/>
    </row>
    <row r="22" spans="1:7" ht="15.75" x14ac:dyDescent="0.25">
      <c r="A22" s="20">
        <v>10</v>
      </c>
      <c r="B22" s="20" t="s">
        <v>32</v>
      </c>
      <c r="C22" s="21" t="s">
        <v>35</v>
      </c>
      <c r="D22" s="22" t="s">
        <v>24</v>
      </c>
      <c r="E22" s="31">
        <v>1</v>
      </c>
      <c r="F22" s="24"/>
      <c r="G22" s="24">
        <f>F22*E22</f>
        <v>0</v>
      </c>
    </row>
    <row r="23" spans="1:7" s="3" customFormat="1" ht="15.75" x14ac:dyDescent="0.25">
      <c r="A23" s="40" t="s">
        <v>33</v>
      </c>
      <c r="B23" s="41"/>
      <c r="C23" s="41"/>
      <c r="D23" s="41"/>
      <c r="E23" s="41"/>
      <c r="F23" s="42"/>
      <c r="G23" s="19">
        <f>SUM(G21:G22)</f>
        <v>0</v>
      </c>
    </row>
    <row r="24" spans="1:7" s="3" customFormat="1" ht="15.75" x14ac:dyDescent="0.25">
      <c r="A24" s="37"/>
      <c r="B24" s="38"/>
      <c r="C24" s="38"/>
      <c r="D24" s="38"/>
      <c r="E24" s="38"/>
      <c r="F24" s="38"/>
      <c r="G24" s="39"/>
    </row>
    <row r="25" spans="1:7" s="3" customFormat="1" ht="15.75" x14ac:dyDescent="0.25">
      <c r="A25" s="32" t="s">
        <v>19</v>
      </c>
      <c r="B25" s="25" t="s">
        <v>37</v>
      </c>
      <c r="C25" s="26"/>
      <c r="D25" s="27"/>
      <c r="E25" s="33"/>
      <c r="F25" s="29"/>
      <c r="G25" s="29"/>
    </row>
    <row r="26" spans="1:7" ht="30.75" x14ac:dyDescent="0.25">
      <c r="A26" s="34">
        <v>11</v>
      </c>
      <c r="B26" s="35" t="s">
        <v>48</v>
      </c>
      <c r="C26" s="21" t="s">
        <v>53</v>
      </c>
      <c r="D26" s="22" t="s">
        <v>4</v>
      </c>
      <c r="E26" s="31">
        <f>(3.5*6.5)+(1.2*10.6)</f>
        <v>35.47</v>
      </c>
      <c r="F26" s="24"/>
      <c r="G26" s="24">
        <f>F26*E26</f>
        <v>0</v>
      </c>
    </row>
    <row r="27" spans="1:7" ht="45.75" x14ac:dyDescent="0.25">
      <c r="A27" s="34">
        <v>12</v>
      </c>
      <c r="B27" s="35" t="s">
        <v>54</v>
      </c>
      <c r="C27" s="21" t="s">
        <v>55</v>
      </c>
      <c r="D27" s="22" t="s">
        <v>4</v>
      </c>
      <c r="E27" s="31">
        <f>E26</f>
        <v>35.47</v>
      </c>
      <c r="F27" s="24"/>
      <c r="G27" s="24">
        <f>F27*E27</f>
        <v>0</v>
      </c>
    </row>
    <row r="28" spans="1:7" ht="32.25" customHeight="1" x14ac:dyDescent="0.25">
      <c r="A28" s="34">
        <v>13</v>
      </c>
      <c r="B28" s="35" t="s">
        <v>57</v>
      </c>
      <c r="C28" s="21" t="s">
        <v>56</v>
      </c>
      <c r="D28" s="22" t="s">
        <v>5</v>
      </c>
      <c r="E28" s="31">
        <f>E26*0.2+E27*0.1</f>
        <v>10.641</v>
      </c>
      <c r="F28" s="24"/>
      <c r="G28" s="24">
        <f>F28*E28</f>
        <v>0</v>
      </c>
    </row>
    <row r="29" spans="1:7" s="3" customFormat="1" ht="34.5" customHeight="1" x14ac:dyDescent="0.25">
      <c r="A29" s="34">
        <v>14</v>
      </c>
      <c r="B29" s="34" t="s">
        <v>29</v>
      </c>
      <c r="C29" s="35" t="s">
        <v>59</v>
      </c>
      <c r="D29" s="22" t="s">
        <v>5</v>
      </c>
      <c r="E29" s="31">
        <f>E26*0.1</f>
        <v>3.5470000000000002</v>
      </c>
      <c r="F29" s="24"/>
      <c r="G29" s="24">
        <f>F29*E29</f>
        <v>0</v>
      </c>
    </row>
    <row r="30" spans="1:7" ht="30.75" x14ac:dyDescent="0.25">
      <c r="A30" s="34">
        <v>15</v>
      </c>
      <c r="B30" s="35" t="s">
        <v>52</v>
      </c>
      <c r="C30" s="21" t="s">
        <v>51</v>
      </c>
      <c r="D30" s="22" t="s">
        <v>4</v>
      </c>
      <c r="E30" s="31">
        <f>(3.5*6.5)+(1.2*10.6)</f>
        <v>35.47</v>
      </c>
      <c r="F30" s="24"/>
      <c r="G30" s="24">
        <f>F30*E30</f>
        <v>0</v>
      </c>
    </row>
    <row r="31" spans="1:7" ht="20.25" customHeight="1" x14ac:dyDescent="0.25">
      <c r="A31" s="34">
        <v>16</v>
      </c>
      <c r="B31" s="35" t="s">
        <v>50</v>
      </c>
      <c r="C31" s="21" t="s">
        <v>49</v>
      </c>
      <c r="D31" s="22" t="s">
        <v>41</v>
      </c>
      <c r="E31" s="31">
        <f>3.5+6.25+6.25+1.2+10.6+7.35</f>
        <v>35.15</v>
      </c>
      <c r="F31" s="24"/>
      <c r="G31" s="24"/>
    </row>
    <row r="32" spans="1:7" ht="35.25" customHeight="1" x14ac:dyDescent="0.25">
      <c r="A32" s="34">
        <v>17</v>
      </c>
      <c r="B32" s="34" t="s">
        <v>47</v>
      </c>
      <c r="C32" s="21" t="s">
        <v>46</v>
      </c>
      <c r="D32" s="22" t="s">
        <v>41</v>
      </c>
      <c r="E32" s="31">
        <f>3.5+6.25+6.25+1.2+10.6+7.35</f>
        <v>35.15</v>
      </c>
      <c r="F32" s="24"/>
      <c r="G32" s="24">
        <f>F32*E32</f>
        <v>0</v>
      </c>
    </row>
    <row r="33" spans="1:7" s="3" customFormat="1" ht="15.75" x14ac:dyDescent="0.25">
      <c r="A33" s="40" t="s">
        <v>33</v>
      </c>
      <c r="B33" s="41"/>
      <c r="C33" s="41"/>
      <c r="D33" s="41"/>
      <c r="E33" s="41"/>
      <c r="F33" s="42"/>
      <c r="G33" s="19">
        <f>SUM(G30:G32)</f>
        <v>0</v>
      </c>
    </row>
    <row r="34" spans="1:7" s="3" customFormat="1" ht="16.5" thickBot="1" x14ac:dyDescent="0.3">
      <c r="A34" s="37"/>
      <c r="B34" s="38"/>
      <c r="C34" s="38"/>
      <c r="D34" s="38"/>
      <c r="E34" s="38"/>
      <c r="F34" s="38"/>
      <c r="G34" s="39"/>
    </row>
    <row r="35" spans="1:7" s="3" customFormat="1" ht="35.25" customHeight="1" thickBot="1" x14ac:dyDescent="0.45">
      <c r="A35" s="43" t="s">
        <v>38</v>
      </c>
      <c r="B35" s="44"/>
      <c r="C35" s="45"/>
      <c r="D35" s="15" t="s">
        <v>21</v>
      </c>
      <c r="E35" s="8"/>
      <c r="F35" s="9"/>
      <c r="G35" s="10">
        <f>G10+G19+G23+G33</f>
        <v>0</v>
      </c>
    </row>
    <row r="36" spans="1:7" ht="18.75" x14ac:dyDescent="0.3">
      <c r="D36" s="7"/>
      <c r="E36" s="8"/>
      <c r="F36" s="9"/>
      <c r="G36" s="10"/>
    </row>
    <row r="37" spans="1:7" ht="19.5" thickBot="1" x14ac:dyDescent="0.35">
      <c r="D37" s="11" t="s">
        <v>22</v>
      </c>
      <c r="E37" s="12"/>
      <c r="F37" s="13"/>
      <c r="G37" s="14">
        <f>G35*0.23</f>
        <v>0</v>
      </c>
    </row>
    <row r="38" spans="1:7" ht="18.75" x14ac:dyDescent="0.3">
      <c r="D38" s="15"/>
      <c r="E38" s="8"/>
      <c r="F38" s="9"/>
      <c r="G38" s="10"/>
    </row>
    <row r="39" spans="1:7" ht="19.5" thickBot="1" x14ac:dyDescent="0.35">
      <c r="D39" s="11" t="s">
        <v>23</v>
      </c>
      <c r="E39" s="12"/>
      <c r="F39" s="13"/>
      <c r="G39" s="14">
        <f>G35+G37</f>
        <v>0</v>
      </c>
    </row>
  </sheetData>
  <mergeCells count="10">
    <mergeCell ref="A34:G34"/>
    <mergeCell ref="A33:F33"/>
    <mergeCell ref="A35:C35"/>
    <mergeCell ref="A2:D2"/>
    <mergeCell ref="A11:G11"/>
    <mergeCell ref="A20:G20"/>
    <mergeCell ref="A24:G24"/>
    <mergeCell ref="A19:F19"/>
    <mergeCell ref="A10:F10"/>
    <mergeCell ref="A23:F23"/>
  </mergeCells>
  <phoneticPr fontId="9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2022-12-08T23:07:32Z</cp:lastPrinted>
  <dcterms:created xsi:type="dcterms:W3CDTF">2021-03-11T09:32:23Z</dcterms:created>
  <dcterms:modified xsi:type="dcterms:W3CDTF">2022-12-08T23:22:00Z</dcterms:modified>
</cp:coreProperties>
</file>