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ZETARGI\PRZETARGI 2019\6_ZAPROJEKTUJ_i_WYBUDUJ_ŚCIEŻKA_od_PRZEBĘDOWA_do_UCHOROWA\ZP.271.6.2019 DOKUMENTACJA PRZETARGOWA\"/>
    </mc:Choice>
  </mc:AlternateContent>
  <bookViews>
    <workbookView xWindow="0" yWindow="0" windowWidth="28800" windowHeight="12435"/>
  </bookViews>
  <sheets>
    <sheet name="Tabela Płatności" sheetId="2" r:id="rId1"/>
    <sheet name="HARMONOGRAM PRAC PROJEKTOWYCH" sheetId="3" r:id="rId2"/>
    <sheet name="2017 - założenia WPF do wniosku" sheetId="1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J12" i="1" l="1"/>
  <c r="J13" i="1"/>
  <c r="I12" i="1"/>
  <c r="I13" i="1"/>
  <c r="G11" i="1"/>
  <c r="G12" i="1"/>
  <c r="G13" i="1"/>
  <c r="G10" i="1"/>
  <c r="F11" i="1"/>
  <c r="F12" i="1"/>
  <c r="F13" i="1"/>
  <c r="F10" i="1"/>
  <c r="J5" i="1"/>
  <c r="J6" i="1"/>
  <c r="J7" i="1"/>
  <c r="I5" i="1"/>
  <c r="I6" i="1"/>
  <c r="G5" i="1"/>
  <c r="G6" i="1"/>
  <c r="G7" i="1"/>
  <c r="F5" i="1"/>
  <c r="F6" i="1"/>
  <c r="F7" i="1"/>
  <c r="G4" i="1"/>
  <c r="F4" i="1"/>
  <c r="D7" i="1"/>
  <c r="D12" i="1"/>
  <c r="E14" i="1"/>
  <c r="E8" i="1"/>
  <c r="G8" i="1" l="1"/>
  <c r="F8" i="1"/>
  <c r="F14" i="1"/>
  <c r="G14" i="1"/>
  <c r="B29" i="1"/>
  <c r="C4" i="1"/>
  <c r="D5" i="1"/>
  <c r="D4" i="1" s="1"/>
  <c r="D8" i="1" s="1"/>
  <c r="E18" i="1" l="1"/>
  <c r="E19" i="1" l="1"/>
  <c r="B24" i="1"/>
  <c r="D13" i="1"/>
  <c r="D14" i="1" s="1"/>
  <c r="H4" i="1"/>
  <c r="I4" i="1" l="1"/>
  <c r="I8" i="1" s="1"/>
  <c r="J4" i="1"/>
  <c r="J8" i="1" s="1"/>
  <c r="H8" i="1"/>
  <c r="B28" i="1"/>
  <c r="B27" i="1"/>
  <c r="H20" i="1"/>
  <c r="E20" i="1"/>
  <c r="C11" i="1"/>
  <c r="H11" i="1" s="1"/>
  <c r="C6" i="1"/>
  <c r="C8" i="1" s="1"/>
  <c r="C27" i="1" l="1"/>
  <c r="J11" i="1"/>
  <c r="I11" i="1"/>
  <c r="H10" i="1"/>
  <c r="C14" i="1"/>
  <c r="C18" i="1" s="1"/>
  <c r="C32" i="1"/>
  <c r="C19" i="1"/>
  <c r="H19" i="1" l="1"/>
  <c r="J10" i="1"/>
  <c r="J14" i="1" s="1"/>
  <c r="I10" i="1"/>
  <c r="I14" i="1" s="1"/>
  <c r="H18" i="1"/>
  <c r="C24" i="1"/>
  <c r="H14" i="1"/>
</calcChain>
</file>

<file path=xl/comments1.xml><?xml version="1.0" encoding="utf-8"?>
<comments xmlns="http://schemas.openxmlformats.org/spreadsheetml/2006/main">
  <authors>
    <author>w.wojciechowska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w.wojciechowska:</t>
        </r>
        <r>
          <rPr>
            <sz val="9"/>
            <color indexed="81"/>
            <rFont val="Tahoma"/>
            <family val="2"/>
            <charset val="238"/>
          </rPr>
          <t xml:space="preserve">
ROBOTY  BUDOWLANE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w.wojciechowska:</t>
        </r>
        <r>
          <rPr>
            <sz val="9"/>
            <color indexed="81"/>
            <rFont val="Tahoma"/>
            <family val="2"/>
            <charset val="238"/>
          </rPr>
          <t xml:space="preserve">
OZNAKOWANIE CZ. POWIATOWEJ</t>
        </r>
      </text>
    </comment>
  </commentList>
</comments>
</file>

<file path=xl/sharedStrings.xml><?xml version="1.0" encoding="utf-8"?>
<sst xmlns="http://schemas.openxmlformats.org/spreadsheetml/2006/main" count="170" uniqueCount="137">
  <si>
    <t>długość/zakres</t>
  </si>
  <si>
    <t>koszt brutto</t>
  </si>
  <si>
    <t>koszt netto</t>
  </si>
  <si>
    <t>lata realizacji</t>
  </si>
  <si>
    <t>nazwa zadania</t>
  </si>
  <si>
    <t>2018-2019</t>
  </si>
  <si>
    <t>zakres poda Arek</t>
  </si>
  <si>
    <t>2018-2019 po 50 tys. zł na rok</t>
  </si>
  <si>
    <t>Inspektor nadzoru</t>
  </si>
  <si>
    <t>nadzór nad budową cieżki Przebędowo-Uchorowo</t>
  </si>
  <si>
    <t>Rozwiązania dla niepełnosprawnych -</t>
  </si>
  <si>
    <t>propozycje od BI</t>
  </si>
  <si>
    <t>suma</t>
  </si>
  <si>
    <t>budowa ścieżki rowerowej ul. Raduszyńska</t>
  </si>
  <si>
    <t>nadzór nad ścieżką w ul. Raduszyńskiej</t>
  </si>
  <si>
    <t>promocja+ tablice</t>
  </si>
  <si>
    <t>wpf inwestycyjne</t>
  </si>
  <si>
    <t>wpf promocja</t>
  </si>
  <si>
    <t>suma do WPF</t>
  </si>
  <si>
    <t>ścieżka raduszyńska</t>
  </si>
  <si>
    <t>inspektor i inwestycja 2018</t>
  </si>
  <si>
    <t>inspektor i inwestycja 2019</t>
  </si>
  <si>
    <t>ścieżka przebędowo uchorowo</t>
  </si>
  <si>
    <t>inspektor+inwest 2018</t>
  </si>
  <si>
    <t>inspektor+inwest 2019</t>
  </si>
  <si>
    <t>promocja projektu</t>
  </si>
  <si>
    <t>koszty ogółem</t>
  </si>
  <si>
    <t>podział na lata 218-2019</t>
  </si>
  <si>
    <t xml:space="preserve">Wspieranie strategii niskoemisyjnych w tym mobilność miejska w ramach ZIT dla MOF Poznania - rozbudowa tras rowerowych na obszarze funkcjonalnym Poznania </t>
  </si>
  <si>
    <t>do WPF</t>
  </si>
  <si>
    <t>suma do wpf</t>
  </si>
  <si>
    <t>nakłady z 2016</t>
  </si>
  <si>
    <t>budowa ścieżki rowerowej Przebędowo-Uchorowo droga wojewódzka</t>
  </si>
  <si>
    <t>ok 9,4 km - 530 m</t>
  </si>
  <si>
    <t>ok 530 m</t>
  </si>
  <si>
    <t>budowa ścieżki rowerowej Przebędowo-Uchorowo droga powiatowa</t>
  </si>
  <si>
    <t>inwestycja droga powiatowa</t>
  </si>
  <si>
    <t>Inspektor nadzoru raduszyńska</t>
  </si>
  <si>
    <t>wkład własny</t>
  </si>
  <si>
    <t>dotacja</t>
  </si>
  <si>
    <t>wkład własnegy z podziałem na zadania podany do wpf</t>
  </si>
  <si>
    <t>Kompletna dokumentacja budowlano - wykonawcza</t>
  </si>
  <si>
    <t>1 komp.</t>
  </si>
  <si>
    <t>Roboty budowlano - drogowe budowy ścieżki rowerowej</t>
  </si>
  <si>
    <t>roboty w zakresie przygotowania terenu pod budowę</t>
  </si>
  <si>
    <t>wycinka i nasadzenia drzew</t>
  </si>
  <si>
    <t>mała architektura</t>
  </si>
  <si>
    <t>budowa przepustow zjazdowych i drogowych</t>
  </si>
  <si>
    <t>oświtlenie uliczne</t>
  </si>
  <si>
    <t>oznakowanie pionowe i poziome</t>
  </si>
  <si>
    <t>przygotowanie dokumentacji do odbioru robót</t>
  </si>
  <si>
    <t>Razem</t>
  </si>
  <si>
    <t>roboty w zakresie budowy nawierzchni dróg</t>
  </si>
  <si>
    <t>WYSZCZEGÓLNIENIE ELEMENTOW ROZLICZENIOWYCH</t>
  </si>
  <si>
    <t>OBMIAR</t>
  </si>
  <si>
    <t>UWAGI</t>
  </si>
  <si>
    <t>TERMIN  REALIZACJI</t>
  </si>
  <si>
    <t>LP</t>
  </si>
  <si>
    <t xml:space="preserve"> BUDOWA  ŚCIEZKI  ROWEROWEJ  NA  ODCINKU  OD  PRZEBĘDOWA DO UCHOROWA</t>
  </si>
  <si>
    <t>WARTOŚĆ  BRUTTO ZŁ</t>
  </si>
  <si>
    <t>WARTOŚĆ  NETTO ZŁ</t>
  </si>
  <si>
    <t>1.</t>
  </si>
  <si>
    <t>2.</t>
  </si>
  <si>
    <t>a.</t>
  </si>
  <si>
    <t>b.</t>
  </si>
  <si>
    <t>roboty wykończeniowe i porząkowe</t>
  </si>
  <si>
    <t xml:space="preserve"> ścieżka rowerowa </t>
  </si>
  <si>
    <t>studnie</t>
  </si>
  <si>
    <t>wpusty uliczne</t>
  </si>
  <si>
    <t>d</t>
  </si>
  <si>
    <t>e</t>
  </si>
  <si>
    <t>rowy odwadniające</t>
  </si>
  <si>
    <t>f</t>
  </si>
  <si>
    <t>znaki poziome</t>
  </si>
  <si>
    <t>bariery</t>
  </si>
  <si>
    <t xml:space="preserve"> sieć  odwodnieniowa/rury</t>
  </si>
  <si>
    <t xml:space="preserve"> kabel</t>
  </si>
  <si>
    <t xml:space="preserve"> słupy wys….</t>
  </si>
  <si>
    <t xml:space="preserve"> oprawy moc….</t>
  </si>
  <si>
    <t xml:space="preserve"> znaki  pionowe</t>
  </si>
  <si>
    <t>g</t>
  </si>
  <si>
    <t>h</t>
  </si>
  <si>
    <t>wiata</t>
  </si>
  <si>
    <t>ławki z oparciem</t>
  </si>
  <si>
    <t>stół</t>
  </si>
  <si>
    <t>stojaki na rowery</t>
  </si>
  <si>
    <t>zestaw naprawczy dla rowerów</t>
  </si>
  <si>
    <t>monitoring</t>
  </si>
  <si>
    <t>kosze na śmieci</t>
  </si>
  <si>
    <t>tablica informacyjna z mapą gminy</t>
  </si>
  <si>
    <t>podpórki dla osób niepełnosprawnych</t>
  </si>
  <si>
    <t>i</t>
  </si>
  <si>
    <t>j</t>
  </si>
  <si>
    <t>wycinka drzew</t>
  </si>
  <si>
    <t>nasadzenia drzew</t>
  </si>
  <si>
    <t>szt.</t>
  </si>
  <si>
    <t>m2</t>
  </si>
  <si>
    <t>mbg</t>
  </si>
  <si>
    <t>mb</t>
  </si>
  <si>
    <t>JEDNOSTKA MIARY</t>
  </si>
  <si>
    <t>mb/m2</t>
  </si>
  <si>
    <t>przepust zjazdowy</t>
  </si>
  <si>
    <t>drogowy</t>
  </si>
  <si>
    <t>przepust drogowy</t>
  </si>
  <si>
    <t>c</t>
  </si>
  <si>
    <t xml:space="preserve">Metropolitarny System Tras Rowerowych w Gminie Czerwonak                                                                                                                  oraz w gminie Murowana Goślina                                                                                                                           </t>
  </si>
  <si>
    <t>PLANOWANY TERMIN  REALIZACJI</t>
  </si>
  <si>
    <t>RZECZYWISTY TERMIN REALIZACJI</t>
  </si>
  <si>
    <t>I</t>
  </si>
  <si>
    <t>zakup map</t>
  </si>
  <si>
    <t>decyzja o ustaleniu lokalizacji celu publicznego</t>
  </si>
  <si>
    <t>opracowanie dokumentacji geotechniocznej i geologicznej</t>
  </si>
  <si>
    <t>przygotowanie raportu oddziaływania na środowisko</t>
  </si>
  <si>
    <t>decyzja środowiskowa</t>
  </si>
  <si>
    <t>decyzja pozwolenia wodno prawnego</t>
  </si>
  <si>
    <t>projekt budowlano wykonawczy branża drogowa</t>
  </si>
  <si>
    <t>projekt budowlano wykonawczy branża wod, kan</t>
  </si>
  <si>
    <t>projekt oświetlenia ulicznego</t>
  </si>
  <si>
    <t>projekt usunięcia kolizji</t>
  </si>
  <si>
    <t>projekt zagospodarowania pasa drogowego - mala architektura</t>
  </si>
  <si>
    <t>projekt parkingow P&amp;R</t>
  </si>
  <si>
    <t>projekt strefy odpoczynku</t>
  </si>
  <si>
    <t>uzgodnienia i warunki z WZDW</t>
  </si>
  <si>
    <t>uzgodnienia i warunki z ZDP</t>
  </si>
  <si>
    <t>uzgodnienia i warunki gestorów sieci</t>
  </si>
  <si>
    <t>projekt zieleni - usunięcia i nasadzeń</t>
  </si>
  <si>
    <t>decyzja wycinki drzew i krzewow</t>
  </si>
  <si>
    <t>projekt podziałów geodezyjnych  i wyniesienie w terenie punktow granicznych</t>
  </si>
  <si>
    <t>opracowanie specyfikacji technicznej wykonania i odbioru robót</t>
  </si>
  <si>
    <t>projekt oznakowania robót na czas budowy</t>
  </si>
  <si>
    <t>zatwierdzony projekt stałej organizacji ruchu</t>
  </si>
  <si>
    <t>przedmiar robót</t>
  </si>
  <si>
    <t>decyzja o realizacji inwestycji drogowej ZRID</t>
  </si>
  <si>
    <t>decyzja pozwolenia na budowę</t>
  </si>
  <si>
    <t>przekazanie kompletu dokumentacji budowlano wykonawczej  do Gminy</t>
  </si>
  <si>
    <t>HARMONOGRAM PRAC PROJEKTOWYCH   -  Zał. Nr 1 do Tabeli Płatności</t>
  </si>
  <si>
    <t>TABELA  PŁATNOŚCI  -  Zał. Nr 1B) 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</si>
</sst>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0" borderId="1" xfId="0" applyBorder="1" applyAlignment="1">
      <alignment horizontal="left"/>
    </xf>
    <xf numFmtId="4" fontId="0" fillId="0" borderId="0" xfId="0" applyNumberFormat="1"/>
    <xf numFmtId="0" fontId="0" fillId="6" borderId="1" xfId="0" applyFill="1" applyBorder="1"/>
    <xf numFmtId="0" fontId="0" fillId="7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164" fontId="0" fillId="0" borderId="0" xfId="0" applyNumberFormat="1"/>
    <xf numFmtId="165" fontId="0" fillId="0" borderId="1" xfId="0" applyNumberFormat="1" applyBorder="1"/>
    <xf numFmtId="0" fontId="0" fillId="5" borderId="1" xfId="0" applyFill="1" applyBorder="1"/>
    <xf numFmtId="0" fontId="0" fillId="9" borderId="1" xfId="0" applyFill="1" applyBorder="1"/>
    <xf numFmtId="0" fontId="2" fillId="8" borderId="1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3" borderId="0" xfId="0" applyFont="1" applyFill="1" applyAlignment="1">
      <alignment wrapText="1"/>
    </xf>
    <xf numFmtId="4" fontId="0" fillId="7" borderId="1" xfId="0" applyNumberFormat="1" applyFill="1" applyBorder="1" applyAlignment="1">
      <alignment horizontal="right"/>
    </xf>
    <xf numFmtId="4" fontId="0" fillId="6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0" fontId="0" fillId="5" borderId="0" xfId="0" applyFill="1"/>
    <xf numFmtId="0" fontId="4" fillId="0" borderId="0" xfId="0" applyFont="1"/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12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 wrapText="1"/>
    </xf>
    <xf numFmtId="164" fontId="8" fillId="0" borderId="0" xfId="0" applyNumberFormat="1" applyFont="1"/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4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3" fillId="0" borderId="0" xfId="0" applyFont="1"/>
    <xf numFmtId="164" fontId="5" fillId="0" borderId="0" xfId="0" applyNumberFormat="1" applyFont="1"/>
    <xf numFmtId="0" fontId="11" fillId="0" borderId="0" xfId="0" applyFont="1"/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1" fillId="0" borderId="0" xfId="0" applyNumberFormat="1" applyFont="1"/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4" fontId="14" fillId="0" borderId="0" xfId="0" applyNumberFormat="1" applyFont="1" applyAlignment="1">
      <alignment horizontal="right" vertical="center"/>
    </xf>
    <xf numFmtId="4" fontId="1" fillId="0" borderId="0" xfId="0" applyNumberFormat="1" applyFont="1"/>
    <xf numFmtId="4" fontId="13" fillId="0" borderId="0" xfId="0" applyNumberFormat="1" applyFont="1"/>
    <xf numFmtId="0" fontId="0" fillId="0" borderId="0" xfId="0" applyAlignment="1">
      <alignment horizontal="right"/>
    </xf>
    <xf numFmtId="4" fontId="3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4" fontId="15" fillId="0" borderId="0" xfId="0" applyNumberFormat="1" applyFont="1"/>
    <xf numFmtId="4" fontId="14" fillId="0" borderId="0" xfId="0" applyNumberFormat="1" applyFont="1"/>
    <xf numFmtId="4" fontId="4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7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0" fillId="10" borderId="1" xfId="0" applyFont="1" applyFill="1" applyBorder="1" applyAlignment="1">
      <alignment vertical="center" wrapText="1"/>
    </xf>
    <xf numFmtId="4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/>
    </xf>
    <xf numFmtId="4" fontId="25" fillId="10" borderId="1" xfId="0" applyNumberFormat="1" applyFont="1" applyFill="1" applyBorder="1" applyAlignment="1">
      <alignment horizontal="right" vertical="center" wrapText="1"/>
    </xf>
    <xf numFmtId="164" fontId="25" fillId="10" borderId="1" xfId="0" applyNumberFormat="1" applyFont="1" applyFill="1" applyBorder="1" applyAlignment="1">
      <alignment horizontal="right" vertical="center" wrapText="1"/>
    </xf>
    <xf numFmtId="164" fontId="25" fillId="1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1" fillId="10" borderId="1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64" fontId="20" fillId="0" borderId="12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4" fontId="26" fillId="10" borderId="8" xfId="0" applyNumberFormat="1" applyFont="1" applyFill="1" applyBorder="1" applyAlignment="1">
      <alignment horizontal="right" vertical="center" wrapText="1"/>
    </xf>
    <xf numFmtId="164" fontId="26" fillId="10" borderId="8" xfId="0" applyNumberFormat="1" applyFont="1" applyFill="1" applyBorder="1" applyAlignment="1">
      <alignment horizontal="right" vertical="center" wrapText="1"/>
    </xf>
    <xf numFmtId="164" fontId="26" fillId="0" borderId="8" xfId="0" applyNumberFormat="1" applyFont="1" applyBorder="1" applyAlignment="1">
      <alignment horizontal="right" vertical="center" wrapText="1"/>
    </xf>
    <xf numFmtId="164" fontId="19" fillId="0" borderId="14" xfId="0" applyNumberFormat="1" applyFont="1" applyBorder="1" applyAlignment="1">
      <alignment horizontal="right" vertical="center"/>
    </xf>
    <xf numFmtId="0" fontId="20" fillId="10" borderId="7" xfId="0" applyFont="1" applyFill="1" applyBorder="1" applyAlignment="1">
      <alignment vertical="center" wrapText="1"/>
    </xf>
    <xf numFmtId="4" fontId="25" fillId="10" borderId="1" xfId="0" applyNumberFormat="1" applyFont="1" applyFill="1" applyBorder="1" applyAlignment="1">
      <alignment horizontal="right" vertical="center"/>
    </xf>
    <xf numFmtId="0" fontId="21" fillId="10" borderId="7" xfId="0" applyFont="1" applyFill="1" applyBorder="1" applyAlignment="1">
      <alignment horizontal="right" vertical="center" wrapText="1"/>
    </xf>
    <xf numFmtId="4" fontId="20" fillId="10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4" fontId="19" fillId="10" borderId="1" xfId="0" applyNumberFormat="1" applyFont="1" applyFill="1" applyBorder="1" applyAlignment="1">
      <alignment vertical="center" wrapText="1"/>
    </xf>
    <xf numFmtId="4" fontId="26" fillId="10" borderId="1" xfId="0" applyNumberFormat="1" applyFont="1" applyFill="1" applyBorder="1" applyAlignment="1">
      <alignment horizontal="right" vertical="center" wrapText="1"/>
    </xf>
    <xf numFmtId="0" fontId="0" fillId="10" borderId="1" xfId="0" applyFill="1" applyBorder="1"/>
    <xf numFmtId="0" fontId="27" fillId="0" borderId="7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left" vertical="center" wrapText="1"/>
    </xf>
    <xf numFmtId="4" fontId="28" fillId="0" borderId="8" xfId="0" applyNumberFormat="1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164" fontId="28" fillId="0" borderId="8" xfId="0" applyNumberFormat="1" applyFont="1" applyBorder="1" applyAlignment="1">
      <alignment horizontal="left" vertical="center" wrapText="1"/>
    </xf>
    <xf numFmtId="164" fontId="27" fillId="0" borderId="1" xfId="0" applyNumberFormat="1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164" fontId="27" fillId="0" borderId="12" xfId="0" applyNumberFormat="1" applyFont="1" applyBorder="1" applyAlignment="1">
      <alignment horizontal="left" vertical="center" wrapText="1"/>
    </xf>
    <xf numFmtId="164" fontId="28" fillId="0" borderId="14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165" fontId="0" fillId="0" borderId="1" xfId="0" applyNumberFormat="1" applyBorder="1"/>
    <xf numFmtId="0" fontId="0" fillId="8" borderId="1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wrapText="1"/>
    </xf>
    <xf numFmtId="0" fontId="2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6"/>
  <sheetViews>
    <sheetView tabSelected="1" zoomScale="90" zoomScaleNormal="90" workbookViewId="0">
      <selection activeCell="J2" sqref="J2"/>
    </sheetView>
  </sheetViews>
  <sheetFormatPr defaultRowHeight="15" x14ac:dyDescent="0.25"/>
  <cols>
    <col min="1" max="1" width="7.140625" customWidth="1"/>
    <col min="2" max="2" width="37.5703125" customWidth="1"/>
    <col min="3" max="3" width="20.140625" customWidth="1"/>
    <col min="4" max="4" width="16.28515625" customWidth="1"/>
    <col min="5" max="5" width="18.7109375" customWidth="1"/>
    <col min="6" max="6" width="20.7109375" customWidth="1"/>
    <col min="7" max="7" width="25.28515625" customWidth="1"/>
    <col min="8" max="8" width="21" customWidth="1"/>
    <col min="9" max="9" width="16.42578125" customWidth="1"/>
    <col min="10" max="10" width="15.85546875" customWidth="1"/>
    <col min="11" max="11" width="15.140625" customWidth="1"/>
    <col min="12" max="12" width="13.140625" customWidth="1"/>
    <col min="13" max="13" width="16.85546875" customWidth="1"/>
    <col min="14" max="14" width="15.7109375" customWidth="1"/>
    <col min="16" max="16" width="22.42578125" customWidth="1"/>
    <col min="19" max="19" width="21.85546875" customWidth="1"/>
  </cols>
  <sheetData>
    <row r="1" spans="1:19" ht="46.5" customHeight="1" x14ac:dyDescent="0.25">
      <c r="A1" s="158" t="s">
        <v>136</v>
      </c>
      <c r="B1" s="159"/>
      <c r="C1" s="159"/>
      <c r="D1" s="159"/>
      <c r="E1" s="159"/>
      <c r="F1" s="159"/>
      <c r="G1" s="159"/>
      <c r="H1" s="160"/>
      <c r="I1" s="106"/>
      <c r="J1" s="106"/>
      <c r="K1" s="106"/>
      <c r="L1" s="106"/>
      <c r="M1" s="1"/>
    </row>
    <row r="2" spans="1:19" ht="45.75" customHeight="1" x14ac:dyDescent="0.25">
      <c r="A2" s="155" t="s">
        <v>105</v>
      </c>
      <c r="B2" s="156"/>
      <c r="C2" s="156"/>
      <c r="D2" s="156"/>
      <c r="E2" s="156"/>
      <c r="F2" s="156"/>
      <c r="G2" s="156"/>
      <c r="H2" s="157"/>
      <c r="I2" s="107"/>
      <c r="J2" s="107"/>
      <c r="K2" s="107"/>
      <c r="L2" s="43"/>
      <c r="M2" s="1"/>
    </row>
    <row r="3" spans="1:19" ht="39" customHeight="1" x14ac:dyDescent="0.25">
      <c r="A3" s="161" t="s">
        <v>58</v>
      </c>
      <c r="B3" s="162"/>
      <c r="C3" s="162"/>
      <c r="D3" s="162"/>
      <c r="E3" s="162"/>
      <c r="F3" s="162"/>
      <c r="G3" s="162"/>
      <c r="H3" s="163"/>
      <c r="I3" s="44"/>
      <c r="J3" s="44"/>
      <c r="K3" s="44"/>
      <c r="L3" s="45"/>
      <c r="M3" s="29"/>
    </row>
    <row r="4" spans="1:19" ht="57" customHeight="1" x14ac:dyDescent="0.25">
      <c r="A4" s="108" t="s">
        <v>57</v>
      </c>
      <c r="B4" s="109" t="s">
        <v>53</v>
      </c>
      <c r="C4" s="109" t="s">
        <v>99</v>
      </c>
      <c r="D4" s="109" t="s">
        <v>54</v>
      </c>
      <c r="E4" s="109" t="s">
        <v>60</v>
      </c>
      <c r="F4" s="109" t="s">
        <v>59</v>
      </c>
      <c r="G4" s="109" t="s">
        <v>56</v>
      </c>
      <c r="H4" s="110" t="s">
        <v>55</v>
      </c>
      <c r="I4" s="46"/>
      <c r="J4" s="46"/>
      <c r="K4" s="46"/>
      <c r="L4" s="47"/>
      <c r="M4" s="40"/>
      <c r="Q4" s="53"/>
      <c r="S4" s="53"/>
    </row>
    <row r="5" spans="1:19" ht="51" customHeight="1" x14ac:dyDescent="0.25">
      <c r="A5" s="131" t="s">
        <v>61</v>
      </c>
      <c r="B5" s="134" t="s">
        <v>41</v>
      </c>
      <c r="C5" s="132" t="s">
        <v>42</v>
      </c>
      <c r="D5" s="132"/>
      <c r="E5" s="116"/>
      <c r="F5" s="116"/>
      <c r="G5" s="116"/>
      <c r="H5" s="127"/>
      <c r="I5" s="49"/>
      <c r="J5" s="49"/>
      <c r="K5" s="49"/>
      <c r="L5" s="50"/>
      <c r="M5" s="29"/>
      <c r="S5" s="46"/>
    </row>
    <row r="6" spans="1:19" ht="48" customHeight="1" x14ac:dyDescent="0.25">
      <c r="A6" s="131" t="s">
        <v>62</v>
      </c>
      <c r="B6" s="134" t="s">
        <v>43</v>
      </c>
      <c r="C6" s="132"/>
      <c r="D6" s="132"/>
      <c r="E6" s="116"/>
      <c r="F6" s="116"/>
      <c r="G6" s="116"/>
      <c r="H6" s="127"/>
      <c r="I6" s="49"/>
      <c r="J6" s="49"/>
      <c r="K6" s="49"/>
      <c r="L6" s="50"/>
      <c r="M6" s="29"/>
      <c r="S6" s="62"/>
    </row>
    <row r="7" spans="1:19" ht="60.75" customHeight="1" x14ac:dyDescent="0.25">
      <c r="A7" s="133" t="s">
        <v>63</v>
      </c>
      <c r="B7" s="112" t="s">
        <v>44</v>
      </c>
      <c r="C7" s="116"/>
      <c r="D7" s="116"/>
      <c r="E7" s="116"/>
      <c r="F7" s="116"/>
      <c r="G7" s="116"/>
      <c r="H7" s="127"/>
      <c r="I7" s="49"/>
      <c r="J7" s="49"/>
      <c r="K7" s="49"/>
      <c r="L7" s="50"/>
      <c r="M7" s="30"/>
      <c r="S7" s="59"/>
    </row>
    <row r="8" spans="1:19" s="1" customFormat="1" ht="44.25" customHeight="1" x14ac:dyDescent="0.25">
      <c r="A8" s="133" t="s">
        <v>64</v>
      </c>
      <c r="B8" s="121" t="s">
        <v>52</v>
      </c>
      <c r="C8" s="116"/>
      <c r="D8" s="116"/>
      <c r="E8" s="116"/>
      <c r="F8" s="116"/>
      <c r="G8" s="116"/>
      <c r="H8" s="127"/>
      <c r="I8" s="49"/>
      <c r="J8" s="49"/>
      <c r="K8" s="49"/>
      <c r="L8" s="51"/>
      <c r="M8" s="30"/>
      <c r="S8" s="46"/>
    </row>
    <row r="9" spans="1:19" s="1" customFormat="1" ht="30.75" customHeight="1" x14ac:dyDescent="0.25">
      <c r="A9" s="126"/>
      <c r="B9" s="119" t="s">
        <v>66</v>
      </c>
      <c r="C9" s="113" t="s">
        <v>100</v>
      </c>
      <c r="D9" s="113"/>
      <c r="E9" s="113"/>
      <c r="F9" s="113"/>
      <c r="G9" s="113"/>
      <c r="H9" s="125"/>
      <c r="I9" s="49"/>
      <c r="J9" s="49"/>
      <c r="K9" s="49"/>
      <c r="L9" s="51"/>
      <c r="M9" s="30"/>
      <c r="S9" s="46"/>
    </row>
    <row r="10" spans="1:19" s="1" customFormat="1" ht="39" customHeight="1" x14ac:dyDescent="0.25">
      <c r="A10" s="133" t="s">
        <v>104</v>
      </c>
      <c r="B10" s="121" t="s">
        <v>47</v>
      </c>
      <c r="C10" s="116"/>
      <c r="D10" s="116"/>
      <c r="E10" s="116"/>
      <c r="F10" s="116"/>
      <c r="G10" s="116"/>
      <c r="H10" s="127"/>
      <c r="I10" s="49"/>
      <c r="J10" s="49"/>
      <c r="K10" s="49"/>
      <c r="L10" s="51"/>
      <c r="M10" s="30"/>
      <c r="S10" s="46"/>
    </row>
    <row r="11" spans="1:19" s="1" customFormat="1" ht="31.5" customHeight="1" x14ac:dyDescent="0.25">
      <c r="A11" s="126"/>
      <c r="B11" s="120" t="s">
        <v>101</v>
      </c>
      <c r="C11" s="113" t="s">
        <v>95</v>
      </c>
      <c r="D11" s="113"/>
      <c r="E11" s="113"/>
      <c r="F11" s="113"/>
      <c r="G11" s="113"/>
      <c r="H11" s="125"/>
      <c r="I11" s="49"/>
      <c r="J11" s="49"/>
      <c r="K11" s="49"/>
      <c r="L11" s="51"/>
      <c r="M11" s="30"/>
      <c r="S11" s="46"/>
    </row>
    <row r="12" spans="1:19" s="1" customFormat="1" ht="29.25" customHeight="1" x14ac:dyDescent="0.25">
      <c r="A12" s="126"/>
      <c r="B12" s="120" t="s">
        <v>103</v>
      </c>
      <c r="C12" s="113" t="s">
        <v>95</v>
      </c>
      <c r="D12" s="113"/>
      <c r="E12" s="113"/>
      <c r="F12" s="113"/>
      <c r="G12" s="113"/>
      <c r="H12" s="125"/>
      <c r="I12" s="49"/>
      <c r="J12" s="49"/>
      <c r="K12" s="49"/>
      <c r="L12" s="51"/>
      <c r="M12" s="30"/>
      <c r="S12" s="46"/>
    </row>
    <row r="13" spans="1:19" s="1" customFormat="1" ht="39.75" customHeight="1" x14ac:dyDescent="0.25">
      <c r="A13" s="133" t="s">
        <v>69</v>
      </c>
      <c r="B13" s="121" t="s">
        <v>102</v>
      </c>
      <c r="C13" s="116"/>
      <c r="D13" s="116"/>
      <c r="E13" s="116"/>
      <c r="F13" s="116"/>
      <c r="G13" s="116"/>
      <c r="H13" s="128"/>
      <c r="I13" s="52"/>
      <c r="J13" s="52"/>
      <c r="K13" s="52"/>
      <c r="L13" s="51"/>
      <c r="M13" s="30"/>
      <c r="S13" s="56"/>
    </row>
    <row r="14" spans="1:19" s="1" customFormat="1" ht="25.5" customHeight="1" x14ac:dyDescent="0.25">
      <c r="A14" s="126"/>
      <c r="B14" s="111" t="s">
        <v>75</v>
      </c>
      <c r="C14" s="114" t="s">
        <v>97</v>
      </c>
      <c r="D14" s="114"/>
      <c r="E14" s="114"/>
      <c r="F14" s="114"/>
      <c r="G14" s="114"/>
      <c r="H14" s="129"/>
      <c r="I14" s="53"/>
      <c r="J14" s="53"/>
      <c r="K14" s="53"/>
      <c r="L14" s="51"/>
      <c r="M14" s="41"/>
      <c r="S14" s="103"/>
    </row>
    <row r="15" spans="1:19" s="1" customFormat="1" ht="25.5" customHeight="1" x14ac:dyDescent="0.25">
      <c r="A15" s="126"/>
      <c r="B15" s="111" t="s">
        <v>67</v>
      </c>
      <c r="C15" s="114" t="s">
        <v>95</v>
      </c>
      <c r="D15" s="114"/>
      <c r="E15" s="114"/>
      <c r="F15" s="114"/>
      <c r="G15" s="114"/>
      <c r="H15" s="129"/>
      <c r="I15" s="53"/>
      <c r="J15" s="53"/>
      <c r="K15" s="53"/>
      <c r="L15" s="51"/>
      <c r="M15" s="41"/>
      <c r="S15" s="103"/>
    </row>
    <row r="16" spans="1:19" s="1" customFormat="1" ht="25.5" customHeight="1" x14ac:dyDescent="0.25">
      <c r="A16" s="126"/>
      <c r="B16" s="111" t="s">
        <v>68</v>
      </c>
      <c r="C16" s="114" t="s">
        <v>95</v>
      </c>
      <c r="D16" s="114"/>
      <c r="E16" s="114"/>
      <c r="F16" s="114"/>
      <c r="G16" s="114"/>
      <c r="H16" s="129"/>
      <c r="I16" s="53"/>
      <c r="J16" s="53"/>
      <c r="K16" s="53"/>
      <c r="L16" s="51"/>
      <c r="M16" s="41"/>
      <c r="S16" s="103"/>
    </row>
    <row r="17" spans="1:19" s="1" customFormat="1" ht="25.5" customHeight="1" x14ac:dyDescent="0.25">
      <c r="A17" s="126"/>
      <c r="B17" s="111" t="s">
        <v>71</v>
      </c>
      <c r="C17" s="114" t="s">
        <v>97</v>
      </c>
      <c r="D17" s="114"/>
      <c r="E17" s="114"/>
      <c r="F17" s="114"/>
      <c r="G17" s="114"/>
      <c r="H17" s="129"/>
      <c r="I17" s="53"/>
      <c r="J17" s="53"/>
      <c r="K17" s="53"/>
      <c r="L17" s="51"/>
      <c r="M17" s="41"/>
      <c r="S17" s="103"/>
    </row>
    <row r="18" spans="1:19" s="1" customFormat="1" ht="25.5" customHeight="1" x14ac:dyDescent="0.25">
      <c r="A18" s="133" t="s">
        <v>70</v>
      </c>
      <c r="B18" s="121" t="s">
        <v>48</v>
      </c>
      <c r="C18" s="117"/>
      <c r="D18" s="117"/>
      <c r="E18" s="117"/>
      <c r="F18" s="117"/>
      <c r="G18" s="117"/>
      <c r="H18" s="128"/>
      <c r="I18" s="56"/>
      <c r="J18" s="56"/>
      <c r="K18" s="56"/>
      <c r="L18" s="57"/>
      <c r="M18" s="42"/>
      <c r="S18" s="104"/>
    </row>
    <row r="19" spans="1:19" s="1" customFormat="1" ht="21.75" customHeight="1" x14ac:dyDescent="0.25">
      <c r="A19" s="126"/>
      <c r="B19" s="111" t="s">
        <v>76</v>
      </c>
      <c r="C19" s="114" t="s">
        <v>98</v>
      </c>
      <c r="D19" s="114"/>
      <c r="E19" s="114"/>
      <c r="F19" s="114"/>
      <c r="G19" s="114"/>
      <c r="H19" s="129"/>
      <c r="I19" s="53"/>
      <c r="J19" s="53"/>
      <c r="K19" s="53"/>
      <c r="L19" s="51"/>
      <c r="M19" s="41"/>
    </row>
    <row r="20" spans="1:19" s="1" customFormat="1" ht="23.25" customHeight="1" x14ac:dyDescent="0.25">
      <c r="A20" s="126"/>
      <c r="B20" s="111" t="s">
        <v>77</v>
      </c>
      <c r="C20" s="114" t="s">
        <v>95</v>
      </c>
      <c r="D20" s="114"/>
      <c r="E20" s="114"/>
      <c r="F20" s="114"/>
      <c r="G20" s="114"/>
      <c r="H20" s="129"/>
      <c r="I20" s="52"/>
      <c r="J20" s="52"/>
      <c r="K20" s="52"/>
      <c r="L20" s="51"/>
      <c r="M20" s="41"/>
      <c r="S20" s="105"/>
    </row>
    <row r="21" spans="1:19" s="1" customFormat="1" ht="23.25" customHeight="1" x14ac:dyDescent="0.25">
      <c r="A21" s="126"/>
      <c r="B21" s="111" t="s">
        <v>78</v>
      </c>
      <c r="C21" s="114" t="s">
        <v>95</v>
      </c>
      <c r="D21" s="114"/>
      <c r="E21" s="114"/>
      <c r="F21" s="114"/>
      <c r="G21" s="114"/>
      <c r="H21" s="129"/>
      <c r="I21" s="52"/>
      <c r="J21" s="52"/>
      <c r="K21" s="52"/>
      <c r="L21" s="51"/>
      <c r="M21" s="41"/>
      <c r="S21" s="105"/>
    </row>
    <row r="22" spans="1:19" ht="42" customHeight="1" x14ac:dyDescent="0.25">
      <c r="A22" s="133" t="s">
        <v>72</v>
      </c>
      <c r="B22" s="121" t="s">
        <v>49</v>
      </c>
      <c r="C22" s="118"/>
      <c r="D22" s="118"/>
      <c r="E22" s="118"/>
      <c r="F22" s="118"/>
      <c r="G22" s="117"/>
      <c r="H22" s="128"/>
      <c r="I22" s="58"/>
      <c r="J22" s="60"/>
      <c r="K22" s="60"/>
      <c r="L22" s="51"/>
      <c r="M22" s="61"/>
      <c r="N22" s="1"/>
    </row>
    <row r="23" spans="1:19" ht="26.25" customHeight="1" x14ac:dyDescent="0.25">
      <c r="A23" s="126"/>
      <c r="B23" s="111" t="s">
        <v>79</v>
      </c>
      <c r="C23" s="115" t="s">
        <v>95</v>
      </c>
      <c r="D23" s="115"/>
      <c r="E23" s="115"/>
      <c r="F23" s="115"/>
      <c r="G23" s="114"/>
      <c r="H23" s="129"/>
      <c r="I23" s="58"/>
      <c r="J23" s="60"/>
      <c r="K23" s="60"/>
      <c r="L23" s="51"/>
      <c r="M23" s="61"/>
      <c r="N23" s="1"/>
    </row>
    <row r="24" spans="1:19" ht="24.75" customHeight="1" x14ac:dyDescent="0.25">
      <c r="A24" s="126"/>
      <c r="B24" s="111" t="s">
        <v>73</v>
      </c>
      <c r="C24" s="115" t="s">
        <v>96</v>
      </c>
      <c r="D24" s="115"/>
      <c r="E24" s="115"/>
      <c r="F24" s="115"/>
      <c r="G24" s="114"/>
      <c r="H24" s="129"/>
      <c r="I24" s="58"/>
      <c r="J24" s="60"/>
      <c r="K24" s="60"/>
      <c r="L24" s="51"/>
      <c r="M24" s="61"/>
      <c r="N24" s="1"/>
    </row>
    <row r="25" spans="1:19" ht="25.5" customHeight="1" x14ac:dyDescent="0.25">
      <c r="A25" s="126"/>
      <c r="B25" s="111" t="s">
        <v>74</v>
      </c>
      <c r="C25" s="115" t="s">
        <v>97</v>
      </c>
      <c r="D25" s="115"/>
      <c r="E25" s="115"/>
      <c r="F25" s="115"/>
      <c r="G25" s="114"/>
      <c r="H25" s="129"/>
      <c r="I25" s="58"/>
      <c r="J25" s="60"/>
      <c r="K25" s="60"/>
      <c r="L25" s="51"/>
      <c r="M25" s="61"/>
      <c r="N25" s="1"/>
    </row>
    <row r="26" spans="1:19" ht="34.5" customHeight="1" x14ac:dyDescent="0.25">
      <c r="A26" s="133" t="s">
        <v>80</v>
      </c>
      <c r="B26" s="121" t="s">
        <v>46</v>
      </c>
      <c r="C26" s="118"/>
      <c r="D26" s="118"/>
      <c r="E26" s="118"/>
      <c r="F26" s="118"/>
      <c r="G26" s="117"/>
      <c r="H26" s="128"/>
      <c r="I26" s="58"/>
      <c r="J26" s="60"/>
      <c r="K26" s="60"/>
      <c r="L26" s="51"/>
      <c r="M26" s="61"/>
      <c r="N26" s="1"/>
    </row>
    <row r="27" spans="1:19" ht="24" customHeight="1" x14ac:dyDescent="0.25">
      <c r="A27" s="126"/>
      <c r="B27" s="111" t="s">
        <v>82</v>
      </c>
      <c r="C27" s="115" t="s">
        <v>95</v>
      </c>
      <c r="D27" s="115"/>
      <c r="E27" s="115"/>
      <c r="F27" s="115"/>
      <c r="G27" s="114"/>
      <c r="H27" s="129"/>
      <c r="I27" s="58"/>
      <c r="J27" s="60"/>
      <c r="K27" s="60"/>
      <c r="L27" s="51"/>
      <c r="M27" s="61"/>
      <c r="N27" s="1"/>
    </row>
    <row r="28" spans="1:19" ht="25.5" customHeight="1" x14ac:dyDescent="0.25">
      <c r="A28" s="126"/>
      <c r="B28" s="111" t="s">
        <v>83</v>
      </c>
      <c r="C28" s="115" t="s">
        <v>95</v>
      </c>
      <c r="D28" s="115"/>
      <c r="E28" s="115"/>
      <c r="F28" s="115"/>
      <c r="G28" s="114"/>
      <c r="H28" s="129"/>
      <c r="I28" s="58"/>
      <c r="J28" s="60"/>
      <c r="K28" s="60"/>
      <c r="L28" s="51"/>
      <c r="M28" s="61"/>
      <c r="N28" s="1"/>
    </row>
    <row r="29" spans="1:19" ht="24.75" customHeight="1" x14ac:dyDescent="0.25">
      <c r="A29" s="126"/>
      <c r="B29" s="111" t="s">
        <v>84</v>
      </c>
      <c r="C29" s="115" t="s">
        <v>95</v>
      </c>
      <c r="D29" s="115"/>
      <c r="E29" s="115"/>
      <c r="F29" s="115"/>
      <c r="G29" s="114"/>
      <c r="H29" s="129"/>
      <c r="I29" s="58"/>
      <c r="J29" s="60"/>
      <c r="K29" s="60"/>
      <c r="L29" s="51"/>
      <c r="M29" s="61"/>
      <c r="N29" s="1"/>
    </row>
    <row r="30" spans="1:19" ht="22.5" customHeight="1" x14ac:dyDescent="0.25">
      <c r="A30" s="126"/>
      <c r="B30" s="111" t="s">
        <v>85</v>
      </c>
      <c r="C30" s="115" t="s">
        <v>95</v>
      </c>
      <c r="D30" s="115"/>
      <c r="E30" s="115"/>
      <c r="F30" s="115"/>
      <c r="G30" s="114"/>
      <c r="H30" s="129"/>
      <c r="I30" s="58"/>
      <c r="J30" s="60"/>
      <c r="K30" s="60"/>
      <c r="L30" s="51"/>
      <c r="M30" s="61"/>
      <c r="N30" s="1"/>
    </row>
    <row r="31" spans="1:19" ht="25.5" customHeight="1" x14ac:dyDescent="0.25">
      <c r="A31" s="126"/>
      <c r="B31" s="111" t="s">
        <v>86</v>
      </c>
      <c r="C31" s="115" t="s">
        <v>95</v>
      </c>
      <c r="D31" s="115"/>
      <c r="E31" s="115"/>
      <c r="F31" s="115"/>
      <c r="G31" s="114"/>
      <c r="H31" s="129"/>
      <c r="I31" s="58"/>
      <c r="J31" s="60"/>
      <c r="K31" s="60"/>
      <c r="L31" s="51"/>
      <c r="M31" s="61"/>
      <c r="N31" s="1"/>
    </row>
    <row r="32" spans="1:19" ht="25.5" customHeight="1" x14ac:dyDescent="0.25">
      <c r="A32" s="126"/>
      <c r="B32" s="111" t="s">
        <v>87</v>
      </c>
      <c r="C32" s="115" t="s">
        <v>95</v>
      </c>
      <c r="D32" s="115"/>
      <c r="E32" s="115"/>
      <c r="F32" s="115"/>
      <c r="G32" s="114"/>
      <c r="H32" s="129"/>
      <c r="I32" s="58"/>
      <c r="J32" s="60"/>
      <c r="K32" s="60"/>
      <c r="L32" s="51"/>
      <c r="M32" s="61"/>
      <c r="N32" s="1"/>
    </row>
    <row r="33" spans="1:16" ht="25.5" customHeight="1" x14ac:dyDescent="0.25">
      <c r="A33" s="126"/>
      <c r="B33" s="111" t="s">
        <v>88</v>
      </c>
      <c r="C33" s="115" t="s">
        <v>95</v>
      </c>
      <c r="D33" s="115"/>
      <c r="E33" s="115"/>
      <c r="F33" s="115"/>
      <c r="G33" s="114"/>
      <c r="H33" s="129"/>
      <c r="I33" s="58"/>
      <c r="J33" s="60"/>
      <c r="K33" s="60"/>
      <c r="L33" s="51"/>
      <c r="M33" s="61"/>
      <c r="N33" s="1"/>
    </row>
    <row r="34" spans="1:16" ht="25.5" customHeight="1" x14ac:dyDescent="0.25">
      <c r="A34" s="126"/>
      <c r="B34" s="111" t="s">
        <v>89</v>
      </c>
      <c r="C34" s="115" t="s">
        <v>95</v>
      </c>
      <c r="D34" s="115"/>
      <c r="E34" s="115"/>
      <c r="F34" s="115"/>
      <c r="G34" s="114"/>
      <c r="H34" s="129"/>
      <c r="I34" s="58"/>
      <c r="J34" s="60"/>
      <c r="K34" s="60"/>
      <c r="L34" s="51"/>
      <c r="M34" s="61"/>
      <c r="N34" s="1"/>
    </row>
    <row r="35" spans="1:16" ht="27.75" customHeight="1" x14ac:dyDescent="0.25">
      <c r="A35" s="126"/>
      <c r="B35" s="111" t="s">
        <v>90</v>
      </c>
      <c r="C35" s="115" t="s">
        <v>95</v>
      </c>
      <c r="D35" s="115"/>
      <c r="E35" s="115"/>
      <c r="F35" s="115"/>
      <c r="G35" s="114"/>
      <c r="H35" s="129"/>
      <c r="I35" s="58"/>
      <c r="J35" s="60"/>
      <c r="K35" s="60"/>
      <c r="L35" s="51"/>
      <c r="M35" s="61"/>
      <c r="N35" s="1"/>
    </row>
    <row r="36" spans="1:16" ht="32.25" customHeight="1" x14ac:dyDescent="0.25">
      <c r="A36" s="133" t="s">
        <v>81</v>
      </c>
      <c r="B36" s="121" t="s">
        <v>45</v>
      </c>
      <c r="C36" s="118"/>
      <c r="D36" s="118"/>
      <c r="E36" s="118"/>
      <c r="F36" s="118"/>
      <c r="G36" s="117"/>
      <c r="H36" s="128"/>
      <c r="I36" s="58"/>
      <c r="J36" s="60"/>
      <c r="K36" s="60"/>
      <c r="L36" s="51"/>
      <c r="M36" s="61"/>
      <c r="N36" s="1"/>
    </row>
    <row r="37" spans="1:16" ht="43.5" customHeight="1" x14ac:dyDescent="0.25">
      <c r="A37" s="126"/>
      <c r="B37" s="111" t="s">
        <v>93</v>
      </c>
      <c r="C37" s="115" t="s">
        <v>95</v>
      </c>
      <c r="D37" s="115"/>
      <c r="E37" s="115"/>
      <c r="F37" s="115"/>
      <c r="G37" s="114"/>
      <c r="H37" s="129"/>
      <c r="I37" s="62"/>
      <c r="J37" s="56"/>
      <c r="K37" s="56"/>
      <c r="L37" s="57"/>
      <c r="M37" s="63"/>
      <c r="N37" s="1"/>
    </row>
    <row r="38" spans="1:16" ht="43.5" customHeight="1" x14ac:dyDescent="0.25">
      <c r="A38" s="126"/>
      <c r="B38" s="111" t="s">
        <v>94</v>
      </c>
      <c r="C38" s="115" t="s">
        <v>95</v>
      </c>
      <c r="D38" s="115"/>
      <c r="E38" s="115"/>
      <c r="F38" s="115"/>
      <c r="G38" s="114"/>
      <c r="H38" s="129"/>
      <c r="I38" s="62"/>
      <c r="J38" s="56"/>
      <c r="K38" s="56"/>
      <c r="L38" s="57"/>
      <c r="M38" s="63"/>
      <c r="N38" s="1"/>
    </row>
    <row r="39" spans="1:16" ht="43.5" customHeight="1" x14ac:dyDescent="0.25">
      <c r="A39" s="133" t="s">
        <v>91</v>
      </c>
      <c r="B39" s="121" t="s">
        <v>65</v>
      </c>
      <c r="C39" s="118"/>
      <c r="D39" s="118"/>
      <c r="E39" s="118"/>
      <c r="F39" s="118"/>
      <c r="G39" s="117"/>
      <c r="H39" s="128"/>
      <c r="I39" s="62"/>
      <c r="J39" s="56"/>
      <c r="K39" s="56"/>
      <c r="L39" s="57"/>
      <c r="M39" s="63"/>
      <c r="N39" s="1"/>
    </row>
    <row r="40" spans="1:16" ht="43.5" customHeight="1" x14ac:dyDescent="0.25">
      <c r="A40" s="133" t="s">
        <v>92</v>
      </c>
      <c r="B40" s="112" t="s">
        <v>50</v>
      </c>
      <c r="C40" s="118"/>
      <c r="D40" s="118"/>
      <c r="E40" s="118"/>
      <c r="F40" s="118"/>
      <c r="G40" s="117"/>
      <c r="H40" s="128"/>
      <c r="I40" s="62"/>
      <c r="J40" s="56"/>
      <c r="K40" s="56"/>
      <c r="L40" s="57"/>
      <c r="M40" s="63"/>
      <c r="N40" s="1"/>
    </row>
    <row r="41" spans="1:16" ht="37.5" customHeight="1" thickBot="1" x14ac:dyDescent="0.3">
      <c r="A41" s="153" t="s">
        <v>51</v>
      </c>
      <c r="B41" s="154"/>
      <c r="C41" s="124"/>
      <c r="D41" s="124"/>
      <c r="E41" s="124"/>
      <c r="F41" s="124"/>
      <c r="G41" s="124"/>
      <c r="H41" s="130"/>
      <c r="I41" s="59"/>
      <c r="J41" s="59"/>
      <c r="K41" s="59"/>
      <c r="L41" s="36"/>
      <c r="M41" s="29"/>
      <c r="P41" s="59"/>
    </row>
    <row r="42" spans="1:16" ht="39.75" customHeight="1" x14ac:dyDescent="0.25">
      <c r="A42" s="122"/>
      <c r="B42" s="123"/>
      <c r="C42" s="64"/>
      <c r="D42" s="64"/>
      <c r="E42" s="64"/>
      <c r="F42" s="59"/>
      <c r="G42" s="59"/>
      <c r="H42" s="59"/>
      <c r="I42" s="59"/>
      <c r="J42" s="59"/>
      <c r="K42" s="59"/>
      <c r="L42" s="51"/>
      <c r="M42" s="29"/>
      <c r="P42" s="59"/>
    </row>
    <row r="43" spans="1:16" ht="46.5" customHeight="1" x14ac:dyDescent="0.25">
      <c r="A43" s="31"/>
      <c r="B43" s="48"/>
      <c r="C43" s="59"/>
      <c r="D43" s="59"/>
      <c r="E43" s="59"/>
      <c r="F43" s="59"/>
      <c r="G43" s="59"/>
      <c r="H43" s="59"/>
      <c r="I43" s="59"/>
      <c r="J43" s="59"/>
      <c r="K43" s="59"/>
      <c r="L43" s="51"/>
      <c r="M43" s="29"/>
      <c r="P43" s="15"/>
    </row>
    <row r="44" spans="1:16" x14ac:dyDescent="0.25">
      <c r="A44" s="48"/>
      <c r="B44" s="48"/>
      <c r="C44" s="59"/>
      <c r="D44" s="59"/>
      <c r="E44" s="59"/>
      <c r="F44" s="59"/>
      <c r="G44" s="59"/>
      <c r="H44" s="59"/>
      <c r="I44" s="59"/>
      <c r="J44" s="59"/>
      <c r="K44" s="59"/>
      <c r="L44" s="36"/>
      <c r="M44" s="29"/>
      <c r="P44" s="15"/>
    </row>
    <row r="45" spans="1:16" x14ac:dyDescent="0.25">
      <c r="A45" s="55"/>
      <c r="B45" s="54"/>
      <c r="C45" s="62"/>
      <c r="D45" s="62"/>
      <c r="E45" s="62"/>
      <c r="F45" s="62"/>
      <c r="G45" s="62"/>
      <c r="H45" s="62"/>
      <c r="I45" s="62"/>
      <c r="J45" s="62"/>
      <c r="K45" s="62"/>
      <c r="L45" s="65"/>
      <c r="M45" s="66"/>
    </row>
    <row r="46" spans="1:16" ht="66.75" customHeight="1" x14ac:dyDescent="0.25">
      <c r="A46" s="54"/>
      <c r="B46" s="55"/>
      <c r="C46" s="62"/>
      <c r="D46" s="62"/>
      <c r="E46" s="62"/>
      <c r="F46" s="62"/>
      <c r="G46" s="56"/>
      <c r="H46" s="56"/>
      <c r="I46" s="62"/>
      <c r="J46" s="56"/>
      <c r="K46" s="56"/>
      <c r="L46" s="67"/>
      <c r="M46" s="66"/>
    </row>
    <row r="47" spans="1:16" x14ac:dyDescent="0.25">
      <c r="A47" s="48"/>
      <c r="B47" s="68"/>
      <c r="C47" s="33"/>
      <c r="D47" s="33"/>
      <c r="E47" s="33"/>
      <c r="F47" s="33"/>
      <c r="G47" s="33"/>
      <c r="H47" s="33"/>
      <c r="I47" s="33"/>
      <c r="J47" s="33"/>
      <c r="K47" s="33"/>
      <c r="L47" s="36"/>
      <c r="M47" s="32"/>
    </row>
    <row r="48" spans="1:16" x14ac:dyDescent="0.25">
      <c r="A48" s="44"/>
      <c r="B48" s="32"/>
      <c r="C48" s="59"/>
      <c r="D48" s="59"/>
      <c r="E48" s="59"/>
      <c r="F48" s="33"/>
      <c r="G48" s="33"/>
      <c r="H48" s="33"/>
      <c r="I48" s="33"/>
      <c r="J48" s="33"/>
      <c r="K48" s="33"/>
      <c r="L48" s="36"/>
      <c r="M48" s="32"/>
    </row>
    <row r="49" spans="1:16" x14ac:dyDescent="0.25">
      <c r="A49" s="32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6"/>
      <c r="M49" s="32"/>
    </row>
    <row r="50" spans="1:16" x14ac:dyDescent="0.25">
      <c r="A50" s="32"/>
      <c r="B50" s="32"/>
      <c r="C50" s="33"/>
      <c r="D50" s="33"/>
      <c r="E50" s="34"/>
      <c r="F50" s="35"/>
      <c r="G50" s="35"/>
      <c r="H50" s="35"/>
      <c r="I50" s="35"/>
      <c r="J50" s="35"/>
      <c r="K50" s="35"/>
      <c r="L50" s="36"/>
      <c r="M50" s="32"/>
    </row>
    <row r="51" spans="1:16" x14ac:dyDescent="0.25">
      <c r="A51" s="32"/>
      <c r="B51" s="32"/>
      <c r="C51" s="69"/>
      <c r="D51" s="69"/>
      <c r="E51" s="34"/>
      <c r="F51" s="35"/>
      <c r="G51" s="35"/>
      <c r="H51" s="35"/>
      <c r="I51" s="35"/>
      <c r="J51" s="35"/>
      <c r="K51" s="35"/>
      <c r="L51" s="36"/>
      <c r="M51" s="32"/>
    </row>
    <row r="52" spans="1:16" ht="31.5" customHeight="1" x14ac:dyDescent="0.25">
      <c r="A52" s="70"/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32"/>
    </row>
    <row r="53" spans="1:16" ht="23.25" customHeight="1" x14ac:dyDescent="0.25">
      <c r="A53" s="32"/>
      <c r="B53" s="32"/>
      <c r="C53" s="71"/>
      <c r="D53" s="71"/>
      <c r="E53" s="34"/>
      <c r="F53" s="34"/>
      <c r="G53" s="34"/>
      <c r="H53" s="34"/>
      <c r="I53" s="34"/>
      <c r="J53" s="34"/>
      <c r="K53" s="34"/>
      <c r="L53" s="36"/>
      <c r="M53" s="32"/>
    </row>
    <row r="54" spans="1:16" ht="15.75" x14ac:dyDescent="0.25">
      <c r="A54" s="72"/>
      <c r="B54" s="44"/>
      <c r="C54" s="73"/>
      <c r="D54" s="73"/>
      <c r="E54" s="74"/>
      <c r="F54" s="74"/>
      <c r="G54" s="74"/>
      <c r="H54" s="75"/>
      <c r="I54" s="76"/>
      <c r="J54" s="34"/>
      <c r="K54" s="34"/>
      <c r="L54" s="36"/>
      <c r="M54" s="32"/>
    </row>
    <row r="55" spans="1:16" ht="25.5" customHeight="1" x14ac:dyDescent="0.25">
      <c r="A55" s="77"/>
      <c r="B55" s="77"/>
      <c r="C55" s="64"/>
      <c r="D55" s="64"/>
      <c r="E55" s="78"/>
      <c r="F55" s="78"/>
      <c r="G55" s="78"/>
      <c r="H55" s="79"/>
      <c r="I55" s="76"/>
      <c r="J55" s="34"/>
      <c r="K55" s="34"/>
      <c r="L55" s="36"/>
      <c r="M55" s="32"/>
    </row>
    <row r="56" spans="1:16" ht="50.25" customHeight="1" x14ac:dyDescent="0.25">
      <c r="A56" s="77"/>
      <c r="B56" s="80"/>
      <c r="C56" s="73"/>
      <c r="D56" s="73"/>
      <c r="E56" s="78"/>
      <c r="F56" s="78"/>
      <c r="G56" s="78"/>
      <c r="H56" s="35"/>
      <c r="I56" s="76"/>
      <c r="J56" s="34"/>
      <c r="K56" s="34"/>
      <c r="L56" s="36"/>
      <c r="M56" s="32"/>
      <c r="P56" s="10"/>
    </row>
    <row r="57" spans="1:16" ht="23.25" customHeight="1" x14ac:dyDescent="0.25">
      <c r="A57" s="77"/>
      <c r="B57" s="81"/>
      <c r="C57" s="64"/>
      <c r="D57" s="64"/>
      <c r="E57" s="78"/>
      <c r="F57" s="78"/>
      <c r="G57" s="78"/>
      <c r="H57" s="34"/>
      <c r="I57" s="76"/>
      <c r="J57" s="34"/>
      <c r="K57" s="34"/>
      <c r="L57" s="36"/>
      <c r="M57" s="32"/>
      <c r="P57" s="10"/>
    </row>
    <row r="58" spans="1:16" ht="22.5" customHeight="1" x14ac:dyDescent="0.25">
      <c r="A58" s="77"/>
      <c r="B58" s="81"/>
      <c r="C58" s="71"/>
      <c r="D58" s="71"/>
      <c r="E58" s="78"/>
      <c r="F58" s="71"/>
      <c r="G58" s="64"/>
      <c r="H58" s="35"/>
      <c r="I58" s="76"/>
      <c r="J58" s="34"/>
      <c r="K58" s="34"/>
      <c r="L58" s="36"/>
      <c r="M58" s="32"/>
      <c r="P58" s="10"/>
    </row>
    <row r="59" spans="1:16" ht="15.75" x14ac:dyDescent="0.25">
      <c r="A59" s="82"/>
      <c r="B59" s="44"/>
      <c r="C59" s="64"/>
      <c r="D59" s="64"/>
      <c r="E59" s="64"/>
      <c r="F59" s="64"/>
      <c r="G59" s="37"/>
      <c r="H59" s="75"/>
      <c r="I59" s="76"/>
      <c r="J59" s="34"/>
      <c r="K59" s="34"/>
      <c r="L59" s="36"/>
      <c r="M59" s="32"/>
      <c r="P59" s="10"/>
    </row>
    <row r="60" spans="1:16" ht="22.5" customHeight="1" x14ac:dyDescent="0.25">
      <c r="A60" s="37"/>
      <c r="B60" s="77"/>
      <c r="C60" s="83"/>
      <c r="D60" s="83"/>
      <c r="E60" s="83"/>
      <c r="F60" s="64"/>
      <c r="G60" s="83"/>
      <c r="H60" s="79"/>
      <c r="I60" s="84"/>
      <c r="J60" s="85"/>
      <c r="K60" s="85"/>
      <c r="L60" s="86"/>
      <c r="P60" s="39"/>
    </row>
    <row r="61" spans="1:16" ht="47.25" customHeight="1" x14ac:dyDescent="0.25">
      <c r="A61" s="37"/>
      <c r="B61" s="80"/>
      <c r="C61" s="73"/>
      <c r="D61" s="73"/>
      <c r="E61" s="73"/>
      <c r="F61" s="73"/>
      <c r="G61" s="83"/>
      <c r="H61" s="87"/>
      <c r="I61" s="84"/>
      <c r="J61" s="85"/>
      <c r="K61" s="85"/>
      <c r="L61" s="86"/>
      <c r="P61" s="10"/>
    </row>
    <row r="62" spans="1:16" ht="24.75" customHeight="1" x14ac:dyDescent="0.25">
      <c r="A62" s="37"/>
      <c r="B62" s="81"/>
      <c r="C62" s="83"/>
      <c r="D62" s="83"/>
      <c r="E62" s="83"/>
      <c r="F62" s="83"/>
      <c r="G62" s="83"/>
      <c r="H62" s="85"/>
      <c r="I62" s="84"/>
      <c r="J62" s="85"/>
      <c r="K62" s="85"/>
      <c r="L62" s="86"/>
      <c r="P62" s="10"/>
    </row>
    <row r="63" spans="1:16" ht="23.25" customHeight="1" x14ac:dyDescent="0.25">
      <c r="A63" s="37"/>
      <c r="B63" s="88"/>
      <c r="C63" s="89"/>
      <c r="D63" s="89"/>
      <c r="E63" s="83"/>
      <c r="F63" s="89"/>
      <c r="G63" s="83"/>
      <c r="H63" s="85"/>
      <c r="I63" s="84"/>
      <c r="J63" s="85"/>
      <c r="K63" s="85"/>
      <c r="L63" s="86"/>
      <c r="P63" s="10"/>
    </row>
    <row r="64" spans="1:16" ht="15.75" x14ac:dyDescent="0.25">
      <c r="A64" s="90"/>
      <c r="B64" s="44"/>
      <c r="C64" s="83"/>
      <c r="D64" s="83"/>
      <c r="E64" s="83"/>
      <c r="F64" s="83"/>
      <c r="G64" s="83"/>
      <c r="H64" s="91"/>
      <c r="I64" s="84"/>
      <c r="J64" s="85"/>
      <c r="K64" s="85"/>
      <c r="L64" s="86"/>
      <c r="P64" s="10"/>
    </row>
    <row r="65" spans="1:16" ht="24.75" customHeight="1" x14ac:dyDescent="0.25">
      <c r="A65" s="37"/>
      <c r="B65" s="77"/>
      <c r="C65" s="92"/>
      <c r="D65" s="92"/>
      <c r="E65" s="92"/>
      <c r="F65" s="92"/>
      <c r="G65" s="92"/>
      <c r="H65" s="93"/>
      <c r="I65" s="1"/>
      <c r="J65" s="94"/>
      <c r="K65" s="94"/>
      <c r="P65" s="10"/>
    </row>
    <row r="66" spans="1:16" ht="35.25" customHeight="1" x14ac:dyDescent="0.25">
      <c r="A66" s="37"/>
      <c r="B66" s="80"/>
      <c r="C66" s="95"/>
      <c r="D66" s="95"/>
      <c r="E66" s="92"/>
      <c r="F66" s="95"/>
      <c r="G66" s="92"/>
      <c r="H66" s="10"/>
      <c r="I66" s="84"/>
      <c r="J66" s="94"/>
      <c r="K66" s="94"/>
      <c r="P66" s="10"/>
    </row>
    <row r="67" spans="1:16" ht="30" customHeight="1" x14ac:dyDescent="0.25">
      <c r="A67" s="37"/>
      <c r="B67" s="81"/>
      <c r="C67" s="92"/>
      <c r="D67" s="92"/>
      <c r="E67" s="92"/>
      <c r="F67" s="92"/>
      <c r="G67" s="92"/>
      <c r="I67" s="1"/>
      <c r="K67" s="94"/>
      <c r="P67" s="10"/>
    </row>
    <row r="68" spans="1:16" x14ac:dyDescent="0.25">
      <c r="A68" s="37"/>
      <c r="B68" s="88"/>
      <c r="C68" s="96"/>
      <c r="D68" s="96"/>
      <c r="E68" s="96"/>
      <c r="F68" s="96"/>
      <c r="G68" s="92"/>
      <c r="I68" s="1"/>
      <c r="K68" s="94"/>
    </row>
    <row r="69" spans="1:16" x14ac:dyDescent="0.25">
      <c r="A69" s="37"/>
      <c r="B69" s="37"/>
      <c r="C69" s="92"/>
      <c r="D69" s="92"/>
      <c r="E69" s="92"/>
      <c r="F69" s="92"/>
      <c r="G69" s="92"/>
      <c r="I69" s="1"/>
      <c r="K69" s="94"/>
    </row>
    <row r="70" spans="1:16" ht="25.5" customHeight="1" x14ac:dyDescent="0.25">
      <c r="A70" s="37"/>
      <c r="B70" s="97"/>
      <c r="C70" s="98"/>
      <c r="D70" s="98"/>
      <c r="E70" s="98"/>
      <c r="F70" s="98"/>
      <c r="G70" s="98"/>
      <c r="H70" s="99"/>
      <c r="I70" s="1"/>
      <c r="J70" s="94"/>
      <c r="K70" s="94"/>
    </row>
    <row r="71" spans="1:16" ht="22.5" customHeight="1" x14ac:dyDescent="0.25">
      <c r="A71" s="37"/>
      <c r="B71" s="97"/>
      <c r="C71" s="92"/>
      <c r="D71" s="92"/>
      <c r="E71" s="92"/>
      <c r="F71" s="92"/>
      <c r="G71" s="92"/>
      <c r="H71" s="93"/>
      <c r="I71" s="1"/>
      <c r="J71" s="94"/>
      <c r="K71" s="94"/>
    </row>
    <row r="72" spans="1:16" ht="45.75" customHeight="1" x14ac:dyDescent="0.25">
      <c r="B72" s="37"/>
      <c r="C72" s="92"/>
      <c r="D72" s="92"/>
      <c r="E72" s="92"/>
      <c r="F72" s="92"/>
      <c r="G72" s="10"/>
      <c r="H72" s="10"/>
      <c r="I72" s="84"/>
      <c r="J72" s="94"/>
      <c r="K72" s="94"/>
    </row>
    <row r="73" spans="1:16" x14ac:dyDescent="0.25">
      <c r="C73" s="10"/>
      <c r="D73" s="10"/>
      <c r="E73" s="10"/>
      <c r="F73" s="10"/>
      <c r="G73" s="10"/>
      <c r="I73" s="1"/>
    </row>
    <row r="74" spans="1:16" ht="30" customHeight="1" x14ac:dyDescent="0.25">
      <c r="C74" s="10"/>
      <c r="D74" s="10"/>
      <c r="E74" s="10"/>
      <c r="F74" s="10"/>
      <c r="G74" s="100"/>
      <c r="H74" s="95"/>
      <c r="I74" s="101"/>
      <c r="J74" s="102"/>
    </row>
    <row r="75" spans="1:16" x14ac:dyDescent="0.25">
      <c r="C75" s="10"/>
      <c r="D75" s="10"/>
      <c r="E75" s="10"/>
      <c r="F75" s="10"/>
      <c r="G75" s="100"/>
      <c r="H75" s="39"/>
      <c r="I75" s="103"/>
      <c r="J75" s="10"/>
    </row>
    <row r="76" spans="1:16" ht="44.25" customHeight="1" x14ac:dyDescent="0.25">
      <c r="E76" s="10"/>
      <c r="F76" s="10"/>
      <c r="G76" s="100"/>
      <c r="H76" s="39"/>
      <c r="I76" s="103"/>
      <c r="J76" s="10"/>
    </row>
    <row r="77" spans="1:16" ht="36.75" customHeight="1" x14ac:dyDescent="0.25">
      <c r="E77" s="10"/>
      <c r="F77" s="10"/>
      <c r="G77" s="100"/>
      <c r="H77" s="39"/>
      <c r="I77" s="103"/>
      <c r="J77" s="10"/>
    </row>
    <row r="78" spans="1:16" x14ac:dyDescent="0.25">
      <c r="G78" s="38"/>
      <c r="H78" s="39"/>
    </row>
    <row r="79" spans="1:16" x14ac:dyDescent="0.25">
      <c r="G79" s="38"/>
      <c r="H79" s="39"/>
    </row>
    <row r="80" spans="1:16" x14ac:dyDescent="0.25">
      <c r="G80" s="38"/>
      <c r="H80" s="39"/>
    </row>
    <row r="81" spans="7:8" x14ac:dyDescent="0.25">
      <c r="G81" s="38"/>
      <c r="H81" s="39"/>
    </row>
    <row r="82" spans="7:8" x14ac:dyDescent="0.25">
      <c r="G82" s="38"/>
      <c r="H82" s="39"/>
    </row>
    <row r="83" spans="7:8" x14ac:dyDescent="0.25">
      <c r="G83" s="38"/>
      <c r="H83" s="28"/>
    </row>
    <row r="84" spans="7:8" x14ac:dyDescent="0.25">
      <c r="G84" s="38"/>
      <c r="H84" s="28"/>
    </row>
    <row r="85" spans="7:8" x14ac:dyDescent="0.25">
      <c r="G85" s="28"/>
      <c r="H85" s="28"/>
    </row>
    <row r="86" spans="7:8" x14ac:dyDescent="0.25">
      <c r="G86" s="28"/>
      <c r="H86" s="28"/>
    </row>
  </sheetData>
  <mergeCells count="5">
    <mergeCell ref="A41:B41"/>
    <mergeCell ref="A2:H2"/>
    <mergeCell ref="A1:H1"/>
    <mergeCell ref="A3:H3"/>
    <mergeCell ref="B52:L52"/>
  </mergeCells>
  <pageMargins left="0.70866141732283472" right="0.70866141732283472" top="0.74803149606299213" bottom="0.74803149606299213" header="0.31496062992125984" footer="0.31496062992125984"/>
  <pageSetup paperSize="8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5" sqref="E5"/>
    </sheetView>
  </sheetViews>
  <sheetFormatPr defaultRowHeight="15" x14ac:dyDescent="0.25"/>
  <cols>
    <col min="1" max="1" width="4.85546875" bestFit="1" customWidth="1"/>
    <col min="2" max="2" width="32.28515625" customWidth="1"/>
    <col min="3" max="3" width="43.85546875" customWidth="1"/>
    <col min="4" max="4" width="39.85546875" customWidth="1"/>
    <col min="5" max="5" width="13.140625" customWidth="1"/>
  </cols>
  <sheetData>
    <row r="1" spans="1:5" ht="26.25" x14ac:dyDescent="0.25">
      <c r="A1" s="158" t="s">
        <v>135</v>
      </c>
      <c r="B1" s="159"/>
      <c r="C1" s="159"/>
      <c r="D1" s="159"/>
      <c r="E1" s="160"/>
    </row>
    <row r="2" spans="1:5" ht="23.25" x14ac:dyDescent="0.25">
      <c r="A2" s="155" t="s">
        <v>105</v>
      </c>
      <c r="B2" s="156"/>
      <c r="C2" s="156"/>
      <c r="D2" s="156"/>
      <c r="E2" s="157"/>
    </row>
    <row r="3" spans="1:5" ht="23.25" x14ac:dyDescent="0.25">
      <c r="A3" s="166" t="s">
        <v>58</v>
      </c>
      <c r="B3" s="156"/>
      <c r="C3" s="156"/>
      <c r="D3" s="156"/>
      <c r="E3" s="157"/>
    </row>
    <row r="4" spans="1:5" ht="54" x14ac:dyDescent="0.25">
      <c r="A4" s="108" t="s">
        <v>57</v>
      </c>
      <c r="B4" s="109" t="s">
        <v>53</v>
      </c>
      <c r="C4" s="109" t="s">
        <v>106</v>
      </c>
      <c r="D4" s="135" t="s">
        <v>107</v>
      </c>
      <c r="E4" s="110" t="s">
        <v>55</v>
      </c>
    </row>
    <row r="5" spans="1:5" ht="72" x14ac:dyDescent="0.25">
      <c r="A5" s="136" t="s">
        <v>108</v>
      </c>
      <c r="B5" s="137" t="s">
        <v>41</v>
      </c>
      <c r="C5" s="138"/>
      <c r="D5" s="139"/>
      <c r="E5" s="127"/>
    </row>
    <row r="6" spans="1:5" ht="28.5" x14ac:dyDescent="0.25">
      <c r="A6" s="140">
        <v>1</v>
      </c>
      <c r="B6" s="141" t="s">
        <v>109</v>
      </c>
      <c r="C6" s="141"/>
      <c r="D6" s="141"/>
      <c r="E6" s="142"/>
    </row>
    <row r="7" spans="1:5" ht="28.5" x14ac:dyDescent="0.25">
      <c r="A7" s="143">
        <v>2</v>
      </c>
      <c r="B7" s="144" t="s">
        <v>110</v>
      </c>
      <c r="C7" s="144"/>
      <c r="D7" s="141"/>
      <c r="E7" s="142"/>
    </row>
    <row r="8" spans="1:5" ht="28.5" x14ac:dyDescent="0.25">
      <c r="A8" s="143">
        <v>3</v>
      </c>
      <c r="B8" s="145" t="s">
        <v>111</v>
      </c>
      <c r="C8" s="145"/>
      <c r="D8" s="141"/>
      <c r="E8" s="142"/>
    </row>
    <row r="9" spans="1:5" ht="28.5" x14ac:dyDescent="0.25">
      <c r="A9" s="143">
        <v>4</v>
      </c>
      <c r="B9" s="145" t="s">
        <v>112</v>
      </c>
      <c r="C9" s="145"/>
      <c r="D9" s="141"/>
      <c r="E9" s="142"/>
    </row>
    <row r="10" spans="1:5" x14ac:dyDescent="0.25">
      <c r="A10" s="143">
        <v>5</v>
      </c>
      <c r="B10" s="145" t="s">
        <v>113</v>
      </c>
      <c r="C10" s="145"/>
      <c r="D10" s="141"/>
      <c r="E10" s="142"/>
    </row>
    <row r="11" spans="1:5" ht="28.5" x14ac:dyDescent="0.25">
      <c r="A11" s="143">
        <v>6</v>
      </c>
      <c r="B11" s="145" t="s">
        <v>114</v>
      </c>
      <c r="C11" s="145"/>
      <c r="D11" s="141"/>
      <c r="E11" s="142"/>
    </row>
    <row r="12" spans="1:5" ht="30" x14ac:dyDescent="0.25">
      <c r="A12" s="143">
        <v>7</v>
      </c>
      <c r="B12" s="146" t="s">
        <v>115</v>
      </c>
      <c r="C12" s="146"/>
      <c r="D12" s="141"/>
      <c r="E12" s="142"/>
    </row>
    <row r="13" spans="1:5" ht="30" x14ac:dyDescent="0.25">
      <c r="A13" s="143">
        <v>8</v>
      </c>
      <c r="B13" s="146" t="s">
        <v>116</v>
      </c>
      <c r="C13" s="146"/>
      <c r="D13" s="141"/>
      <c r="E13" s="142"/>
    </row>
    <row r="14" spans="1:5" x14ac:dyDescent="0.25">
      <c r="A14" s="143">
        <v>9</v>
      </c>
      <c r="B14" s="145" t="s">
        <v>117</v>
      </c>
      <c r="C14" s="145"/>
      <c r="D14" s="141"/>
      <c r="E14" s="147"/>
    </row>
    <row r="15" spans="1:5" x14ac:dyDescent="0.25">
      <c r="A15" s="143">
        <v>10</v>
      </c>
      <c r="B15" s="145" t="s">
        <v>118</v>
      </c>
      <c r="C15" s="145"/>
      <c r="D15" s="148"/>
      <c r="E15" s="147"/>
    </row>
    <row r="16" spans="1:5" ht="28.5" x14ac:dyDescent="0.25">
      <c r="A16" s="143">
        <v>11</v>
      </c>
      <c r="B16" s="145" t="s">
        <v>119</v>
      </c>
      <c r="C16" s="145"/>
      <c r="D16" s="148"/>
      <c r="E16" s="147"/>
    </row>
    <row r="17" spans="1:5" x14ac:dyDescent="0.25">
      <c r="A17" s="143">
        <v>12</v>
      </c>
      <c r="B17" s="145" t="s">
        <v>120</v>
      </c>
      <c r="C17" s="145"/>
      <c r="D17" s="148"/>
      <c r="E17" s="147"/>
    </row>
    <row r="18" spans="1:5" x14ac:dyDescent="0.25">
      <c r="A18" s="143">
        <v>13</v>
      </c>
      <c r="B18" s="145" t="s">
        <v>121</v>
      </c>
      <c r="C18" s="145"/>
      <c r="D18" s="148"/>
      <c r="E18" s="147"/>
    </row>
    <row r="19" spans="1:5" x14ac:dyDescent="0.25">
      <c r="A19" s="143">
        <v>14</v>
      </c>
      <c r="B19" s="145" t="s">
        <v>122</v>
      </c>
      <c r="C19" s="145"/>
      <c r="D19" s="148"/>
      <c r="E19" s="147"/>
    </row>
    <row r="20" spans="1:5" x14ac:dyDescent="0.25">
      <c r="A20" s="143">
        <v>15</v>
      </c>
      <c r="B20" s="145" t="s">
        <v>123</v>
      </c>
      <c r="C20" s="145"/>
      <c r="D20" s="148"/>
      <c r="E20" s="147"/>
    </row>
    <row r="21" spans="1:5" ht="28.5" x14ac:dyDescent="0.25">
      <c r="A21" s="143">
        <v>16</v>
      </c>
      <c r="B21" s="145" t="s">
        <v>124</v>
      </c>
      <c r="C21" s="145"/>
      <c r="D21" s="148"/>
      <c r="E21" s="147"/>
    </row>
    <row r="22" spans="1:5" ht="28.5" x14ac:dyDescent="0.25">
      <c r="A22" s="143">
        <v>17</v>
      </c>
      <c r="B22" s="145" t="s">
        <v>125</v>
      </c>
      <c r="C22" s="145"/>
      <c r="D22" s="148"/>
      <c r="E22" s="147"/>
    </row>
    <row r="23" spans="1:5" x14ac:dyDescent="0.25">
      <c r="A23" s="143">
        <v>18</v>
      </c>
      <c r="B23" s="145" t="s">
        <v>126</v>
      </c>
      <c r="C23" s="145"/>
      <c r="D23" s="148"/>
      <c r="E23" s="147"/>
    </row>
    <row r="24" spans="1:5" ht="42.75" x14ac:dyDescent="0.25">
      <c r="A24" s="143">
        <v>19</v>
      </c>
      <c r="B24" s="145" t="s">
        <v>127</v>
      </c>
      <c r="C24" s="145"/>
      <c r="D24" s="148"/>
      <c r="E24" s="147"/>
    </row>
    <row r="25" spans="1:5" ht="42.75" x14ac:dyDescent="0.25">
      <c r="A25" s="143">
        <v>20</v>
      </c>
      <c r="B25" s="145" t="s">
        <v>128</v>
      </c>
      <c r="C25" s="145"/>
      <c r="D25" s="148"/>
      <c r="E25" s="147"/>
    </row>
    <row r="26" spans="1:5" ht="28.5" x14ac:dyDescent="0.25">
      <c r="A26" s="143">
        <v>21</v>
      </c>
      <c r="B26" s="145" t="s">
        <v>129</v>
      </c>
      <c r="C26" s="145"/>
      <c r="D26" s="148"/>
      <c r="E26" s="147"/>
    </row>
    <row r="27" spans="1:5" ht="28.5" x14ac:dyDescent="0.25">
      <c r="A27" s="143">
        <v>22</v>
      </c>
      <c r="B27" s="145" t="s">
        <v>130</v>
      </c>
      <c r="C27" s="145"/>
      <c r="D27" s="148"/>
      <c r="E27" s="147"/>
    </row>
    <row r="28" spans="1:5" x14ac:dyDescent="0.25">
      <c r="A28" s="143">
        <v>23</v>
      </c>
      <c r="B28" s="145" t="s">
        <v>131</v>
      </c>
      <c r="C28" s="145"/>
      <c r="D28" s="148"/>
      <c r="E28" s="147"/>
    </row>
    <row r="29" spans="1:5" ht="28.5" x14ac:dyDescent="0.25">
      <c r="A29" s="143">
        <v>24</v>
      </c>
      <c r="B29" s="145" t="s">
        <v>132</v>
      </c>
      <c r="C29" s="145"/>
      <c r="D29" s="148"/>
      <c r="E29" s="147"/>
    </row>
    <row r="30" spans="1:5" x14ac:dyDescent="0.25">
      <c r="A30" s="143">
        <v>25</v>
      </c>
      <c r="B30" s="145" t="s">
        <v>133</v>
      </c>
      <c r="C30" s="145"/>
      <c r="D30" s="148"/>
      <c r="E30" s="147"/>
    </row>
    <row r="31" spans="1:5" ht="43.5" thickBot="1" x14ac:dyDescent="0.3">
      <c r="A31" s="149">
        <v>26</v>
      </c>
      <c r="B31" s="150" t="s">
        <v>134</v>
      </c>
      <c r="C31" s="150"/>
      <c r="D31" s="151"/>
      <c r="E31" s="152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7" zoomScale="90" zoomScaleNormal="90" workbookViewId="0">
      <selection activeCell="C4" sqref="C4"/>
    </sheetView>
  </sheetViews>
  <sheetFormatPr defaultRowHeight="15" x14ac:dyDescent="0.25"/>
  <cols>
    <col min="1" max="1" width="27.140625" customWidth="1"/>
    <col min="2" max="2" width="19.85546875" customWidth="1"/>
    <col min="3" max="3" width="16.28515625" customWidth="1"/>
    <col min="4" max="4" width="18.7109375" customWidth="1"/>
    <col min="5" max="7" width="13.28515625" customWidth="1"/>
    <col min="8" max="10" width="16.42578125" customWidth="1"/>
    <col min="11" max="11" width="26.28515625" customWidth="1"/>
    <col min="15" max="15" width="11.5703125" bestFit="1" customWidth="1"/>
  </cols>
  <sheetData>
    <row r="1" spans="1:11" ht="39" customHeight="1" x14ac:dyDescent="0.25">
      <c r="A1" s="170" t="s">
        <v>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5.75" customHeight="1" x14ac:dyDescent="0.25">
      <c r="A2" s="19"/>
      <c r="B2" s="19"/>
      <c r="C2" s="172" t="s">
        <v>26</v>
      </c>
      <c r="D2" s="173"/>
      <c r="E2" s="172" t="s">
        <v>27</v>
      </c>
      <c r="F2" s="174"/>
      <c r="G2" s="174"/>
      <c r="H2" s="173"/>
      <c r="I2" s="20"/>
      <c r="J2" s="20"/>
      <c r="K2" s="19"/>
    </row>
    <row r="3" spans="1:11" x14ac:dyDescent="0.25">
      <c r="A3" s="5" t="s">
        <v>4</v>
      </c>
      <c r="B3" s="5" t="s">
        <v>0</v>
      </c>
      <c r="C3" s="5" t="s">
        <v>1</v>
      </c>
      <c r="D3" s="5" t="s">
        <v>2</v>
      </c>
      <c r="E3" s="5">
        <v>2018</v>
      </c>
      <c r="F3" s="5" t="s">
        <v>38</v>
      </c>
      <c r="G3" s="5" t="s">
        <v>39</v>
      </c>
      <c r="H3" s="5">
        <v>2019</v>
      </c>
      <c r="I3" s="5" t="s">
        <v>38</v>
      </c>
      <c r="J3" s="5" t="s">
        <v>39</v>
      </c>
      <c r="K3" s="5" t="s">
        <v>3</v>
      </c>
    </row>
    <row r="4" spans="1:11" s="1" customFormat="1" ht="45" x14ac:dyDescent="0.25">
      <c r="A4" s="13" t="s">
        <v>32</v>
      </c>
      <c r="B4" s="3" t="s">
        <v>33</v>
      </c>
      <c r="C4" s="24">
        <f>3829155.28-C5</f>
        <v>3612472.3499999996</v>
      </c>
      <c r="D4" s="24">
        <f>3113134.37-D5</f>
        <v>2936969.3862601626</v>
      </c>
      <c r="E4" s="24">
        <v>283641.14</v>
      </c>
      <c r="F4" s="24">
        <f>E4*0.15</f>
        <v>42546.171000000002</v>
      </c>
      <c r="G4" s="24">
        <f>E4*0.85</f>
        <v>241094.96900000001</v>
      </c>
      <c r="H4" s="24">
        <f>C4-E4</f>
        <v>3328831.2099999995</v>
      </c>
      <c r="I4" s="24">
        <f>H4*0.15</f>
        <v>499324.68149999989</v>
      </c>
      <c r="J4" s="24">
        <f>H4*0.85</f>
        <v>2829506.5284999995</v>
      </c>
      <c r="K4" s="3" t="s">
        <v>5</v>
      </c>
    </row>
    <row r="5" spans="1:11" s="1" customFormat="1" ht="45" x14ac:dyDescent="0.25">
      <c r="A5" s="13" t="s">
        <v>35</v>
      </c>
      <c r="B5" s="3" t="s">
        <v>34</v>
      </c>
      <c r="C5" s="24">
        <v>216682.93</v>
      </c>
      <c r="D5" s="24">
        <f>C5/1.23</f>
        <v>176164.98373983739</v>
      </c>
      <c r="E5" s="24">
        <v>0</v>
      </c>
      <c r="F5" s="24">
        <f t="shared" ref="F5:F7" si="0">E5*0.15</f>
        <v>0</v>
      </c>
      <c r="G5" s="24">
        <f t="shared" ref="G5:G7" si="1">E5*0.85</f>
        <v>0</v>
      </c>
      <c r="H5" s="24">
        <v>216682.93</v>
      </c>
      <c r="I5" s="24">
        <f t="shared" ref="I5:I6" si="2">H5*0.15</f>
        <v>32502.439499999997</v>
      </c>
      <c r="J5" s="24">
        <f t="shared" ref="J5:J7" si="3">H5*0.85</f>
        <v>184180.49049999999</v>
      </c>
      <c r="K5" s="3">
        <v>2019</v>
      </c>
    </row>
    <row r="6" spans="1:11" ht="45" x14ac:dyDescent="0.25">
      <c r="A6" s="14" t="s">
        <v>8</v>
      </c>
      <c r="B6" s="3" t="s">
        <v>9</v>
      </c>
      <c r="C6" s="25">
        <f>D6*1.23</f>
        <v>61500</v>
      </c>
      <c r="D6" s="25">
        <v>50000</v>
      </c>
      <c r="E6" s="25">
        <v>0</v>
      </c>
      <c r="F6" s="24">
        <f t="shared" si="0"/>
        <v>0</v>
      </c>
      <c r="G6" s="24">
        <f t="shared" si="1"/>
        <v>0</v>
      </c>
      <c r="H6" s="25">
        <v>61500</v>
      </c>
      <c r="I6" s="24">
        <f t="shared" si="2"/>
        <v>9225</v>
      </c>
      <c r="J6" s="24">
        <f t="shared" si="3"/>
        <v>52275</v>
      </c>
      <c r="K6" s="3" t="s">
        <v>5</v>
      </c>
    </row>
    <row r="7" spans="1:11" x14ac:dyDescent="0.25">
      <c r="A7" s="14" t="s">
        <v>15</v>
      </c>
      <c r="B7" s="2" t="s">
        <v>6</v>
      </c>
      <c r="C7" s="25">
        <v>47000</v>
      </c>
      <c r="D7" s="25">
        <f>C7/1.23</f>
        <v>38211.382113821135</v>
      </c>
      <c r="E7" s="25">
        <v>21999.99</v>
      </c>
      <c r="F7" s="24">
        <f t="shared" si="0"/>
        <v>3299.9985000000001</v>
      </c>
      <c r="G7" s="24">
        <f t="shared" si="1"/>
        <v>18699.9915</v>
      </c>
      <c r="H7" s="25">
        <v>25000</v>
      </c>
      <c r="I7" s="24">
        <v>7500</v>
      </c>
      <c r="J7" s="24">
        <f t="shared" si="3"/>
        <v>21250</v>
      </c>
      <c r="K7" s="2" t="s">
        <v>7</v>
      </c>
    </row>
    <row r="8" spans="1:11" x14ac:dyDescent="0.25">
      <c r="A8" s="14"/>
      <c r="B8" s="2"/>
      <c r="C8" s="26">
        <f>SUM(C4:C7)</f>
        <v>3937655.28</v>
      </c>
      <c r="D8" s="26">
        <f t="shared" ref="D8:H8" si="4">SUM(D4:D7)</f>
        <v>3201345.7521138215</v>
      </c>
      <c r="E8" s="26">
        <f t="shared" si="4"/>
        <v>305641.13</v>
      </c>
      <c r="F8" s="26">
        <f>SUM(F4:F7)</f>
        <v>45846.169500000004</v>
      </c>
      <c r="G8" s="26">
        <f>SUM(G4:G7)</f>
        <v>259794.96050000002</v>
      </c>
      <c r="H8" s="26">
        <f t="shared" si="4"/>
        <v>3632014.1399999997</v>
      </c>
      <c r="I8" s="26">
        <f>SUM(I4:I7)</f>
        <v>548552.12099999993</v>
      </c>
      <c r="J8" s="26">
        <f>SUM(J4:J7)</f>
        <v>3087212.0189999994</v>
      </c>
      <c r="K8" s="2"/>
    </row>
    <row r="9" spans="1:11" x14ac:dyDescent="0.25">
      <c r="A9" s="14"/>
      <c r="B9" s="2"/>
      <c r="C9" s="25"/>
      <c r="D9" s="25"/>
      <c r="E9" s="25"/>
      <c r="F9" s="25"/>
      <c r="G9" s="25"/>
      <c r="H9" s="25"/>
      <c r="I9" s="25"/>
      <c r="J9" s="25"/>
      <c r="K9" s="2"/>
    </row>
    <row r="10" spans="1:11" ht="30" x14ac:dyDescent="0.25">
      <c r="A10" s="13" t="s">
        <v>13</v>
      </c>
      <c r="B10" s="2"/>
      <c r="C10" s="25">
        <f>1624530.93-93298.33</f>
        <v>1531232.5999999999</v>
      </c>
      <c r="D10" s="25">
        <v>1260294.51</v>
      </c>
      <c r="E10" s="25">
        <v>650000</v>
      </c>
      <c r="F10" s="25">
        <f>E10*0.15</f>
        <v>97500</v>
      </c>
      <c r="G10" s="25">
        <f>E10*0.85</f>
        <v>552500</v>
      </c>
      <c r="H10" s="25">
        <f>C10-E10</f>
        <v>881232.59999999986</v>
      </c>
      <c r="I10" s="25">
        <f>H10*0.15</f>
        <v>132184.88999999998</v>
      </c>
      <c r="J10" s="25">
        <f>H10*0.85</f>
        <v>749047.70999999985</v>
      </c>
      <c r="K10" s="3" t="s">
        <v>5</v>
      </c>
    </row>
    <row r="11" spans="1:11" ht="30" x14ac:dyDescent="0.25">
      <c r="A11" s="14" t="s">
        <v>37</v>
      </c>
      <c r="B11" s="3" t="s">
        <v>14</v>
      </c>
      <c r="C11" s="25">
        <f>D11*1.23</f>
        <v>24600</v>
      </c>
      <c r="D11" s="25">
        <v>20000</v>
      </c>
      <c r="E11" s="25">
        <v>10000</v>
      </c>
      <c r="F11" s="25">
        <f t="shared" ref="F11:F13" si="5">E11*0.15</f>
        <v>1500</v>
      </c>
      <c r="G11" s="25">
        <f t="shared" ref="G11:G13" si="6">E11*0.85</f>
        <v>8500</v>
      </c>
      <c r="H11" s="25">
        <f>C11-10000</f>
        <v>14600</v>
      </c>
      <c r="I11" s="25">
        <f t="shared" ref="I11:I13" si="7">H11*0.15</f>
        <v>2190</v>
      </c>
      <c r="J11" s="25">
        <f t="shared" ref="J11:J13" si="8">H11*0.85</f>
        <v>12410</v>
      </c>
      <c r="K11" s="3" t="s">
        <v>5</v>
      </c>
    </row>
    <row r="12" spans="1:11" x14ac:dyDescent="0.25">
      <c r="A12" s="14" t="s">
        <v>15</v>
      </c>
      <c r="B12" s="2" t="s">
        <v>6</v>
      </c>
      <c r="C12" s="25">
        <v>47000</v>
      </c>
      <c r="D12" s="25">
        <f>C12/1.23</f>
        <v>38211.382113821135</v>
      </c>
      <c r="E12" s="25">
        <v>21999.99</v>
      </c>
      <c r="F12" s="25">
        <f t="shared" si="5"/>
        <v>3299.9985000000001</v>
      </c>
      <c r="G12" s="25">
        <f t="shared" si="6"/>
        <v>18699.9915</v>
      </c>
      <c r="H12" s="25">
        <v>25000</v>
      </c>
      <c r="I12" s="25">
        <f t="shared" si="7"/>
        <v>3750</v>
      </c>
      <c r="J12" s="25">
        <f t="shared" si="8"/>
        <v>21250</v>
      </c>
      <c r="K12" s="2" t="s">
        <v>7</v>
      </c>
    </row>
    <row r="13" spans="1:11" ht="30" x14ac:dyDescent="0.25">
      <c r="A13" s="13" t="s">
        <v>10</v>
      </c>
      <c r="B13" s="2" t="s">
        <v>11</v>
      </c>
      <c r="C13" s="25">
        <v>93298.33</v>
      </c>
      <c r="D13" s="25">
        <f>C13/1.23</f>
        <v>75852.300813008129</v>
      </c>
      <c r="E13" s="25">
        <v>0</v>
      </c>
      <c r="F13" s="25">
        <f t="shared" si="5"/>
        <v>0</v>
      </c>
      <c r="G13" s="25">
        <f t="shared" si="6"/>
        <v>0</v>
      </c>
      <c r="H13" s="25">
        <v>93298.332999999999</v>
      </c>
      <c r="I13" s="25">
        <f t="shared" si="7"/>
        <v>13994.749949999999</v>
      </c>
      <c r="J13" s="25">
        <f t="shared" si="8"/>
        <v>79303.583050000001</v>
      </c>
      <c r="K13" s="9">
        <v>2019</v>
      </c>
    </row>
    <row r="14" spans="1:11" x14ac:dyDescent="0.25">
      <c r="A14" s="21"/>
      <c r="B14" s="2"/>
      <c r="C14" s="26">
        <f>SUM(C10:C13)</f>
        <v>1696130.93</v>
      </c>
      <c r="D14" s="26">
        <f t="shared" ref="D14:H14" si="9">SUM(D10:D13)</f>
        <v>1394358.1929268292</v>
      </c>
      <c r="E14" s="26">
        <f t="shared" si="9"/>
        <v>681999.99</v>
      </c>
      <c r="F14" s="26">
        <f>SUM(F10:F13)</f>
        <v>102299.9985</v>
      </c>
      <c r="G14" s="26">
        <f>SUM(G10:G13)</f>
        <v>579699.9915</v>
      </c>
      <c r="H14" s="26">
        <f t="shared" si="9"/>
        <v>1014130.9329999998</v>
      </c>
      <c r="I14" s="26">
        <f>SUM(I10:I13)</f>
        <v>152119.63994999998</v>
      </c>
      <c r="J14" s="26">
        <f>SUM(J10:J13)</f>
        <v>862011.29304999986</v>
      </c>
      <c r="K14" s="9"/>
    </row>
    <row r="15" spans="1:11" x14ac:dyDescent="0.25">
      <c r="A15" s="21"/>
      <c r="B15" s="2"/>
      <c r="C15" s="4"/>
      <c r="D15" s="4"/>
      <c r="E15" s="4"/>
      <c r="F15" s="4"/>
      <c r="G15" s="4"/>
      <c r="H15" s="4"/>
      <c r="I15" s="4"/>
      <c r="J15" s="4"/>
      <c r="K15" s="9"/>
    </row>
    <row r="16" spans="1:11" x14ac:dyDescent="0.25">
      <c r="A16" s="21"/>
      <c r="B16" s="2"/>
      <c r="C16" s="4"/>
      <c r="D16" s="4"/>
      <c r="E16" s="4"/>
      <c r="F16" s="4"/>
      <c r="G16" s="4"/>
      <c r="H16" s="4"/>
      <c r="I16" s="4"/>
      <c r="J16" s="4"/>
      <c r="K16" s="9"/>
    </row>
    <row r="17" spans="1:11" x14ac:dyDescent="0.25">
      <c r="B17" s="2"/>
      <c r="C17" s="4"/>
      <c r="D17" s="4"/>
      <c r="E17" s="4"/>
      <c r="F17" s="4"/>
      <c r="G17" s="4"/>
      <c r="H17" s="4"/>
      <c r="I17" s="4"/>
      <c r="J17" s="4"/>
      <c r="K17" s="2"/>
    </row>
    <row r="18" spans="1:11" x14ac:dyDescent="0.25">
      <c r="B18" s="6" t="s">
        <v>12</v>
      </c>
      <c r="C18" s="7">
        <f>SUM(C4:C17)</f>
        <v>11267572.42</v>
      </c>
      <c r="D18" s="12" t="s">
        <v>18</v>
      </c>
      <c r="E18" s="22">
        <f>E4+E7+E10+E11</f>
        <v>965641.13</v>
      </c>
      <c r="F18" s="22"/>
      <c r="G18" s="22"/>
      <c r="H18" s="22">
        <f>H4+H6+H7+H10+H11+H13</f>
        <v>4404462.1429999992</v>
      </c>
      <c r="I18" s="22"/>
      <c r="J18" s="22"/>
      <c r="K18" s="4"/>
    </row>
    <row r="19" spans="1:11" x14ac:dyDescent="0.25">
      <c r="B19" s="6" t="s">
        <v>29</v>
      </c>
      <c r="C19" s="8">
        <f>((C4+C6+C7+C13)*0.15)+((C10+C11)*0.3)</f>
        <v>1038890.382</v>
      </c>
      <c r="D19" s="11" t="s">
        <v>16</v>
      </c>
      <c r="E19" s="23">
        <f>((E4+E7)*0.15)+((E10+E11)*0.3)</f>
        <v>243846.16949999999</v>
      </c>
      <c r="F19" s="23"/>
      <c r="G19" s="23"/>
      <c r="H19" s="23">
        <f>((H4+H6+H7+H13)*0.15)+((H10+H11)*0.3)</f>
        <v>795044.21144999983</v>
      </c>
      <c r="I19" s="23"/>
      <c r="J19" s="23"/>
      <c r="K19" s="2"/>
    </row>
    <row r="20" spans="1:11" x14ac:dyDescent="0.25">
      <c r="D20" s="17" t="s">
        <v>17</v>
      </c>
      <c r="E20" s="17">
        <f>E7*0.15</f>
        <v>3299.9985000000001</v>
      </c>
      <c r="F20" s="17"/>
      <c r="G20" s="17"/>
      <c r="H20" s="17">
        <f>H7*0.15</f>
        <v>3750</v>
      </c>
      <c r="I20" s="27"/>
      <c r="J20" s="27"/>
    </row>
    <row r="22" spans="1:11" x14ac:dyDescent="0.25">
      <c r="A22" s="171" t="s">
        <v>40</v>
      </c>
      <c r="B22" s="171"/>
      <c r="C22" s="18" t="s">
        <v>30</v>
      </c>
    </row>
    <row r="23" spans="1:11" x14ac:dyDescent="0.25">
      <c r="A23" s="168" t="s">
        <v>19</v>
      </c>
      <c r="B23" s="169"/>
      <c r="C23" s="169"/>
    </row>
    <row r="24" spans="1:11" x14ac:dyDescent="0.25">
      <c r="A24" s="2" t="s">
        <v>20</v>
      </c>
      <c r="B24" s="4">
        <f>(E10+E11)*0.3</f>
        <v>198000</v>
      </c>
      <c r="C24" s="175">
        <f>B24+B25</f>
        <v>472428.67</v>
      </c>
    </row>
    <row r="25" spans="1:11" x14ac:dyDescent="0.25">
      <c r="A25" s="2" t="s">
        <v>21</v>
      </c>
      <c r="B25" s="4">
        <v>274428.67</v>
      </c>
      <c r="C25" s="175"/>
      <c r="E25" s="10"/>
      <c r="F25" s="10"/>
      <c r="G25" s="10"/>
    </row>
    <row r="26" spans="1:11" x14ac:dyDescent="0.25">
      <c r="A26" s="168" t="s">
        <v>22</v>
      </c>
      <c r="B26" s="169"/>
      <c r="C26" s="169"/>
    </row>
    <row r="27" spans="1:11" x14ac:dyDescent="0.25">
      <c r="A27" s="2" t="s">
        <v>23</v>
      </c>
      <c r="B27" s="16">
        <f>E4*0.15</f>
        <v>42546.171000000002</v>
      </c>
      <c r="C27" s="167">
        <f>B27+B28</f>
        <v>565090.60244999989</v>
      </c>
    </row>
    <row r="28" spans="1:11" x14ac:dyDescent="0.25">
      <c r="A28" s="2" t="s">
        <v>24</v>
      </c>
      <c r="B28" s="16">
        <f>(H4+H6+H13)*0.15</f>
        <v>522544.43144999992</v>
      </c>
      <c r="C28" s="167"/>
    </row>
    <row r="29" spans="1:11" x14ac:dyDescent="0.25">
      <c r="A29" s="2" t="s">
        <v>36</v>
      </c>
      <c r="B29" s="16">
        <f>H5*0.15</f>
        <v>32502.439499999997</v>
      </c>
      <c r="C29" s="16">
        <v>32502.44</v>
      </c>
    </row>
    <row r="30" spans="1:11" x14ac:dyDescent="0.25">
      <c r="A30" s="2" t="s">
        <v>31</v>
      </c>
      <c r="B30" s="16">
        <v>13776</v>
      </c>
      <c r="C30" s="2"/>
    </row>
    <row r="31" spans="1:11" x14ac:dyDescent="0.25">
      <c r="A31" s="168" t="s">
        <v>25</v>
      </c>
      <c r="B31" s="169"/>
      <c r="C31" s="169"/>
    </row>
    <row r="32" spans="1:11" x14ac:dyDescent="0.25">
      <c r="A32" s="2">
        <v>2018</v>
      </c>
      <c r="B32" s="16">
        <v>7500</v>
      </c>
      <c r="C32" s="167">
        <f>B32+B33</f>
        <v>15000</v>
      </c>
    </row>
    <row r="33" spans="1:3" x14ac:dyDescent="0.25">
      <c r="A33" s="2">
        <v>2019</v>
      </c>
      <c r="B33" s="16">
        <v>7500</v>
      </c>
      <c r="C33" s="167"/>
    </row>
    <row r="35" spans="1:3" x14ac:dyDescent="0.25">
      <c r="B35" s="15"/>
    </row>
    <row r="36" spans="1:3" x14ac:dyDescent="0.25">
      <c r="B36" s="15"/>
    </row>
  </sheetData>
  <mergeCells count="10">
    <mergeCell ref="C32:C33"/>
    <mergeCell ref="A31:C31"/>
    <mergeCell ref="A26:C26"/>
    <mergeCell ref="A23:C23"/>
    <mergeCell ref="A1:K1"/>
    <mergeCell ref="A22:B22"/>
    <mergeCell ref="C2:D2"/>
    <mergeCell ref="E2:H2"/>
    <mergeCell ref="C24:C25"/>
    <mergeCell ref="C27:C2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Płatności</vt:lpstr>
      <vt:lpstr>HARMONOGRAM PRAC PROJEKTOWYCH</vt:lpstr>
      <vt:lpstr>2017 - założenia WPF do wniosku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d.niemier</dc:creator>
  <cp:lastModifiedBy>e.wtorkowska</cp:lastModifiedBy>
  <cp:lastPrinted>2019-01-28T15:28:47Z</cp:lastPrinted>
  <dcterms:created xsi:type="dcterms:W3CDTF">2017-08-24T11:37:51Z</dcterms:created>
  <dcterms:modified xsi:type="dcterms:W3CDTF">2019-07-30T12:17:40Z</dcterms:modified>
</cp:coreProperties>
</file>