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20" tabRatio="923" activeTab="1"/>
  </bookViews>
  <sheets>
    <sheet name="1D" sheetId="1" r:id="rId1"/>
    <sheet name="2Wy" sheetId="2" r:id="rId2"/>
  </sheets>
  <externalReferences>
    <externalReference r:id="rId5"/>
    <externalReference r:id="rId6"/>
  </externalReferences>
  <definedNames>
    <definedName name="_xlnm._FilterDatabase" localSheetId="0" hidden="1">'1D'!$A$8:$H$234</definedName>
    <definedName name="_xlnm._FilterDatabase" localSheetId="1" hidden="1">'2Wy'!$A$8:$G$583</definedName>
    <definedName name="_xlnm.Print_Area" localSheetId="0">'1D'!$A$2:$U$236</definedName>
    <definedName name="_xlnm.Print_Area" localSheetId="1">'2Wy'!$A$2:$U$644</definedName>
    <definedName name="_xlnm.Print_Titles" localSheetId="0">'1D'!$5:$7</definedName>
    <definedName name="_xlnm.Print_Titles" localSheetId="1">'2Wy'!$5:$8</definedName>
    <definedName name="Z_782695E0_77CE_4590_87FA_C7FA14C9B3BD_.wvu.FilterData" localSheetId="0" hidden="1">'1D'!$A$8:$H$234</definedName>
    <definedName name="Z_782695E0_77CE_4590_87FA_C7FA14C9B3BD_.wvu.FilterData" localSheetId="1" hidden="1">'2Wy'!$A$8:$G$583</definedName>
    <definedName name="Z_782695E0_77CE_4590_87FA_C7FA14C9B3BD_.wvu.PrintArea" localSheetId="0" hidden="1">'1D'!$A$2:$H$235</definedName>
    <definedName name="Z_782695E0_77CE_4590_87FA_C7FA14C9B3BD_.wvu.PrintArea" localSheetId="1" hidden="1">'2Wy'!$A$2:$G$619</definedName>
    <definedName name="Z_782695E0_77CE_4590_87FA_C7FA14C9B3BD_.wvu.PrintTitles" localSheetId="0" hidden="1">'1D'!$5:$7</definedName>
    <definedName name="Z_782695E0_77CE_4590_87FA_C7FA14C9B3BD_.wvu.PrintTitles" localSheetId="1" hidden="1">'2Wy'!$5:$8</definedName>
    <definedName name="Z_DBD920F3_2813_48C3_934C_93C9B1DFEA09_.wvu.FilterData" localSheetId="0" hidden="1">'1D'!$A$8:$H$234</definedName>
    <definedName name="Z_DBD920F3_2813_48C3_934C_93C9B1DFEA09_.wvu.FilterData" localSheetId="1" hidden="1">'2Wy'!$A$8:$G$583</definedName>
    <definedName name="Z_DBD920F3_2813_48C3_934C_93C9B1DFEA09_.wvu.PrintArea" localSheetId="0" hidden="1">'1D'!$A$2:$H$235</definedName>
    <definedName name="Z_DBD920F3_2813_48C3_934C_93C9B1DFEA09_.wvu.PrintArea" localSheetId="1" hidden="1">'2Wy'!$A$2:$G$619</definedName>
    <definedName name="Z_DBD920F3_2813_48C3_934C_93C9B1DFEA09_.wvu.PrintTitles" localSheetId="0" hidden="1">'1D'!$5:$7</definedName>
    <definedName name="Z_DBD920F3_2813_48C3_934C_93C9B1DFEA09_.wvu.PrintTitles" localSheetId="1" hidden="1">'2Wy'!$5:$8</definedName>
  </definedNames>
  <calcPr fullCalcOnLoad="1" fullPrecision="0"/>
</workbook>
</file>

<file path=xl/comments1.xml><?xml version="1.0" encoding="utf-8"?>
<comments xmlns="http://schemas.openxmlformats.org/spreadsheetml/2006/main">
  <authors>
    <author>Urząd Gminy w Szczytnie</author>
  </authors>
  <commentList>
    <comment ref="D190" authorId="0">
      <text>
        <r>
          <rPr>
            <b/>
            <sz val="8"/>
            <rFont val="Tahoma"/>
            <family val="2"/>
          </rPr>
          <t>Wpisz §</t>
        </r>
      </text>
    </comment>
    <comment ref="D192" authorId="0">
      <text>
        <r>
          <rPr>
            <b/>
            <sz val="8"/>
            <rFont val="Tahoma"/>
            <family val="2"/>
          </rPr>
          <t>Wpisz §</t>
        </r>
      </text>
    </comment>
    <comment ref="D191" authorId="0">
      <text>
        <r>
          <rPr>
            <b/>
            <sz val="8"/>
            <rFont val="Tahoma"/>
            <family val="2"/>
          </rPr>
          <t>Wpisz §</t>
        </r>
      </text>
    </comment>
    <comment ref="D194" authorId="0">
      <text>
        <r>
          <rPr>
            <b/>
            <sz val="8"/>
            <rFont val="Tahoma"/>
            <family val="2"/>
          </rPr>
          <t>Wpisz §</t>
        </r>
      </text>
    </comment>
    <comment ref="D196" authorId="0">
      <text>
        <r>
          <rPr>
            <b/>
            <sz val="8"/>
            <rFont val="Tahoma"/>
            <family val="2"/>
          </rPr>
          <t>Wpisz §</t>
        </r>
      </text>
    </comment>
    <comment ref="D197" authorId="0">
      <text>
        <r>
          <rPr>
            <b/>
            <sz val="8"/>
            <rFont val="Tahoma"/>
            <family val="2"/>
          </rPr>
          <t>Wpisz §</t>
        </r>
      </text>
    </comment>
    <comment ref="D200" authorId="0">
      <text>
        <r>
          <rPr>
            <b/>
            <sz val="8"/>
            <rFont val="Tahoma"/>
            <family val="2"/>
          </rPr>
          <t>Wpisz §</t>
        </r>
      </text>
    </comment>
    <comment ref="D199" authorId="0">
      <text>
        <r>
          <rPr>
            <b/>
            <sz val="8"/>
            <rFont val="Tahoma"/>
            <family val="2"/>
          </rPr>
          <t>Wpisz §</t>
        </r>
      </text>
    </comment>
    <comment ref="D202" authorId="0">
      <text>
        <r>
          <rPr>
            <b/>
            <sz val="8"/>
            <rFont val="Tahoma"/>
            <family val="2"/>
          </rPr>
          <t>Wpisz §</t>
        </r>
      </text>
    </comment>
    <comment ref="D203" authorId="0">
      <text>
        <r>
          <rPr>
            <b/>
            <sz val="8"/>
            <rFont val="Tahoma"/>
            <family val="2"/>
          </rPr>
          <t>Wpisz §</t>
        </r>
      </text>
    </comment>
    <comment ref="D206" authorId="0">
      <text>
        <r>
          <rPr>
            <b/>
            <sz val="8"/>
            <rFont val="Tahoma"/>
            <family val="2"/>
          </rPr>
          <t>Wpisz §</t>
        </r>
      </text>
    </comment>
    <comment ref="D207" authorId="0">
      <text>
        <r>
          <rPr>
            <b/>
            <sz val="8"/>
            <rFont val="Tahoma"/>
            <family val="2"/>
          </rPr>
          <t>Wpisz §</t>
        </r>
      </text>
    </comment>
    <comment ref="D209" authorId="0">
      <text>
        <r>
          <rPr>
            <b/>
            <sz val="8"/>
            <rFont val="Tahoma"/>
            <family val="2"/>
          </rPr>
          <t>Wpisz §</t>
        </r>
      </text>
    </comment>
    <comment ref="D212" authorId="0">
      <text>
        <r>
          <rPr>
            <b/>
            <sz val="8"/>
            <rFont val="Tahoma"/>
            <family val="2"/>
          </rPr>
          <t>Wpisz §</t>
        </r>
      </text>
    </comment>
    <comment ref="D216" authorId="0">
      <text>
        <r>
          <rPr>
            <b/>
            <sz val="8"/>
            <rFont val="Tahoma"/>
            <family val="2"/>
          </rPr>
          <t>Wpisz §</t>
        </r>
      </text>
    </comment>
    <comment ref="D220" authorId="0">
      <text>
        <r>
          <rPr>
            <b/>
            <sz val="8"/>
            <rFont val="Tahoma"/>
            <family val="2"/>
          </rPr>
          <t>Wpisz §</t>
        </r>
      </text>
    </comment>
    <comment ref="D222" authorId="0">
      <text>
        <r>
          <rPr>
            <b/>
            <sz val="8"/>
            <rFont val="Tahoma"/>
            <family val="2"/>
          </rPr>
          <t>Wpisz §</t>
        </r>
      </text>
    </comment>
    <comment ref="D226" authorId="0">
      <text>
        <r>
          <rPr>
            <b/>
            <sz val="8"/>
            <rFont val="Tahoma"/>
            <family val="2"/>
          </rPr>
          <t>Wpisz §</t>
        </r>
      </text>
    </comment>
    <comment ref="D234" authorId="0">
      <text>
        <r>
          <rPr>
            <b/>
            <sz val="8"/>
            <rFont val="Tahoma"/>
            <family val="2"/>
          </rPr>
          <t>Wpisz §</t>
        </r>
      </text>
    </comment>
    <comment ref="D219" authorId="0">
      <text>
        <r>
          <rPr>
            <b/>
            <sz val="8"/>
            <rFont val="Tahoma"/>
            <family val="2"/>
          </rPr>
          <t>Wpisz §</t>
        </r>
      </text>
    </comment>
    <comment ref="D218" authorId="0">
      <text>
        <r>
          <rPr>
            <b/>
            <sz val="8"/>
            <rFont val="Tahoma"/>
            <family val="2"/>
          </rPr>
          <t>Wpisz §</t>
        </r>
      </text>
    </comment>
    <comment ref="D229" authorId="0">
      <text>
        <r>
          <rPr>
            <b/>
            <sz val="8"/>
            <rFont val="Tahoma"/>
            <family val="2"/>
          </rPr>
          <t>Wpisz §</t>
        </r>
      </text>
    </comment>
    <comment ref="D227" authorId="0">
      <text>
        <r>
          <rPr>
            <b/>
            <sz val="8"/>
            <rFont val="Tahoma"/>
            <family val="2"/>
          </rPr>
          <t>Wpisz §</t>
        </r>
      </text>
    </comment>
    <comment ref="D230" authorId="0">
      <text>
        <r>
          <rPr>
            <b/>
            <sz val="8"/>
            <rFont val="Tahoma"/>
            <family val="2"/>
          </rPr>
          <t>Wpisz §</t>
        </r>
      </text>
    </comment>
    <comment ref="D231" authorId="0">
      <text>
        <r>
          <rPr>
            <b/>
            <sz val="8"/>
            <rFont val="Tahoma"/>
            <family val="2"/>
          </rPr>
          <t>Wpisz §</t>
        </r>
      </text>
    </comment>
    <comment ref="D232" authorId="0">
      <text>
        <r>
          <rPr>
            <b/>
            <sz val="8"/>
            <rFont val="Tahoma"/>
            <family val="2"/>
          </rPr>
          <t>Wpisz §</t>
        </r>
      </text>
    </comment>
    <comment ref="D233" authorId="0">
      <text>
        <r>
          <rPr>
            <b/>
            <sz val="8"/>
            <rFont val="Tahoma"/>
            <family val="2"/>
          </rPr>
          <t>Wpisz §</t>
        </r>
      </text>
    </comment>
    <comment ref="D223" authorId="0">
      <text>
        <r>
          <rPr>
            <b/>
            <sz val="8"/>
            <rFont val="Tahoma"/>
            <family val="2"/>
          </rPr>
          <t>Wpisz §</t>
        </r>
      </text>
    </comment>
    <comment ref="D213" authorId="0">
      <text>
        <r>
          <rPr>
            <b/>
            <sz val="8"/>
            <rFont val="Tahoma"/>
            <family val="2"/>
          </rPr>
          <t>Wpisz §</t>
        </r>
      </text>
    </comment>
    <comment ref="D236" authorId="0">
      <text>
        <r>
          <rPr>
            <b/>
            <sz val="8"/>
            <rFont val="Tahoma"/>
            <family val="2"/>
          </rPr>
          <t>Wpisz §</t>
        </r>
      </text>
    </comment>
    <comment ref="D204" authorId="0">
      <text>
        <r>
          <rPr>
            <b/>
            <sz val="8"/>
            <rFont val="Tahoma"/>
            <family val="2"/>
          </rPr>
          <t>Wpisz §</t>
        </r>
      </text>
    </comment>
    <comment ref="D228" authorId="0">
      <text>
        <r>
          <rPr>
            <b/>
            <sz val="8"/>
            <rFont val="Tahoma"/>
            <family val="2"/>
          </rPr>
          <t>Wpisz §</t>
        </r>
      </text>
    </comment>
    <comment ref="D224" authorId="0">
      <text>
        <r>
          <rPr>
            <b/>
            <sz val="8"/>
            <rFont val="Tahoma"/>
            <family val="2"/>
          </rPr>
          <t>Wpisz §</t>
        </r>
      </text>
    </comment>
    <comment ref="D225" authorId="0">
      <text>
        <r>
          <rPr>
            <b/>
            <sz val="8"/>
            <rFont val="Tahoma"/>
            <family val="2"/>
          </rPr>
          <t>Wpisz §</t>
        </r>
      </text>
    </comment>
    <comment ref="D210" authorId="0">
      <text>
        <r>
          <rPr>
            <b/>
            <sz val="8"/>
            <rFont val="Tahoma"/>
            <family val="2"/>
          </rPr>
          <t>Wpisz §</t>
        </r>
      </text>
    </comment>
    <comment ref="D211" authorId="0">
      <text>
        <r>
          <rPr>
            <b/>
            <sz val="8"/>
            <rFont val="Tahoma"/>
            <family val="2"/>
          </rPr>
          <t>Wpisz §</t>
        </r>
      </text>
    </comment>
    <comment ref="D205" authorId="0">
      <text>
        <r>
          <rPr>
            <b/>
            <sz val="8"/>
            <rFont val="Tahoma"/>
            <family val="2"/>
          </rPr>
          <t>Wpisz §</t>
        </r>
      </text>
    </comment>
    <comment ref="D215" authorId="0">
      <text>
        <r>
          <rPr>
            <b/>
            <sz val="8"/>
            <rFont val="Tahoma"/>
            <family val="2"/>
          </rPr>
          <t>Wpisz §</t>
        </r>
      </text>
    </comment>
  </commentList>
</comments>
</file>

<file path=xl/sharedStrings.xml><?xml version="1.0" encoding="utf-8"?>
<sst xmlns="http://schemas.openxmlformats.org/spreadsheetml/2006/main" count="1640" uniqueCount="549">
  <si>
    <t>Wpływy z podatku rolnego, podatku leśnego, podatku od spadków i darowizn, podatku od czynności cywilnoprawnych oraz  podatków i opłat lokalnych od osób fizycznych</t>
  </si>
  <si>
    <t xml:space="preserve">0320 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</si>
  <si>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</si>
  <si>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</si>
  <si>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</si>
  <si>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</si>
  <si>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</si>
  <si>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</si>
  <si>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</si>
  <si>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</si>
  <si>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</si>
  <si>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</si>
  <si>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</si>
  <si>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</si>
  <si>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</si>
  <si>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</si>
  <si>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</si>
  <si>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</si>
  <si>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</si>
  <si>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</si>
  <si>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</si>
  <si>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</si>
  <si>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</si>
  <si>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</si>
  <si>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</si>
  <si>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801</t>
  </si>
  <si>
    <t>Oświata i wychowanie</t>
  </si>
  <si>
    <t>80101</t>
  </si>
  <si>
    <t>Szkoły podstawowe</t>
  </si>
  <si>
    <t>80104</t>
  </si>
  <si>
    <t>Przedszkola</t>
  </si>
  <si>
    <t>80110</t>
  </si>
  <si>
    <t>80113</t>
  </si>
  <si>
    <t>Dowożenie uczniów do szkół</t>
  </si>
  <si>
    <t>80195</t>
  </si>
  <si>
    <t>2310</t>
  </si>
  <si>
    <t>851</t>
  </si>
  <si>
    <t>Ochrona zdrowia</t>
  </si>
  <si>
    <t>85154</t>
  </si>
  <si>
    <t>Przeciwdziałanie alkoholizmowi</t>
  </si>
  <si>
    <t>852</t>
  </si>
  <si>
    <t>Pomoc społeczna</t>
  </si>
  <si>
    <t>85212</t>
  </si>
  <si>
    <t>2910</t>
  </si>
  <si>
    <t>6310</t>
  </si>
  <si>
    <t>85213</t>
  </si>
  <si>
    <t>85214</t>
  </si>
  <si>
    <t>85215</t>
  </si>
  <si>
    <t>Dodatki mieszkaniowe</t>
  </si>
  <si>
    <t>85219</t>
  </si>
  <si>
    <t>Ośrodki pomocy społecznej</t>
  </si>
  <si>
    <t>85228</t>
  </si>
  <si>
    <t>Usługi opiekuńcze i specjalistyczne usługi opiekuńcze</t>
  </si>
  <si>
    <t>0830</t>
  </si>
  <si>
    <t>Wpływ z usług</t>
  </si>
  <si>
    <t>85295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</si>
  <si>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</si>
  <si>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</si>
  <si>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</si>
  <si>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</si>
  <si>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</si>
  <si>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</si>
  <si>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</si>
  <si>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</si>
  <si>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</si>
  <si>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</si>
  <si>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</si>
  <si>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</si>
  <si>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1. Dotacje celowe</t>
  </si>
  <si>
    <t>6010</t>
  </si>
  <si>
    <t>Wydatki na zakup i objęcie akcji, wniesienie wkładów do spółek prawa handlowego oraz na uzupełnienie funduszy statutowych banków państwowych i innych instytucji finansowych</t>
  </si>
  <si>
    <r>
      <t xml:space="preserve">DOCHODY OGÓŁEM
</t>
    </r>
    <r>
      <rPr>
        <sz val="10"/>
        <rFont val="Arial CE"/>
        <family val="2"/>
      </rPr>
      <t>z tego:</t>
    </r>
  </si>
  <si>
    <t>6050</t>
  </si>
  <si>
    <t>6060</t>
  </si>
  <si>
    <t>2630</t>
  </si>
  <si>
    <t>4010</t>
  </si>
  <si>
    <t>4260</t>
  </si>
  <si>
    <t>Zakup energii</t>
  </si>
  <si>
    <t>4270</t>
  </si>
  <si>
    <t>Zakup usług pozostałych</t>
  </si>
  <si>
    <t>4300</t>
  </si>
  <si>
    <t>Wydatki inwestycyjne jednostek budżetowych</t>
  </si>
  <si>
    <t>4040</t>
  </si>
  <si>
    <t>6058</t>
  </si>
  <si>
    <t>6059</t>
  </si>
  <si>
    <t>6610</t>
  </si>
  <si>
    <t>4100</t>
  </si>
  <si>
    <t>4110</t>
  </si>
  <si>
    <t>01095</t>
  </si>
  <si>
    <t>4120</t>
  </si>
  <si>
    <t>4210</t>
  </si>
  <si>
    <t>Zakup materiałów i wyposażenia</t>
  </si>
  <si>
    <t>4440</t>
  </si>
  <si>
    <t>4430</t>
  </si>
  <si>
    <t>Różne opłaty i składki</t>
  </si>
  <si>
    <t>60004</t>
  </si>
  <si>
    <t>Lokalny transport zbiorowy</t>
  </si>
  <si>
    <t>Zakup usług remontowych</t>
  </si>
  <si>
    <t>Wydatki na zakupy inwestycyjne jednostek budżetowych</t>
  </si>
  <si>
    <t>630</t>
  </si>
  <si>
    <t>Turystyka</t>
  </si>
  <si>
    <t>63003</t>
  </si>
  <si>
    <t>Zadania w zakresie upowszechniania turystki</t>
  </si>
  <si>
    <t>3030</t>
  </si>
  <si>
    <t>400</t>
  </si>
  <si>
    <t>40002</t>
  </si>
  <si>
    <t>Dostarczanie wody</t>
  </si>
  <si>
    <t>Wytwarzanie i zaopatrywanie w energie elektryczną, gaz i wodę</t>
  </si>
  <si>
    <t>2650</t>
  </si>
  <si>
    <t>Dotacja przedmiotowa z budżetu dla samorządowego zakładu budżetowego</t>
  </si>
  <si>
    <t>Różne wydatki na rzecz osób fizycznych</t>
  </si>
  <si>
    <t>4170</t>
  </si>
  <si>
    <t>Wynagrodzenia bezosobowe</t>
  </si>
  <si>
    <t>Wynagrodzenia osobowe pracowników</t>
  </si>
  <si>
    <t>Składki na ubezpieczenia społeczne</t>
  </si>
  <si>
    <t>75022</t>
  </si>
  <si>
    <t>4410</t>
  </si>
  <si>
    <t>Podróże służbowe krajowe</t>
  </si>
  <si>
    <t>3020</t>
  </si>
  <si>
    <t>4140</t>
  </si>
  <si>
    <t>Wpłaty na Państwowy Fundusz Rehabilitacji Osób Niepełnosprawnych</t>
  </si>
  <si>
    <t>4280</t>
  </si>
  <si>
    <t>Zakup usług zdrowotnych</t>
  </si>
  <si>
    <t>4350</t>
  </si>
  <si>
    <t>Zakup usług dostępu do sieci Internet</t>
  </si>
  <si>
    <t>4480</t>
  </si>
  <si>
    <t>4580</t>
  </si>
  <si>
    <t>75412</t>
  </si>
  <si>
    <t>Ochotnicze straże pożarne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</si>
  <si>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</si>
  <si>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</si>
  <si>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</si>
  <si>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</si>
  <si>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</si>
  <si>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</si>
  <si>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4810</t>
  </si>
  <si>
    <t>Rezerwy</t>
  </si>
  <si>
    <t>2540</t>
  </si>
  <si>
    <t>Dotacja podmiotowa z budżetu dla niepublicznej jednostki systemu oświaty</t>
  </si>
  <si>
    <t>4240</t>
  </si>
  <si>
    <t>Zakup pomocy naukowych, dydaktycznych i książek</t>
  </si>
  <si>
    <t>80103</t>
  </si>
  <si>
    <t>Oddziały przedszkolne w szkołach podstawowych</t>
  </si>
  <si>
    <t>Składki na Fundusz Pracy</t>
  </si>
  <si>
    <t xml:space="preserve">Przedszkola </t>
  </si>
  <si>
    <t>Gimnazja</t>
  </si>
  <si>
    <t>4500</t>
  </si>
  <si>
    <t>Pozostałe podatki na rzecz budżetów jednostek samorządu terytorialnego</t>
  </si>
  <si>
    <t>80146</t>
  </si>
  <si>
    <t>Dokształcanie i doskonalenie nauczycieli</t>
  </si>
  <si>
    <t>Dotacja przedmiotowa z budżetu dla jednostek niezaliczanych do sektora finansów publicznych</t>
  </si>
  <si>
    <t>85202</t>
  </si>
  <si>
    <t>Domy pomocy społecznej</t>
  </si>
  <si>
    <t>4330</t>
  </si>
  <si>
    <t>Zakup usług przez jednostki samorządu terytorialnego od innych jednostek samorządu terytorialnego</t>
  </si>
  <si>
    <t>3110</t>
  </si>
  <si>
    <t>Świadczenia społeczne</t>
  </si>
  <si>
    <t>Dodatkowe wynagrodzenie roczne</t>
  </si>
  <si>
    <t>4130</t>
  </si>
  <si>
    <t>Składki na ubezpieczenie zdrowotne</t>
  </si>
  <si>
    <t>85401</t>
  </si>
  <si>
    <t>Świetlice szkolne</t>
  </si>
  <si>
    <t>3240</t>
  </si>
  <si>
    <t>3260</t>
  </si>
  <si>
    <t>Inne formy pomocy dla uczniów</t>
  </si>
  <si>
    <t>90095</t>
  </si>
  <si>
    <t>92105</t>
  </si>
  <si>
    <t>Pozostałe zadania w zakresie kultury</t>
  </si>
  <si>
    <t>2480</t>
  </si>
  <si>
    <t>Dotacja podmiotowa z budżetu dla samorządowej instytucji kultury</t>
  </si>
  <si>
    <t>926</t>
  </si>
  <si>
    <t>Kultura fizyczna i sport</t>
  </si>
  <si>
    <t>92605</t>
  </si>
  <si>
    <t>Zadania w zakresie kultury fizycznej i sportu</t>
  </si>
  <si>
    <t>1. Wydatki bieżące
w tym:</t>
  </si>
  <si>
    <t>4360</t>
  </si>
  <si>
    <t>4370</t>
  </si>
  <si>
    <t>4390</t>
  </si>
  <si>
    <t>Zakup usług obejmujących wykonanie ekspertyz, analiz i opinii</t>
  </si>
  <si>
    <t>8</t>
  </si>
  <si>
    <t>9</t>
  </si>
  <si>
    <t>10</t>
  </si>
  <si>
    <t>11</t>
  </si>
  <si>
    <t>12</t>
  </si>
  <si>
    <t>13</t>
  </si>
  <si>
    <t>4400</t>
  </si>
  <si>
    <t>Zasiłki i pomoc w naturze oraz składki na ubezpieczenia emerytalne i rentowe</t>
  </si>
  <si>
    <t>Odpisy na zakładowy fundusz świadczeń socjalnych</t>
  </si>
  <si>
    <t>Wydatki osobowe niezaliczone do wynagrodzeń</t>
  </si>
  <si>
    <t>2. Wydatki majątkowe (§↓)</t>
  </si>
  <si>
    <t>- na obsługę długu j.s.t. (§↓)</t>
  </si>
  <si>
    <t>- dotacje (§↓)</t>
  </si>
  <si>
    <t>- wynagrodzenia i pochodne od wynagrodzeń (§↓)</t>
  </si>
  <si>
    <t>2680</t>
  </si>
  <si>
    <t>6297</t>
  </si>
  <si>
    <t>6057</t>
  </si>
  <si>
    <t>4017</t>
  </si>
  <si>
    <t>4117</t>
  </si>
  <si>
    <t>4127</t>
  </si>
  <si>
    <t>4217</t>
  </si>
  <si>
    <t>4307</t>
  </si>
  <si>
    <t>2007</t>
  </si>
  <si>
    <t>2707</t>
  </si>
  <si>
    <t>2020</t>
  </si>
  <si>
    <t>6680</t>
  </si>
  <si>
    <t>4780</t>
  </si>
  <si>
    <t>Składki na Fundusz Emerytur Pomostowych</t>
  </si>
  <si>
    <t>Rekompensaty utraconych dochodów w podatkach i opłatach lokalnych</t>
  </si>
  <si>
    <t>Dotacje celowe przekazane dla powiatu na inwestycje i zakupy inwestycyjne realizowane na podstawie porozumień (umów) między jednostkami samorządu terytorialnego</t>
  </si>
  <si>
    <t>6630</t>
  </si>
  <si>
    <t>75495</t>
  </si>
  <si>
    <r>
      <t xml:space="preserve">WYDATKI OGÓŁEM
</t>
    </r>
    <r>
      <rPr>
        <sz val="10"/>
        <rFont val="Arial"/>
        <family val="2"/>
      </rPr>
      <t>z tego:</t>
    </r>
  </si>
  <si>
    <t>Stypendia dla uczniów</t>
  </si>
  <si>
    <t>a) na zadania własne (§↓)</t>
  </si>
  <si>
    <t>b) na zadania zlecone (§↓)</t>
  </si>
  <si>
    <t>c) na porozumienia z organami administracji rządowej (§↓)</t>
  </si>
  <si>
    <t>d) na porozumienia i umowy z jednostkami samorz. teryt. (§↓)</t>
  </si>
  <si>
    <t>2. Pozostałe dotacje (§↓)</t>
  </si>
  <si>
    <t>3. Środki pozyskane z innych źródeł (§↓)</t>
  </si>
  <si>
    <t>5</t>
  </si>
  <si>
    <t>0900</t>
  </si>
  <si>
    <t>85153</t>
  </si>
  <si>
    <t>Zwalczanie narkomani</t>
  </si>
  <si>
    <t>4560</t>
  </si>
  <si>
    <t>4700</t>
  </si>
  <si>
    <t>Szkolenia pracowników niebędących członkami korpusu służby cywilnej</t>
  </si>
  <si>
    <t>75108</t>
  </si>
  <si>
    <t>Wybory do Sejmu i Senatu</t>
  </si>
  <si>
    <t>6330</t>
  </si>
  <si>
    <t>Środki na dofinansowanie własnych inwestycji gmin (związków gmin), powiatów (związków powiatów), samorządów województw, pozyskane z innych źródeł</t>
  </si>
  <si>
    <t>2710</t>
  </si>
  <si>
    <t>Urzędy gmin (miast i miast na prawach powiatu)</t>
  </si>
  <si>
    <t>Dotacje celowe przekazane gminie na zadania bieżące realizowane na podstawie porozumień 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</si>
  <si>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</si>
  <si>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gminie na inwestycje i zakupy inwestycyjne realizowane na podstawie porozumień (umów) między jednostkami samorządu terytorialnego</t>
  </si>
  <si>
    <t>- z tyt. poręczeń i gwar. udzielonych przez JST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</si>
  <si>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</si>
  <si>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realizację własnych zadań bieżących gmin (związków gmin)</t>
  </si>
  <si>
    <t>Rady gmin (miast i miast na prawach powiatu)</t>
  </si>
  <si>
    <t>Urzędy gmin (miast i  miast na prawach powiatu)</t>
  </si>
  <si>
    <t>75075</t>
  </si>
  <si>
    <t>Promocja jednostek samorządu terytorialnego</t>
  </si>
  <si>
    <t>75421</t>
  </si>
  <si>
    <t>Zarządzanie kryzysowe</t>
  </si>
  <si>
    <t>80148</t>
  </si>
  <si>
    <t>4. Dochody majątkowe (§↓)</t>
  </si>
  <si>
    <t>6260</t>
  </si>
  <si>
    <t>4610</t>
  </si>
  <si>
    <t>Koszty postępowania sądowego i prokuratorskiego</t>
  </si>
  <si>
    <t>Składki na ubezpieczenia zdrowotne opłacane za osoby pobierające niektóre świadczenia z pomocy społecznej, niektóre świadczenia rodzinne oraz za osoby uczestniczące w zajęciach w centrum integracji społecznej</t>
  </si>
  <si>
    <t>Dotacje celowe otrzymane z budżetu państwa na realizację zadań bieżących z zakresu administracji rządowej oraz innych zadań zleconych gminie (związkom gmin) ustawami</t>
  </si>
  <si>
    <t>Dotacja celowe otrzymane z budżetu państwa na realizację inwestycji i zakupów inwestycyjnych własnych gmin (związków gmin)</t>
  </si>
  <si>
    <t>Składki na ubezpieczenie zdrowotne opłacane za osoby pobierające niektóre świadczenia z pomocy społecznej, niektóre świadczenia rodzinne oraz za osoby uczestniczące w zajęciach w centrum integracji społecznej</t>
  </si>
  <si>
    <t>Opłaty za administrowanie i czynsze za budynki, lokale i pomieszczenia garażowe</t>
  </si>
  <si>
    <t>60017</t>
  </si>
  <si>
    <t>Drogi wewnętrzne</t>
  </si>
  <si>
    <t>752</t>
  </si>
  <si>
    <t>75212</t>
  </si>
  <si>
    <t>Obrona narodowa</t>
  </si>
  <si>
    <t>Pozostałe wydatki obronne</t>
  </si>
  <si>
    <t>90002</t>
  </si>
  <si>
    <t>Gospodarka odpadami</t>
  </si>
  <si>
    <t>0770</t>
  </si>
  <si>
    <t>Wpłaty z tytułu odpłatnego nabycia prawa własności oraz prawa użytkowania wieczystego nieruchomości</t>
  </si>
  <si>
    <t>4309</t>
  </si>
  <si>
    <t>92120</t>
  </si>
  <si>
    <t>Ochrona zabytków i opieka nad zabytkami</t>
  </si>
  <si>
    <t>853</t>
  </si>
  <si>
    <t>85395</t>
  </si>
  <si>
    <t>Pozostałe zadania w zakresie polityki społecznej</t>
  </si>
  <si>
    <t>4019</t>
  </si>
  <si>
    <t>4119</t>
  </si>
  <si>
    <t>4129</t>
  </si>
  <si>
    <t>4219</t>
  </si>
  <si>
    <t>0460</t>
  </si>
  <si>
    <t>Wpływy z opłaty eksploatacyjnej</t>
  </si>
  <si>
    <t>2009</t>
  </si>
  <si>
    <t>92601</t>
  </si>
  <si>
    <t>Obiekty sportowe</t>
  </si>
  <si>
    <t>6300</t>
  </si>
  <si>
    <t>85216</t>
  </si>
  <si>
    <t>Zasiłki stałe</t>
  </si>
  <si>
    <t>92109</t>
  </si>
  <si>
    <t>90001</t>
  </si>
  <si>
    <t>Gospodarka ściekowa i ochrona wód</t>
  </si>
  <si>
    <t>14</t>
  </si>
  <si>
    <t>15</t>
  </si>
  <si>
    <t>16</t>
  </si>
  <si>
    <t>17</t>
  </si>
  <si>
    <t>18</t>
  </si>
  <si>
    <t>19</t>
  </si>
  <si>
    <t>20</t>
  </si>
  <si>
    <t>Zaup usług obejmujących wykonanie ekspertyz, analiz i opini</t>
  </si>
  <si>
    <t>Domy i ośrodki kultury, świetlice i kluby</t>
  </si>
  <si>
    <t>21</t>
  </si>
  <si>
    <t>4590</t>
  </si>
  <si>
    <t>Kary i odszkodowania wypłacane na rzecz osób fizycznych</t>
  </si>
  <si>
    <t>4177</t>
  </si>
  <si>
    <t>Wynagrodzenie bezosobowe</t>
  </si>
  <si>
    <t>85201</t>
  </si>
  <si>
    <t>Placówki opiekuńczo-wychowawcze</t>
  </si>
  <si>
    <t>85204</t>
  </si>
  <si>
    <t>Rodziny zastępcze</t>
  </si>
  <si>
    <t>Koszty postepowania sądowego i prokuratorskiego</t>
  </si>
  <si>
    <t>Dotacje celowe przekazane z budżetu jednostki samorządu terytorialnego udzielone w trybie art..221 ustawy, na finansowanie lub dofinansowanie zadań zleconych do realizacji organizacjom prowadzącym dzialalność pożytku publicznego</t>
  </si>
  <si>
    <t>8110</t>
  </si>
  <si>
    <t xml:space="preserve">Odsetki od samorządowych papierów wartościowych lub zaciągniętych przez jednostkę samorządu terytorilanego kredytów i pożyczek </t>
  </si>
  <si>
    <t>Zawody powiatowe</t>
  </si>
  <si>
    <t>Doplata do utrzymania cmentarza komunalnego w Szczytnie</t>
  </si>
  <si>
    <t>Dopłata do utrzymania schroniska dla zwierząt w Szczytnie</t>
  </si>
  <si>
    <t>Dożynki powiatowe</t>
  </si>
  <si>
    <t>75095</t>
  </si>
  <si>
    <t>4179</t>
  </si>
  <si>
    <t>Wpływy z usług</t>
  </si>
  <si>
    <t>Wpływy z opłat za zezwolenia na sprzedaż napojów alkoholowych</t>
  </si>
  <si>
    <t>8120</t>
  </si>
  <si>
    <t>Odsetki od pożyczek udzielonych przez jednodtkę samorządu terytorialnego</t>
  </si>
  <si>
    <t>8510</t>
  </si>
  <si>
    <t>6207</t>
  </si>
  <si>
    <t>6209</t>
  </si>
  <si>
    <t>6290</t>
  </si>
  <si>
    <t>6210</t>
  </si>
  <si>
    <t>Dotacje celowe z budżetu na finnsowanie lub dofinansowanie kosztów realizacji inwestycji i zakupów inwestycyjnych samorządowych zakładów budżetowych</t>
  </si>
  <si>
    <t>Wynagrodzenia agencyjno-prowizyjne</t>
  </si>
  <si>
    <t>4. Subwencje (§↓)</t>
  </si>
  <si>
    <t>4.</t>
  </si>
  <si>
    <t>§</t>
  </si>
  <si>
    <t>Treść</t>
  </si>
  <si>
    <t>1.</t>
  </si>
  <si>
    <t>2.</t>
  </si>
  <si>
    <t>3.</t>
  </si>
  <si>
    <t>5.</t>
  </si>
  <si>
    <t>6.</t>
  </si>
  <si>
    <t>7.</t>
  </si>
  <si>
    <t>Świadczenia rodzinne, świadczenie z funduszu alimentacyjnego oraz składki na ubezpieczenia emerytalne i rentowe z ubezpieczenia społecznego</t>
  </si>
  <si>
    <t>Odsetki od dotacji oraz płatności: wykorzystanych niezgodnie z przeznaczeniem lub wykorzystanych niezgodnie z przeznaczeniem lub wykorzystanych z naruszeniem procedur, o których mowa w art..184 ustawy, pobranych nienależnie lub w nadmiernej wysokości</t>
  </si>
  <si>
    <t>Wpływy ze zwrotów dotacji  oraz płatności, w tym wykorzystanych niezgodnie z przeznaczeniem lub wykorzystanych z naruszeniem procedur, o których mowa  w art..184 ustawy, pobranych nienależnie lub w nadmiernej wysokości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</si>
  <si>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</si>
  <si>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</si>
  <si>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Stołówki szkolne i przeszkolne</t>
  </si>
  <si>
    <t>Zwrot dotacji oraz płatności, w tym wykorzystanych  niezgodnie z przeznaczeniem lub wykorzystanych z naruszeniem procedur, o których mowa w art..184 ustawy, pobranych nienależnie lub w nadmiernej wysokości</t>
  </si>
  <si>
    <t xml:space="preserve">Odsetki od dotacji oraz płatności: wykorzystanych niezgodnie z przeznaczeniem lub wykorzystanych z naruszeniem procedur, o których mowa w art..184 ustawy, pobranych nienależnie lub w nadmiernej wysokości </t>
  </si>
  <si>
    <t>75109</t>
  </si>
  <si>
    <t>Wybory do rad gmin, rad powiatów i sejmików województw, wybory wójtów, burmistrzów i prezydentów miast oraz referenda gminne, powiatowe i wojewódzkie</t>
  </si>
  <si>
    <t>Zakup usług pozosatałych</t>
  </si>
  <si>
    <t>4367</t>
  </si>
  <si>
    <t>4369</t>
  </si>
  <si>
    <t>80106</t>
  </si>
  <si>
    <t>Inne formy wychowania przedszkolnego</t>
  </si>
  <si>
    <t>85206</t>
  </si>
  <si>
    <t>Wspieranie rodziny</t>
  </si>
  <si>
    <t>Składki na Fundsz Pracy</t>
  </si>
  <si>
    <t>2010</t>
  </si>
  <si>
    <t>2030</t>
  </si>
  <si>
    <t xml:space="preserve">Dział </t>
  </si>
  <si>
    <t xml:space="preserve">Rozdział </t>
  </si>
  <si>
    <t>1</t>
  </si>
  <si>
    <t>2</t>
  </si>
  <si>
    <t>3</t>
  </si>
  <si>
    <t>4</t>
  </si>
  <si>
    <t>6</t>
  </si>
  <si>
    <t>7</t>
  </si>
  <si>
    <t>010</t>
  </si>
  <si>
    <t>Rolnictwo i łowiectwo</t>
  </si>
  <si>
    <t>01010</t>
  </si>
  <si>
    <t>Infrastruktura wodociągowa i sanitacyjna wsi</t>
  </si>
  <si>
    <t>0690</t>
  </si>
  <si>
    <t>Wpływy z różnych opłat</t>
  </si>
  <si>
    <t>0920</t>
  </si>
  <si>
    <t>Pozostałe odsetki</t>
  </si>
  <si>
    <t>020</t>
  </si>
  <si>
    <t>Leśnictwo</t>
  </si>
  <si>
    <t>02001</t>
  </si>
  <si>
    <t>Gospodarka leśna</t>
  </si>
  <si>
    <t>0750</t>
  </si>
  <si>
    <t>600</t>
  </si>
  <si>
    <t>Transport i łączność</t>
  </si>
  <si>
    <t>60014</t>
  </si>
  <si>
    <t>Drogi publiczne powiatowe</t>
  </si>
  <si>
    <t>6620</t>
  </si>
  <si>
    <t>60016</t>
  </si>
  <si>
    <t>Drogi publiczne gminne</t>
  </si>
  <si>
    <t>0970</t>
  </si>
  <si>
    <t>Wpływy z różnych dochodów</t>
  </si>
  <si>
    <t>2320</t>
  </si>
  <si>
    <t>Pozostała działalność</t>
  </si>
  <si>
    <t>700</t>
  </si>
  <si>
    <t>Gospodarka mieszkaniowa</t>
  </si>
  <si>
    <t>70004</t>
  </si>
  <si>
    <t>Różne jednostki obsługi gospodarki mieszkaniowej</t>
  </si>
  <si>
    <t>70005</t>
  </si>
  <si>
    <t>Gospodarka gruntami i nieruchomościami</t>
  </si>
  <si>
    <t>0470</t>
  </si>
  <si>
    <t>0760</t>
  </si>
  <si>
    <t>Wpływy z tytułu przekształcenia prawa użytkowania wieczystego przysługującego osobom fizycznym w prawo własności</t>
  </si>
  <si>
    <t>70095</t>
  </si>
  <si>
    <t>750</t>
  </si>
  <si>
    <t>Administracja publiczna</t>
  </si>
  <si>
    <t>75011</t>
  </si>
  <si>
    <t>Urzędy wojewódzkie</t>
  </si>
  <si>
    <t>2360</t>
  </si>
  <si>
    <t>Dochody jednostek samorządu terytorialnego związane z realizacją zadań z zakresu administracji rządowej oraz innych zadań zleconych ustawami</t>
  </si>
  <si>
    <t>75023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</si>
  <si>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</si>
  <si>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</si>
  <si>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</si>
  <si>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</si>
  <si>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</si>
  <si>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 xml:space="preserve">Dotacje celowe w ramach programów finansowanych z udziałem środków europejskich oraz środków, o których mowa w art.5 ust.1 pkt.3 oraz ust.3 pkt.5 i 6 ustawy lub płatnośvci w ramach budżetu środków europejskich </t>
  </si>
  <si>
    <t>Bezpieczeństwo publiczne i ochrona przeciwpożarowa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</si>
  <si>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</si>
  <si>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</si>
  <si>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</si>
  <si>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</si>
  <si>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</si>
  <si>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</si>
  <si>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</si>
  <si>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Wpływy z różnych rozliczeń</t>
  </si>
  <si>
    <t>Pozstałe odsetki</t>
  </si>
  <si>
    <t>4047</t>
  </si>
  <si>
    <t>4049</t>
  </si>
  <si>
    <t>4600</t>
  </si>
  <si>
    <t>Budowa ścieżki rowerowo-pieszej przy drodze powiatowej nr 1637N Kamionek-Szczycionek -etap II</t>
  </si>
  <si>
    <t>Kary i odszkodowania wypłacane na rzecz osób prawnych i innych jednostek organizacyjnych</t>
  </si>
  <si>
    <t>Rozbudowa cmentarza komunalnego przy ul.Mazurskiej</t>
  </si>
  <si>
    <t>Dokumentacja projektowa cmentarz Lipowa Góra Zachodnia</t>
  </si>
  <si>
    <t>4570</t>
  </si>
  <si>
    <t>Odsetki od nieterminowych wpłat z tytułu pozostałych  podatków i opłat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</si>
  <si>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</si>
  <si>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</si>
  <si>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</si>
  <si>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</si>
  <si>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</si>
  <si>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</si>
  <si>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</si>
  <si>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</si>
  <si>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</si>
  <si>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</si>
  <si>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</si>
  <si>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</si>
  <si>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</si>
  <si>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</si>
  <si>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</si>
  <si>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0440</t>
  </si>
  <si>
    <t>Wpływy z opłaty miejscowej</t>
  </si>
  <si>
    <t>0500</t>
  </si>
  <si>
    <t>Podatek od czynności cywilnoprawnych</t>
  </si>
  <si>
    <t>75616</t>
  </si>
  <si>
    <t>Uchwała RG</t>
  </si>
  <si>
    <t>Plan po 
zmianach</t>
  </si>
  <si>
    <t>Suma 
zmian</t>
  </si>
  <si>
    <t>Załącznik nr 1</t>
  </si>
  <si>
    <t>dn. …….2015</t>
  </si>
  <si>
    <t>Nr 12</t>
  </si>
  <si>
    <t>Nr 13</t>
  </si>
  <si>
    <t>Nr 14</t>
  </si>
  <si>
    <t>01030</t>
  </si>
  <si>
    <t>Izby rolnicze</t>
  </si>
  <si>
    <t>2850</t>
  </si>
  <si>
    <t>Wpłaty gmin na rzecz izb rolniczych w wysokości 2% uzyskanych wpływów z podatku rolnego</t>
  </si>
  <si>
    <t>90003</t>
  </si>
  <si>
    <t>Oczyszczanie miast i wsi</t>
  </si>
  <si>
    <t>0570</t>
  </si>
  <si>
    <t>Grzywny, mandaty i inne kary pieniężne od osób fizycznych</t>
  </si>
  <si>
    <t>0580</t>
  </si>
  <si>
    <t>Grzywny, mandaty i inne kary pieniężne od osób prawnych i innych jednostek organizacyjnych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</si>
  <si>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</si>
  <si>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</si>
  <si>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</si>
  <si>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 xml:space="preserve">Realizacja zadań wymagających stosowania specjalnej organizacji nauki i metod pracy dla dzieci  i młodzieży w szkołach podstawowych, gimnazjach, liceach ogólnokształcących, liceachprofilowanych i szkołach zawodowych oraz szkołach artystycznych </t>
  </si>
  <si>
    <t>75107</t>
  </si>
  <si>
    <t>Wybory Prezydenta Rzeczypospolitej Polskiej</t>
  </si>
  <si>
    <t>Oddziały przedszkolne w szkołach</t>
  </si>
  <si>
    <t xml:space="preserve"> </t>
  </si>
  <si>
    <t>Przebudowa drogi nr 1506N w miejscowości Rudka</t>
  </si>
  <si>
    <t>Dotacje celowe przekazane gminie na zadania bieżące realizowane na podstawie porozumień  (umów) między jednostkami samorządu terytorialnego ("Dożynki powiatowe")</t>
  </si>
  <si>
    <t>Wybory Prezydenta Rzeczypospolitej Polski</t>
  </si>
  <si>
    <t xml:space="preserve">Historia zmian planu dochodów budżetu na  2016 rok </t>
  </si>
  <si>
    <t>Historia zmian planu wydatków budżetu na 2016 rok</t>
  </si>
  <si>
    <t>Plan na 2016 r. Uchwała RG Nr XVI/122/2015
 z dn. 18.12.2015</t>
  </si>
  <si>
    <t>Dotacja celowe otrzymane z powiatu na inwestycje zakupy inwestycyjne realizowane na podstawie porozumień (umów) między jednostkami samorządu terytorialnego</t>
  </si>
  <si>
    <t>0550</t>
  </si>
  <si>
    <t>Wpływy z opłat za zarząd, użytkowanie i służebności</t>
  </si>
  <si>
    <t>Wpływy z opłat z tytułu użytkowania wieczystego nieruchomości</t>
  </si>
  <si>
    <t>Wpływy z pozostałych odsetek</t>
  </si>
  <si>
    <t>Wpływy z najmu i dzierżawy składników majątkowych Skarbu Państwa, jednostek samorządu terytorialnego lub innych jednostek zaliczanych do sektora finansów publicznych oraz innych umów o podobnym charakterze</t>
  </si>
  <si>
    <t>Wpływy z odsetek od nieterminowych wpłat z tytułu podatków i opłat</t>
  </si>
  <si>
    <t>2440</t>
  </si>
  <si>
    <t>Dotacje otrzymane z państwowych funduszy celowych na realizację zadań bieżących jednostek sektora finansów publicznych</t>
  </si>
  <si>
    <t>Rozbudowa ciągu drogowego Janowo-Szczytno (droga powiatowa nr 1659N, gminna nr 196005N, ul. Gnieźnieńska nr 4109N)</t>
  </si>
  <si>
    <t>60053</t>
  </si>
  <si>
    <t>Dotacja celowa z tytułu pomocy finansowej udzielonej między jednostkami samorządu terytorialnego na dofinansowanie własnych zadań</t>
  </si>
  <si>
    <t>Kanalizacja sanitarna i sieć wodociągowa osiedle Kochanowskiego I etap</t>
  </si>
  <si>
    <t>Kanalizacja sanitarna, deszczowa i sieć wodna w ul. Łomżyńskiej</t>
  </si>
  <si>
    <t>Kanalizacja deszczowa z ul. Chrobrego do ul. Skłodowskiej</t>
  </si>
  <si>
    <t>Przebudowa ul Dąbrowskiego</t>
  </si>
  <si>
    <t>Kanalizacja deszczowa, sanitarna i sieć wodociągowa w ul. Gnieźnieńskiej</t>
  </si>
  <si>
    <t>Kanalizacja sanitarna w ul Kochanowskiego</t>
  </si>
  <si>
    <t>Sieć wodociągowa ul. Leśnej -łącznik do torów kolejowych</t>
  </si>
  <si>
    <t>Nr XVII/133/2016</t>
  </si>
  <si>
    <t>dn. 18.02.2016</t>
  </si>
  <si>
    <t>Dotacje otrzymane z państwowych funduszy celowych na finansowanie lub dofinansowanie kosztów realizacji inwestycji i zakupów inwestycyjnych jednostek sektora finansów publicznych</t>
  </si>
  <si>
    <t>Kary, odszkodowania i grzywny wypłacane na rzecz osób prawnych i innych jednostek organizacyjnych</t>
  </si>
  <si>
    <t>Nr XVIII/143/2016</t>
  </si>
  <si>
    <t>dn. 16.03.2016</t>
  </si>
  <si>
    <t>Nr XIX/148/2016</t>
  </si>
  <si>
    <t>dn. 29.03.2016</t>
  </si>
  <si>
    <t>Nr XX/152/2016</t>
  </si>
  <si>
    <t>dn. 15.04.2016</t>
  </si>
  <si>
    <t>Zarządzenie WG</t>
  </si>
  <si>
    <t>Nr 54/2016</t>
  </si>
  <si>
    <t>Nr XXI/165/2016</t>
  </si>
  <si>
    <t>dn. 30.05.2016</t>
  </si>
  <si>
    <t>dn. 26.04.2016</t>
  </si>
  <si>
    <t>Wpłata środków finansowych z niewykorzystanych w terminie wydatków , które niewygasają z upływem roku budżetowego</t>
  </si>
  <si>
    <t xml:space="preserve">Realizacja zadań wymagających stosowania specjalnej organizacji nauki i metod pracy dla dzieci  i młodzieży w szkołach podstawowych, gimnazjach, liceach ogólnokształcących, liceachprofilowanych i szkołach </t>
  </si>
  <si>
    <t>85211</t>
  </si>
  <si>
    <t>Świadczenie wychowawcze</t>
  </si>
  <si>
    <t>2060</t>
  </si>
  <si>
    <t>Dotacje celowe otrzymane z budżetu państwa na realizację zadań bieżących z zakresu administracji rządowej oraz innych zadań zleconych gminie (związkom gmin, związkom powiatowo-gminnym), związane z realizacją śwadczenia wychowawczego stanowiącego pomoc państwa w wychowaniu dzieci</t>
  </si>
  <si>
    <t>90019</t>
  </si>
  <si>
    <t>Wpływy i wydatki związane z gromadzeniem środków z opłat i kar za korzystanie ze środowiska</t>
  </si>
  <si>
    <t>2830</t>
  </si>
  <si>
    <t>Dotacja celowa z budżetu na finansowanie lub dofinansowanie zadań zleconych do realizacji</t>
  </si>
  <si>
    <t>Nr XXII/171/2016</t>
  </si>
  <si>
    <t>Nr XXIII/174/2016</t>
  </si>
  <si>
    <t>dn.17.06.2016</t>
  </si>
  <si>
    <t>dn.07.07.2016</t>
  </si>
  <si>
    <t>Nr XXIV/179/2016</t>
  </si>
  <si>
    <t>dn. 04.08.2016</t>
  </si>
  <si>
    <t>2990</t>
  </si>
  <si>
    <t>2460</t>
  </si>
  <si>
    <t>Środki otrzymane od pozostałych jednostek zaliczanych do sektora finansów publicznych na realizację zadań bieżących jednostek zaliczanych do sektora finansów publicznych</t>
  </si>
  <si>
    <t>Wpływy i wydatki związane z gromadzeniem środków z opłat produktowych</t>
  </si>
  <si>
    <t>Wpływ z różnych opłat</t>
  </si>
  <si>
    <t>Nr XXV/184/2016</t>
  </si>
  <si>
    <t>dn. 31.08.2016</t>
  </si>
  <si>
    <t>0960</t>
  </si>
  <si>
    <t>Wpływy z otrzymanych spadków, zapisów i darowizn w postaci pieniężnej</t>
  </si>
  <si>
    <t>Nr XXVII/191/2016</t>
  </si>
  <si>
    <t>dn. 29.09.2016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</si>
  <si>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</si>
  <si>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</si>
  <si>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Dotacje celowe przekazane dla powiatu na inwestycje i zakupy inwestycyjne realizowane na podstawie porozumień (umów) miedzy jednostaki samorządu terytorialnego</t>
  </si>
  <si>
    <t>Budowa ściezki rowerowej na obszarze nieczynnej linii kolejowej Szczytno-Biskupiec</t>
  </si>
  <si>
    <t>4530</t>
  </si>
  <si>
    <t>Podatek od towarów i usług (VAT)</t>
  </si>
  <si>
    <t>Sieć wodociagowa i kanalizacja deszczowa w ul. Dąbrowskiego</t>
  </si>
  <si>
    <t>Załącznik nr 2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</si>
</sst>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"/>
    <numFmt numFmtId="170" formatCode="#,##0_ ;[Red]\-#,##0\ "/>
    <numFmt numFmtId="171" formatCode="#,##0.00_ ;[Red]\-#,##0.00\ "/>
    <numFmt numFmtId="172" formatCode="#,##0.000"/>
    <numFmt numFmtId="173" formatCode="#,##0.00\ _z_ł"/>
    <numFmt numFmtId="174" formatCode="[$-415]d\ mmmm\ yyyy"/>
    <numFmt numFmtId="175" formatCode="0.00_ ;[Red]\-0.00\ "/>
    <numFmt numFmtId="176" formatCode="0.0E+0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#,##0.0000"/>
    <numFmt numFmtId="186" formatCode="#,##0.00000"/>
    <numFmt numFmtId="187" formatCode="#,##0.000000000"/>
    <numFmt numFmtId="188" formatCode="#,##0.00;\-#,##0.00"/>
    <numFmt numFmtId="189" formatCode="yyyy/mm/dd;@"/>
    <numFmt numFmtId="190" formatCode="#,##0.000_ ;[Red]\-#,##0.000\ "/>
    <numFmt numFmtId="191" formatCode="0.000"/>
    <numFmt numFmtId="192" formatCode="0.0000"/>
    <numFmt numFmtId="193" formatCode="0.00000"/>
    <numFmt numFmtId="194" formatCode="#,##0.00_ ;\-#,##0.00\ "/>
    <numFmt numFmtId="195" formatCode="#\ ##0.00_ ;[Red]\-#\ ##0.00\ "/>
  </numFmts>
  <fonts count="7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b/>
      <sz val="8"/>
      <name val="Tahoma"/>
      <family val="2"/>
    </font>
    <font>
      <sz val="8"/>
      <color indexed="10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9"/>
      <name val="Arial CE"/>
      <family val="2"/>
    </font>
    <font>
      <sz val="8"/>
      <color indexed="9"/>
      <name val="Arial"/>
      <family val="2"/>
    </font>
    <font>
      <i/>
      <sz val="8"/>
      <name val="Arial CE"/>
      <family val="2"/>
    </font>
    <font>
      <sz val="7"/>
      <color indexed="22"/>
      <name val="Arial"/>
      <family val="2"/>
    </font>
    <font>
      <b/>
      <sz val="8"/>
      <color indexed="9"/>
      <name val="Arial CE"/>
      <family val="2"/>
    </font>
    <font>
      <sz val="8"/>
      <color indexed="10"/>
      <name val="Arial CE"/>
      <family val="2"/>
    </font>
    <font>
      <i/>
      <sz val="8"/>
      <name val="Arial"/>
      <family val="2"/>
    </font>
    <font>
      <i/>
      <sz val="10"/>
      <name val="Arial"/>
      <family val="2"/>
    </font>
    <font>
      <sz val="7"/>
      <color indexed="10"/>
      <name val="Arial CE"/>
      <family val="0"/>
    </font>
    <font>
      <sz val="7"/>
      <name val="Arial CE"/>
      <family val="0"/>
    </font>
    <font>
      <b/>
      <sz val="10"/>
      <color indexed="10"/>
      <name val="Arial CE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23"/>
      <name val="Arial CE"/>
      <family val="0"/>
    </font>
    <font>
      <i/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44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6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49" fontId="10" fillId="0" borderId="0" xfId="52" applyNumberFormat="1" applyAlignment="1" applyProtection="1">
      <alignment horizontal="center" vertical="center"/>
      <protection/>
    </xf>
    <xf numFmtId="49" fontId="10" fillId="0" borderId="0" xfId="52" applyNumberFormat="1" applyFont="1" applyAlignment="1" applyProtection="1">
      <alignment vertical="center" wrapText="1"/>
      <protection/>
    </xf>
    <xf numFmtId="49" fontId="3" fillId="0" borderId="0" xfId="52" applyNumberFormat="1" applyFont="1" applyAlignment="1" applyProtection="1">
      <alignment horizontal="right" vertical="center" wrapText="1"/>
      <protection/>
    </xf>
    <xf numFmtId="0" fontId="10" fillId="0" borderId="0" xfId="52" applyAlignment="1" applyProtection="1">
      <alignment vertical="center"/>
      <protection/>
    </xf>
    <xf numFmtId="49" fontId="7" fillId="0" borderId="0" xfId="52" applyNumberFormat="1" applyFont="1" applyAlignment="1" applyProtection="1">
      <alignment horizontal="center" vertical="center"/>
      <protection/>
    </xf>
    <xf numFmtId="49" fontId="3" fillId="0" borderId="0" xfId="52" applyNumberFormat="1" applyFont="1" applyAlignment="1" applyProtection="1">
      <alignment horizontal="center" vertical="center" wrapText="1"/>
      <protection/>
    </xf>
    <xf numFmtId="49" fontId="17" fillId="0" borderId="0" xfId="52" applyNumberFormat="1" applyFont="1" applyAlignment="1" applyProtection="1">
      <alignment horizontal="center" vertical="center" wrapText="1"/>
      <protection/>
    </xf>
    <xf numFmtId="4" fontId="20" fillId="0" borderId="0" xfId="52" applyNumberFormat="1" applyFont="1" applyAlignment="1" applyProtection="1">
      <alignment horizontal="right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 wrapText="1"/>
      <protection/>
    </xf>
    <xf numFmtId="49" fontId="1" fillId="0" borderId="11" xfId="52" applyNumberFormat="1" applyFont="1" applyFill="1" applyBorder="1" applyAlignment="1" applyProtection="1">
      <alignment horizontal="center" vertical="center" wrapText="1"/>
      <protection/>
    </xf>
    <xf numFmtId="49" fontId="1" fillId="0" borderId="11" xfId="52" applyNumberFormat="1" applyFont="1" applyFill="1" applyBorder="1" applyAlignment="1" applyProtection="1">
      <alignment horizontal="center" vertical="center" wrapText="1"/>
      <protection/>
    </xf>
    <xf numFmtId="49" fontId="9" fillId="0" borderId="11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Alignment="1" applyProtection="1">
      <alignment vertical="center"/>
      <protection/>
    </xf>
    <xf numFmtId="0" fontId="3" fillId="0" borderId="0" xfId="52" applyFont="1" applyAlignment="1" applyProtection="1">
      <alignment vertical="center"/>
      <protection/>
    </xf>
    <xf numFmtId="49" fontId="6" fillId="0" borderId="12" xfId="52" applyNumberFormat="1" applyFont="1" applyBorder="1" applyAlignment="1" applyProtection="1">
      <alignment horizontal="center" vertical="center"/>
      <protection/>
    </xf>
    <xf numFmtId="171" fontId="6" fillId="0" borderId="13" xfId="0" applyNumberFormat="1" applyFont="1" applyBorder="1" applyAlignment="1" applyProtection="1">
      <alignment vertical="center" shrinkToFit="1"/>
      <protection/>
    </xf>
    <xf numFmtId="49" fontId="6" fillId="0" borderId="14" xfId="52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49" fontId="13" fillId="0" borderId="12" xfId="52" applyNumberFormat="1" applyFont="1" applyBorder="1" applyAlignment="1" applyProtection="1">
      <alignment horizontal="center" vertical="center"/>
      <protection/>
    </xf>
    <xf numFmtId="0" fontId="0" fillId="0" borderId="0" xfId="52" applyFont="1" applyAlignment="1" applyProtection="1">
      <alignment vertical="center"/>
      <protection/>
    </xf>
    <xf numFmtId="49" fontId="6" fillId="0" borderId="15" xfId="52" applyNumberFormat="1" applyFont="1" applyBorder="1" applyAlignment="1" applyProtection="1">
      <alignment horizontal="center" vertical="center"/>
      <protection/>
    </xf>
    <xf numFmtId="49" fontId="5" fillId="0" borderId="0" xfId="52" applyNumberFormat="1" applyFont="1" applyAlignment="1" applyProtection="1">
      <alignment horizontal="center" vertical="center"/>
      <protection/>
    </xf>
    <xf numFmtId="49" fontId="17" fillId="33" borderId="16" xfId="52" applyNumberFormat="1" applyFont="1" applyFill="1" applyBorder="1" applyAlignment="1" applyProtection="1">
      <alignment vertical="center" wrapText="1"/>
      <protection/>
    </xf>
    <xf numFmtId="171" fontId="13" fillId="33" borderId="17" xfId="52" applyNumberFormat="1" applyFont="1" applyFill="1" applyBorder="1" applyAlignment="1" applyProtection="1">
      <alignment vertical="center" shrinkToFit="1"/>
      <protection/>
    </xf>
    <xf numFmtId="3" fontId="5" fillId="0" borderId="0" xfId="52" applyNumberFormat="1" applyFont="1" applyBorder="1" applyAlignment="1" applyProtection="1">
      <alignment vertical="top"/>
      <protection/>
    </xf>
    <xf numFmtId="49" fontId="8" fillId="0" borderId="0" xfId="52" applyNumberFormat="1" applyFont="1" applyAlignment="1" applyProtection="1">
      <alignment horizontal="center" vertical="center"/>
      <protection/>
    </xf>
    <xf numFmtId="0" fontId="8" fillId="0" borderId="0" xfId="52" applyFont="1" applyAlignment="1" applyProtection="1">
      <alignment vertical="center"/>
      <protection/>
    </xf>
    <xf numFmtId="3" fontId="8" fillId="0" borderId="0" xfId="52" applyNumberFormat="1" applyFont="1" applyAlignment="1" applyProtection="1">
      <alignment vertical="center"/>
      <protection/>
    </xf>
    <xf numFmtId="3" fontId="10" fillId="0" borderId="0" xfId="52" applyNumberFormat="1" applyAlignment="1" applyProtection="1">
      <alignment vertical="center"/>
      <protection/>
    </xf>
    <xf numFmtId="49" fontId="13" fillId="0" borderId="0" xfId="0" applyNumberFormat="1" applyFont="1" applyFill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right" vertical="center" wrapText="1"/>
      <protection/>
    </xf>
    <xf numFmtId="49" fontId="0" fillId="0" borderId="0" xfId="0" applyNumberFormat="1" applyFill="1" applyAlignment="1" applyProtection="1">
      <alignment horizontal="right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9" fontId="6" fillId="0" borderId="13" xfId="0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49" fontId="10" fillId="0" borderId="0" xfId="52" applyNumberFormat="1" applyFont="1" applyAlignment="1" applyProtection="1">
      <alignment horizontal="center" vertical="center"/>
      <protection/>
    </xf>
    <xf numFmtId="49" fontId="11" fillId="0" borderId="0" xfId="44" applyNumberFormat="1" applyAlignment="1" applyProtection="1" quotePrefix="1">
      <alignment horizontal="center" vertical="center"/>
      <protection/>
    </xf>
    <xf numFmtId="49" fontId="6" fillId="33" borderId="13" xfId="0" applyNumberFormat="1" applyFont="1" applyFill="1" applyBorder="1" applyAlignment="1" applyProtection="1">
      <alignment vertical="center" wrapText="1"/>
      <protection/>
    </xf>
    <xf numFmtId="49" fontId="6" fillId="34" borderId="13" xfId="0" applyNumberFormat="1" applyFont="1" applyFill="1" applyBorder="1" applyAlignment="1" applyProtection="1">
      <alignment vertical="center" wrapText="1"/>
      <protection/>
    </xf>
    <xf numFmtId="0" fontId="16" fillId="33" borderId="13" xfId="0" applyFont="1" applyFill="1" applyBorder="1" applyAlignment="1" applyProtection="1">
      <alignment/>
      <protection/>
    </xf>
    <xf numFmtId="49" fontId="13" fillId="35" borderId="13" xfId="0" applyNumberFormat="1" applyFont="1" applyFill="1" applyBorder="1" applyAlignment="1" applyProtection="1">
      <alignment vertical="center" wrapText="1"/>
      <protection/>
    </xf>
    <xf numFmtId="49" fontId="13" fillId="35" borderId="18" xfId="52" applyNumberFormat="1" applyFont="1" applyFill="1" applyBorder="1" applyAlignment="1" applyProtection="1">
      <alignment horizontal="center" vertical="center"/>
      <protection/>
    </xf>
    <xf numFmtId="49" fontId="13" fillId="35" borderId="19" xfId="52" applyNumberFormat="1" applyFont="1" applyFill="1" applyBorder="1" applyAlignment="1" applyProtection="1">
      <alignment horizontal="center" vertical="center"/>
      <protection/>
    </xf>
    <xf numFmtId="49" fontId="7" fillId="35" borderId="19" xfId="52" applyNumberFormat="1" applyFont="1" applyFill="1" applyBorder="1" applyAlignment="1" applyProtection="1">
      <alignment vertical="center" wrapText="1"/>
      <protection/>
    </xf>
    <xf numFmtId="171" fontId="13" fillId="35" borderId="19" xfId="52" applyNumberFormat="1" applyFont="1" applyFill="1" applyBorder="1" applyAlignment="1" applyProtection="1">
      <alignment vertical="center" shrinkToFit="1"/>
      <protection/>
    </xf>
    <xf numFmtId="171" fontId="13" fillId="35" borderId="19" xfId="52" applyNumberFormat="1" applyFont="1" applyFill="1" applyBorder="1" applyAlignment="1" applyProtection="1">
      <alignment vertical="center" shrinkToFit="1"/>
      <protection/>
    </xf>
    <xf numFmtId="49" fontId="6" fillId="33" borderId="13" xfId="52" applyNumberFormat="1" applyFont="1" applyFill="1" applyBorder="1" applyAlignment="1" applyProtection="1">
      <alignment horizontal="center" vertical="center"/>
      <protection/>
    </xf>
    <xf numFmtId="49" fontId="8" fillId="33" borderId="13" xfId="52" applyNumberFormat="1" applyFont="1" applyFill="1" applyBorder="1" applyAlignment="1" applyProtection="1">
      <alignment vertical="center" wrapText="1"/>
      <protection/>
    </xf>
    <xf numFmtId="171" fontId="6" fillId="33" borderId="13" xfId="52" applyNumberFormat="1" applyFont="1" applyFill="1" applyBorder="1" applyAlignment="1" applyProtection="1">
      <alignment vertical="center" shrinkToFit="1"/>
      <protection/>
    </xf>
    <xf numFmtId="49" fontId="6" fillId="33" borderId="20" xfId="52" applyNumberFormat="1" applyFont="1" applyFill="1" applyBorder="1" applyAlignment="1" applyProtection="1">
      <alignment horizontal="center" vertical="center"/>
      <protection/>
    </xf>
    <xf numFmtId="49" fontId="8" fillId="33" borderId="20" xfId="52" applyNumberFormat="1" applyFont="1" applyFill="1" applyBorder="1" applyAlignment="1" applyProtection="1">
      <alignment vertical="center" wrapText="1"/>
      <protection/>
    </xf>
    <xf numFmtId="171" fontId="6" fillId="33" borderId="20" xfId="52" applyNumberFormat="1" applyFont="1" applyFill="1" applyBorder="1" applyAlignment="1" applyProtection="1">
      <alignment vertical="center" shrinkToFit="1"/>
      <protection/>
    </xf>
    <xf numFmtId="49" fontId="6" fillId="33" borderId="21" xfId="52" applyNumberFormat="1" applyFont="1" applyFill="1" applyBorder="1" applyAlignment="1" applyProtection="1">
      <alignment horizontal="center" vertical="center"/>
      <protection/>
    </xf>
    <xf numFmtId="49" fontId="6" fillId="36" borderId="13" xfId="52" applyNumberFormat="1" applyFont="1" applyFill="1" applyBorder="1" applyAlignment="1" applyProtection="1">
      <alignment horizontal="center" vertical="center"/>
      <protection/>
    </xf>
    <xf numFmtId="49" fontId="8" fillId="36" borderId="13" xfId="52" applyNumberFormat="1" applyFont="1" applyFill="1" applyBorder="1" applyAlignment="1" applyProtection="1">
      <alignment vertical="center" wrapText="1"/>
      <protection/>
    </xf>
    <xf numFmtId="171" fontId="6" fillId="36" borderId="13" xfId="52" applyNumberFormat="1" applyFont="1" applyFill="1" applyBorder="1" applyAlignment="1" applyProtection="1">
      <alignment vertical="center" shrinkToFit="1"/>
      <protection/>
    </xf>
    <xf numFmtId="171" fontId="13" fillId="35" borderId="13" xfId="0" applyNumberFormat="1" applyFont="1" applyFill="1" applyBorder="1" applyAlignment="1" applyProtection="1">
      <alignment vertical="center" shrinkToFit="1"/>
      <protection/>
    </xf>
    <xf numFmtId="49" fontId="6" fillId="0" borderId="14" xfId="52" applyNumberFormat="1" applyFont="1" applyFill="1" applyBorder="1" applyAlignment="1" applyProtection="1">
      <alignment horizontal="center" vertical="center"/>
      <protection/>
    </xf>
    <xf numFmtId="49" fontId="6" fillId="0" borderId="13" xfId="52" applyNumberFormat="1" applyFont="1" applyFill="1" applyBorder="1" applyAlignment="1" applyProtection="1">
      <alignment horizontal="center" vertical="center"/>
      <protection/>
    </xf>
    <xf numFmtId="49" fontId="8" fillId="0" borderId="13" xfId="52" applyNumberFormat="1" applyFont="1" applyFill="1" applyBorder="1" applyAlignment="1" applyProtection="1">
      <alignment vertical="center" wrapText="1"/>
      <protection/>
    </xf>
    <xf numFmtId="171" fontId="6" fillId="0" borderId="13" xfId="0" applyNumberFormat="1" applyFont="1" applyFill="1" applyBorder="1" applyAlignment="1" applyProtection="1">
      <alignment vertical="center" shrinkToFit="1"/>
      <protection locked="0"/>
    </xf>
    <xf numFmtId="0" fontId="10" fillId="0" borderId="0" xfId="52" applyFill="1" applyAlignment="1" applyProtection="1">
      <alignment vertical="center"/>
      <protection/>
    </xf>
    <xf numFmtId="49" fontId="6" fillId="0" borderId="11" xfId="52" applyNumberFormat="1" applyFont="1" applyFill="1" applyBorder="1" applyAlignment="1" applyProtection="1">
      <alignment horizontal="center" vertical="center"/>
      <protection/>
    </xf>
    <xf numFmtId="49" fontId="8" fillId="0" borderId="11" xfId="52" applyNumberFormat="1" applyFont="1" applyFill="1" applyBorder="1" applyAlignment="1" applyProtection="1">
      <alignment vertical="center" wrapText="1"/>
      <protection/>
    </xf>
    <xf numFmtId="171" fontId="6" fillId="0" borderId="11" xfId="0" applyNumberFormat="1" applyFont="1" applyFill="1" applyBorder="1" applyAlignment="1" applyProtection="1">
      <alignment vertical="center" shrinkToFit="1"/>
      <protection locked="0"/>
    </xf>
    <xf numFmtId="49" fontId="6" fillId="0" borderId="12" xfId="52" applyNumberFormat="1" applyFont="1" applyFill="1" applyBorder="1" applyAlignment="1" applyProtection="1">
      <alignment horizontal="center" vertical="center"/>
      <protection/>
    </xf>
    <xf numFmtId="49" fontId="6" fillId="0" borderId="22" xfId="52" applyNumberFormat="1" applyFont="1" applyFill="1" applyBorder="1" applyAlignment="1" applyProtection="1">
      <alignment horizontal="center" vertical="center"/>
      <protection/>
    </xf>
    <xf numFmtId="49" fontId="6" fillId="0" borderId="23" xfId="52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wrapText="1"/>
      <protection/>
    </xf>
    <xf numFmtId="49" fontId="13" fillId="0" borderId="12" xfId="52" applyNumberFormat="1" applyFont="1" applyFill="1" applyBorder="1" applyAlignment="1" applyProtection="1">
      <alignment horizontal="center" vertical="center"/>
      <protection/>
    </xf>
    <xf numFmtId="0" fontId="3" fillId="0" borderId="0" xfId="52" applyFont="1" applyFill="1" applyAlignment="1" applyProtection="1">
      <alignment vertical="center"/>
      <protection/>
    </xf>
    <xf numFmtId="49" fontId="6" fillId="0" borderId="20" xfId="52" applyNumberFormat="1" applyFont="1" applyFill="1" applyBorder="1" applyAlignment="1" applyProtection="1">
      <alignment horizontal="center" vertical="center"/>
      <protection/>
    </xf>
    <xf numFmtId="49" fontId="8" fillId="0" borderId="20" xfId="52" applyNumberFormat="1" applyFont="1" applyFill="1" applyBorder="1" applyAlignment="1" applyProtection="1">
      <alignment vertical="center" wrapText="1"/>
      <protection/>
    </xf>
    <xf numFmtId="0" fontId="0" fillId="0" borderId="0" xfId="52" applyFont="1" applyFill="1" applyAlignment="1" applyProtection="1">
      <alignment vertical="center"/>
      <protection/>
    </xf>
    <xf numFmtId="49" fontId="13" fillId="0" borderId="14" xfId="52" applyNumberFormat="1" applyFont="1" applyFill="1" applyBorder="1" applyAlignment="1" applyProtection="1">
      <alignment horizontal="center" vertical="center"/>
      <protection/>
    </xf>
    <xf numFmtId="49" fontId="6" fillId="0" borderId="24" xfId="52" applyNumberFormat="1" applyFont="1" applyFill="1" applyBorder="1" applyAlignment="1" applyProtection="1">
      <alignment horizontal="center" vertical="center"/>
      <protection/>
    </xf>
    <xf numFmtId="171" fontId="6" fillId="0" borderId="25" xfId="0" applyNumberFormat="1" applyFont="1" applyBorder="1" applyAlignment="1" applyProtection="1">
      <alignment vertical="center" shrinkToFit="1"/>
      <protection locked="0"/>
    </xf>
    <xf numFmtId="3" fontId="22" fillId="0" borderId="0" xfId="52" applyNumberFormat="1" applyFont="1" applyAlignment="1" applyProtection="1">
      <alignment vertical="center"/>
      <protection/>
    </xf>
    <xf numFmtId="171" fontId="6" fillId="0" borderId="26" xfId="0" applyNumberFormat="1" applyFont="1" applyBorder="1" applyAlignment="1" applyProtection="1">
      <alignment/>
      <protection/>
    </xf>
    <xf numFmtId="4" fontId="8" fillId="0" borderId="26" xfId="52" applyNumberFormat="1" applyFont="1" applyBorder="1" applyAlignment="1" applyProtection="1">
      <alignment vertical="center" shrinkToFit="1"/>
      <protection/>
    </xf>
    <xf numFmtId="171" fontId="6" fillId="0" borderId="24" xfId="0" applyNumberFormat="1" applyFont="1" applyFill="1" applyBorder="1" applyAlignment="1" applyProtection="1">
      <alignment vertical="center" shrinkToFit="1"/>
      <protection locked="0"/>
    </xf>
    <xf numFmtId="171" fontId="6" fillId="0" borderId="13" xfId="0" applyNumberFormat="1" applyFont="1" applyBorder="1" applyAlignment="1" applyProtection="1">
      <alignment vertical="center" shrinkToFit="1"/>
      <protection locked="0"/>
    </xf>
    <xf numFmtId="171" fontId="6" fillId="0" borderId="11" xfId="0" applyNumberFormat="1" applyFont="1" applyBorder="1" applyAlignment="1" applyProtection="1">
      <alignment vertical="center" shrinkToFit="1"/>
      <protection locked="0"/>
    </xf>
    <xf numFmtId="171" fontId="6" fillId="0" borderId="24" xfId="0" applyNumberFormat="1" applyFont="1" applyBorder="1" applyAlignment="1" applyProtection="1">
      <alignment vertical="center" shrinkToFit="1"/>
      <protection locked="0"/>
    </xf>
    <xf numFmtId="171" fontId="6" fillId="0" borderId="21" xfId="0" applyNumberFormat="1" applyFont="1" applyFill="1" applyBorder="1" applyAlignment="1" applyProtection="1">
      <alignment vertical="center" shrinkToFit="1"/>
      <protection locked="0"/>
    </xf>
    <xf numFmtId="171" fontId="6" fillId="0" borderId="21" xfId="0" applyNumberFormat="1" applyFont="1" applyBorder="1" applyAlignment="1" applyProtection="1">
      <alignment vertical="center" shrinkToFit="1"/>
      <protection locked="0"/>
    </xf>
    <xf numFmtId="49" fontId="13" fillId="35" borderId="19" xfId="0" applyNumberFormat="1" applyFont="1" applyFill="1" applyBorder="1" applyAlignment="1" applyProtection="1">
      <alignment vertical="center" wrapText="1"/>
      <protection/>
    </xf>
    <xf numFmtId="49" fontId="8" fillId="0" borderId="21" xfId="52" applyNumberFormat="1" applyFont="1" applyFill="1" applyBorder="1" applyAlignment="1" applyProtection="1">
      <alignment vertical="center" wrapText="1"/>
      <protection/>
    </xf>
    <xf numFmtId="49" fontId="13" fillId="0" borderId="23" xfId="52" applyNumberFormat="1" applyFont="1" applyFill="1" applyBorder="1" applyAlignment="1" applyProtection="1">
      <alignment horizontal="center" vertical="center"/>
      <protection/>
    </xf>
    <xf numFmtId="49" fontId="13" fillId="35" borderId="27" xfId="52" applyNumberFormat="1" applyFont="1" applyFill="1" applyBorder="1" applyAlignment="1" applyProtection="1">
      <alignment horizontal="center" vertical="center"/>
      <protection/>
    </xf>
    <xf numFmtId="49" fontId="13" fillId="35" borderId="28" xfId="52" applyNumberFormat="1" applyFont="1" applyFill="1" applyBorder="1" applyAlignment="1" applyProtection="1">
      <alignment horizontal="center" vertical="center"/>
      <protection/>
    </xf>
    <xf numFmtId="0" fontId="6" fillId="0" borderId="12" xfId="52" applyNumberFormat="1" applyFont="1" applyFill="1" applyBorder="1" applyAlignment="1" applyProtection="1">
      <alignment horizontal="center" vertical="center"/>
      <protection/>
    </xf>
    <xf numFmtId="49" fontId="24" fillId="0" borderId="29" xfId="52" applyNumberFormat="1" applyFont="1" applyFill="1" applyBorder="1" applyAlignment="1" applyProtection="1">
      <alignment horizontal="center" vertical="center"/>
      <protection/>
    </xf>
    <xf numFmtId="49" fontId="15" fillId="0" borderId="29" xfId="52" applyNumberFormat="1" applyFont="1" applyFill="1" applyBorder="1" applyAlignment="1" applyProtection="1">
      <alignment horizontal="center" vertical="center"/>
      <protection/>
    </xf>
    <xf numFmtId="49" fontId="15" fillId="0" borderId="30" xfId="52" applyNumberFormat="1" applyFont="1" applyFill="1" applyBorder="1" applyAlignment="1" applyProtection="1">
      <alignment horizontal="center" vertical="center"/>
      <protection/>
    </xf>
    <xf numFmtId="49" fontId="15" fillId="0" borderId="31" xfId="52" applyNumberFormat="1" applyFont="1" applyFill="1" applyBorder="1" applyAlignment="1" applyProtection="1">
      <alignment horizontal="center" vertical="center"/>
      <protection/>
    </xf>
    <xf numFmtId="49" fontId="24" fillId="0" borderId="21" xfId="52" applyNumberFormat="1" applyFont="1" applyFill="1" applyBorder="1" applyAlignment="1" applyProtection="1">
      <alignment horizontal="center" vertical="center"/>
      <protection/>
    </xf>
    <xf numFmtId="49" fontId="24" fillId="0" borderId="24" xfId="52" applyNumberFormat="1" applyFont="1" applyFill="1" applyBorder="1" applyAlignment="1" applyProtection="1">
      <alignment horizontal="center" vertical="center"/>
      <protection/>
    </xf>
    <xf numFmtId="49" fontId="24" fillId="0" borderId="20" xfId="52" applyNumberFormat="1" applyFont="1" applyFill="1" applyBorder="1" applyAlignment="1" applyProtection="1">
      <alignment horizontal="center" vertical="center"/>
      <protection/>
    </xf>
    <xf numFmtId="2" fontId="18" fillId="0" borderId="0" xfId="52" applyNumberFormat="1" applyFont="1" applyBorder="1" applyAlignment="1" applyProtection="1">
      <alignment vertical="top" wrapText="1"/>
      <protection/>
    </xf>
    <xf numFmtId="49" fontId="21" fillId="0" borderId="14" xfId="52" applyNumberFormat="1" applyFont="1" applyFill="1" applyBorder="1" applyAlignment="1" applyProtection="1">
      <alignment horizontal="center" vertical="center"/>
      <protection/>
    </xf>
    <xf numFmtId="49" fontId="25" fillId="0" borderId="13" xfId="52" applyNumberFormat="1" applyFont="1" applyFill="1" applyBorder="1" applyAlignment="1" applyProtection="1">
      <alignment vertical="center" wrapText="1"/>
      <protection/>
    </xf>
    <xf numFmtId="171" fontId="21" fillId="0" borderId="13" xfId="0" applyNumberFormat="1" applyFont="1" applyBorder="1" applyAlignment="1" applyProtection="1">
      <alignment vertical="center" shrinkToFit="1"/>
      <protection locked="0"/>
    </xf>
    <xf numFmtId="171" fontId="21" fillId="0" borderId="13" xfId="0" applyNumberFormat="1" applyFont="1" applyFill="1" applyBorder="1" applyAlignment="1" applyProtection="1">
      <alignment vertical="center" shrinkToFit="1"/>
      <protection locked="0"/>
    </xf>
    <xf numFmtId="0" fontId="26" fillId="0" borderId="0" xfId="52" applyFont="1" applyFill="1" applyAlignment="1" applyProtection="1">
      <alignment vertical="center"/>
      <protection/>
    </xf>
    <xf numFmtId="49" fontId="21" fillId="0" borderId="22" xfId="52" applyNumberFormat="1" applyFont="1" applyFill="1" applyBorder="1" applyAlignment="1" applyProtection="1">
      <alignment horizontal="right" vertical="center"/>
      <protection/>
    </xf>
    <xf numFmtId="49" fontId="21" fillId="0" borderId="32" xfId="52" applyNumberFormat="1" applyFont="1" applyFill="1" applyBorder="1" applyAlignment="1" applyProtection="1">
      <alignment horizontal="right" vertical="center"/>
      <protection/>
    </xf>
    <xf numFmtId="49" fontId="25" fillId="0" borderId="20" xfId="52" applyNumberFormat="1" applyFont="1" applyFill="1" applyBorder="1" applyAlignment="1" applyProtection="1">
      <alignment vertical="center" wrapText="1"/>
      <protection/>
    </xf>
    <xf numFmtId="171" fontId="21" fillId="0" borderId="20" xfId="0" applyNumberFormat="1" applyFont="1" applyFill="1" applyBorder="1" applyAlignment="1" applyProtection="1">
      <alignment vertical="center" shrinkToFit="1"/>
      <protection locked="0"/>
    </xf>
    <xf numFmtId="0" fontId="27" fillId="0" borderId="29" xfId="52" applyNumberFormat="1" applyFont="1" applyFill="1" applyBorder="1" applyAlignment="1" applyProtection="1">
      <alignment horizontal="right" vertical="center"/>
      <protection/>
    </xf>
    <xf numFmtId="4" fontId="6" fillId="0" borderId="0" xfId="52" applyNumberFormat="1" applyFont="1" applyFill="1" applyBorder="1" applyAlignment="1" applyProtection="1">
      <alignment vertical="center" shrinkToFit="1"/>
      <protection/>
    </xf>
    <xf numFmtId="0" fontId="6" fillId="0" borderId="0" xfId="52" applyNumberFormat="1" applyFont="1" applyFill="1" applyBorder="1" applyAlignment="1" applyProtection="1">
      <alignment horizontal="center" vertical="center"/>
      <protection locked="0"/>
    </xf>
    <xf numFmtId="171" fontId="6" fillId="0" borderId="2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/>
      <protection/>
    </xf>
    <xf numFmtId="49" fontId="13" fillId="0" borderId="20" xfId="0" applyNumberFormat="1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/>
      <protection/>
    </xf>
    <xf numFmtId="4" fontId="6" fillId="0" borderId="13" xfId="52" applyNumberFormat="1" applyFont="1" applyFill="1" applyBorder="1" applyAlignment="1" applyProtection="1">
      <alignment vertical="center" shrinkToFit="1"/>
      <protection/>
    </xf>
    <xf numFmtId="49" fontId="25" fillId="0" borderId="20" xfId="52" applyNumberFormat="1" applyFont="1" applyFill="1" applyBorder="1" applyAlignment="1" applyProtection="1">
      <alignment vertical="center" wrapText="1"/>
      <protection locked="0"/>
    </xf>
    <xf numFmtId="49" fontId="25" fillId="0" borderId="13" xfId="52" applyNumberFormat="1" applyFont="1" applyFill="1" applyBorder="1" applyAlignment="1" applyProtection="1">
      <alignment vertical="center" wrapText="1"/>
      <protection locked="0"/>
    </xf>
    <xf numFmtId="49" fontId="7" fillId="0" borderId="13" xfId="54" applyNumberFormat="1" applyFont="1" applyBorder="1" applyAlignment="1" applyProtection="1">
      <alignment vertical="center" wrapText="1"/>
      <protection locked="0"/>
    </xf>
    <xf numFmtId="171" fontId="13" fillId="0" borderId="13" xfId="54" applyNumberFormat="1" applyFont="1" applyFill="1" applyBorder="1" applyAlignment="1" applyProtection="1">
      <alignment vertical="center" shrinkToFit="1"/>
      <protection/>
    </xf>
    <xf numFmtId="49" fontId="8" fillId="0" borderId="13" xfId="54" applyNumberFormat="1" applyFont="1" applyFill="1" applyBorder="1" applyAlignment="1" applyProtection="1">
      <alignment horizontal="center" vertical="center"/>
      <protection locked="0"/>
    </xf>
    <xf numFmtId="171" fontId="6" fillId="0" borderId="13" xfId="54" applyNumberFormat="1" applyFont="1" applyFill="1" applyBorder="1" applyAlignment="1" applyProtection="1">
      <alignment vertical="center" shrinkToFit="1"/>
      <protection/>
    </xf>
    <xf numFmtId="171" fontId="6" fillId="34" borderId="13" xfId="0" applyNumberFormat="1" applyFont="1" applyFill="1" applyBorder="1" applyAlignment="1" applyProtection="1">
      <alignment vertical="center" shrinkToFit="1"/>
      <protection/>
    </xf>
    <xf numFmtId="171" fontId="6" fillId="33" borderId="13" xfId="0" applyNumberFormat="1" applyFont="1" applyFill="1" applyBorder="1" applyAlignment="1" applyProtection="1">
      <alignment vertical="center" shrinkToFit="1"/>
      <protection/>
    </xf>
    <xf numFmtId="0" fontId="29" fillId="0" borderId="0" xfId="0" applyFont="1" applyAlignment="1" applyProtection="1">
      <alignment/>
      <protection/>
    </xf>
    <xf numFmtId="171" fontId="6" fillId="36" borderId="13" xfId="52" applyNumberFormat="1" applyFont="1" applyFill="1" applyBorder="1" applyAlignment="1" applyProtection="1">
      <alignment vertical="center" shrinkToFit="1"/>
      <protection locked="0"/>
    </xf>
    <xf numFmtId="49" fontId="30" fillId="33" borderId="13" xfId="52" applyNumberFormat="1" applyFont="1" applyFill="1" applyBorder="1" applyAlignment="1" applyProtection="1">
      <alignment horizontal="center" vertical="center"/>
      <protection locked="0"/>
    </xf>
    <xf numFmtId="49" fontId="31" fillId="33" borderId="13" xfId="52" applyNumberFormat="1" applyFont="1" applyFill="1" applyBorder="1" applyAlignment="1" applyProtection="1">
      <alignment vertical="center" wrapText="1"/>
      <protection locked="0"/>
    </xf>
    <xf numFmtId="49" fontId="32" fillId="35" borderId="19" xfId="52" applyNumberFormat="1" applyFont="1" applyFill="1" applyBorder="1" applyAlignment="1" applyProtection="1">
      <alignment vertical="center" wrapText="1"/>
      <protection locked="0"/>
    </xf>
    <xf numFmtId="49" fontId="30" fillId="0" borderId="13" xfId="52" applyNumberFormat="1" applyFont="1" applyFill="1" applyBorder="1" applyAlignment="1" applyProtection="1">
      <alignment horizontal="center" vertical="center"/>
      <protection locked="0"/>
    </xf>
    <xf numFmtId="49" fontId="31" fillId="0" borderId="13" xfId="52" applyNumberFormat="1" applyFont="1" applyFill="1" applyBorder="1" applyAlignment="1" applyProtection="1">
      <alignment vertical="center" wrapText="1"/>
      <protection locked="0"/>
    </xf>
    <xf numFmtId="171" fontId="21" fillId="0" borderId="13" xfId="0" applyNumberFormat="1" applyFont="1" applyBorder="1" applyAlignment="1" applyProtection="1">
      <alignment vertical="center" shrinkToFit="1"/>
      <protection locked="0"/>
    </xf>
    <xf numFmtId="0" fontId="24" fillId="0" borderId="29" xfId="52" applyNumberFormat="1" applyFont="1" applyFill="1" applyBorder="1" applyAlignment="1" applyProtection="1">
      <alignment horizontal="center" vertical="center"/>
      <protection/>
    </xf>
    <xf numFmtId="171" fontId="33" fillId="0" borderId="0" xfId="0" applyNumberFormat="1" applyFont="1" applyAlignment="1" applyProtection="1">
      <alignment/>
      <protection/>
    </xf>
    <xf numFmtId="171" fontId="6" fillId="0" borderId="25" xfId="0" applyNumberFormat="1" applyFont="1" applyBorder="1" applyAlignment="1" applyProtection="1">
      <alignment vertical="center" shrinkToFit="1"/>
      <protection/>
    </xf>
    <xf numFmtId="0" fontId="10" fillId="0" borderId="0" xfId="52" applyFont="1" applyFill="1" applyAlignment="1" applyProtection="1">
      <alignment vertical="center"/>
      <protection/>
    </xf>
    <xf numFmtId="49" fontId="34" fillId="0" borderId="13" xfId="52" applyNumberFormat="1" applyFont="1" applyFill="1" applyBorder="1" applyAlignment="1" applyProtection="1">
      <alignment vertical="center" wrapText="1"/>
      <protection locked="0"/>
    </xf>
    <xf numFmtId="49" fontId="30" fillId="36" borderId="13" xfId="52" applyNumberFormat="1" applyFont="1" applyFill="1" applyBorder="1" applyAlignment="1" applyProtection="1">
      <alignment horizontal="center" vertical="center"/>
      <protection locked="0"/>
    </xf>
    <xf numFmtId="49" fontId="31" fillId="36" borderId="13" xfId="52" applyNumberFormat="1" applyFont="1" applyFill="1" applyBorder="1" applyAlignment="1" applyProtection="1">
      <alignment vertical="center" wrapText="1"/>
      <protection locked="0"/>
    </xf>
    <xf numFmtId="49" fontId="30" fillId="0" borderId="29" xfId="52" applyNumberFormat="1" applyFont="1" applyFill="1" applyBorder="1" applyAlignment="1" applyProtection="1">
      <alignment horizontal="center" vertical="center"/>
      <protection locked="0"/>
    </xf>
    <xf numFmtId="49" fontId="35" fillId="0" borderId="13" xfId="52" applyNumberFormat="1" applyFont="1" applyFill="1" applyBorder="1" applyAlignment="1" applyProtection="1">
      <alignment vertical="center" wrapText="1"/>
      <protection locked="0"/>
    </xf>
    <xf numFmtId="171" fontId="6" fillId="37" borderId="13" xfId="0" applyNumberFormat="1" applyFont="1" applyFill="1" applyBorder="1" applyAlignment="1" applyProtection="1">
      <alignment vertical="center" shrinkToFit="1"/>
      <protection locked="0"/>
    </xf>
    <xf numFmtId="49" fontId="31" fillId="0" borderId="20" xfId="52" applyNumberFormat="1" applyFont="1" applyFill="1" applyBorder="1" applyAlignment="1" applyProtection="1">
      <alignment vertical="center" wrapText="1"/>
      <protection locked="0"/>
    </xf>
    <xf numFmtId="0" fontId="24" fillId="0" borderId="29" xfId="52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3" fontId="6" fillId="38" borderId="33" xfId="0" applyNumberFormat="1" applyFont="1" applyFill="1" applyBorder="1" applyAlignment="1" applyProtection="1">
      <alignment horizontal="center" vertical="center" shrinkToFit="1"/>
      <protection/>
    </xf>
    <xf numFmtId="3" fontId="6" fillId="38" borderId="29" xfId="0" applyNumberFormat="1" applyFont="1" applyFill="1" applyBorder="1" applyAlignment="1" applyProtection="1">
      <alignment horizontal="center" vertical="center" shrinkToFit="1"/>
      <protection/>
    </xf>
    <xf numFmtId="49" fontId="6" fillId="0" borderId="34" xfId="52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Alignment="1" applyProtection="1">
      <alignment horizontal="left" vertical="center"/>
      <protection/>
    </xf>
    <xf numFmtId="0" fontId="24" fillId="0" borderId="20" xfId="52" applyNumberFormat="1" applyFont="1" applyFill="1" applyBorder="1" applyAlignment="1" applyProtection="1">
      <alignment horizontal="center" vertical="center"/>
      <protection/>
    </xf>
    <xf numFmtId="49" fontId="13" fillId="35" borderId="21" xfId="0" applyNumberFormat="1" applyFont="1" applyFill="1" applyBorder="1" applyAlignment="1" applyProtection="1">
      <alignment horizontal="center" vertical="center"/>
      <protection/>
    </xf>
    <xf numFmtId="49" fontId="13" fillId="35" borderId="13" xfId="0" applyNumberFormat="1" applyFont="1" applyFill="1" applyBorder="1" applyAlignment="1" applyProtection="1">
      <alignment horizontal="center" vertical="center"/>
      <protection/>
    </xf>
    <xf numFmtId="49" fontId="6" fillId="34" borderId="13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49" fontId="6" fillId="33" borderId="13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49" fontId="13" fillId="33" borderId="13" xfId="0" applyNumberFormat="1" applyFont="1" applyFill="1" applyBorder="1" applyAlignment="1" applyProtection="1">
      <alignment horizontal="center" vertical="center"/>
      <protection/>
    </xf>
    <xf numFmtId="49" fontId="6" fillId="0" borderId="29" xfId="0" applyNumberFormat="1" applyFont="1" applyBorder="1" applyAlignment="1" applyProtection="1">
      <alignment horizontal="center" vertical="center"/>
      <protection/>
    </xf>
    <xf numFmtId="49" fontId="6" fillId="0" borderId="29" xfId="0" applyNumberFormat="1" applyFont="1" applyBorder="1" applyAlignment="1" applyProtection="1">
      <alignment horizontal="center" vertical="center"/>
      <protection/>
    </xf>
    <xf numFmtId="171" fontId="6" fillId="0" borderId="13" xfId="0" applyNumberFormat="1" applyFont="1" applyBorder="1" applyAlignment="1" applyProtection="1">
      <alignment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/>
      <protection/>
    </xf>
    <xf numFmtId="49" fontId="6" fillId="0" borderId="30" xfId="0" applyNumberFormat="1" applyFont="1" applyBorder="1" applyAlignment="1" applyProtection="1">
      <alignment horizontal="center" vertical="center"/>
      <protection/>
    </xf>
    <xf numFmtId="171" fontId="6" fillId="0" borderId="13" xfId="0" applyNumberFormat="1" applyFont="1" applyFill="1" applyBorder="1" applyAlignment="1" applyProtection="1">
      <alignment vertical="center" shrinkToFit="1"/>
      <protection/>
    </xf>
    <xf numFmtId="49" fontId="13" fillId="0" borderId="29" xfId="0" applyNumberFormat="1" applyFont="1" applyFill="1" applyBorder="1" applyAlignment="1" applyProtection="1">
      <alignment horizontal="center" vertical="center"/>
      <protection/>
    </xf>
    <xf numFmtId="49" fontId="13" fillId="0" borderId="29" xfId="0" applyNumberFormat="1" applyFont="1" applyBorder="1" applyAlignment="1" applyProtection="1">
      <alignment horizontal="center" vertical="center"/>
      <protection/>
    </xf>
    <xf numFmtId="49" fontId="13" fillId="0" borderId="30" xfId="0" applyNumberFormat="1" applyFont="1" applyBorder="1" applyAlignment="1" applyProtection="1">
      <alignment horizontal="center" vertical="center"/>
      <protection/>
    </xf>
    <xf numFmtId="49" fontId="13" fillId="35" borderId="31" xfId="0" applyNumberFormat="1" applyFont="1" applyFill="1" applyBorder="1" applyAlignment="1" applyProtection="1">
      <alignment horizontal="center" vertical="center"/>
      <protection/>
    </xf>
    <xf numFmtId="3" fontId="6" fillId="39" borderId="13" xfId="0" applyNumberFormat="1" applyFont="1" applyFill="1" applyBorder="1" applyAlignment="1" applyProtection="1">
      <alignment horizontal="center" vertical="center" shrinkToFi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/>
    </xf>
    <xf numFmtId="171" fontId="7" fillId="0" borderId="20" xfId="54" applyNumberFormat="1" applyFont="1" applyBorder="1" applyAlignment="1" applyProtection="1">
      <alignment vertical="center" shrinkToFit="1"/>
      <protection/>
    </xf>
    <xf numFmtId="49" fontId="4" fillId="33" borderId="13" xfId="0" applyNumberFormat="1" applyFont="1" applyFill="1" applyBorder="1" applyAlignment="1" applyProtection="1">
      <alignment vertical="center" wrapText="1"/>
      <protection/>
    </xf>
    <xf numFmtId="171" fontId="13" fillId="33" borderId="13" xfId="0" applyNumberFormat="1" applyFont="1" applyFill="1" applyBorder="1" applyAlignment="1" applyProtection="1">
      <alignment vertical="center" shrinkToFit="1"/>
      <protection/>
    </xf>
    <xf numFmtId="49" fontId="2" fillId="0" borderId="0" xfId="0" applyNumberFormat="1" applyFont="1" applyAlignment="1" applyProtection="1">
      <alignment horizontal="left" vertical="center"/>
      <protection/>
    </xf>
    <xf numFmtId="171" fontId="6" fillId="0" borderId="0" xfId="42" applyNumberFormat="1" applyFont="1" applyAlignment="1" applyProtection="1">
      <alignment/>
      <protection/>
    </xf>
    <xf numFmtId="171" fontId="6" fillId="0" borderId="0" xfId="0" applyNumberFormat="1" applyFont="1" applyAlignment="1" applyProtection="1">
      <alignment/>
      <protection/>
    </xf>
    <xf numFmtId="0" fontId="72" fillId="0" borderId="0" xfId="0" applyNumberFormat="1" applyFont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171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 horizontal="right" vertical="center" wrapText="1"/>
      <protection/>
    </xf>
    <xf numFmtId="4" fontId="3" fillId="0" borderId="0" xfId="52" applyNumberFormat="1" applyFont="1" applyAlignment="1" applyProtection="1">
      <alignment horizontal="right" vertical="center" wrapText="1"/>
      <protection/>
    </xf>
    <xf numFmtId="171" fontId="6" fillId="0" borderId="0" xfId="53" applyNumberFormat="1" applyFont="1" applyAlignment="1" applyProtection="1">
      <alignment vertical="center"/>
      <protection/>
    </xf>
    <xf numFmtId="171" fontId="8" fillId="0" borderId="0" xfId="52" applyNumberFormat="1" applyFont="1" applyAlignment="1" applyProtection="1">
      <alignment vertical="center"/>
      <protection/>
    </xf>
    <xf numFmtId="171" fontId="8" fillId="0" borderId="0" xfId="52" applyNumberFormat="1" applyFont="1" applyFill="1" applyAlignment="1" applyProtection="1">
      <alignment vertical="center"/>
      <protection/>
    </xf>
    <xf numFmtId="171" fontId="13" fillId="0" borderId="0" xfId="52" applyNumberFormat="1" applyFont="1" applyAlignment="1" applyProtection="1">
      <alignment vertical="center"/>
      <protection/>
    </xf>
    <xf numFmtId="171" fontId="25" fillId="0" borderId="0" xfId="52" applyNumberFormat="1" applyFont="1" applyFill="1" applyAlignment="1" applyProtection="1">
      <alignment vertical="center"/>
      <protection/>
    </xf>
    <xf numFmtId="171" fontId="13" fillId="0" borderId="0" xfId="52" applyNumberFormat="1" applyFont="1" applyFill="1" applyAlignment="1" applyProtection="1">
      <alignment vertical="center"/>
      <protection/>
    </xf>
    <xf numFmtId="171" fontId="6" fillId="0" borderId="0" xfId="52" applyNumberFormat="1" applyFont="1" applyAlignment="1" applyProtection="1">
      <alignment vertical="center"/>
      <protection/>
    </xf>
    <xf numFmtId="171" fontId="6" fillId="0" borderId="0" xfId="52" applyNumberFormat="1" applyFont="1" applyFill="1" applyAlignment="1" applyProtection="1">
      <alignment vertical="center"/>
      <protection/>
    </xf>
    <xf numFmtId="0" fontId="73" fillId="0" borderId="0" xfId="0" applyNumberFormat="1" applyFont="1" applyAlignment="1" applyProtection="1">
      <alignment horizontal="left" vertical="center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49" fontId="5" fillId="33" borderId="13" xfId="0" applyNumberFormat="1" applyFont="1" applyFill="1" applyBorder="1" applyAlignment="1" applyProtection="1">
      <alignment horizontal="center" vertical="center"/>
      <protection/>
    </xf>
    <xf numFmtId="49" fontId="7" fillId="0" borderId="13" xfId="52" applyNumberFormat="1" applyFont="1" applyBorder="1" applyAlignment="1" applyProtection="1">
      <alignment vertical="top" wrapText="1"/>
      <protection/>
    </xf>
    <xf numFmtId="4" fontId="7" fillId="0" borderId="13" xfId="52" applyNumberFormat="1" applyFont="1" applyBorder="1" applyAlignment="1" applyProtection="1">
      <alignment vertical="center" shrinkToFit="1"/>
      <protection/>
    </xf>
    <xf numFmtId="4" fontId="7" fillId="0" borderId="13" xfId="52" applyNumberFormat="1" applyFont="1" applyBorder="1" applyAlignment="1" applyProtection="1">
      <alignment vertical="top" shrinkToFit="1"/>
      <protection/>
    </xf>
    <xf numFmtId="0" fontId="8" fillId="0" borderId="13" xfId="52" applyNumberFormat="1" applyFont="1" applyFill="1" applyBorder="1" applyAlignment="1" applyProtection="1">
      <alignment horizontal="center" vertical="center"/>
      <protection locked="0"/>
    </xf>
    <xf numFmtId="49" fontId="13" fillId="0" borderId="13" xfId="52" applyNumberFormat="1" applyFont="1" applyBorder="1" applyAlignment="1" applyProtection="1">
      <alignment vertical="top" wrapText="1"/>
      <protection/>
    </xf>
    <xf numFmtId="0" fontId="6" fillId="0" borderId="13" xfId="52" applyNumberFormat="1" applyFont="1" applyFill="1" applyBorder="1" applyAlignment="1" applyProtection="1">
      <alignment horizontal="center" vertical="center"/>
      <protection locked="0"/>
    </xf>
    <xf numFmtId="4" fontId="7" fillId="0" borderId="13" xfId="52" applyNumberFormat="1" applyFont="1" applyBorder="1" applyAlignment="1" applyProtection="1">
      <alignment vertical="center" shrinkToFit="1"/>
      <protection/>
    </xf>
    <xf numFmtId="2" fontId="13" fillId="0" borderId="0" xfId="0" applyNumberFormat="1" applyFont="1" applyFill="1" applyAlignment="1" applyProtection="1">
      <alignment horizontal="right" vertical="center" wrapText="1"/>
      <protection/>
    </xf>
    <xf numFmtId="49" fontId="8" fillId="0" borderId="13" xfId="0" applyNumberFormat="1" applyFont="1" applyBorder="1" applyAlignment="1" applyProtection="1">
      <alignment vertical="center" wrapText="1"/>
      <protection/>
    </xf>
    <xf numFmtId="49" fontId="25" fillId="0" borderId="13" xfId="52" applyNumberFormat="1" applyFont="1" applyFill="1" applyBorder="1" applyAlignment="1" applyProtection="1">
      <alignment vertical="center" wrapText="1"/>
      <protection locked="0"/>
    </xf>
    <xf numFmtId="171" fontId="21" fillId="0" borderId="25" xfId="0" applyNumberFormat="1" applyFont="1" applyBorder="1" applyAlignment="1" applyProtection="1">
      <alignment vertical="center" shrinkToFit="1"/>
      <protection/>
    </xf>
    <xf numFmtId="171" fontId="21" fillId="0" borderId="25" xfId="0" applyNumberFormat="1" applyFont="1" applyBorder="1" applyAlignment="1" applyProtection="1">
      <alignment vertical="center" shrinkToFit="1"/>
      <protection locked="0"/>
    </xf>
    <xf numFmtId="0" fontId="19" fillId="0" borderId="29" xfId="0" applyFont="1" applyFill="1" applyBorder="1" applyAlignment="1">
      <alignment horizontal="center" vertical="center"/>
    </xf>
    <xf numFmtId="0" fontId="16" fillId="33" borderId="13" xfId="0" applyFont="1" applyFill="1" applyBorder="1" applyAlignment="1" applyProtection="1">
      <alignment wrapText="1"/>
      <protection/>
    </xf>
    <xf numFmtId="49" fontId="5" fillId="40" borderId="13" xfId="0" applyNumberFormat="1" applyFont="1" applyFill="1" applyBorder="1" applyAlignment="1" applyProtection="1">
      <alignment horizontal="center" vertical="center"/>
      <protection/>
    </xf>
    <xf numFmtId="49" fontId="6" fillId="40" borderId="13" xfId="0" applyNumberFormat="1" applyFont="1" applyFill="1" applyBorder="1" applyAlignment="1" applyProtection="1">
      <alignment vertical="center" wrapText="1"/>
      <protection/>
    </xf>
    <xf numFmtId="171" fontId="6" fillId="40" borderId="13" xfId="0" applyNumberFormat="1" applyFont="1" applyFill="1" applyBorder="1" applyAlignment="1" applyProtection="1">
      <alignment vertical="center" shrinkToFit="1"/>
      <protection locked="0"/>
    </xf>
    <xf numFmtId="0" fontId="6" fillId="40" borderId="13" xfId="52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wrapText="1"/>
    </xf>
    <xf numFmtId="49" fontId="6" fillId="40" borderId="13" xfId="0" applyNumberFormat="1" applyFont="1" applyFill="1" applyBorder="1" applyAlignment="1" applyProtection="1">
      <alignment horizontal="center" vertical="center"/>
      <protection/>
    </xf>
    <xf numFmtId="49" fontId="6" fillId="41" borderId="29" xfId="0" applyNumberFormat="1" applyFont="1" applyFill="1" applyBorder="1" applyAlignment="1" applyProtection="1">
      <alignment horizontal="center" vertical="center"/>
      <protection/>
    </xf>
    <xf numFmtId="0" fontId="6" fillId="41" borderId="13" xfId="52" applyNumberFormat="1" applyFont="1" applyFill="1" applyBorder="1" applyAlignment="1" applyProtection="1">
      <alignment horizontal="center" vertical="center"/>
      <protection/>
    </xf>
    <xf numFmtId="49" fontId="6" fillId="41" borderId="13" xfId="0" applyNumberFormat="1" applyFont="1" applyFill="1" applyBorder="1" applyAlignment="1" applyProtection="1">
      <alignment horizontal="center" vertical="center"/>
      <protection/>
    </xf>
    <xf numFmtId="49" fontId="6" fillId="41" borderId="13" xfId="0" applyNumberFormat="1" applyFont="1" applyFill="1" applyBorder="1" applyAlignment="1" applyProtection="1">
      <alignment vertical="center" wrapText="1"/>
      <protection/>
    </xf>
    <xf numFmtId="171" fontId="6" fillId="41" borderId="13" xfId="0" applyNumberFormat="1" applyFont="1" applyFill="1" applyBorder="1" applyAlignment="1" applyProtection="1">
      <alignment vertical="center" shrinkToFit="1"/>
      <protection locked="0"/>
    </xf>
    <xf numFmtId="0" fontId="6" fillId="41" borderId="0" xfId="0" applyFont="1" applyFill="1" applyAlignment="1" applyProtection="1">
      <alignment/>
      <protection/>
    </xf>
    <xf numFmtId="0" fontId="0" fillId="41" borderId="0" xfId="0" applyFill="1" applyAlignment="1" applyProtection="1">
      <alignment/>
      <protection/>
    </xf>
    <xf numFmtId="171" fontId="6" fillId="0" borderId="20" xfId="0" applyNumberFormat="1" applyFont="1" applyBorder="1" applyAlignment="1" applyProtection="1">
      <alignment vertical="center" shrinkToFit="1"/>
      <protection locked="0"/>
    </xf>
    <xf numFmtId="49" fontId="21" fillId="0" borderId="20" xfId="52" applyNumberFormat="1" applyFont="1" applyFill="1" applyBorder="1" applyAlignment="1" applyProtection="1">
      <alignment horizontal="center" vertical="center"/>
      <protection/>
    </xf>
    <xf numFmtId="171" fontId="21" fillId="0" borderId="13" xfId="0" applyNumberFormat="1" applyFont="1" applyFill="1" applyBorder="1" applyAlignment="1" applyProtection="1">
      <alignment vertical="center" shrinkToFit="1"/>
      <protection locked="0"/>
    </xf>
    <xf numFmtId="49" fontId="23" fillId="0" borderId="29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3" fontId="13" fillId="39" borderId="13" xfId="0" applyNumberFormat="1" applyFont="1" applyFill="1" applyBorder="1" applyAlignment="1" applyProtection="1">
      <alignment horizontal="center" vertical="center" wrapText="1" shrinkToFit="1"/>
      <protection/>
    </xf>
    <xf numFmtId="3" fontId="13" fillId="39" borderId="13" xfId="0" applyNumberFormat="1" applyFont="1" applyFill="1" applyBorder="1" applyAlignment="1" applyProtection="1">
      <alignment horizontal="center" vertical="center" shrinkToFit="1"/>
      <protection/>
    </xf>
    <xf numFmtId="3" fontId="6" fillId="39" borderId="13" xfId="0" applyNumberFormat="1" applyFont="1" applyFill="1" applyBorder="1" applyAlignment="1" applyProtection="1">
      <alignment horizontal="center" vertical="center" wrapText="1" shrinkToFit="1"/>
      <protection/>
    </xf>
    <xf numFmtId="3" fontId="6" fillId="39" borderId="13" xfId="0" applyNumberFormat="1" applyFont="1" applyFill="1" applyBorder="1" applyAlignment="1" applyProtection="1">
      <alignment horizontal="center" vertical="center" shrinkToFit="1"/>
      <protection/>
    </xf>
    <xf numFmtId="49" fontId="23" fillId="0" borderId="21" xfId="0" applyNumberFormat="1" applyFont="1" applyFill="1" applyBorder="1" applyAlignment="1" applyProtection="1">
      <alignment horizontal="center" vertical="center"/>
      <protection/>
    </xf>
    <xf numFmtId="0" fontId="19" fillId="0" borderId="29" xfId="0" applyFont="1" applyFill="1" applyBorder="1" applyAlignment="1">
      <alignment horizontal="center" vertical="center"/>
    </xf>
    <xf numFmtId="49" fontId="13" fillId="39" borderId="13" xfId="0" applyNumberFormat="1" applyFont="1" applyFill="1" applyBorder="1" applyAlignment="1" applyProtection="1">
      <alignment horizontal="center" vertical="center" wrapText="1"/>
      <protection/>
    </xf>
    <xf numFmtId="49" fontId="13" fillId="39" borderId="13" xfId="0" applyNumberFormat="1" applyFont="1" applyFill="1" applyBorder="1" applyAlignment="1" applyProtection="1">
      <alignment horizontal="center" vertical="center" wrapText="1"/>
      <protection/>
    </xf>
    <xf numFmtId="3" fontId="28" fillId="39" borderId="13" xfId="0" applyNumberFormat="1" applyFont="1" applyFill="1" applyBorder="1" applyAlignment="1" applyProtection="1">
      <alignment horizontal="center" vertical="center" wrapText="1" shrinkToFit="1"/>
      <protection/>
    </xf>
    <xf numFmtId="3" fontId="28" fillId="39" borderId="13" xfId="0" applyNumberFormat="1" applyFont="1" applyFill="1" applyBorder="1" applyAlignment="1" applyProtection="1">
      <alignment horizontal="center" vertical="center" shrinkToFit="1"/>
      <protection/>
    </xf>
    <xf numFmtId="49" fontId="3" fillId="39" borderId="13" xfId="0" applyNumberFormat="1" applyFont="1" applyFill="1" applyBorder="1" applyAlignment="1" applyProtection="1">
      <alignment horizontal="center" vertical="center" wrapText="1"/>
      <protection/>
    </xf>
    <xf numFmtId="49" fontId="13" fillId="38" borderId="18" xfId="52" applyNumberFormat="1" applyFont="1" applyFill="1" applyBorder="1" applyAlignment="1" applyProtection="1">
      <alignment horizontal="center" vertical="center" textRotation="90" wrapText="1"/>
      <protection/>
    </xf>
    <xf numFmtId="49" fontId="13" fillId="38" borderId="35" xfId="52" applyNumberFormat="1" applyFont="1" applyFill="1" applyBorder="1" applyAlignment="1" applyProtection="1">
      <alignment horizontal="center" vertical="center" textRotation="90" wrapText="1"/>
      <protection/>
    </xf>
    <xf numFmtId="49" fontId="13" fillId="38" borderId="19" xfId="52" applyNumberFormat="1" applyFont="1" applyFill="1" applyBorder="1" applyAlignment="1" applyProtection="1">
      <alignment horizontal="center" vertical="center" textRotation="90" wrapText="1"/>
      <protection/>
    </xf>
    <xf numFmtId="49" fontId="13" fillId="38" borderId="13" xfId="52" applyNumberFormat="1" applyFont="1" applyFill="1" applyBorder="1" applyAlignment="1" applyProtection="1">
      <alignment horizontal="center" vertical="center" textRotation="90" wrapText="1"/>
      <protection/>
    </xf>
    <xf numFmtId="3" fontId="13" fillId="38" borderId="33" xfId="0" applyNumberFormat="1" applyFont="1" applyFill="1" applyBorder="1" applyAlignment="1" applyProtection="1">
      <alignment horizontal="center" vertical="center" wrapText="1" shrinkToFit="1"/>
      <protection/>
    </xf>
    <xf numFmtId="3" fontId="13" fillId="38" borderId="29" xfId="0" applyNumberFormat="1" applyFont="1" applyFill="1" applyBorder="1" applyAlignment="1" applyProtection="1">
      <alignment horizontal="center" vertical="center" shrinkToFit="1"/>
      <protection/>
    </xf>
    <xf numFmtId="3" fontId="13" fillId="38" borderId="20" xfId="0" applyNumberFormat="1" applyFont="1" applyFill="1" applyBorder="1" applyAlignment="1" applyProtection="1">
      <alignment horizontal="center" vertical="center" shrinkToFit="1"/>
      <protection/>
    </xf>
    <xf numFmtId="49" fontId="24" fillId="0" borderId="21" xfId="52" applyNumberFormat="1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6" fillId="38" borderId="33" xfId="0" applyNumberFormat="1" applyFont="1" applyFill="1" applyBorder="1" applyAlignment="1" applyProtection="1">
      <alignment horizontal="center" vertical="center" wrapText="1" shrinkToFit="1"/>
      <protection/>
    </xf>
    <xf numFmtId="3" fontId="6" fillId="38" borderId="29" xfId="0" applyNumberFormat="1" applyFont="1" applyFill="1" applyBorder="1" applyAlignment="1" applyProtection="1">
      <alignment horizontal="center" vertical="center" shrinkToFit="1"/>
      <protection/>
    </xf>
    <xf numFmtId="3" fontId="6" fillId="38" borderId="20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52" applyNumberFormat="1" applyFont="1" applyFill="1" applyAlignment="1" applyProtection="1">
      <alignment horizontal="center" vertical="center"/>
      <protection locked="0"/>
    </xf>
    <xf numFmtId="3" fontId="28" fillId="38" borderId="33" xfId="0" applyNumberFormat="1" applyFont="1" applyFill="1" applyBorder="1" applyAlignment="1" applyProtection="1">
      <alignment horizontal="center" vertical="center" wrapText="1" shrinkToFit="1"/>
      <protection/>
    </xf>
    <xf numFmtId="3" fontId="28" fillId="38" borderId="29" xfId="0" applyNumberFormat="1" applyFont="1" applyFill="1" applyBorder="1" applyAlignment="1" applyProtection="1">
      <alignment horizontal="center" vertical="center" shrinkToFit="1"/>
      <protection/>
    </xf>
    <xf numFmtId="3" fontId="28" fillId="38" borderId="20" xfId="0" applyNumberFormat="1" applyFont="1" applyFill="1" applyBorder="1" applyAlignment="1" applyProtection="1">
      <alignment horizontal="center" vertical="center" shrinkToFit="1"/>
      <protection/>
    </xf>
    <xf numFmtId="49" fontId="13" fillId="38" borderId="19" xfId="52" applyNumberFormat="1" applyFont="1" applyFill="1" applyBorder="1" applyAlignment="1" applyProtection="1">
      <alignment horizontal="center" vertical="center" wrapText="1"/>
      <protection/>
    </xf>
    <xf numFmtId="49" fontId="13" fillId="38" borderId="13" xfId="52" applyNumberFormat="1" applyFont="1" applyFill="1" applyBorder="1" applyAlignment="1" applyProtection="1">
      <alignment horizontal="center" vertical="center" wrapText="1"/>
      <protection/>
    </xf>
    <xf numFmtId="49" fontId="7" fillId="38" borderId="19" xfId="52" applyNumberFormat="1" applyFont="1" applyFill="1" applyBorder="1" applyAlignment="1" applyProtection="1">
      <alignment horizontal="center" vertical="center" wrapText="1"/>
      <protection/>
    </xf>
    <xf numFmtId="49" fontId="7" fillId="38" borderId="13" xfId="52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eszyt1" xfId="52"/>
    <cellStyle name="Normalny_Zeszyt1_2014-01-24 zm. PLANU BUDŻETU 2014" xfId="53"/>
    <cellStyle name="Normalny_Zeszyt1_zm. PLAN BUDŻETU 2010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.PLANU%20BUD&#379;ETU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m.PLANU%20BUD&#379;ETU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D"/>
      <sheetName val="2Wy"/>
      <sheetName val="Zad. inwest."/>
      <sheetName val="Prog. i projekty"/>
      <sheetName val="Deficyt"/>
      <sheetName val="Admin. rządowa"/>
      <sheetName val="Umowy z JST"/>
      <sheetName val="Dotacje z JST"/>
      <sheetName val="Zakłady"/>
      <sheetName val="Wydzielone rach."/>
      <sheetName val="WPF nr 1"/>
      <sheetName val="WPF nr 2"/>
      <sheetName val="WPF nr 3"/>
      <sheetName val="Wykresy 1"/>
      <sheetName val="analiza 1"/>
      <sheetName val="Arkusz1 (2)"/>
      <sheetName val="Prognoza"/>
      <sheetName val="Startowa"/>
      <sheetName val="Przedsięwzięcia"/>
      <sheetName val="Ciągłość"/>
      <sheetName val="13a-10"/>
      <sheetName val="wskaznik"/>
      <sheetName val="7n"/>
      <sheetName val="14n"/>
      <sheetName val="15n"/>
      <sheetName val="16n"/>
      <sheetName val="2Wy-Gr."/>
      <sheetName val="8N"/>
      <sheetName val="12N"/>
      <sheetName val="13N"/>
      <sheetName val="13aN"/>
    </sheetNames>
    <sheetDataSet>
      <sheetData sheetId="0">
        <row r="12">
          <cell r="A12" t="str">
            <v>010</v>
          </cell>
          <cell r="D12" t="str">
            <v>Rolnictwo i łowiectwo</v>
          </cell>
          <cell r="E12">
            <v>1613189.76</v>
          </cell>
          <cell r="F12">
            <v>0</v>
          </cell>
          <cell r="G12">
            <v>239947.71</v>
          </cell>
          <cell r="H12">
            <v>1853137.47</v>
          </cell>
        </row>
        <row r="13">
          <cell r="B13" t="str">
            <v>01010</v>
          </cell>
          <cell r="D13" t="str">
            <v>Infrastruktura wodociągowa i sanitacyjna wsi</v>
          </cell>
          <cell r="E13">
            <v>1583189.76</v>
          </cell>
          <cell r="F13">
            <v>0</v>
          </cell>
          <cell r="G13">
            <v>0</v>
          </cell>
          <cell r="H13">
            <v>1583189.76</v>
          </cell>
        </row>
        <row r="14">
          <cell r="B14" t="str">
            <v> </v>
          </cell>
          <cell r="C14" t="str">
            <v>0690</v>
          </cell>
          <cell r="D14" t="str">
            <v>Wpływy z różnych opłat</v>
          </cell>
        </row>
        <row r="15">
          <cell r="B15" t="str">
            <v> </v>
          </cell>
          <cell r="C15" t="str">
            <v>0920</v>
          </cell>
          <cell r="D15" t="str">
            <v>Pozostałe odsetki</v>
          </cell>
        </row>
        <row r="16">
          <cell r="B16" t="str">
            <v> </v>
          </cell>
          <cell r="C16" t="str">
            <v>6297</v>
          </cell>
          <cell r="D16" t="str">
            <v>Środki na dofinansowanie własnych inwestycji gmin (związków gmin), powiatów (związków powiatów), samorządów województw, pozyskane z innych źródeł</v>
          </cell>
          <cell r="E16">
            <v>1583189.76</v>
          </cell>
          <cell r="H16">
            <v>1583189.76</v>
          </cell>
        </row>
        <row r="17">
          <cell r="B17" t="str">
            <v> </v>
          </cell>
          <cell r="C17" t="str">
            <v>6339</v>
          </cell>
          <cell r="D17" t="str">
            <v>Dotacje celowe otrzymane z budżetu państwa na realizację inwestycji i zakupów inwestycyjnych własnych gmin (związków gmin)</v>
          </cell>
        </row>
        <row r="18">
          <cell r="B18" t="str">
            <v>01030</v>
          </cell>
          <cell r="D18" t="str">
            <v>Izby rolnicze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 </v>
          </cell>
          <cell r="C19" t="str">
            <v>0970</v>
          </cell>
          <cell r="D19" t="str">
            <v>Wpływy z różnych dochodów</v>
          </cell>
        </row>
        <row r="20">
          <cell r="B20" t="str">
            <v>01095</v>
          </cell>
          <cell r="D20" t="str">
            <v>Pozostała działalność</v>
          </cell>
          <cell r="E20">
            <v>30000</v>
          </cell>
          <cell r="F20">
            <v>0</v>
          </cell>
          <cell r="G20">
            <v>239947.71</v>
          </cell>
          <cell r="H20">
            <v>269947.71</v>
          </cell>
        </row>
        <row r="21">
          <cell r="B21" t="str">
            <v> </v>
          </cell>
          <cell r="C21" t="str">
            <v>0770</v>
          </cell>
          <cell r="D21" t="str">
            <v>Wpłaty z tytułu odpłatnego nabycia prawa własności oraz prawa użytkowania wieczystego nieruchomości</v>
          </cell>
          <cell r="E21">
            <v>30000</v>
          </cell>
          <cell r="H21">
            <v>30000</v>
          </cell>
        </row>
        <row r="22">
          <cell r="B22" t="str">
            <v> </v>
          </cell>
          <cell r="C22" t="str">
            <v>2010</v>
          </cell>
          <cell r="D22" t="str">
            <v>Dotacje celowe otrzymane z budżetu państwa na realizację zadań bieżących z zakresu administracji rządowej oraz innych zadań zleconych gminie (związkom gmin) ustawami</v>
          </cell>
          <cell r="G22">
            <v>239947.71</v>
          </cell>
          <cell r="H22">
            <v>239947.71</v>
          </cell>
        </row>
        <row r="23">
          <cell r="A23" t="str">
            <v>020</v>
          </cell>
          <cell r="D23" t="str">
            <v>Leśnictwo</v>
          </cell>
          <cell r="E23">
            <v>15000</v>
          </cell>
          <cell r="F23">
            <v>0</v>
          </cell>
          <cell r="G23">
            <v>0</v>
          </cell>
          <cell r="H23">
            <v>15000</v>
          </cell>
        </row>
        <row r="24">
          <cell r="B24" t="str">
            <v>02001</v>
          </cell>
          <cell r="D24" t="str">
            <v>Gospodarka leśna</v>
          </cell>
          <cell r="E24">
            <v>15000</v>
          </cell>
          <cell r="F24">
            <v>0</v>
          </cell>
          <cell r="G24">
            <v>0</v>
          </cell>
          <cell r="H24">
            <v>15000</v>
          </cell>
        </row>
        <row r="25">
          <cell r="B25" t="str">
            <v> </v>
          </cell>
          <cell r="C25" t="str">
            <v>0750</v>
          </cell>
          <cell r="D25" t="str">
            <v>Dochody z najmu i dzierżawy składników majątkowych Skarbu Państwa, jednostek samorządu terytorialnego lub innych jednostek zaliczanych do sektora finansów publicznych oraz innych umów o podobnym charakterze</v>
          </cell>
          <cell r="E25">
            <v>15000</v>
          </cell>
          <cell r="H25">
            <v>15000</v>
          </cell>
        </row>
        <row r="26">
          <cell r="A26" t="str">
            <v>400</v>
          </cell>
          <cell r="D26" t="str">
            <v>Wytwarzanie i zaopatrywanie w energie elektryczną, gaz i wodę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 t="str">
            <v>40002</v>
          </cell>
          <cell r="D27" t="str">
            <v>Dostarczanie wody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 </v>
          </cell>
          <cell r="C28" t="str">
            <v>2370</v>
          </cell>
          <cell r="D28" t="str">
            <v>Wptywy do budżetu nadwyżki środków obrotowych samorządowego zakładu budżetowego</v>
          </cell>
        </row>
        <row r="29">
          <cell r="A29" t="str">
            <v>600</v>
          </cell>
          <cell r="D29" t="str">
            <v>Transport i łączność</v>
          </cell>
          <cell r="E29">
            <v>6394000</v>
          </cell>
          <cell r="F29">
            <v>0</v>
          </cell>
          <cell r="G29">
            <v>0</v>
          </cell>
          <cell r="H29">
            <v>6394000</v>
          </cell>
        </row>
        <row r="30">
          <cell r="B30" t="str">
            <v>60004</v>
          </cell>
          <cell r="D30" t="str">
            <v>Lokalny transport zbiorowy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 </v>
          </cell>
          <cell r="C31" t="str">
            <v>0490</v>
          </cell>
          <cell r="D31" t="str">
            <v>Wpływy z innych lokalnych opłat pobieranych przez jednostki samorządu terytorialnego na podstawie odrębnych ustaw</v>
          </cell>
        </row>
        <row r="32">
          <cell r="B32" t="str">
            <v>60014</v>
          </cell>
          <cell r="D32" t="str">
            <v>Drogi publiczne powiatowe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 </v>
          </cell>
          <cell r="C33" t="str">
            <v>6620</v>
          </cell>
          <cell r="D33" t="str">
            <v>Dotacje celowe otrzymane z powiatu na inwestycje i zakupy inwestycyjne realizowane na podstawie porozumień (umów) między jednostkami samorządu terytorialnego</v>
          </cell>
        </row>
        <row r="34">
          <cell r="B34" t="str">
            <v>60016</v>
          </cell>
          <cell r="D34" t="str">
            <v>Drogi publiczne gminne</v>
          </cell>
          <cell r="E34">
            <v>6390000</v>
          </cell>
          <cell r="F34">
            <v>0</v>
          </cell>
          <cell r="G34">
            <v>0</v>
          </cell>
          <cell r="H34">
            <v>6390000</v>
          </cell>
        </row>
        <row r="35">
          <cell r="B35" t="str">
            <v> </v>
          </cell>
          <cell r="C35" t="str">
            <v>6610</v>
          </cell>
          <cell r="D35" t="str">
            <v>Dotacje celowe otrzymane z gminy na inwestycje i zakupy inwestycyjne realizowane na podstawie porozumień (umów) między jednostkami samorządu terytorialnego</v>
          </cell>
          <cell r="H35">
            <v>0</v>
          </cell>
        </row>
        <row r="36">
          <cell r="B36" t="str">
            <v> </v>
          </cell>
          <cell r="C36" t="str">
            <v>0970</v>
          </cell>
          <cell r="D36" t="str">
            <v>Wpływy z różnych dochodów</v>
          </cell>
          <cell r="H36">
            <v>0</v>
          </cell>
        </row>
        <row r="37">
          <cell r="B37" t="str">
            <v> </v>
          </cell>
          <cell r="C37" t="str">
            <v>6260</v>
          </cell>
          <cell r="D37" t="str">
            <v>Dotacje otrzymane z państwowych funduszy celowych na finansowanie lub dofinansowanie kosztów realizacji inwestycji i zakupów inwestycyjnych jednostek sektora finansów publicznych</v>
          </cell>
          <cell r="H37">
            <v>0</v>
          </cell>
        </row>
        <row r="38">
          <cell r="B38" t="str">
            <v> </v>
          </cell>
          <cell r="C38" t="str">
            <v>6297</v>
          </cell>
          <cell r="D38" t="str">
            <v>Środki na dofinansowanie własnych inwestycji gmin (związków gmin), powiatów (związków powiatów), samorządów województw, pozyskane z innych źródeł</v>
          </cell>
          <cell r="E38">
            <v>5940000</v>
          </cell>
          <cell r="H38">
            <v>5940000</v>
          </cell>
        </row>
        <row r="39">
          <cell r="B39" t="str">
            <v> </v>
          </cell>
          <cell r="C39" t="str">
            <v>6330</v>
          </cell>
          <cell r="D39" t="str">
            <v>Dotacja celowe otrzymane z budżetu państwa na realizację inwestycji i zakupów inwestycyjnych własnych gmin (związków gmin)</v>
          </cell>
          <cell r="E39">
            <v>450000</v>
          </cell>
          <cell r="H39">
            <v>450000</v>
          </cell>
        </row>
        <row r="40">
          <cell r="B40" t="str">
            <v>60017</v>
          </cell>
          <cell r="D40" t="str">
            <v>Drogi wewnętrzne</v>
          </cell>
          <cell r="E40">
            <v>4000</v>
          </cell>
          <cell r="F40">
            <v>0</v>
          </cell>
          <cell r="G40">
            <v>0</v>
          </cell>
          <cell r="H40">
            <v>4000</v>
          </cell>
        </row>
        <row r="41">
          <cell r="B41" t="str">
            <v> </v>
          </cell>
          <cell r="C41" t="str">
            <v>0490</v>
          </cell>
          <cell r="D41" t="str">
            <v>Wpływy z innych lokalnych opłat pobieranych przez jednostki samorządu terytorialnego na podstawie odrębnych ustaw</v>
          </cell>
          <cell r="E41">
            <v>4000</v>
          </cell>
          <cell r="H41">
            <v>4000</v>
          </cell>
        </row>
        <row r="42">
          <cell r="B42" t="str">
            <v> </v>
          </cell>
          <cell r="C42" t="str">
            <v>6260</v>
          </cell>
          <cell r="D42" t="str">
            <v>Dotacje otrzymane z państwowych funduszy celowych na finansowanie lub dofinansowanie kosztów realizacji inwestycji i zakupów inwestycyjnych jednostek sektora finansów publicznych</v>
          </cell>
        </row>
        <row r="43">
          <cell r="B43" t="str">
            <v>60095</v>
          </cell>
          <cell r="D43" t="str">
            <v>Pozostała działalność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 </v>
          </cell>
          <cell r="C44" t="str">
            <v>0970</v>
          </cell>
          <cell r="D44" t="str">
            <v>Wpływy z różnych dochodów</v>
          </cell>
        </row>
        <row r="45">
          <cell r="A45" t="str">
            <v>700</v>
          </cell>
          <cell r="D45" t="str">
            <v>Gospodarka mieszkaniowa</v>
          </cell>
          <cell r="E45">
            <v>272500</v>
          </cell>
          <cell r="F45">
            <v>0</v>
          </cell>
          <cell r="G45">
            <v>0</v>
          </cell>
          <cell r="H45">
            <v>272500</v>
          </cell>
        </row>
        <row r="46">
          <cell r="B46" t="str">
            <v>70004</v>
          </cell>
          <cell r="D46" t="str">
            <v>Różne jednostki obsługi gospodarki mieszkaniowej</v>
          </cell>
          <cell r="E46">
            <v>32000</v>
          </cell>
          <cell r="F46">
            <v>0</v>
          </cell>
          <cell r="G46">
            <v>0</v>
          </cell>
          <cell r="H46">
            <v>32000</v>
          </cell>
        </row>
        <row r="47">
          <cell r="B47" t="str">
            <v> </v>
          </cell>
          <cell r="C47" t="str">
            <v>0920</v>
          </cell>
          <cell r="D47" t="str">
            <v>Pozostałe odsetki</v>
          </cell>
          <cell r="E47">
            <v>2000</v>
          </cell>
          <cell r="H47">
            <v>2000</v>
          </cell>
        </row>
        <row r="48">
          <cell r="B48" t="str">
            <v> </v>
          </cell>
          <cell r="C48" t="str">
            <v>8510</v>
          </cell>
          <cell r="D48" t="str">
            <v>Wpływy z różnych rozliczeń</v>
          </cell>
          <cell r="E48">
            <v>30000</v>
          </cell>
          <cell r="H48">
            <v>30000</v>
          </cell>
        </row>
        <row r="49">
          <cell r="B49" t="str">
            <v>70005</v>
          </cell>
          <cell r="D49" t="str">
            <v>Gospodarka gruntami i nieruchomościami</v>
          </cell>
          <cell r="E49">
            <v>240500</v>
          </cell>
          <cell r="F49">
            <v>0</v>
          </cell>
          <cell r="G49">
            <v>0</v>
          </cell>
          <cell r="H49">
            <v>240500</v>
          </cell>
        </row>
        <row r="50">
          <cell r="B50" t="str">
            <v> </v>
          </cell>
          <cell r="C50" t="str">
            <v>0470</v>
          </cell>
          <cell r="D50" t="str">
            <v>Wpływy z opłat za zarząd, użytkowanie i użytkowanie wieczyste nieruchomości</v>
          </cell>
          <cell r="E50">
            <v>36000</v>
          </cell>
          <cell r="H50">
            <v>36000</v>
          </cell>
        </row>
        <row r="51">
          <cell r="B51" t="str">
            <v> </v>
          </cell>
          <cell r="C51" t="str">
            <v>0690</v>
          </cell>
          <cell r="D51" t="str">
            <v>Wpływy z różnych opłat</v>
          </cell>
          <cell r="E51">
            <v>2500</v>
          </cell>
          <cell r="H51">
            <v>2500</v>
          </cell>
        </row>
        <row r="52">
          <cell r="B52" t="str">
            <v> </v>
          </cell>
          <cell r="C52" t="str">
            <v>0750</v>
          </cell>
          <cell r="D52" t="str">
            <v>Dochody z najmu i dzierżawy składników majątkowych Skarbu Państwa, jednostek samorządu terytorialnego lub innych jednostek zaliczanych do sektora finansów publicznych oraz innych umów o podobnym charakterze</v>
          </cell>
          <cell r="E52">
            <v>120000</v>
          </cell>
          <cell r="H52">
            <v>120000</v>
          </cell>
        </row>
        <row r="53">
          <cell r="B53" t="str">
            <v> </v>
          </cell>
          <cell r="C53" t="str">
            <v>0760</v>
          </cell>
          <cell r="D53" t="str">
            <v>Wpływy z tytułu przekształcenia prawa użytkowania wieczystego przysługującego osobom fizycznym w prawo własności</v>
          </cell>
          <cell r="E53">
            <v>5000</v>
          </cell>
          <cell r="H53">
            <v>5000</v>
          </cell>
        </row>
        <row r="54">
          <cell r="B54" t="str">
            <v> </v>
          </cell>
          <cell r="C54" t="str">
            <v>0770</v>
          </cell>
          <cell r="D54" t="str">
            <v>Wpłaty z tytułu odpłatnego nabycia prawa własności oraz prawa użytkowania wieczystego nieruchomości</v>
          </cell>
          <cell r="E54">
            <v>70000</v>
          </cell>
          <cell r="H54">
            <v>70000</v>
          </cell>
        </row>
        <row r="55">
          <cell r="B55" t="str">
            <v> </v>
          </cell>
          <cell r="C55" t="str">
            <v>0870</v>
          </cell>
          <cell r="D55" t="str">
            <v>Wpływy ze sprzedaży  składników majątkowych</v>
          </cell>
          <cell r="H55">
            <v>0</v>
          </cell>
        </row>
        <row r="56">
          <cell r="B56" t="str">
            <v> </v>
          </cell>
          <cell r="C56" t="str">
            <v>0920</v>
          </cell>
          <cell r="D56" t="str">
            <v>Pozostałe odsetki</v>
          </cell>
          <cell r="E56">
            <v>7000</v>
          </cell>
          <cell r="H56">
            <v>7000</v>
          </cell>
        </row>
        <row r="57">
          <cell r="B57" t="str">
            <v>70095</v>
          </cell>
          <cell r="D57" t="str">
            <v>Pozostała działalność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 </v>
          </cell>
          <cell r="C58" t="str">
            <v>0970</v>
          </cell>
          <cell r="D58" t="str">
            <v>Wpływy z różnych dochodów</v>
          </cell>
          <cell r="H58">
            <v>0</v>
          </cell>
        </row>
        <row r="59">
          <cell r="A59" t="str">
            <v>750</v>
          </cell>
          <cell r="D59" t="str">
            <v>Administracja publiczna</v>
          </cell>
          <cell r="E59">
            <v>189810</v>
          </cell>
          <cell r="F59">
            <v>0</v>
          </cell>
          <cell r="G59">
            <v>0</v>
          </cell>
          <cell r="H59">
            <v>189810</v>
          </cell>
        </row>
        <row r="60">
          <cell r="B60" t="str">
            <v>75011</v>
          </cell>
          <cell r="D60" t="str">
            <v>Urzędy wojewódzkie</v>
          </cell>
          <cell r="E60">
            <v>40321</v>
          </cell>
          <cell r="F60">
            <v>0</v>
          </cell>
          <cell r="G60">
            <v>0</v>
          </cell>
          <cell r="H60">
            <v>40321</v>
          </cell>
        </row>
        <row r="61">
          <cell r="B61" t="str">
            <v> </v>
          </cell>
          <cell r="C61" t="str">
            <v>2010</v>
          </cell>
          <cell r="D61" t="str">
            <v>Dotacje celowe otrzymane z budżetu państwa na realizację zadań bieżących z zakresu administracji rządowej oraz innych zadań zleconych gminie (związkom gmin) ustawami</v>
          </cell>
          <cell r="E61">
            <v>40271</v>
          </cell>
          <cell r="H61">
            <v>40271</v>
          </cell>
        </row>
        <row r="62">
          <cell r="B62" t="str">
            <v> </v>
          </cell>
          <cell r="C62" t="str">
            <v>2360</v>
          </cell>
          <cell r="D62" t="str">
            <v>Dochody jednostek samorządu terytorialnego związane z realizacją zadań z zakresu administracji rządowej oraz innych zadań zleconych ustawami</v>
          </cell>
          <cell r="E62">
            <v>50</v>
          </cell>
          <cell r="H62">
            <v>50</v>
          </cell>
        </row>
        <row r="63">
          <cell r="B63" t="str">
            <v>75018</v>
          </cell>
          <cell r="D63" t="str">
            <v>Urzędy marszałkowskie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 </v>
          </cell>
          <cell r="C64" t="str">
            <v>2700</v>
          </cell>
          <cell r="D64" t="str">
            <v>Środki na dofinansowanie własnych zadań bieżących gmin (związków gmin), powiatów (związków powiatów), samorządów województw, pozyskane z innych źródeł</v>
          </cell>
        </row>
        <row r="65">
          <cell r="B65" t="str">
            <v>75023</v>
          </cell>
          <cell r="D65" t="str">
            <v>Urzędy gmin (miast i miast na prawach powiatu)</v>
          </cell>
          <cell r="E65">
            <v>149489</v>
          </cell>
          <cell r="F65">
            <v>0</v>
          </cell>
          <cell r="G65">
            <v>0</v>
          </cell>
          <cell r="H65">
            <v>149489</v>
          </cell>
        </row>
        <row r="66">
          <cell r="B66" t="str">
            <v> </v>
          </cell>
          <cell r="C66" t="str">
            <v>0570</v>
          </cell>
          <cell r="D66" t="str">
            <v>Grzywny, mandaty i inne kary pieniężne od osób fizycznych</v>
          </cell>
          <cell r="E66">
            <v>10000</v>
          </cell>
          <cell r="H66">
            <v>10000</v>
          </cell>
        </row>
        <row r="67">
          <cell r="B67" t="str">
            <v> </v>
          </cell>
          <cell r="C67" t="str">
            <v>0580</v>
          </cell>
          <cell r="D67" t="str">
            <v>Grzywny, mandaty i inne kary pieniężne od osób prawnych i innych jednostek organizacyjnych</v>
          </cell>
          <cell r="E67">
            <v>65989</v>
          </cell>
          <cell r="H67">
            <v>65989</v>
          </cell>
        </row>
        <row r="68">
          <cell r="B68" t="str">
            <v> </v>
          </cell>
          <cell r="C68" t="str">
            <v>0690</v>
          </cell>
          <cell r="D68" t="str">
            <v>Wpływy z różnych opłat</v>
          </cell>
          <cell r="E68">
            <v>300</v>
          </cell>
          <cell r="H68">
            <v>300</v>
          </cell>
        </row>
        <row r="69">
          <cell r="B69" t="str">
            <v> </v>
          </cell>
          <cell r="C69" t="str">
            <v>0830</v>
          </cell>
          <cell r="D69" t="str">
            <v>Wpływy z usług</v>
          </cell>
          <cell r="E69">
            <v>13000</v>
          </cell>
          <cell r="H69">
            <v>13000</v>
          </cell>
        </row>
        <row r="70">
          <cell r="B70" t="str">
            <v> </v>
          </cell>
          <cell r="C70" t="str">
            <v>0920</v>
          </cell>
          <cell r="D70" t="str">
            <v>Pozostałe odsetki</v>
          </cell>
          <cell r="E70">
            <v>200</v>
          </cell>
          <cell r="H70">
            <v>200</v>
          </cell>
        </row>
        <row r="71">
          <cell r="B71" t="str">
            <v> </v>
          </cell>
          <cell r="C71" t="str">
            <v>0970</v>
          </cell>
          <cell r="D71" t="str">
            <v>Wpływy z różnych dochodów</v>
          </cell>
          <cell r="E71">
            <v>60000</v>
          </cell>
          <cell r="H71">
            <v>60000</v>
          </cell>
        </row>
        <row r="72">
          <cell r="B72" t="str">
            <v> </v>
          </cell>
          <cell r="C72" t="str">
            <v>2700</v>
          </cell>
          <cell r="D72" t="str">
            <v>Środki na dofinansowanie własnych zadań bieżących gmin (związków gmin), powiatów (związków powiatów), samorządów województw, pozyskane z innych źródeł</v>
          </cell>
          <cell r="H72">
            <v>0</v>
          </cell>
        </row>
        <row r="73">
          <cell r="B73" t="str">
            <v> </v>
          </cell>
          <cell r="C73" t="str">
            <v>2910</v>
          </cell>
          <cell r="D73" t="str">
            <v>Wpływy ze zwrotów dotacji  oraz płatności, w tym wykorzystanych niezgodnie z przeznaczeniem lub wykorzystanych z naruszeniem procedur, o których mowa  w art..184 ustawy, pobranych nienależnie lub w nadmiernej wysokości</v>
          </cell>
        </row>
        <row r="74">
          <cell r="B74" t="str">
            <v>75056</v>
          </cell>
          <cell r="D74" t="str">
            <v>Spis powszechny i inne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B75" t="str">
            <v> </v>
          </cell>
          <cell r="C75" t="str">
            <v>2010</v>
          </cell>
          <cell r="D75" t="str">
            <v>Dotacje celowe otrzymane z budżetu państwa na realizację zadań bieżących z zakresu administracji rządowej oraz innych zadań zleconych gminie (związkom gmin) ustawami</v>
          </cell>
        </row>
        <row r="76">
          <cell r="B76" t="str">
            <v>75075</v>
          </cell>
          <cell r="D76" t="str">
            <v>Promocja jednostek samorządu terytorialnego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0960</v>
          </cell>
          <cell r="D77" t="str">
            <v>Otrzymane spadki, zapisy i darowizny w postaci pieniężnej</v>
          </cell>
          <cell r="E77">
            <v>0</v>
          </cell>
          <cell r="H77">
            <v>0</v>
          </cell>
        </row>
        <row r="78">
          <cell r="C78" t="str">
            <v>2310</v>
          </cell>
          <cell r="D78" t="str">
            <v>Dotacje celowe otrzymane z gminy na zadania bieżące realizowane na podstawie porozumień (umów) między jednostkami samorządu terytorialnego</v>
          </cell>
          <cell r="H78">
            <v>0</v>
          </cell>
        </row>
        <row r="79">
          <cell r="B79" t="str">
            <v> </v>
          </cell>
          <cell r="C79" t="str">
            <v>2007</v>
          </cell>
        </row>
        <row r="80">
          <cell r="A80" t="str">
            <v>751</v>
          </cell>
          <cell r="D80" t="str">
            <v>Urzędy naczelnych organów władzy państwowej, kontroli i ochrony prawa oraz sądownictwa</v>
          </cell>
          <cell r="E80">
            <v>29505</v>
          </cell>
          <cell r="F80">
            <v>0</v>
          </cell>
          <cell r="G80">
            <v>0</v>
          </cell>
          <cell r="H80">
            <v>29505</v>
          </cell>
        </row>
        <row r="81">
          <cell r="B81" t="str">
            <v>75101</v>
          </cell>
          <cell r="D81" t="str">
            <v>Urzędy naczelnych organów władzy państwowej, kontroli i ochrony prawa</v>
          </cell>
          <cell r="E81">
            <v>1925</v>
          </cell>
          <cell r="F81">
            <v>0</v>
          </cell>
          <cell r="G81">
            <v>0</v>
          </cell>
          <cell r="H81">
            <v>1925</v>
          </cell>
        </row>
        <row r="82">
          <cell r="B82" t="str">
            <v> </v>
          </cell>
          <cell r="C82" t="str">
            <v>2010</v>
          </cell>
          <cell r="D82" t="str">
            <v>Dotacje celowe otrzymane z budżetu państwa na realizację zadań bieżących z zakresu administracji rządowej oraz innych zadań zleconych gminie (związkom gmin) ustawami</v>
          </cell>
          <cell r="E82">
            <v>1925</v>
          </cell>
          <cell r="H82">
            <v>1925</v>
          </cell>
        </row>
        <row r="83">
          <cell r="B83" t="str">
            <v>75107</v>
          </cell>
          <cell r="D83" t="str">
            <v>Wybory Prezydenta Rzeczypospolitej Polskiej</v>
          </cell>
          <cell r="E83">
            <v>22119</v>
          </cell>
          <cell r="F83">
            <v>0</v>
          </cell>
          <cell r="G83">
            <v>0</v>
          </cell>
          <cell r="H83">
            <v>22119</v>
          </cell>
        </row>
        <row r="84">
          <cell r="B84" t="str">
            <v> </v>
          </cell>
          <cell r="C84" t="str">
            <v>2010</v>
          </cell>
          <cell r="D84" t="str">
            <v>Dotacje celowe otrzymane z budżetu państwa na realizację zadań bieżących z zakresu administracji rządowej oraz innych zadań zleconych gminie (związkom gmin) ustawami</v>
          </cell>
          <cell r="E84">
            <v>22119</v>
          </cell>
          <cell r="H84">
            <v>22119</v>
          </cell>
        </row>
        <row r="85">
          <cell r="B85" t="str">
            <v>75109</v>
          </cell>
          <cell r="D85" t="str">
            <v>Wybory do rad gmin, rad powiatów i sejmików województw, wybory wójtów, burmistrzów i prezydentów miast oraz referenda gminne, powiatowe i wojewódzkie</v>
          </cell>
          <cell r="E85">
            <v>5461</v>
          </cell>
          <cell r="F85">
            <v>0</v>
          </cell>
          <cell r="G85">
            <v>0</v>
          </cell>
          <cell r="H85">
            <v>5461</v>
          </cell>
        </row>
        <row r="86">
          <cell r="B86" t="str">
            <v> </v>
          </cell>
          <cell r="C86" t="str">
            <v>2010</v>
          </cell>
          <cell r="D86" t="str">
            <v>Dotacje celowe otrzymane z budżetu państwa na realizację zadań bieżących z zakresu administracji rządowej oraz innych zadań zleconych gminie (związkom gmin) ustawami</v>
          </cell>
          <cell r="E86">
            <v>5461</v>
          </cell>
          <cell r="H86">
            <v>5461</v>
          </cell>
        </row>
        <row r="87">
          <cell r="B87" t="str">
            <v>75113</v>
          </cell>
          <cell r="D87" t="str">
            <v>Wybory do Parlamentu Europejskiego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B88" t="str">
            <v> </v>
          </cell>
          <cell r="C88" t="str">
            <v>2010</v>
          </cell>
          <cell r="D88" t="str">
            <v>Dotacje celowe otrzymane z budżetu państwa na realizację zadań bieżących z zakresu administracji rządowej oraz innych zadań zleconych gminie (związkom gmin) ustawami</v>
          </cell>
          <cell r="E88">
            <v>0</v>
          </cell>
          <cell r="H88">
            <v>0</v>
          </cell>
        </row>
        <row r="89">
          <cell r="A89" t="str">
            <v>752</v>
          </cell>
          <cell r="D89" t="str">
            <v>Obrona narodowa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B90" t="str">
            <v>75212</v>
          </cell>
          <cell r="D90" t="str">
            <v>Pozostałe wydatki obronne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B91" t="str">
            <v> </v>
          </cell>
          <cell r="C91" t="str">
            <v>0970</v>
          </cell>
          <cell r="D91" t="str">
            <v>Wpływy z różnych dochodów</v>
          </cell>
        </row>
        <row r="92">
          <cell r="A92" t="str">
            <v>754</v>
          </cell>
          <cell r="D92" t="str">
            <v>Bezpieczeństwo publiczne i ochrona przeciwpożarowa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 t="str">
            <v>75412</v>
          </cell>
          <cell r="D93" t="str">
            <v>Ochotnicze straże pożarne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 t="str">
            <v> </v>
          </cell>
          <cell r="C94" t="str">
            <v>0970</v>
          </cell>
          <cell r="D94" t="str">
            <v>Wpływy z różnych dochodów</v>
          </cell>
        </row>
        <row r="95">
          <cell r="B95" t="str">
            <v> </v>
          </cell>
          <cell r="C95" t="str">
            <v>2330</v>
          </cell>
          <cell r="D95" t="str">
            <v>Dotacje celowe otrzymane od samorządu województwa na zadania bieżące realizowane na podstawie porozumień (umów) między jednostkami samorządu terytorialne</v>
          </cell>
        </row>
        <row r="96">
          <cell r="B96" t="str">
            <v> </v>
          </cell>
          <cell r="C96" t="str">
            <v>6610</v>
          </cell>
          <cell r="D96" t="str">
            <v>Dotacje celowe otrzymane z gminy na inwestycje i zakupy inwestycyjne realizowane na podstawie porozumień (umów) między jednostkami samorządu terytorialnego</v>
          </cell>
        </row>
        <row r="97">
          <cell r="B97" t="str">
            <v> </v>
          </cell>
          <cell r="C97" t="str">
            <v>6630</v>
          </cell>
          <cell r="D97" t="str">
            <v>Dotacje celowe otrzymane z samorządu województwa na inwestycje i zakupy inwestycyjne realizowane na podstawie porozumień (umów) między jednostkami samorządu terytorialnego</v>
          </cell>
        </row>
        <row r="98">
          <cell r="B98" t="str">
            <v>75495</v>
          </cell>
          <cell r="D98" t="str">
            <v>Pozostała działalność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B99" t="str">
            <v> </v>
          </cell>
          <cell r="C99" t="str">
            <v>6610</v>
          </cell>
          <cell r="D99" t="str">
            <v>Dotacje celowe otrzymane z gminy na inwestycje i zakupy inwestycyjne realizowane na podstawie porozumień (umów) między jednostkami samorządu terytorialnego</v>
          </cell>
          <cell r="E99">
            <v>0</v>
          </cell>
          <cell r="H99">
            <v>0</v>
          </cell>
        </row>
        <row r="100">
          <cell r="A100" t="str">
            <v>756</v>
          </cell>
          <cell r="D100" t="str">
            <v>Dochody od osób prawnych, od osób fizycznych i od innych jednostek nieposiadających osobowości prawnej oraz wydatki związane z ich poborem</v>
          </cell>
          <cell r="E100">
            <v>15560309</v>
          </cell>
          <cell r="F100">
            <v>0</v>
          </cell>
          <cell r="G100">
            <v>0</v>
          </cell>
          <cell r="H100">
            <v>15560309</v>
          </cell>
        </row>
        <row r="101">
          <cell r="B101" t="str">
            <v>75601</v>
          </cell>
          <cell r="D101" t="str">
            <v>Wpływy z podatku dochodowego od osób fizycznych</v>
          </cell>
          <cell r="E101">
            <v>30010</v>
          </cell>
          <cell r="F101">
            <v>0</v>
          </cell>
          <cell r="G101">
            <v>0</v>
          </cell>
          <cell r="H101">
            <v>30010</v>
          </cell>
        </row>
        <row r="102">
          <cell r="B102" t="str">
            <v> </v>
          </cell>
          <cell r="C102" t="str">
            <v>0350</v>
          </cell>
          <cell r="D102" t="str">
            <v>Podatek od działalności gospodarczej osób fizycznych, opłacany w formie karty podatkowej</v>
          </cell>
          <cell r="E102">
            <v>30000</v>
          </cell>
          <cell r="H102">
            <v>30000</v>
          </cell>
        </row>
        <row r="103">
          <cell r="B103" t="str">
            <v> </v>
          </cell>
          <cell r="C103" t="str">
            <v>0910</v>
          </cell>
          <cell r="D103" t="str">
            <v>Odsetki od nieterminowych wpłat z tytułu podatków i opłat</v>
          </cell>
          <cell r="E103">
            <v>10</v>
          </cell>
          <cell r="H103">
            <v>10</v>
          </cell>
        </row>
        <row r="104">
          <cell r="B104" t="str">
            <v>75615</v>
          </cell>
          <cell r="D104" t="str">
            <v>Wpływy z podatku rolnego, podatku leśnego, podatku od czynności cywilnoprawnych, podatków i opłat lokalnych od osób prawnych i innych jednostek organizacyjnych</v>
          </cell>
          <cell r="E104">
            <v>5802262</v>
          </cell>
          <cell r="F104">
            <v>0</v>
          </cell>
          <cell r="G104">
            <v>0</v>
          </cell>
          <cell r="H104">
            <v>5802262</v>
          </cell>
        </row>
        <row r="105">
          <cell r="B105" t="str">
            <v> </v>
          </cell>
          <cell r="C105" t="str">
            <v>0310</v>
          </cell>
          <cell r="D105" t="str">
            <v>Podatek od nieruchomości</v>
          </cell>
          <cell r="E105">
            <v>5310543</v>
          </cell>
          <cell r="H105">
            <v>5310543</v>
          </cell>
        </row>
        <row r="106">
          <cell r="B106" t="str">
            <v> </v>
          </cell>
          <cell r="C106" t="str">
            <v>0320</v>
          </cell>
          <cell r="D106" t="str">
            <v>Podatek rolny</v>
          </cell>
          <cell r="E106">
            <v>36307</v>
          </cell>
          <cell r="H106">
            <v>36307</v>
          </cell>
        </row>
        <row r="107">
          <cell r="B107" t="str">
            <v> </v>
          </cell>
          <cell r="C107" t="str">
            <v>0330</v>
          </cell>
          <cell r="D107" t="str">
            <v>Podatek leśny</v>
          </cell>
          <cell r="E107">
            <v>405934</v>
          </cell>
          <cell r="H107">
            <v>405934</v>
          </cell>
        </row>
        <row r="108">
          <cell r="B108" t="str">
            <v> </v>
          </cell>
          <cell r="C108" t="str">
            <v>0340</v>
          </cell>
          <cell r="D108" t="str">
            <v>Podatek od środków transportowych</v>
          </cell>
          <cell r="E108">
            <v>39811</v>
          </cell>
          <cell r="H108">
            <v>39811</v>
          </cell>
        </row>
        <row r="109">
          <cell r="B109" t="str">
            <v> </v>
          </cell>
          <cell r="C109" t="str">
            <v>0690</v>
          </cell>
          <cell r="D109" t="str">
            <v>Wpływy z różnych opłat</v>
          </cell>
          <cell r="E109">
            <v>150</v>
          </cell>
          <cell r="H109">
            <v>150</v>
          </cell>
        </row>
        <row r="110">
          <cell r="B110" t="str">
            <v> </v>
          </cell>
          <cell r="C110" t="str">
            <v>0500</v>
          </cell>
          <cell r="D110" t="str">
            <v>Podatek od czynności cywilnoprawnych</v>
          </cell>
          <cell r="E110">
            <v>1000</v>
          </cell>
          <cell r="H110">
            <v>1000</v>
          </cell>
        </row>
        <row r="111">
          <cell r="B111" t="str">
            <v> </v>
          </cell>
          <cell r="C111" t="str">
            <v>0910</v>
          </cell>
          <cell r="D111" t="str">
            <v>Odsetki od nieterminowych wpłat z tytułu podatków i opłat</v>
          </cell>
          <cell r="E111">
            <v>4000</v>
          </cell>
          <cell r="H111">
            <v>4000</v>
          </cell>
        </row>
        <row r="112">
          <cell r="B112" t="str">
            <v> </v>
          </cell>
          <cell r="C112" t="str">
            <v>2440</v>
          </cell>
          <cell r="D112" t="str">
            <v>Dotacje otrzymane z funduszy celowych na realizację zadań bieżących jednostek sektora finansów publicznych</v>
          </cell>
          <cell r="H112">
            <v>0</v>
          </cell>
        </row>
        <row r="113">
          <cell r="B113" t="str">
            <v> </v>
          </cell>
          <cell r="C113" t="str">
            <v>2680</v>
          </cell>
          <cell r="D113" t="str">
            <v>Rekompensaty utraconych dochodów w podatkach i opłatach lokalnych</v>
          </cell>
          <cell r="E113">
            <v>4517</v>
          </cell>
          <cell r="H113">
            <v>4517</v>
          </cell>
        </row>
        <row r="114">
          <cell r="B114" t="str">
            <v>75616</v>
          </cell>
          <cell r="D114" t="str">
            <v>Wpływy z podatku rolnego, podatku leśnego, podatku od spadków i darowizn, podatku od czynności cywilnoprawnych oraz  podatków i opłat lokalnych od osób fizycznych</v>
          </cell>
          <cell r="E114">
            <v>3372301</v>
          </cell>
          <cell r="F114">
            <v>0</v>
          </cell>
          <cell r="G114">
            <v>0</v>
          </cell>
          <cell r="H114">
            <v>3372301</v>
          </cell>
        </row>
        <row r="115">
          <cell r="B115" t="str">
            <v> </v>
          </cell>
          <cell r="C115" t="str">
            <v>0310</v>
          </cell>
          <cell r="D115" t="str">
            <v>Podatek od nieruchomości</v>
          </cell>
          <cell r="E115">
            <v>2517563</v>
          </cell>
          <cell r="H115">
            <v>2517563</v>
          </cell>
        </row>
        <row r="116">
          <cell r="B116" t="str">
            <v> </v>
          </cell>
          <cell r="C116" t="str">
            <v>0320 </v>
          </cell>
          <cell r="D116" t="str">
            <v>Podatek rolny</v>
          </cell>
          <cell r="E116">
            <v>345582</v>
          </cell>
          <cell r="H116">
            <v>345582</v>
          </cell>
        </row>
        <row r="117">
          <cell r="B117" t="str">
            <v> </v>
          </cell>
          <cell r="C117" t="str">
            <v>0330</v>
          </cell>
          <cell r="D117" t="str">
            <v>Podatek leśny</v>
          </cell>
          <cell r="E117">
            <v>25792</v>
          </cell>
          <cell r="H117">
            <v>25792</v>
          </cell>
        </row>
        <row r="118">
          <cell r="B118" t="str">
            <v> </v>
          </cell>
          <cell r="C118" t="str">
            <v>0340</v>
          </cell>
          <cell r="D118" t="str">
            <v>Podatek od środków transportowych</v>
          </cell>
          <cell r="E118">
            <v>104364</v>
          </cell>
          <cell r="H118">
            <v>104364</v>
          </cell>
        </row>
        <row r="119">
          <cell r="B119" t="str">
            <v> </v>
          </cell>
          <cell r="C119" t="str">
            <v>0360</v>
          </cell>
          <cell r="D119" t="str">
            <v>Podatek od spadków i darowizn</v>
          </cell>
          <cell r="E119">
            <v>10000</v>
          </cell>
          <cell r="H119">
            <v>10000</v>
          </cell>
        </row>
        <row r="120">
          <cell r="B120" t="str">
            <v> </v>
          </cell>
          <cell r="C120" t="str">
            <v>0430</v>
          </cell>
          <cell r="D120" t="str">
            <v>Wpływy z opłaty targowej</v>
          </cell>
          <cell r="E120">
            <v>0</v>
          </cell>
          <cell r="H120">
            <v>0</v>
          </cell>
        </row>
        <row r="121">
          <cell r="B121" t="str">
            <v> </v>
          </cell>
          <cell r="C121" t="str">
            <v>0440</v>
          </cell>
          <cell r="D121" t="str">
            <v>Wpływy z opłaty miejscowej</v>
          </cell>
          <cell r="E121">
            <v>6000</v>
          </cell>
          <cell r="H121">
            <v>6000</v>
          </cell>
        </row>
        <row r="122">
          <cell r="B122" t="str">
            <v> </v>
          </cell>
          <cell r="C122" t="str">
            <v>0500</v>
          </cell>
          <cell r="D122" t="str">
            <v>Podatek od czynności cywilnoprawnych</v>
          </cell>
          <cell r="E122">
            <v>350000</v>
          </cell>
          <cell r="H122">
            <v>350000</v>
          </cell>
        </row>
        <row r="123">
          <cell r="B123" t="str">
            <v> </v>
          </cell>
          <cell r="C123" t="str">
            <v>0690</v>
          </cell>
          <cell r="D123" t="str">
            <v>Wpływy z różnych opłat</v>
          </cell>
          <cell r="E123">
            <v>4000</v>
          </cell>
          <cell r="H123">
            <v>4000</v>
          </cell>
        </row>
        <row r="124">
          <cell r="B124" t="str">
            <v> </v>
          </cell>
          <cell r="C124" t="str">
            <v>0910</v>
          </cell>
          <cell r="D124" t="str">
            <v>Odsetki od nieterminowych wpłat z tytułu podatków i opłat</v>
          </cell>
          <cell r="E124">
            <v>9000</v>
          </cell>
          <cell r="H124">
            <v>9000</v>
          </cell>
        </row>
        <row r="125">
          <cell r="B125" t="str">
            <v>75618</v>
          </cell>
          <cell r="D125" t="str">
            <v>Wpływy z innych opłat stanowiących dochody jednostek samorządu terytorialnego na podstawie ustaw</v>
          </cell>
          <cell r="E125">
            <v>743500</v>
          </cell>
          <cell r="F125">
            <v>0</v>
          </cell>
          <cell r="G125">
            <v>0</v>
          </cell>
          <cell r="H125">
            <v>743500</v>
          </cell>
        </row>
        <row r="126">
          <cell r="B126" t="str">
            <v> </v>
          </cell>
          <cell r="C126" t="str">
            <v>0410</v>
          </cell>
          <cell r="D126" t="str">
            <v>Wpływy z opłaty skarbowej</v>
          </cell>
          <cell r="E126">
            <v>23000</v>
          </cell>
          <cell r="H126">
            <v>23000</v>
          </cell>
        </row>
        <row r="127">
          <cell r="B127" t="str">
            <v> </v>
          </cell>
          <cell r="C127" t="str">
            <v>0460</v>
          </cell>
          <cell r="D127" t="str">
            <v>Wpływy z opłaty eksploatacyjnej</v>
          </cell>
          <cell r="E127">
            <v>9000</v>
          </cell>
          <cell r="H127">
            <v>9000</v>
          </cell>
        </row>
        <row r="128">
          <cell r="B128" t="str">
            <v> </v>
          </cell>
          <cell r="C128" t="str">
            <v>0480</v>
          </cell>
          <cell r="D128" t="str">
            <v>Wpływy z opłat za zezwolenia na sprzedaż napojów alkoholowych</v>
          </cell>
          <cell r="E128">
            <v>105000</v>
          </cell>
          <cell r="H128">
            <v>105000</v>
          </cell>
        </row>
        <row r="129">
          <cell r="B129" t="str">
            <v> </v>
          </cell>
          <cell r="C129" t="str">
            <v>0490</v>
          </cell>
          <cell r="D129" t="str">
            <v>Wpływy z innych lokalnych opłat pobieranych przez jednostki samorządu terytorialnego na podstawie odrębnych ustaw</v>
          </cell>
          <cell r="E129">
            <v>600000</v>
          </cell>
          <cell r="H129">
            <v>600000</v>
          </cell>
        </row>
        <row r="130">
          <cell r="B130" t="str">
            <v> </v>
          </cell>
          <cell r="C130" t="str">
            <v>0690</v>
          </cell>
          <cell r="D130" t="str">
            <v>Wpływy z różnych opłat</v>
          </cell>
          <cell r="E130">
            <v>5000</v>
          </cell>
          <cell r="H130">
            <v>5000</v>
          </cell>
        </row>
        <row r="131">
          <cell r="B131" t="str">
            <v> </v>
          </cell>
          <cell r="C131" t="str">
            <v>0910</v>
          </cell>
          <cell r="D131" t="str">
            <v>Odsetki od nieterminowych wpłat z tytułu podatków i opłat</v>
          </cell>
          <cell r="E131">
            <v>1000</v>
          </cell>
          <cell r="H131">
            <v>1000</v>
          </cell>
        </row>
        <row r="132">
          <cell r="B132" t="str">
            <v> </v>
          </cell>
          <cell r="C132" t="str">
            <v>0920</v>
          </cell>
          <cell r="D132" t="str">
            <v>Pozostałe odsetki</v>
          </cell>
          <cell r="E132">
            <v>500</v>
          </cell>
          <cell r="H132">
            <v>500</v>
          </cell>
        </row>
        <row r="133">
          <cell r="B133" t="str">
            <v>75621</v>
          </cell>
          <cell r="D133" t="str">
            <v>Udziały gmin w podatkach stanowiących dochód budżetu państwa</v>
          </cell>
          <cell r="E133">
            <v>5612236</v>
          </cell>
          <cell r="F133">
            <v>0</v>
          </cell>
          <cell r="G133">
            <v>0</v>
          </cell>
          <cell r="H133">
            <v>5612236</v>
          </cell>
        </row>
        <row r="134">
          <cell r="B134" t="str">
            <v> </v>
          </cell>
          <cell r="C134" t="str">
            <v>0010</v>
          </cell>
          <cell r="D134" t="str">
            <v>Podatek dochodowy od osób fizycznych</v>
          </cell>
          <cell r="E134">
            <v>5512236</v>
          </cell>
          <cell r="H134">
            <v>5512236</v>
          </cell>
        </row>
        <row r="135">
          <cell r="B135" t="str">
            <v> </v>
          </cell>
          <cell r="C135" t="str">
            <v>0020</v>
          </cell>
          <cell r="D135" t="str">
            <v>Podatek dochodowy od osób prawnych</v>
          </cell>
          <cell r="E135">
            <v>100000</v>
          </cell>
          <cell r="H135">
            <v>100000</v>
          </cell>
        </row>
        <row r="136">
          <cell r="B136" t="str">
            <v> </v>
          </cell>
          <cell r="C136" t="str">
            <v>0890</v>
          </cell>
          <cell r="D136" t="str">
            <v>Odsetki za nieterminowe rozliczenia, płacone przez urzędy obsługujące organy podatkowe</v>
          </cell>
          <cell r="H136">
            <v>0</v>
          </cell>
        </row>
        <row r="137">
          <cell r="A137" t="str">
            <v>758</v>
          </cell>
          <cell r="D137" t="str">
            <v>Różne rozliczenia</v>
          </cell>
          <cell r="E137">
            <v>10752129</v>
          </cell>
          <cell r="F137">
            <v>0</v>
          </cell>
          <cell r="G137">
            <v>0</v>
          </cell>
          <cell r="H137">
            <v>10752129</v>
          </cell>
        </row>
        <row r="138">
          <cell r="B138" t="str">
            <v>75801</v>
          </cell>
          <cell r="D138" t="str">
            <v>Część oświatowa subwencji ogólnej dla jednostek samorządu terytorialnego</v>
          </cell>
          <cell r="E138">
            <v>6763920</v>
          </cell>
          <cell r="F138">
            <v>0</v>
          </cell>
          <cell r="G138">
            <v>0</v>
          </cell>
          <cell r="H138">
            <v>6763920</v>
          </cell>
        </row>
        <row r="139">
          <cell r="B139" t="str">
            <v> </v>
          </cell>
          <cell r="C139" t="str">
            <v>2920</v>
          </cell>
          <cell r="D139" t="str">
            <v>Subwencje ogólne z budżetu państwa</v>
          </cell>
          <cell r="E139">
            <v>6763920</v>
          </cell>
          <cell r="H139">
            <v>6763920</v>
          </cell>
        </row>
        <row r="140">
          <cell r="B140" t="str">
            <v>75802</v>
          </cell>
          <cell r="D140" t="str">
            <v>Uzupełnienie subwencji ogólnej dla jednostek samorządu terytorialnego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B141" t="str">
            <v> </v>
          </cell>
          <cell r="C141" t="str">
            <v>2750</v>
          </cell>
          <cell r="D141" t="str">
            <v>Środki na uzupełnienie dochodów gmin</v>
          </cell>
        </row>
        <row r="142">
          <cell r="B142" t="str">
            <v>75805</v>
          </cell>
          <cell r="D142" t="str">
            <v>Część rekompensująca subwencji ogólnej dla gmin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B143" t="str">
            <v> </v>
          </cell>
          <cell r="C143" t="str">
            <v>2920</v>
          </cell>
          <cell r="D143" t="str">
            <v>Subwencje ogólne z budżetu państwa</v>
          </cell>
        </row>
        <row r="144">
          <cell r="B144" t="str">
            <v>75807</v>
          </cell>
          <cell r="D144" t="str">
            <v>Część wyrównawcza subwencji ogólnej dla gmin</v>
          </cell>
          <cell r="E144">
            <v>3936742</v>
          </cell>
          <cell r="F144">
            <v>0</v>
          </cell>
          <cell r="G144">
            <v>0</v>
          </cell>
          <cell r="H144">
            <v>3936742</v>
          </cell>
        </row>
        <row r="145">
          <cell r="B145" t="str">
            <v> </v>
          </cell>
          <cell r="C145" t="str">
            <v>2920</v>
          </cell>
          <cell r="D145" t="str">
            <v>Subwencje ogólne z budżetu państwa</v>
          </cell>
          <cell r="E145">
            <v>3936742</v>
          </cell>
          <cell r="H145">
            <v>3936742</v>
          </cell>
        </row>
        <row r="146">
          <cell r="B146" t="str">
            <v>75814</v>
          </cell>
          <cell r="D146" t="str">
            <v>Różne rozliczenia finansowe</v>
          </cell>
          <cell r="E146">
            <v>51467</v>
          </cell>
          <cell r="F146">
            <v>0</v>
          </cell>
          <cell r="G146">
            <v>0</v>
          </cell>
          <cell r="H146">
            <v>51467</v>
          </cell>
        </row>
        <row r="147">
          <cell r="B147" t="str">
            <v> </v>
          </cell>
          <cell r="C147" t="str">
            <v>0920</v>
          </cell>
          <cell r="D147" t="str">
            <v>Pozostałe odsetki</v>
          </cell>
          <cell r="E147">
            <v>50000</v>
          </cell>
          <cell r="H147">
            <v>50000</v>
          </cell>
        </row>
        <row r="148">
          <cell r="B148" t="str">
            <v> </v>
          </cell>
          <cell r="C148" t="str">
            <v>0970</v>
          </cell>
          <cell r="D148" t="str">
            <v>Wpływy z różnych dochodów</v>
          </cell>
          <cell r="H148">
            <v>0</v>
          </cell>
        </row>
        <row r="149">
          <cell r="B149" t="str">
            <v> </v>
          </cell>
          <cell r="C149" t="str">
            <v>2990</v>
          </cell>
          <cell r="D149" t="str">
            <v>Wpłata środków finansowych z niewykorzystanych w terminie wydatków, które nie wygasają z upływem roku budżetowego</v>
          </cell>
          <cell r="H149">
            <v>0</v>
          </cell>
        </row>
        <row r="150">
          <cell r="B150" t="str">
            <v> </v>
          </cell>
          <cell r="C150" t="str">
            <v>2990</v>
          </cell>
          <cell r="D150" t="str">
            <v>Wpłata środków finansowych z niewykorzystanych w terminie wydatków, które nie wygasają z upływem roku budżetowego</v>
          </cell>
          <cell r="E150">
            <v>0</v>
          </cell>
          <cell r="H150">
            <v>0</v>
          </cell>
        </row>
        <row r="151">
          <cell r="B151" t="str">
            <v> </v>
          </cell>
          <cell r="C151" t="str">
            <v>8120</v>
          </cell>
          <cell r="D151" t="str">
            <v>Odsetki od pożyczek udzielonych przez jednodtkę samorządu terytorialnego</v>
          </cell>
          <cell r="E151">
            <v>1467</v>
          </cell>
          <cell r="H151">
            <v>1467</v>
          </cell>
        </row>
        <row r="152">
          <cell r="B152" t="str">
            <v>75831</v>
          </cell>
          <cell r="D152" t="str">
            <v>Część równoważąca subwencji ogólnej dla gmin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B153" t="str">
            <v> </v>
          </cell>
          <cell r="C153" t="str">
            <v>2920</v>
          </cell>
          <cell r="D153" t="str">
            <v>Subwencje ogólne z budżetu państwa</v>
          </cell>
        </row>
        <row r="154">
          <cell r="A154" t="str">
            <v>801</v>
          </cell>
          <cell r="D154" t="str">
            <v>Oświata i wychowanie</v>
          </cell>
          <cell r="E154">
            <v>552363</v>
          </cell>
          <cell r="F154">
            <v>0</v>
          </cell>
          <cell r="G154">
            <v>0</v>
          </cell>
          <cell r="H154">
            <v>552363</v>
          </cell>
        </row>
        <row r="155">
          <cell r="B155" t="str">
            <v>80101</v>
          </cell>
          <cell r="D155" t="str">
            <v>Szkoły podstawowe</v>
          </cell>
          <cell r="E155">
            <v>90460</v>
          </cell>
          <cell r="F155">
            <v>0</v>
          </cell>
          <cell r="G155">
            <v>0</v>
          </cell>
          <cell r="H155">
            <v>90460</v>
          </cell>
        </row>
        <row r="156">
          <cell r="B156" t="str">
            <v> </v>
          </cell>
          <cell r="C156" t="str">
            <v>0970</v>
          </cell>
          <cell r="D156" t="str">
            <v>Wpływy z różnych dochodów</v>
          </cell>
          <cell r="E156">
            <v>20000</v>
          </cell>
          <cell r="H156">
            <v>20000</v>
          </cell>
        </row>
        <row r="157">
          <cell r="B157" t="str">
            <v> </v>
          </cell>
          <cell r="C157" t="str">
            <v>2030</v>
          </cell>
          <cell r="D157" t="str">
            <v>Dotacje celowe otrzymane z budżetu państwa na realizację własnych zadań bieżących gmin (związków gmin)</v>
          </cell>
          <cell r="H157">
            <v>0</v>
          </cell>
        </row>
        <row r="158">
          <cell r="B158" t="str">
            <v> </v>
          </cell>
          <cell r="C158" t="str">
            <v>2007</v>
          </cell>
          <cell r="D158" t="str">
            <v>Dotacje celowe w ramach programów finansowanych z udziałem środków europejskich oraz środków, o których mowa w art.5 ust.1 pkt.3 oraz ust.3 pkt.5 i 6 ustawy lub płatnośvci w ramach budżetu środków europejskich </v>
          </cell>
          <cell r="E158">
            <v>59891</v>
          </cell>
          <cell r="H158">
            <v>59891</v>
          </cell>
        </row>
        <row r="159">
          <cell r="B159" t="str">
            <v> </v>
          </cell>
          <cell r="C159" t="str">
            <v>2009</v>
          </cell>
          <cell r="D159" t="str">
            <v>Dotacje celowe w ramach programów finansowanych z udziałem środków europejskich oraz środków, o których mowa w art.5 ust.1 pkt.3 oraz ust.3 pkt.5 i 6 ustawy lub płatnośvci w ramach budżetu środków europejskich </v>
          </cell>
          <cell r="E159">
            <v>10569</v>
          </cell>
          <cell r="H159">
            <v>10569</v>
          </cell>
        </row>
        <row r="160">
          <cell r="B160" t="str">
            <v> </v>
          </cell>
          <cell r="C160" t="str">
            <v>2010</v>
          </cell>
          <cell r="D160" t="str">
            <v>Dotacje celowe otrzymane z budżetu państwa na realizację zadań bieżących z zakresu administracji rządowej oraz innych zadań zleconych gminie (związkom gmin) ustawami</v>
          </cell>
          <cell r="E160">
            <v>0</v>
          </cell>
          <cell r="H160">
            <v>0</v>
          </cell>
        </row>
        <row r="161">
          <cell r="B161" t="str">
            <v> </v>
          </cell>
          <cell r="C161" t="str">
            <v>2700</v>
          </cell>
          <cell r="D161" t="str">
            <v>Środki na dofinansowanie własnych zadań bieżących gmin (związków gmin), powiatów (związków powiatów), samorządów województw, pozyskane z innych źródeł</v>
          </cell>
          <cell r="H161">
            <v>0</v>
          </cell>
        </row>
        <row r="162">
          <cell r="B162" t="str">
            <v> </v>
          </cell>
          <cell r="C162" t="str">
            <v>6207</v>
          </cell>
          <cell r="D162" t="str">
            <v>Dotacje celowe w ramach programów finansowanych z udziałem środków europejskich oraz środków, o których mowa w art.5 ust.1 pkt.3 oraz ust.3 pkt.5 i 6 ustawy lub płatnośvci w ramach budżetu środków europejskich </v>
          </cell>
          <cell r="H162">
            <v>0</v>
          </cell>
        </row>
        <row r="163">
          <cell r="B163" t="str">
            <v> </v>
          </cell>
          <cell r="C163" t="str">
            <v>6209</v>
          </cell>
          <cell r="D163" t="str">
            <v>Dotacje celowe w ramach programów finansowanych z udziałem środków europejskich oraz środków, o których mowa w art.5 ust.1 pkt.3 oraz ust.3 pkt.5 i 6 ustawy lub płatnośvci w ramach budżetu środków europejskich </v>
          </cell>
          <cell r="H163">
            <v>0</v>
          </cell>
        </row>
        <row r="164">
          <cell r="B164" t="str">
            <v> </v>
          </cell>
          <cell r="C164" t="str">
            <v>6260</v>
          </cell>
          <cell r="D164" t="str">
            <v>Dotacje otrzymane z państwowych funduszy celowych na finansowanie lub dofinansowanie kosztów realizacji inwestycji i zakupów inwestycyjnych jednostek sektora finansów publicznych</v>
          </cell>
          <cell r="H164">
            <v>0</v>
          </cell>
        </row>
        <row r="165">
          <cell r="B165" t="str">
            <v> </v>
          </cell>
          <cell r="C165" t="str">
            <v>6330</v>
          </cell>
          <cell r="D165" t="str">
            <v>Dotacja celowe otrzymane z budżetu państwa na realizację inwestycji i zakupów inwestycyjnych własnych gmin (związków gmin)</v>
          </cell>
        </row>
        <row r="166">
          <cell r="B166" t="str">
            <v>80103</v>
          </cell>
          <cell r="D166" t="str">
            <v>Oddziały przedszkolne w szkołach</v>
          </cell>
          <cell r="E166">
            <v>75107</v>
          </cell>
          <cell r="F166">
            <v>0</v>
          </cell>
          <cell r="G166">
            <v>0</v>
          </cell>
          <cell r="H166">
            <v>75107</v>
          </cell>
        </row>
        <row r="167">
          <cell r="B167" t="str">
            <v> </v>
          </cell>
          <cell r="C167" t="str">
            <v>2030</v>
          </cell>
          <cell r="D167" t="str">
            <v>Dotacje celowe otrzymane z budżetu państwa na realizację własnych zadań bieżących gmin (związków gmin)</v>
          </cell>
          <cell r="E167">
            <v>75107</v>
          </cell>
          <cell r="H167">
            <v>75107</v>
          </cell>
        </row>
        <row r="168">
          <cell r="B168" t="str">
            <v>80104</v>
          </cell>
          <cell r="D168" t="str">
            <v>Przedszkola</v>
          </cell>
          <cell r="E168">
            <v>375339</v>
          </cell>
          <cell r="F168">
            <v>0</v>
          </cell>
          <cell r="G168">
            <v>0</v>
          </cell>
          <cell r="H168">
            <v>375339</v>
          </cell>
        </row>
        <row r="169">
          <cell r="B169" t="str">
            <v> </v>
          </cell>
          <cell r="C169" t="str">
            <v>0690</v>
          </cell>
          <cell r="D169" t="str">
            <v>Wpływy z różnych opłat</v>
          </cell>
          <cell r="E169">
            <v>56000</v>
          </cell>
          <cell r="H169">
            <v>56000</v>
          </cell>
        </row>
        <row r="170">
          <cell r="C170" t="str">
            <v>0970</v>
          </cell>
          <cell r="D170" t="str">
            <v>Wpływy z różnych dochodów</v>
          </cell>
          <cell r="E170">
            <v>10000</v>
          </cell>
          <cell r="H170">
            <v>10000</v>
          </cell>
        </row>
        <row r="171">
          <cell r="B171" t="str">
            <v> </v>
          </cell>
          <cell r="C171" t="str">
            <v>2030</v>
          </cell>
          <cell r="D171" t="str">
            <v>Dotacje celowe otrzymane z budżetu państwa na realizację własnych zadań bieżących gmin (związków gmin)</v>
          </cell>
          <cell r="E171">
            <v>309339</v>
          </cell>
          <cell r="H171">
            <v>309339</v>
          </cell>
        </row>
        <row r="172">
          <cell r="B172" t="str">
            <v> </v>
          </cell>
          <cell r="C172" t="str">
            <v>2310</v>
          </cell>
          <cell r="D172" t="str">
            <v>Dotacje celowe otrzymane z gminy na zadania bieżące realizowane na podstawie porozumień (umów) między jednostkami samorządu terytorialnego</v>
          </cell>
          <cell r="E172">
            <v>0</v>
          </cell>
          <cell r="H172">
            <v>0</v>
          </cell>
        </row>
        <row r="173">
          <cell r="B173" t="str">
            <v>80106</v>
          </cell>
          <cell r="D173" t="str">
            <v>Inne formy wychowania przedszkolnego</v>
          </cell>
          <cell r="E173">
            <v>11457</v>
          </cell>
          <cell r="F173">
            <v>0</v>
          </cell>
          <cell r="G173">
            <v>0</v>
          </cell>
          <cell r="H173">
            <v>11457</v>
          </cell>
        </row>
        <row r="174">
          <cell r="B174" t="str">
            <v> </v>
          </cell>
          <cell r="C174" t="str">
            <v>2030</v>
          </cell>
          <cell r="D174" t="str">
            <v>Dotacje celowe otrzymane z budżetu państwa na realizację własnych zadań bieżących gmin (związków gmin)</v>
          </cell>
          <cell r="E174">
            <v>11457</v>
          </cell>
          <cell r="H174">
            <v>11457</v>
          </cell>
        </row>
        <row r="175">
          <cell r="B175" t="str">
            <v>80113</v>
          </cell>
          <cell r="D175" t="str">
            <v>Dowożenie uczniów do szkół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B176" t="str">
            <v> </v>
          </cell>
          <cell r="C176" t="str">
            <v>2030</v>
          </cell>
          <cell r="D176" t="str">
            <v>Dotacje celowe otrzymane z budżetu państwa na realizację własnych zadań bieżących gmin (związków gmin)</v>
          </cell>
        </row>
        <row r="177">
          <cell r="B177" t="str">
            <v> </v>
          </cell>
          <cell r="C177" t="str">
            <v>6260</v>
          </cell>
          <cell r="D177" t="str">
            <v>Dotacje otrzymane z funduszy celowych na finansowanie lub dofinansowanie kosztów realizacji inwestycji i zakupów inwestycyjnych jednostek sektora finansów publicznych</v>
          </cell>
        </row>
        <row r="178">
          <cell r="B178" t="str">
            <v>80146</v>
          </cell>
          <cell r="D178" t="str">
            <v>Dokształcanie i doskonalenie nauczycieli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B179" t="str">
            <v> </v>
          </cell>
          <cell r="C179" t="str">
            <v>2007</v>
          </cell>
          <cell r="D179" t="str">
            <v>Dotacje celowe w ramach programów finansowanych z udziałem środków europejskich oraz środków, o których mowa w art.5 ust.1 pkt.3 oraz ust.3 pkt.5 i 6 ustawy lub płatnośvci w ramach budżetu środków europejskich </v>
          </cell>
        </row>
        <row r="180">
          <cell r="B180" t="str">
            <v>80195</v>
          </cell>
          <cell r="D180" t="str">
            <v>Pozostała działalność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B181" t="str">
            <v> </v>
          </cell>
          <cell r="C181" t="str">
            <v>0970</v>
          </cell>
          <cell r="D181" t="str">
            <v>Wpływy z różnych dochodów</v>
          </cell>
        </row>
        <row r="182">
          <cell r="B182" t="str">
            <v> </v>
          </cell>
          <cell r="C182" t="str">
            <v>2030</v>
          </cell>
          <cell r="D182" t="str">
            <v>Dotacje celowe otrzymane z budżetu państwa na realizację własnych zadań bieżących gmin (związków gmin)</v>
          </cell>
        </row>
        <row r="183">
          <cell r="B183" t="str">
            <v> </v>
          </cell>
          <cell r="C183" t="str">
            <v>2310</v>
          </cell>
          <cell r="D183" t="str">
            <v>Dotacje celowe otrzymane z gminy na zadania bieżące realizowane na podstawie porozumień (umów) między jednostkami samorządu terytorialnego</v>
          </cell>
        </row>
        <row r="184">
          <cell r="B184" t="str">
            <v> </v>
          </cell>
          <cell r="C184" t="str">
            <v>2330</v>
          </cell>
          <cell r="D184" t="str">
            <v>Dotacje celowe otrzymane od samorządu województwa na zadania bieżące realizowane na podstawie porozumień (umów) między jednostkami samorządu terytorialnego</v>
          </cell>
        </row>
        <row r="185">
          <cell r="A185" t="str">
            <v>851</v>
          </cell>
          <cell r="D185" t="str">
            <v>Ochrona zdrowia</v>
          </cell>
          <cell r="E185">
            <v>200</v>
          </cell>
          <cell r="F185">
            <v>0</v>
          </cell>
          <cell r="G185">
            <v>0</v>
          </cell>
          <cell r="H185">
            <v>200</v>
          </cell>
        </row>
        <row r="186">
          <cell r="B186" t="str">
            <v>85154</v>
          </cell>
          <cell r="D186" t="str">
            <v>Przeciwdziałanie alkoholizmowi</v>
          </cell>
          <cell r="E186">
            <v>200</v>
          </cell>
          <cell r="F186">
            <v>0</v>
          </cell>
          <cell r="G186">
            <v>0</v>
          </cell>
          <cell r="H186">
            <v>200</v>
          </cell>
        </row>
        <row r="187">
          <cell r="B187" t="str">
            <v> </v>
          </cell>
          <cell r="C187" t="str">
            <v>0970</v>
          </cell>
          <cell r="D187" t="str">
            <v>Wpływy z różnych dochodów</v>
          </cell>
          <cell r="E187">
            <v>200</v>
          </cell>
          <cell r="H187">
            <v>200</v>
          </cell>
        </row>
        <row r="188">
          <cell r="A188" t="str">
            <v>852</v>
          </cell>
          <cell r="D188" t="str">
            <v>Pomoc społeczna</v>
          </cell>
          <cell r="E188">
            <v>6105225</v>
          </cell>
          <cell r="F188">
            <v>0</v>
          </cell>
          <cell r="G188">
            <v>659</v>
          </cell>
          <cell r="H188">
            <v>6105884</v>
          </cell>
        </row>
        <row r="189">
          <cell r="B189" t="str">
            <v>85202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B190" t="str">
            <v> </v>
          </cell>
          <cell r="C190" t="str">
            <v>0970</v>
          </cell>
          <cell r="D190" t="str">
            <v>Wpływy z różnych dochodów</v>
          </cell>
          <cell r="E190">
            <v>0</v>
          </cell>
          <cell r="H190">
            <v>0</v>
          </cell>
        </row>
        <row r="191">
          <cell r="B191" t="str">
            <v>85206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B192" t="str">
            <v> </v>
          </cell>
          <cell r="C192" t="str">
            <v>2030</v>
          </cell>
          <cell r="D192" t="str">
            <v>Dotacje celowe otrzymane z budżetu państwa na realizację własnych zadań bieżących gmin (związków gmin)</v>
          </cell>
          <cell r="E192">
            <v>0</v>
          </cell>
          <cell r="H192">
            <v>0</v>
          </cell>
        </row>
        <row r="193">
          <cell r="B193" t="str">
            <v>85212</v>
          </cell>
          <cell r="D193" t="str">
            <v>Świadczenia rodzinne, świadczenie z funduszu alimentacyjnego oraz składki na ubezpieczenia emerytalne i rentowe z ubezpieczenia społecznego</v>
          </cell>
          <cell r="E193">
            <v>5230675</v>
          </cell>
          <cell r="F193">
            <v>0</v>
          </cell>
          <cell r="G193">
            <v>0</v>
          </cell>
          <cell r="H193">
            <v>5230675</v>
          </cell>
        </row>
        <row r="194">
          <cell r="B194" t="str">
            <v> </v>
          </cell>
          <cell r="C194" t="str">
            <v>0900</v>
          </cell>
          <cell r="D194" t="str">
            <v>Odsetki od dotacji oraz płatności: wykorzystanych niezgodnie z przeznaczeniem lub wykorzystanych niezgodnie z przeznaczeniem lub wykorzystanych z naruszeniem procedur, o których mowa w art..184 ustawy, pobranych nienależnie lub w nadmiernej wysokości</v>
          </cell>
          <cell r="E194">
            <v>1000</v>
          </cell>
          <cell r="H194">
            <v>1000</v>
          </cell>
        </row>
        <row r="195">
          <cell r="B195" t="str">
            <v> </v>
          </cell>
          <cell r="C195" t="str">
            <v>0970</v>
          </cell>
          <cell r="D195" t="str">
            <v>Wpływy z różnych dochodów</v>
          </cell>
          <cell r="E195">
            <v>6000</v>
          </cell>
          <cell r="H195">
            <v>6000</v>
          </cell>
        </row>
        <row r="196">
          <cell r="B196" t="str">
            <v> </v>
          </cell>
          <cell r="C196" t="str">
            <v>2010</v>
          </cell>
          <cell r="D196" t="str">
            <v>Dotacje celowe otrzymane z budżetu państwa na realizację zadań bieżących z zakresu administracji rządowej oraz innych zadań zleconych gminie (związkom gmin) ustawami</v>
          </cell>
          <cell r="E196">
            <v>5192675</v>
          </cell>
          <cell r="H196">
            <v>5192675</v>
          </cell>
        </row>
        <row r="197">
          <cell r="B197" t="str">
            <v> </v>
          </cell>
          <cell r="C197" t="str">
            <v>2360</v>
          </cell>
          <cell r="D197" t="str">
            <v>Dochody jednostek samorządu terytorialnego związane z realizacją zadań z zakresu administracji rządowej oraz innych zadań zleconych ustawami</v>
          </cell>
          <cell r="E197">
            <v>24000</v>
          </cell>
          <cell r="H197">
            <v>24000</v>
          </cell>
        </row>
        <row r="198">
          <cell r="B198" t="str">
            <v> </v>
          </cell>
          <cell r="C198" t="str">
            <v>2910</v>
          </cell>
          <cell r="D198" t="str">
            <v>Wpływy ze zwrotów dotacji  oraz płatności, w tym wykorzystanych niezgodnie z przeznaczeniem lub wykorzystanych z naruszeniem procedur, o których mowa  w art..184 ustawy, pobranych nienależnie lub w nadmiernej wysokości</v>
          </cell>
          <cell r="E198">
            <v>7000</v>
          </cell>
          <cell r="H198">
            <v>7000</v>
          </cell>
        </row>
        <row r="199">
          <cell r="B199" t="str">
            <v> </v>
          </cell>
          <cell r="C199" t="str">
            <v>6310</v>
          </cell>
          <cell r="D199" t="str">
            <v>Dotacje celowe otrzymane z budżetu państwa na inwestycje i zakupy inwestycyjne z zakresu administracji rządowej oraz innych zadań zleconych gminom ustawami</v>
          </cell>
        </row>
        <row r="200">
          <cell r="B200" t="str">
            <v>85213</v>
          </cell>
          <cell r="D200" t="str">
            <v>Składki na ubezpieczenie zdrowotne opłacane za osoby pobierające niektóre świadczenia z pomocy społecznej, niektóre świadczenia rodzinne oraz za osoby uczestniczące w zajęciach w centrum integracji społecznej</v>
          </cell>
          <cell r="E200">
            <v>80190</v>
          </cell>
          <cell r="F200">
            <v>0</v>
          </cell>
          <cell r="G200">
            <v>0</v>
          </cell>
          <cell r="H200">
            <v>80190</v>
          </cell>
        </row>
        <row r="201">
          <cell r="B201" t="str">
            <v> </v>
          </cell>
          <cell r="C201" t="str">
            <v>2010</v>
          </cell>
          <cell r="D201" t="str">
            <v>Dotacje celowe otrzymane z budżetu państwa na realizację zadań bieżących z zakresu administracji rządowej oraz innych zadań zleconych gminie (związkom gmin) ustawami</v>
          </cell>
          <cell r="E201">
            <v>38537</v>
          </cell>
          <cell r="H201">
            <v>38537</v>
          </cell>
        </row>
        <row r="202">
          <cell r="B202" t="str">
            <v> </v>
          </cell>
          <cell r="C202" t="str">
            <v>2030</v>
          </cell>
          <cell r="D202" t="str">
            <v>Dotacje celowe otrzymane z budżetu państwa na realizację własnych zadań bieżących gmin (związków gmin)</v>
          </cell>
          <cell r="E202">
            <v>41653</v>
          </cell>
          <cell r="H202">
            <v>41653</v>
          </cell>
        </row>
        <row r="203">
          <cell r="B203" t="str">
            <v>85214</v>
          </cell>
          <cell r="D203" t="str">
            <v>Zasiłki i pomoc w naturze oraz składki na ubezpieczenia emerytalne i rentowe</v>
          </cell>
          <cell r="E203">
            <v>86150</v>
          </cell>
          <cell r="F203">
            <v>0</v>
          </cell>
          <cell r="G203">
            <v>0</v>
          </cell>
          <cell r="H203">
            <v>86150</v>
          </cell>
        </row>
        <row r="204">
          <cell r="B204" t="str">
            <v> </v>
          </cell>
          <cell r="C204" t="str">
            <v>2010</v>
          </cell>
          <cell r="D204" t="str">
            <v>Dotacje celowe otrzymane z budżetu państwa na realizację zadań bieżących z zakresu administracji rządowej oraz innych zadań zleconych gminie (związkom gmin) ustawami</v>
          </cell>
        </row>
        <row r="205">
          <cell r="B205" t="str">
            <v> </v>
          </cell>
          <cell r="C205" t="str">
            <v>2030</v>
          </cell>
          <cell r="D205" t="str">
            <v>Dotacje celowe otrzymane z budżetu państwa na realizację własnych zadań bieżących gmin (związków gmin)</v>
          </cell>
          <cell r="E205">
            <v>86150</v>
          </cell>
          <cell r="H205">
            <v>86150</v>
          </cell>
        </row>
        <row r="206">
          <cell r="B206" t="str">
            <v> </v>
          </cell>
          <cell r="C206" t="str">
            <v>2910</v>
          </cell>
          <cell r="D206" t="str">
            <v>Wpływy ze zwrotów dotacji  oraz płatności, w tym wykorzystanych niezgodnie z przeznaczeniem lub wykorzystanych z naruszeniem procedur, o których mowa  w art..184 ustawy, pobranych nienależnie lub w nadmiernej wysokości</v>
          </cell>
        </row>
        <row r="207">
          <cell r="B207" t="str">
            <v>85215</v>
          </cell>
          <cell r="E207">
            <v>319</v>
          </cell>
          <cell r="F207">
            <v>0</v>
          </cell>
          <cell r="G207">
            <v>0</v>
          </cell>
          <cell r="H207">
            <v>319</v>
          </cell>
        </row>
        <row r="208">
          <cell r="B208" t="str">
            <v> </v>
          </cell>
          <cell r="C208" t="str">
            <v>2010</v>
          </cell>
          <cell r="D208" t="str">
            <v>Dotacje celowe otrzymane z budżetu państwa na realizację zadań bieżących z zakresu administracji rządowej oraz innych zadań zleconych gminie (związkom gmin) ustawami</v>
          </cell>
          <cell r="E208">
            <v>319</v>
          </cell>
          <cell r="H208">
            <v>319</v>
          </cell>
        </row>
        <row r="209">
          <cell r="B209" t="str">
            <v>85216</v>
          </cell>
          <cell r="D209" t="str">
            <v>Zasiłki stałe</v>
          </cell>
          <cell r="E209">
            <v>250647</v>
          </cell>
          <cell r="F209">
            <v>0</v>
          </cell>
          <cell r="G209">
            <v>0</v>
          </cell>
          <cell r="H209">
            <v>250647</v>
          </cell>
        </row>
        <row r="210">
          <cell r="B210" t="str">
            <v> </v>
          </cell>
          <cell r="C210" t="str">
            <v>2030</v>
          </cell>
          <cell r="D210" t="str">
            <v>Dotacje celowe otrzymane z budżetu państwa na realizację własnych zadań bieżących gmin (związków gmin)</v>
          </cell>
          <cell r="E210">
            <v>248647</v>
          </cell>
          <cell r="H210">
            <v>248647</v>
          </cell>
        </row>
        <row r="211">
          <cell r="B211" t="str">
            <v> </v>
          </cell>
          <cell r="C211" t="str">
            <v>2910</v>
          </cell>
          <cell r="D211" t="str">
            <v>Wpływy ze zwrotów dotacji  oraz płatności, w tym wykorzystanych niezgodnie z przeznaczeniem lub wykorzystanych z naruszeniem procedur, o których mowa  w art..184 ustawy, pobranych nienależnie lub w nadmiernej wysokości</v>
          </cell>
          <cell r="E211">
            <v>2000</v>
          </cell>
          <cell r="H211">
            <v>2000</v>
          </cell>
        </row>
        <row r="212">
          <cell r="B212" t="str">
            <v>85219</v>
          </cell>
          <cell r="D212" t="str">
            <v>Ośrodki pomocy społecznej</v>
          </cell>
          <cell r="E212">
            <v>180424</v>
          </cell>
          <cell r="F212">
            <v>0</v>
          </cell>
          <cell r="G212">
            <v>659</v>
          </cell>
          <cell r="H212">
            <v>181083</v>
          </cell>
        </row>
        <row r="213">
          <cell r="B213" t="str">
            <v> </v>
          </cell>
          <cell r="C213" t="str">
            <v>0690</v>
          </cell>
          <cell r="D213" t="str">
            <v>Wpływy z różnych opłat</v>
          </cell>
          <cell r="E213">
            <v>500</v>
          </cell>
          <cell r="H213">
            <v>500</v>
          </cell>
        </row>
        <row r="214">
          <cell r="C214" t="str">
            <v>0970</v>
          </cell>
          <cell r="D214" t="str">
            <v>Wpływy z różnych dochodów</v>
          </cell>
          <cell r="E214">
            <v>5000</v>
          </cell>
          <cell r="H214">
            <v>5000</v>
          </cell>
        </row>
        <row r="215">
          <cell r="C215" t="str">
            <v>2010</v>
          </cell>
          <cell r="D215" t="str">
            <v>Dotacje celowe otrzymane z budżetu państwa na realizację zadań bieżących z zakresu administracji rządowej oraz innych zadań zleconych gminie (związkom gmin) ustawami</v>
          </cell>
          <cell r="E215">
            <v>1891</v>
          </cell>
          <cell r="G215">
            <v>659</v>
          </cell>
          <cell r="H215">
            <v>2550</v>
          </cell>
        </row>
        <row r="216">
          <cell r="B216" t="str">
            <v> </v>
          </cell>
          <cell r="C216" t="str">
            <v>2030</v>
          </cell>
          <cell r="D216" t="str">
            <v>Dotacje celowe otrzymane z budżetu państwa na realizację własnych zadań bieżących gmin (związków gmin)</v>
          </cell>
          <cell r="E216">
            <v>173033</v>
          </cell>
          <cell r="H216">
            <v>173033</v>
          </cell>
        </row>
        <row r="217">
          <cell r="B217" t="str">
            <v>85228</v>
          </cell>
          <cell r="D217" t="str">
            <v>Usługi opiekuńcze i specjalistyczne usługi opiekuńcze</v>
          </cell>
          <cell r="E217">
            <v>10010</v>
          </cell>
          <cell r="F217">
            <v>0</v>
          </cell>
          <cell r="G217">
            <v>0</v>
          </cell>
          <cell r="H217">
            <v>10010</v>
          </cell>
        </row>
        <row r="218">
          <cell r="B218" t="str">
            <v> </v>
          </cell>
          <cell r="C218" t="str">
            <v>0830</v>
          </cell>
          <cell r="D218" t="str">
            <v>Wpływ z usług</v>
          </cell>
          <cell r="E218">
            <v>7000</v>
          </cell>
          <cell r="H218">
            <v>7000</v>
          </cell>
        </row>
        <row r="219">
          <cell r="B219" t="str">
            <v> </v>
          </cell>
          <cell r="C219" t="str">
            <v>0920</v>
          </cell>
          <cell r="D219" t="str">
            <v>Pozostałe odsetki</v>
          </cell>
          <cell r="E219">
            <v>10</v>
          </cell>
          <cell r="H219">
            <v>10</v>
          </cell>
        </row>
        <row r="220">
          <cell r="B220" t="str">
            <v> </v>
          </cell>
          <cell r="C220" t="str">
            <v>0970</v>
          </cell>
          <cell r="D220" t="str">
            <v>Wpływy z różnych dochodów</v>
          </cell>
          <cell r="E220">
            <v>3000</v>
          </cell>
          <cell r="H220">
            <v>3000</v>
          </cell>
        </row>
        <row r="221">
          <cell r="B221" t="str">
            <v>85295</v>
          </cell>
          <cell r="D221" t="str">
            <v>Pozostała działalność</v>
          </cell>
          <cell r="E221">
            <v>266810</v>
          </cell>
          <cell r="F221">
            <v>0</v>
          </cell>
          <cell r="G221">
            <v>0</v>
          </cell>
          <cell r="H221">
            <v>266810</v>
          </cell>
        </row>
        <row r="222">
          <cell r="B222" t="str">
            <v> </v>
          </cell>
          <cell r="C222" t="str">
            <v>2010</v>
          </cell>
          <cell r="D222" t="str">
            <v>Dotacje celowe otrzymane z budżetu państwa na realizację zadań bieżących z zakresu administracji rządowej oraz innych zadań zleconych gminie (związkom gmin) ustawami</v>
          </cell>
          <cell r="E222">
            <v>2337</v>
          </cell>
          <cell r="H222">
            <v>2337</v>
          </cell>
        </row>
        <row r="223">
          <cell r="B223" t="str">
            <v> </v>
          </cell>
          <cell r="C223" t="str">
            <v>2030</v>
          </cell>
          <cell r="D223" t="str">
            <v>Dotacje celowe otrzymane z budżetu państwa na realizację własnych zadań bieżących gmin (związków gmin)</v>
          </cell>
          <cell r="E223">
            <v>264473</v>
          </cell>
          <cell r="H223">
            <v>264473</v>
          </cell>
        </row>
        <row r="224">
          <cell r="A224" t="str">
            <v>853</v>
          </cell>
          <cell r="D224" t="str">
            <v>Pozostałe zadania w zakresie polityki społecznej</v>
          </cell>
          <cell r="E224">
            <v>17734.17</v>
          </cell>
          <cell r="F224">
            <v>0</v>
          </cell>
          <cell r="G224">
            <v>0</v>
          </cell>
          <cell r="H224">
            <v>17734.17</v>
          </cell>
        </row>
        <row r="225">
          <cell r="B225" t="str">
            <v>85395</v>
          </cell>
          <cell r="D225" t="str">
            <v>Pozostała działalność</v>
          </cell>
          <cell r="E225">
            <v>17734.17</v>
          </cell>
          <cell r="F225">
            <v>0</v>
          </cell>
          <cell r="G225">
            <v>0</v>
          </cell>
          <cell r="H225">
            <v>17734.17</v>
          </cell>
        </row>
        <row r="226">
          <cell r="B226" t="str">
            <v> </v>
          </cell>
          <cell r="C226" t="str">
            <v>2007</v>
          </cell>
          <cell r="D226" t="str">
            <v>Dotacje celowe w ramach programów finansowanych z udziałem środków europejskich oraz środków, o których mowa w art.5 ust.1 pkt.3 oraz ust.3 pkt.5 i 6 ustawy lub płatnośvci w ramach budżetu środków europejskich </v>
          </cell>
          <cell r="E226">
            <v>15074.02</v>
          </cell>
          <cell r="H226">
            <v>15074.02</v>
          </cell>
        </row>
        <row r="227">
          <cell r="B227" t="str">
            <v> </v>
          </cell>
          <cell r="C227" t="str">
            <v>2009</v>
          </cell>
          <cell r="D227" t="str">
            <v>Dotacje celowe w ramach programów finansowanych z udziałem środków europejskich oraz środków, o których mowa w art.5 ust.1 pkt.3 oraz ust.3 pkt.5 i 6 ustawy lub płatnośvci w ramach budżetu środków europejskich </v>
          </cell>
          <cell r="E227">
            <v>2660.15</v>
          </cell>
          <cell r="H227">
            <v>2660.15</v>
          </cell>
        </row>
        <row r="228">
          <cell r="A228" t="str">
            <v>854</v>
          </cell>
          <cell r="D228" t="str">
            <v>Edukacyjna opieka wychowawcza</v>
          </cell>
          <cell r="E228">
            <v>0</v>
          </cell>
          <cell r="F228">
            <v>0</v>
          </cell>
          <cell r="G228">
            <v>216974</v>
          </cell>
          <cell r="H228">
            <v>216974</v>
          </cell>
        </row>
        <row r="229">
          <cell r="B229" t="str">
            <v>85415</v>
          </cell>
          <cell r="D229" t="str">
            <v>Pomoc materialna dla uczniów</v>
          </cell>
          <cell r="E229">
            <v>0</v>
          </cell>
          <cell r="F229">
            <v>0</v>
          </cell>
          <cell r="G229">
            <v>216974</v>
          </cell>
          <cell r="H229">
            <v>216974</v>
          </cell>
        </row>
        <row r="230">
          <cell r="C230" t="str">
            <v>2030</v>
          </cell>
          <cell r="D230" t="str">
            <v>Dotacje celowe otrzymane z budżetu państwa na realizację własnych zadań bieżących gmin (związków gmin)</v>
          </cell>
          <cell r="E230">
            <v>0</v>
          </cell>
          <cell r="G230">
            <v>216974</v>
          </cell>
          <cell r="H230">
            <v>216974</v>
          </cell>
        </row>
        <row r="231">
          <cell r="B231" t="str">
            <v> </v>
          </cell>
          <cell r="C231" t="str">
            <v>2040</v>
          </cell>
          <cell r="D231" t="str">
            <v>Dotacje celowe otrzymane z budżetu państwa na realizację zadań bieżących gmin z zakresu edukacyjnej opieki wychowawczej finansowanych w całości przez budżet państwa w ramach programów rządowych</v>
          </cell>
          <cell r="E231">
            <v>0</v>
          </cell>
          <cell r="H231">
            <v>0</v>
          </cell>
        </row>
        <row r="232">
          <cell r="A232" t="str">
            <v>900</v>
          </cell>
          <cell r="D232" t="str">
            <v>Gospodarka komunalna i ochrona środowiska</v>
          </cell>
          <cell r="E232">
            <v>956000</v>
          </cell>
          <cell r="F232">
            <v>0</v>
          </cell>
          <cell r="G232">
            <v>0</v>
          </cell>
          <cell r="H232">
            <v>956000</v>
          </cell>
        </row>
        <row r="233">
          <cell r="B233" t="str">
            <v>90002</v>
          </cell>
          <cell r="D233" t="str">
            <v>Gospodarka ściekowa i ochrona wód</v>
          </cell>
          <cell r="E233">
            <v>931000</v>
          </cell>
          <cell r="F233">
            <v>0</v>
          </cell>
          <cell r="G233">
            <v>0</v>
          </cell>
          <cell r="H233">
            <v>931000</v>
          </cell>
        </row>
        <row r="234">
          <cell r="B234" t="str">
            <v> </v>
          </cell>
          <cell r="C234" t="str">
            <v>0490</v>
          </cell>
          <cell r="D234" t="str">
            <v>Wpływy z innych lokalnych opłat pobieranych przez jednostki samorządu terytorialnego na podstawie odrębnych ustaw</v>
          </cell>
          <cell r="E234">
            <v>930000</v>
          </cell>
          <cell r="H234">
            <v>930000</v>
          </cell>
        </row>
        <row r="235">
          <cell r="B235" t="str">
            <v> </v>
          </cell>
          <cell r="C235" t="str">
            <v>0690</v>
          </cell>
          <cell r="D235" t="str">
            <v>Wpływy z różnych opłat</v>
          </cell>
          <cell r="E235">
            <v>1000</v>
          </cell>
          <cell r="H235">
            <v>1000</v>
          </cell>
        </row>
        <row r="236">
          <cell r="B236" t="str">
            <v>90019</v>
          </cell>
          <cell r="D236" t="str">
            <v>Wpływy i wydatki związane z gromadzeniem środków z opłat i kar za korzystanie ze środowiska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B237" t="str">
            <v> </v>
          </cell>
          <cell r="C237" t="str">
            <v>0690</v>
          </cell>
          <cell r="D237" t="str">
            <v>Wpływy z różnych opłat</v>
          </cell>
          <cell r="E237">
            <v>0</v>
          </cell>
          <cell r="H237">
            <v>0</v>
          </cell>
        </row>
        <row r="238">
          <cell r="B238" t="str">
            <v>90020</v>
          </cell>
          <cell r="D238" t="str">
            <v>Wpływy i wydatki związane z gromadzeniem środków z opłat produktowych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B239" t="str">
            <v> </v>
          </cell>
          <cell r="C239" t="str">
            <v>0690</v>
          </cell>
          <cell r="D239" t="str">
            <v>Wpływy z różnych opłat</v>
          </cell>
          <cell r="E239">
            <v>0</v>
          </cell>
          <cell r="H239">
            <v>0</v>
          </cell>
        </row>
        <row r="240">
          <cell r="B240" t="str">
            <v>90095</v>
          </cell>
          <cell r="D240" t="str">
            <v>Pozostała działalność</v>
          </cell>
          <cell r="E240">
            <v>25000</v>
          </cell>
          <cell r="F240">
            <v>0</v>
          </cell>
          <cell r="G240">
            <v>0</v>
          </cell>
          <cell r="H240">
            <v>25000</v>
          </cell>
        </row>
        <row r="241">
          <cell r="B241" t="str">
            <v> </v>
          </cell>
          <cell r="C241" t="str">
            <v>0920</v>
          </cell>
          <cell r="D241" t="str">
            <v>Pozostałe odsetki</v>
          </cell>
        </row>
        <row r="242">
          <cell r="C242" t="str">
            <v>0970</v>
          </cell>
          <cell r="D242" t="str">
            <v>Wpływy z różnych dochodów</v>
          </cell>
          <cell r="E242">
            <v>0</v>
          </cell>
          <cell r="H242">
            <v>0</v>
          </cell>
        </row>
        <row r="243">
          <cell r="B243" t="str">
            <v> </v>
          </cell>
          <cell r="C243" t="str">
            <v>2020</v>
          </cell>
          <cell r="D243" t="str">
            <v>Dotacje celowe otrzymane z budżetu państwa na zadania bieżące realizowane przez gminę na podstawie porozumień z organami administracji rządowej</v>
          </cell>
          <cell r="H243">
            <v>0</v>
          </cell>
        </row>
        <row r="244">
          <cell r="B244" t="str">
            <v> </v>
          </cell>
          <cell r="C244" t="str">
            <v>2440</v>
          </cell>
          <cell r="D244" t="str">
            <v>Dotacje z funduszy celowych na realizację zadań bieżących jednostek sektora finansów publicznych</v>
          </cell>
          <cell r="E244">
            <v>0</v>
          </cell>
          <cell r="H244">
            <v>0</v>
          </cell>
        </row>
        <row r="245">
          <cell r="B245" t="str">
            <v> </v>
          </cell>
          <cell r="C245" t="str">
            <v>2007</v>
          </cell>
          <cell r="D245" t="str">
            <v>Dotacje celowe w ramach programów finansowanych z udziałem środków europejskich oraz środków, o których mowa w art.5 ust.1 pkt.3 oraz ust.3 pkt.5 i 6 ustawy lub płatnośvci w ramach budżetu środków europejskich </v>
          </cell>
          <cell r="H245">
            <v>0</v>
          </cell>
        </row>
        <row r="246">
          <cell r="B246" t="str">
            <v> </v>
          </cell>
          <cell r="C246" t="str">
            <v>6297</v>
          </cell>
          <cell r="D246" t="str">
            <v>Środki na dofinansowanie własnych inwestycji gmin (związków gmin), powiatów (związków powiatów), samorządów województw, pozyskane z innych źródeł</v>
          </cell>
          <cell r="E246">
            <v>25000</v>
          </cell>
          <cell r="H246">
            <v>25000</v>
          </cell>
        </row>
        <row r="247">
          <cell r="B247" t="str">
            <v> </v>
          </cell>
          <cell r="C247" t="str">
            <v>6300</v>
          </cell>
          <cell r="D247" t="str">
            <v>Dotacja celowa otrzymana z tytułu pomocy finansowej udzielonej między jednostkami samorządu terytorialnego na dofinansowanie własnych zadań inwetycyjnych i zakupów inwestycyjnych</v>
          </cell>
        </row>
        <row r="248">
          <cell r="A248" t="str">
            <v>921</v>
          </cell>
          <cell r="D248" t="str">
            <v>Kultura i ochrona dziedzictwa narodowego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 t="str">
            <v>92105</v>
          </cell>
          <cell r="D249" t="str">
            <v>Pozostałe zadania w zakresie kultury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B250" t="str">
            <v> </v>
          </cell>
          <cell r="C250" t="str">
            <v>0970</v>
          </cell>
          <cell r="D250" t="str">
            <v>Wpływy z różnych dochodów</v>
          </cell>
        </row>
        <row r="251">
          <cell r="B251" t="str">
            <v>92109</v>
          </cell>
          <cell r="D251" t="str">
            <v>Domy i ośrodki kultury, światlice i kluby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 t="str">
            <v> </v>
          </cell>
          <cell r="C252" t="str">
            <v>0970</v>
          </cell>
          <cell r="D252" t="str">
            <v>Wpływy z różnych dochodów</v>
          </cell>
        </row>
        <row r="253">
          <cell r="B253" t="str">
            <v> </v>
          </cell>
          <cell r="C253" t="str">
            <v>2007</v>
          </cell>
          <cell r="D253" t="str">
            <v>Dotacje celowe w ramach programów finansowanych z udziałem środków europejskich oraz środków, o których mowa w art.5 ust.1 pkt.3 oraz ust.3 pkt.5 i 6 ustawy lub płatnośvci w ramach budżetu środków europejskich </v>
          </cell>
        </row>
        <row r="254">
          <cell r="B254" t="str">
            <v> </v>
          </cell>
          <cell r="C254" t="str">
            <v>6297</v>
          </cell>
          <cell r="D254" t="str">
            <v>Środki na dofinansowanie własnych inwestycji gmin (związków gmin), powiatów (związków powiatów), samorządów województw, pozyskane z innych źródeł</v>
          </cell>
          <cell r="H254">
            <v>0</v>
          </cell>
        </row>
        <row r="255">
          <cell r="B255" t="str">
            <v> </v>
          </cell>
          <cell r="C255" t="str">
            <v>6260</v>
          </cell>
          <cell r="D255" t="str">
            <v>Dotacje otrzymane z funduszy celowych na finansowanie lub dofinansowanie kosztów realizacji inwestycji i zakupów inwestycyjnych jednostek sektora finansów publicznych</v>
          </cell>
        </row>
        <row r="256">
          <cell r="B256" t="str">
            <v>92116</v>
          </cell>
          <cell r="D256" t="str">
            <v>Biblioteki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B257" t="str">
            <v> </v>
          </cell>
          <cell r="C257" t="str">
            <v>8510</v>
          </cell>
          <cell r="D257" t="str">
            <v>Wpływy z różnych rozliczeń</v>
          </cell>
          <cell r="E257">
            <v>0</v>
          </cell>
          <cell r="H257">
            <v>0</v>
          </cell>
        </row>
        <row r="258">
          <cell r="A258" t="str">
            <v>926</v>
          </cell>
          <cell r="D258" t="str">
            <v>Kultura fizyczna i sport</v>
          </cell>
          <cell r="E258">
            <v>228000</v>
          </cell>
          <cell r="F258">
            <v>0</v>
          </cell>
          <cell r="G258">
            <v>0</v>
          </cell>
          <cell r="H258">
            <v>228000</v>
          </cell>
        </row>
        <row r="259">
          <cell r="B259" t="str">
            <v>92601</v>
          </cell>
          <cell r="D259" t="str">
            <v>Obiekty sportowe</v>
          </cell>
          <cell r="E259">
            <v>228000</v>
          </cell>
          <cell r="F259">
            <v>0</v>
          </cell>
          <cell r="G259">
            <v>0</v>
          </cell>
          <cell r="H259">
            <v>228000</v>
          </cell>
        </row>
        <row r="260">
          <cell r="B260" t="str">
            <v> </v>
          </cell>
          <cell r="C260" t="str">
            <v>6297</v>
          </cell>
          <cell r="D260" t="str">
            <v>Środki na dofinansowanie własnych inwestycji gmin (związków gmin), powiatów (związków powiatów), samorządów województw, pozyskane z innych źródeł</v>
          </cell>
          <cell r="E260">
            <v>228000</v>
          </cell>
          <cell r="H260">
            <v>228000</v>
          </cell>
        </row>
        <row r="261">
          <cell r="B261" t="str">
            <v> </v>
          </cell>
          <cell r="C261" t="str">
            <v>6300</v>
          </cell>
          <cell r="D261" t="str">
            <v>Wpływy z tytułu pomocy finansowej udzielanej między jednostkami samorządu terytorialnego na dofinansowanie własnych zadań inwestycyjnych i zakupów inwestycyjnych</v>
          </cell>
          <cell r="H261">
            <v>0</v>
          </cell>
        </row>
        <row r="262">
          <cell r="B262" t="str">
            <v> </v>
          </cell>
          <cell r="C262" t="str">
            <v>6330</v>
          </cell>
          <cell r="D262" t="str">
            <v>Dotacja celowe otrzymane z budżetu państwa na realizację inwestycji i zakupów inwestycyjnych własnych gmin (związków gmin)</v>
          </cell>
          <cell r="H262">
            <v>0</v>
          </cell>
        </row>
        <row r="263">
          <cell r="B263" t="str">
            <v>92605</v>
          </cell>
          <cell r="D263" t="str">
            <v>Zadania w zakresie kultury fizycznej i sportu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B264" t="str">
            <v> </v>
          </cell>
          <cell r="C264" t="str">
            <v>0970</v>
          </cell>
          <cell r="D264" t="str">
            <v>Wpływy z różnych dochodów</v>
          </cell>
          <cell r="H264">
            <v>0</v>
          </cell>
        </row>
        <row r="265">
          <cell r="D265" t="str">
            <v>DOCHODY OGÓŁEM
z tego:</v>
          </cell>
          <cell r="E265">
            <v>42685964.93</v>
          </cell>
          <cell r="F265">
            <v>0</v>
          </cell>
          <cell r="G265">
            <v>457580.71</v>
          </cell>
          <cell r="H265">
            <v>43143545.64</v>
          </cell>
        </row>
      </sheetData>
      <sheetData sheetId="1">
        <row r="12">
          <cell r="A12" t="str">
            <v>010</v>
          </cell>
          <cell r="D12" t="str">
            <v>Rolnictwo i łowiectwo</v>
          </cell>
          <cell r="E12">
            <v>2145510.55</v>
          </cell>
          <cell r="F12">
            <v>0</v>
          </cell>
          <cell r="G12">
            <v>239947.71</v>
          </cell>
          <cell r="H12">
            <v>2385458.26</v>
          </cell>
        </row>
        <row r="13">
          <cell r="B13" t="str">
            <v>01010</v>
          </cell>
          <cell r="D13" t="str">
            <v>Infrastruktura wodociągowa i sanitacyjna wsi</v>
          </cell>
          <cell r="E13">
            <v>2136510.55</v>
          </cell>
          <cell r="F13">
            <v>0</v>
          </cell>
          <cell r="G13">
            <v>0</v>
          </cell>
          <cell r="H13">
            <v>2136510.55</v>
          </cell>
        </row>
        <row r="14">
          <cell r="B14" t="str">
            <v> </v>
          </cell>
          <cell r="C14" t="str">
            <v>4260</v>
          </cell>
          <cell r="D14" t="str">
            <v>Zakup energii</v>
          </cell>
        </row>
        <row r="15">
          <cell r="B15" t="str">
            <v> </v>
          </cell>
          <cell r="C15" t="str">
            <v>4210</v>
          </cell>
          <cell r="D15" t="str">
            <v>Zakup materiałów i wyposażenia</v>
          </cell>
        </row>
        <row r="16">
          <cell r="B16" t="str">
            <v> </v>
          </cell>
          <cell r="C16" t="str">
            <v>4270</v>
          </cell>
          <cell r="D16" t="str">
            <v>Zakup usług remontowych</v>
          </cell>
        </row>
        <row r="17">
          <cell r="B17" t="str">
            <v> </v>
          </cell>
          <cell r="C17" t="str">
            <v>4300</v>
          </cell>
          <cell r="D17" t="str">
            <v>Zakup usług pozostałych</v>
          </cell>
          <cell r="E17">
            <v>5000</v>
          </cell>
          <cell r="H17">
            <v>5000</v>
          </cell>
        </row>
        <row r="18">
          <cell r="B18" t="str">
            <v> </v>
          </cell>
          <cell r="C18" t="str">
            <v>4430</v>
          </cell>
          <cell r="D18" t="str">
            <v>Różne opłaty i składki</v>
          </cell>
          <cell r="E18">
            <v>45000</v>
          </cell>
          <cell r="H18">
            <v>45000</v>
          </cell>
        </row>
        <row r="19">
          <cell r="B19" t="str">
            <v> </v>
          </cell>
          <cell r="C19" t="str">
            <v>6050</v>
          </cell>
          <cell r="D19" t="str">
            <v>Wydatki inwestycyjne jednostek budżetowych</v>
          </cell>
          <cell r="E19">
            <v>170000</v>
          </cell>
          <cell r="H19">
            <v>170000</v>
          </cell>
        </row>
        <row r="20">
          <cell r="B20" t="str">
            <v> </v>
          </cell>
          <cell r="C20" t="str">
            <v>6057</v>
          </cell>
          <cell r="D20" t="str">
            <v>Wydatki inwestycyjne jednostek budżetowych</v>
          </cell>
          <cell r="E20">
            <v>1216595.76</v>
          </cell>
          <cell r="H20">
            <v>1216595.76</v>
          </cell>
        </row>
        <row r="21">
          <cell r="B21" t="str">
            <v> </v>
          </cell>
          <cell r="C21" t="str">
            <v>6058</v>
          </cell>
          <cell r="D21" t="str">
            <v>Wydatki inwestycyjne jednostek budżetowych</v>
          </cell>
          <cell r="H21">
            <v>0</v>
          </cell>
        </row>
        <row r="22">
          <cell r="B22" t="str">
            <v> </v>
          </cell>
          <cell r="C22" t="str">
            <v>6059</v>
          </cell>
          <cell r="D22" t="str">
            <v>Wydatki inwestycyjne jednostek budżetowych</v>
          </cell>
          <cell r="E22">
            <v>699914.79</v>
          </cell>
          <cell r="H22">
            <v>699914.79</v>
          </cell>
        </row>
        <row r="23">
          <cell r="B23" t="str">
            <v> </v>
          </cell>
          <cell r="C23" t="str">
            <v>6060</v>
          </cell>
          <cell r="D23" t="str">
            <v>Wydatki na zakupy inwestycyjne jednostek budżetowych</v>
          </cell>
          <cell r="H23">
            <v>0</v>
          </cell>
        </row>
        <row r="24">
          <cell r="B24" t="str">
            <v>01030</v>
          </cell>
          <cell r="D24" t="str">
            <v>Izby rolnicze</v>
          </cell>
          <cell r="E24">
            <v>9000</v>
          </cell>
          <cell r="F24">
            <v>0</v>
          </cell>
          <cell r="G24">
            <v>0</v>
          </cell>
          <cell r="H24">
            <v>9000</v>
          </cell>
        </row>
        <row r="25">
          <cell r="B25" t="str">
            <v> </v>
          </cell>
          <cell r="C25" t="str">
            <v>2850</v>
          </cell>
          <cell r="D25" t="str">
            <v>Wpłaty gmin na rzecz izb rolniczych w wysokości 2% uzyskanych wpływów z podatku rolnego</v>
          </cell>
          <cell r="E25">
            <v>9000</v>
          </cell>
          <cell r="H25">
            <v>9000</v>
          </cell>
        </row>
        <row r="26">
          <cell r="B26" t="str">
            <v> </v>
          </cell>
          <cell r="C26" t="str">
            <v>4110</v>
          </cell>
          <cell r="D26" t="str">
            <v>Składki na ubezpieczenia społeczne</v>
          </cell>
        </row>
        <row r="27">
          <cell r="B27" t="str">
            <v> </v>
          </cell>
          <cell r="C27" t="str">
            <v>4120</v>
          </cell>
          <cell r="D27" t="str">
            <v>Składki na Fundusz Pracy</v>
          </cell>
        </row>
        <row r="28">
          <cell r="B28" t="str">
            <v> </v>
          </cell>
          <cell r="C28" t="str">
            <v>4170</v>
          </cell>
          <cell r="D28" t="str">
            <v>Wynagrodzenia bezosobowe</v>
          </cell>
        </row>
        <row r="29">
          <cell r="B29" t="str">
            <v>01095</v>
          </cell>
          <cell r="D29" t="str">
            <v>Pozostała działalność</v>
          </cell>
          <cell r="E29">
            <v>0</v>
          </cell>
          <cell r="F29">
            <v>0</v>
          </cell>
          <cell r="G29">
            <v>239947.71</v>
          </cell>
          <cell r="H29">
            <v>239947.71</v>
          </cell>
        </row>
        <row r="30">
          <cell r="B30" t="str">
            <v> </v>
          </cell>
          <cell r="C30" t="str">
            <v>4010</v>
          </cell>
          <cell r="D30" t="str">
            <v>Wynagrodzenia osobowe pracowników</v>
          </cell>
          <cell r="G30">
            <v>3935.47</v>
          </cell>
          <cell r="H30">
            <v>3935.47</v>
          </cell>
        </row>
        <row r="31">
          <cell r="B31" t="str">
            <v> </v>
          </cell>
          <cell r="C31" t="str">
            <v>4110</v>
          </cell>
          <cell r="D31" t="str">
            <v>Składki na ubezpieczenia społeczne</v>
          </cell>
          <cell r="G31">
            <v>672.97</v>
          </cell>
          <cell r="H31">
            <v>672.97</v>
          </cell>
        </row>
        <row r="32">
          <cell r="B32" t="str">
            <v> </v>
          </cell>
          <cell r="C32" t="str">
            <v>4120</v>
          </cell>
          <cell r="D32" t="str">
            <v>Składki na Fundusz Pracy</v>
          </cell>
          <cell r="G32">
            <v>96.42</v>
          </cell>
          <cell r="H32">
            <v>96.42</v>
          </cell>
        </row>
        <row r="33">
          <cell r="B33" t="str">
            <v> </v>
          </cell>
          <cell r="C33" t="str">
            <v>4210</v>
          </cell>
          <cell r="D33" t="str">
            <v>Zakup materiałów i wyposażenia</v>
          </cell>
          <cell r="H33">
            <v>0</v>
          </cell>
        </row>
        <row r="34">
          <cell r="B34" t="str">
            <v> </v>
          </cell>
          <cell r="C34" t="str">
            <v>4300</v>
          </cell>
          <cell r="D34" t="str">
            <v>Zakup usług pozostałych</v>
          </cell>
          <cell r="H34">
            <v>0</v>
          </cell>
        </row>
        <row r="35">
          <cell r="B35" t="str">
            <v> </v>
          </cell>
          <cell r="C35" t="str">
            <v>4430</v>
          </cell>
          <cell r="D35" t="str">
            <v>Różne opłaty i składki</v>
          </cell>
          <cell r="G35">
            <v>235242.85</v>
          </cell>
          <cell r="H35">
            <v>235242.85</v>
          </cell>
        </row>
        <row r="36">
          <cell r="A36" t="str">
            <v>400</v>
          </cell>
          <cell r="D36" t="str">
            <v>Wytwarzanie i zaopatrywanie w energie elektryczną, gaz i wodę</v>
          </cell>
          <cell r="E36">
            <v>715179.29</v>
          </cell>
          <cell r="F36">
            <v>0</v>
          </cell>
          <cell r="G36">
            <v>0</v>
          </cell>
          <cell r="H36">
            <v>715179.29</v>
          </cell>
        </row>
        <row r="37">
          <cell r="B37" t="str">
            <v>40002</v>
          </cell>
          <cell r="D37" t="str">
            <v>Dostarczanie wody</v>
          </cell>
          <cell r="E37">
            <v>715179.29</v>
          </cell>
          <cell r="F37">
            <v>0</v>
          </cell>
          <cell r="G37">
            <v>0</v>
          </cell>
          <cell r="H37">
            <v>715179.29</v>
          </cell>
        </row>
        <row r="38">
          <cell r="B38" t="str">
            <v> </v>
          </cell>
          <cell r="C38" t="str">
            <v>2650</v>
          </cell>
          <cell r="D38" t="str">
            <v>Dotacja przedmiotowa z budżetu dla samorządowego zakładu budżetowego</v>
          </cell>
          <cell r="E38">
            <v>389179.29</v>
          </cell>
          <cell r="H38">
            <v>389179.29</v>
          </cell>
        </row>
        <row r="39">
          <cell r="B39" t="str">
            <v> </v>
          </cell>
          <cell r="C39" t="str">
            <v>6210</v>
          </cell>
          <cell r="D39" t="str">
            <v>Dotacje celowe z budżetu na finnsowanie lub dofinansowanie kosztów realizacji inwestycji i zakupów inwestycyjnych samorządowych zakładów budżetowych</v>
          </cell>
          <cell r="E39">
            <v>326000</v>
          </cell>
          <cell r="H39">
            <v>326000</v>
          </cell>
        </row>
        <row r="40">
          <cell r="A40" t="str">
            <v>600</v>
          </cell>
          <cell r="D40" t="str">
            <v>Transport i łączność</v>
          </cell>
          <cell r="E40">
            <v>9407329.29</v>
          </cell>
          <cell r="F40">
            <v>100000</v>
          </cell>
          <cell r="G40">
            <v>145000</v>
          </cell>
          <cell r="H40">
            <v>9452329.29</v>
          </cell>
        </row>
        <row r="41">
          <cell r="B41" t="str">
            <v>60004</v>
          </cell>
          <cell r="D41" t="str">
            <v>Lokalny transport zbiorowy</v>
          </cell>
          <cell r="E41">
            <v>329115</v>
          </cell>
          <cell r="F41">
            <v>0</v>
          </cell>
          <cell r="G41">
            <v>0</v>
          </cell>
          <cell r="H41">
            <v>329115</v>
          </cell>
        </row>
        <row r="42">
          <cell r="B42" t="str">
            <v> </v>
          </cell>
          <cell r="C42" t="str">
            <v>2310</v>
          </cell>
          <cell r="D42" t="str">
            <v>Dotacje celowe przekazane gminie na zadania bieżące realizowane na podstawie porozumień  (umów) między jednostkami samorządu terytorialnego</v>
          </cell>
          <cell r="E42">
            <v>329115</v>
          </cell>
          <cell r="H42">
            <v>329115</v>
          </cell>
        </row>
        <row r="43">
          <cell r="B43" t="str">
            <v> </v>
          </cell>
          <cell r="C43" t="str">
            <v>4300</v>
          </cell>
          <cell r="D43" t="str">
            <v>Zakup usług pozostałych</v>
          </cell>
        </row>
        <row r="44">
          <cell r="B44" t="str">
            <v>60014</v>
          </cell>
          <cell r="D44" t="str">
            <v>Drogi publiczne powiatowe</v>
          </cell>
          <cell r="E44">
            <v>591114.29</v>
          </cell>
          <cell r="F44">
            <v>0</v>
          </cell>
          <cell r="G44">
            <v>0</v>
          </cell>
          <cell r="H44">
            <v>591114.29</v>
          </cell>
        </row>
        <row r="45">
          <cell r="B45" t="str">
            <v> </v>
          </cell>
          <cell r="C45" t="str">
            <v>2320</v>
          </cell>
          <cell r="D45" t="str">
            <v>Dotacje celowe przekazane dla powiatu na zadania bieżące realizowane na podstawie porozumień (umów) między jednostkami samorządu terytorialnego</v>
          </cell>
        </row>
        <row r="46">
          <cell r="B46" t="str">
            <v> </v>
          </cell>
          <cell r="C46" t="str">
            <v>4430</v>
          </cell>
          <cell r="D46" t="str">
            <v>Różne opłaty i składki</v>
          </cell>
          <cell r="E46">
            <v>1000</v>
          </cell>
          <cell r="H46">
            <v>1000</v>
          </cell>
        </row>
        <row r="47">
          <cell r="B47" t="str">
            <v> </v>
          </cell>
          <cell r="C47" t="str">
            <v>6050</v>
          </cell>
          <cell r="D47" t="str">
            <v>Wydatki inwestycyjne jednostek budżetowych</v>
          </cell>
          <cell r="H47">
            <v>0</v>
          </cell>
        </row>
        <row r="48">
          <cell r="B48" t="str">
            <v> </v>
          </cell>
          <cell r="C48" t="str">
            <v>6620</v>
          </cell>
          <cell r="D48" t="str">
            <v>Dotacje celowe przekazane dla powiatu na inwestycje i zakupy inwestycyjne realizowane na podstawie porozumień (umów) między jednostkami samorządu terytorialnego</v>
          </cell>
          <cell r="E48">
            <v>590114.29</v>
          </cell>
          <cell r="H48">
            <v>590114.29</v>
          </cell>
        </row>
        <row r="49">
          <cell r="B49" t="str">
            <v> </v>
          </cell>
          <cell r="C49" t="str">
            <v>1.</v>
          </cell>
          <cell r="D49" t="str">
            <v>Przebudowa drogi nr 1506N w miejscowości Rudka</v>
          </cell>
          <cell r="E49">
            <v>388514.29</v>
          </cell>
          <cell r="H49">
            <v>388514.29</v>
          </cell>
        </row>
        <row r="50">
          <cell r="B50" t="str">
            <v> </v>
          </cell>
          <cell r="C50" t="str">
            <v>2.</v>
          </cell>
          <cell r="D50" t="str">
            <v>Budowa ścieżki rowerowo-pieszej przy drodze powiatowej nr 1637N Kamionek-Szczycionek -etap II</v>
          </cell>
          <cell r="E50">
            <v>201600</v>
          </cell>
          <cell r="H50">
            <v>201600</v>
          </cell>
        </row>
        <row r="51">
          <cell r="B51" t="str">
            <v> </v>
          </cell>
          <cell r="C51" t="str">
            <v>3.</v>
          </cell>
          <cell r="D51" t="str">
            <v>Przebudowa drogi nr 1659N Janowo-Sędansk-Siódmak</v>
          </cell>
        </row>
        <row r="52">
          <cell r="B52" t="str">
            <v> </v>
          </cell>
          <cell r="C52" t="str">
            <v>4.</v>
          </cell>
          <cell r="D52" t="str">
            <v>Przebudowa chodnika w miejscowości Wawrochy</v>
          </cell>
        </row>
        <row r="53">
          <cell r="C53" t="str">
            <v>5.</v>
          </cell>
          <cell r="D53" t="str">
            <v>Opracowanie dokumentacji na rozbudowe drogi powiatowej Nr 1659N Siódmak- dr.kraj. Nr 57</v>
          </cell>
        </row>
        <row r="54">
          <cell r="C54" t="str">
            <v>6.</v>
          </cell>
        </row>
        <row r="55">
          <cell r="C55" t="str">
            <v>7.</v>
          </cell>
        </row>
        <row r="56">
          <cell r="B56" t="str">
            <v>60016</v>
          </cell>
          <cell r="D56" t="str">
            <v>Drogi publiczne gminne</v>
          </cell>
          <cell r="E56">
            <v>7657100</v>
          </cell>
          <cell r="F56">
            <v>100000</v>
          </cell>
          <cell r="G56">
            <v>145000</v>
          </cell>
          <cell r="H56">
            <v>7702100</v>
          </cell>
        </row>
        <row r="57">
          <cell r="B57" t="str">
            <v> </v>
          </cell>
          <cell r="C57" t="str">
            <v>2320</v>
          </cell>
          <cell r="D57" t="str">
            <v>Dotacje celowe przekazane dla powiatu na zadania bieżące realizowane na podstawie porozumień (umów) między jednostkami samorządu terytorialnego</v>
          </cell>
          <cell r="H57">
            <v>0</v>
          </cell>
        </row>
        <row r="58">
          <cell r="B58" t="str">
            <v> </v>
          </cell>
          <cell r="C58" t="str">
            <v>4170</v>
          </cell>
          <cell r="D58" t="str">
            <v>Wynagrodzenia bezosobowe</v>
          </cell>
          <cell r="E58">
            <v>18000</v>
          </cell>
          <cell r="H58">
            <v>18000</v>
          </cell>
        </row>
        <row r="59">
          <cell r="B59" t="str">
            <v> </v>
          </cell>
          <cell r="C59" t="str">
            <v>4110</v>
          </cell>
          <cell r="D59" t="str">
            <v>Składki na ubezpieczenia społeczne</v>
          </cell>
          <cell r="E59">
            <v>3500</v>
          </cell>
          <cell r="H59">
            <v>3500</v>
          </cell>
        </row>
        <row r="60">
          <cell r="B60" t="str">
            <v> </v>
          </cell>
          <cell r="C60" t="str">
            <v>4120</v>
          </cell>
          <cell r="D60" t="str">
            <v>Składki na Fundusz Pracy</v>
          </cell>
          <cell r="E60">
            <v>600</v>
          </cell>
          <cell r="H60">
            <v>600</v>
          </cell>
        </row>
        <row r="61">
          <cell r="B61" t="str">
            <v> </v>
          </cell>
          <cell r="C61" t="str">
            <v>4210</v>
          </cell>
          <cell r="D61" t="str">
            <v>Zakup materiałów i wyposażenia</v>
          </cell>
          <cell r="E61">
            <v>83000</v>
          </cell>
          <cell r="H61">
            <v>83000</v>
          </cell>
        </row>
        <row r="62">
          <cell r="B62" t="str">
            <v> </v>
          </cell>
          <cell r="C62" t="str">
            <v>4270</v>
          </cell>
          <cell r="D62" t="str">
            <v>Zakup usług remontowych</v>
          </cell>
          <cell r="E62">
            <v>240000</v>
          </cell>
          <cell r="H62">
            <v>240000</v>
          </cell>
        </row>
        <row r="63">
          <cell r="B63" t="str">
            <v> </v>
          </cell>
          <cell r="C63" t="str">
            <v>4300</v>
          </cell>
          <cell r="D63" t="str">
            <v>Zakup usług pozostałych</v>
          </cell>
          <cell r="E63">
            <v>122000</v>
          </cell>
          <cell r="H63">
            <v>122000</v>
          </cell>
        </row>
        <row r="64">
          <cell r="B64" t="str">
            <v> </v>
          </cell>
          <cell r="C64" t="str">
            <v>4430</v>
          </cell>
          <cell r="D64" t="str">
            <v>Różne opłaty i składki</v>
          </cell>
          <cell r="H64">
            <v>0</v>
          </cell>
        </row>
        <row r="65">
          <cell r="B65" t="str">
            <v> </v>
          </cell>
          <cell r="C65" t="str">
            <v>6050</v>
          </cell>
          <cell r="D65" t="str">
            <v>Wydatki inwestycyjne jednostek budżetowych</v>
          </cell>
          <cell r="E65">
            <v>900000</v>
          </cell>
          <cell r="G65">
            <v>45000</v>
          </cell>
          <cell r="H65">
            <v>945000</v>
          </cell>
        </row>
        <row r="66">
          <cell r="B66" t="str">
            <v> </v>
          </cell>
          <cell r="C66" t="str">
            <v>6057</v>
          </cell>
          <cell r="D66" t="str">
            <v>Wydatki inwestycyjne jednostek budżetowych</v>
          </cell>
          <cell r="E66">
            <v>5940000</v>
          </cell>
          <cell r="F66">
            <v>100000</v>
          </cell>
          <cell r="H66">
            <v>5840000</v>
          </cell>
        </row>
        <row r="67">
          <cell r="B67" t="str">
            <v> </v>
          </cell>
          <cell r="C67" t="str">
            <v>6059</v>
          </cell>
          <cell r="D67" t="str">
            <v>Wydatki inwestycyjne jednostek budżetowych</v>
          </cell>
          <cell r="E67">
            <v>350000</v>
          </cell>
          <cell r="G67">
            <v>100000</v>
          </cell>
          <cell r="H67">
            <v>450000</v>
          </cell>
        </row>
        <row r="68">
          <cell r="B68" t="str">
            <v> </v>
          </cell>
          <cell r="C68" t="str">
            <v>6060</v>
          </cell>
          <cell r="D68" t="str">
            <v>Wydatki na zakupy inwestycyjne jednostek budżetowych</v>
          </cell>
        </row>
        <row r="69">
          <cell r="B69" t="str">
            <v> </v>
          </cell>
          <cell r="C69" t="str">
            <v>6610</v>
          </cell>
          <cell r="D69" t="str">
            <v>Dotacje celowe przekazane gminie na inwestycje i zakupy inwestycyjne realizowane na podstawie porozumień (umów) między jednostkami samorządu terytorialnego</v>
          </cell>
        </row>
        <row r="70">
          <cell r="B70" t="str">
            <v>60017</v>
          </cell>
          <cell r="D70" t="str">
            <v>Drogi wewnętrzne</v>
          </cell>
          <cell r="E70">
            <v>830000</v>
          </cell>
          <cell r="F70">
            <v>0</v>
          </cell>
          <cell r="G70">
            <v>0</v>
          </cell>
          <cell r="H70">
            <v>830000</v>
          </cell>
        </row>
        <row r="71">
          <cell r="B71" t="str">
            <v> </v>
          </cell>
          <cell r="C71" t="str">
            <v>4210</v>
          </cell>
          <cell r="D71" t="str">
            <v>Zakup materiałów i wyposażenia</v>
          </cell>
          <cell r="E71">
            <v>10000</v>
          </cell>
          <cell r="H71">
            <v>10000</v>
          </cell>
        </row>
        <row r="72">
          <cell r="C72" t="str">
            <v>4270</v>
          </cell>
          <cell r="D72" t="str">
            <v>Zakup usług remontowych</v>
          </cell>
          <cell r="E72">
            <v>10000</v>
          </cell>
          <cell r="H72">
            <v>10000</v>
          </cell>
        </row>
        <row r="73">
          <cell r="B73" t="str">
            <v> </v>
          </cell>
          <cell r="C73" t="str">
            <v>6050</v>
          </cell>
          <cell r="D73" t="str">
            <v>Wydatki inwestycyjne jednostek budżetowych</v>
          </cell>
          <cell r="E73">
            <v>810000</v>
          </cell>
          <cell r="H73">
            <v>810000</v>
          </cell>
        </row>
        <row r="74">
          <cell r="B74" t="str">
            <v> </v>
          </cell>
          <cell r="C74" t="str">
            <v>6057</v>
          </cell>
          <cell r="D74" t="str">
            <v>Wydatki inwestycyjne jednostek budżetowych</v>
          </cell>
        </row>
        <row r="75">
          <cell r="B75" t="str">
            <v> </v>
          </cell>
          <cell r="C75" t="str">
            <v>6059</v>
          </cell>
          <cell r="D75" t="str">
            <v>Wydatki inwestycyjne jednostek budżetowych</v>
          </cell>
        </row>
        <row r="76">
          <cell r="B76" t="str">
            <v>60095</v>
          </cell>
          <cell r="D76" t="str">
            <v>Pozostała działalność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 t="str">
            <v> </v>
          </cell>
          <cell r="C77" t="str">
            <v>2310</v>
          </cell>
          <cell r="D77" t="str">
            <v>Dotacje celowe przekazane gminie na zadania bieżące realizowane na podstawie porozumień  (umów) między jednostkami samorządu terytorialnego</v>
          </cell>
        </row>
        <row r="78">
          <cell r="B78" t="str">
            <v> </v>
          </cell>
          <cell r="C78" t="str">
            <v>6050</v>
          </cell>
          <cell r="D78" t="str">
            <v>Wydatki inwestycyjne jednostek budżetowych</v>
          </cell>
        </row>
        <row r="79">
          <cell r="B79" t="str">
            <v> </v>
          </cell>
          <cell r="C79" t="str">
            <v>6610</v>
          </cell>
          <cell r="D79" t="str">
            <v>Dotacje celowe przekazane gminie na inwestycje i zakupy inwestycyjne realizowane na podstawie porozumień (umów) między jednostkami samorządu terytorialnego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B80" t="str">
            <v> </v>
          </cell>
          <cell r="C80" t="str">
            <v>1.</v>
          </cell>
          <cell r="D80" t="str">
            <v>Opracowanie studium na budowę obwodnicy Szczytno</v>
          </cell>
        </row>
        <row r="81">
          <cell r="B81" t="str">
            <v> </v>
          </cell>
          <cell r="C81" t="str">
            <v>2.</v>
          </cell>
        </row>
        <row r="82">
          <cell r="B82" t="str">
            <v> </v>
          </cell>
          <cell r="C82" t="str">
            <v>3.</v>
          </cell>
        </row>
        <row r="83">
          <cell r="C83" t="str">
            <v>4.</v>
          </cell>
        </row>
        <row r="84">
          <cell r="A84" t="str">
            <v>630</v>
          </cell>
          <cell r="D84" t="str">
            <v>Turystyka</v>
          </cell>
          <cell r="E84">
            <v>13000</v>
          </cell>
          <cell r="F84">
            <v>0</v>
          </cell>
          <cell r="G84">
            <v>0</v>
          </cell>
          <cell r="H84">
            <v>13000</v>
          </cell>
        </row>
        <row r="85">
          <cell r="B85" t="str">
            <v>63003</v>
          </cell>
          <cell r="D85" t="str">
            <v>Zadania w zakresie upowszechniania turystki</v>
          </cell>
          <cell r="E85">
            <v>13000</v>
          </cell>
          <cell r="F85">
            <v>0</v>
          </cell>
          <cell r="G85">
            <v>0</v>
          </cell>
          <cell r="H85">
            <v>13000</v>
          </cell>
        </row>
        <row r="86">
          <cell r="B86" t="str">
            <v> </v>
          </cell>
          <cell r="C86" t="str">
            <v>4210</v>
          </cell>
          <cell r="D86" t="str">
            <v>Zakup materiałów i wyposażenia</v>
          </cell>
        </row>
        <row r="87">
          <cell r="B87" t="str">
            <v> </v>
          </cell>
          <cell r="C87" t="str">
            <v>4260</v>
          </cell>
          <cell r="D87" t="str">
            <v>Zakup energii</v>
          </cell>
          <cell r="E87">
            <v>10000</v>
          </cell>
          <cell r="H87">
            <v>10000</v>
          </cell>
        </row>
        <row r="88">
          <cell r="B88" t="str">
            <v> </v>
          </cell>
          <cell r="C88" t="str">
            <v>4300</v>
          </cell>
          <cell r="D88" t="str">
            <v>Zakup usług pozostałych</v>
          </cell>
          <cell r="E88">
            <v>3000</v>
          </cell>
          <cell r="H88">
            <v>3000</v>
          </cell>
        </row>
        <row r="89">
          <cell r="B89" t="str">
            <v> </v>
          </cell>
          <cell r="C89" t="str">
            <v>4430</v>
          </cell>
          <cell r="D89" t="str">
            <v>Różne opłaty i składki</v>
          </cell>
        </row>
        <row r="90">
          <cell r="B90" t="str">
            <v>63095</v>
          </cell>
          <cell r="D90" t="str">
            <v>Pozostała działalność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B91" t="str">
            <v> </v>
          </cell>
          <cell r="C91" t="str">
            <v>4270</v>
          </cell>
          <cell r="D91" t="str">
            <v>Zakup usług remontowych</v>
          </cell>
        </row>
        <row r="92">
          <cell r="A92" t="str">
            <v>700</v>
          </cell>
          <cell r="D92" t="str">
            <v>Gospodarka mieszkaniowa</v>
          </cell>
          <cell r="E92">
            <v>501000</v>
          </cell>
          <cell r="F92">
            <v>0</v>
          </cell>
          <cell r="G92">
            <v>0</v>
          </cell>
          <cell r="H92">
            <v>501000</v>
          </cell>
        </row>
        <row r="93">
          <cell r="B93" t="str">
            <v>70004</v>
          </cell>
          <cell r="D93" t="str">
            <v>Różne jednostki obsługi gospodarki mieszkaniowej 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 t="str">
            <v> </v>
          </cell>
          <cell r="C94" t="str">
            <v>4160</v>
          </cell>
          <cell r="D94" t="str">
            <v>Pokrycie ujemnego wyniku finansowego i przejętych zobowiązań po likwidowanych i przekształcanych jednostkach zaliczanych do sektora finansów publicznych</v>
          </cell>
        </row>
        <row r="95">
          <cell r="B95" t="str">
            <v>70005</v>
          </cell>
          <cell r="D95" t="str">
            <v>Gospodarka gruntami i nieruchomościami</v>
          </cell>
          <cell r="E95">
            <v>248000</v>
          </cell>
          <cell r="F95">
            <v>0</v>
          </cell>
          <cell r="G95">
            <v>0</v>
          </cell>
          <cell r="H95">
            <v>248000</v>
          </cell>
        </row>
        <row r="96">
          <cell r="B96" t="str">
            <v> </v>
          </cell>
          <cell r="C96" t="str">
            <v>3030</v>
          </cell>
          <cell r="D96" t="str">
            <v>Różne wydatki na rzecz osób fizycznych</v>
          </cell>
        </row>
        <row r="97">
          <cell r="B97" t="str">
            <v> </v>
          </cell>
          <cell r="C97" t="str">
            <v>4170</v>
          </cell>
          <cell r="D97" t="str">
            <v>Wynagrodzenia bezosobowe</v>
          </cell>
        </row>
        <row r="98">
          <cell r="C98" t="str">
            <v>4260</v>
          </cell>
          <cell r="D98" t="str">
            <v>Zakup energii</v>
          </cell>
        </row>
        <row r="99">
          <cell r="B99" t="str">
            <v> </v>
          </cell>
          <cell r="C99" t="str">
            <v>4300</v>
          </cell>
          <cell r="D99" t="str">
            <v>Zakup usług pozostałych</v>
          </cell>
          <cell r="E99">
            <v>76000</v>
          </cell>
          <cell r="H99">
            <v>76000</v>
          </cell>
        </row>
        <row r="100">
          <cell r="C100" t="str">
            <v>4430</v>
          </cell>
          <cell r="D100" t="str">
            <v>Różne opłaty i składki</v>
          </cell>
          <cell r="E100">
            <v>35000</v>
          </cell>
          <cell r="H100">
            <v>35000</v>
          </cell>
        </row>
        <row r="101">
          <cell r="B101" t="str">
            <v> </v>
          </cell>
          <cell r="C101" t="str">
            <v>6050</v>
          </cell>
          <cell r="D101" t="str">
            <v>Wydatki inwestycyjne jednostek budżetowych</v>
          </cell>
          <cell r="E101">
            <v>37000</v>
          </cell>
          <cell r="H101">
            <v>37000</v>
          </cell>
        </row>
        <row r="102">
          <cell r="B102" t="str">
            <v> </v>
          </cell>
          <cell r="C102" t="str">
            <v>6060</v>
          </cell>
          <cell r="D102" t="str">
            <v>Wydatki na zakupy inwestycyjne jednostek budżetowych</v>
          </cell>
          <cell r="E102">
            <v>100000</v>
          </cell>
          <cell r="H102">
            <v>100000</v>
          </cell>
        </row>
        <row r="103">
          <cell r="B103" t="str">
            <v>70078</v>
          </cell>
          <cell r="D103" t="str">
            <v>Usuwanie skutków klęsk żywiołowych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B104" t="str">
            <v> </v>
          </cell>
          <cell r="C104" t="str">
            <v>4210</v>
          </cell>
          <cell r="D104" t="str">
            <v>Zakup materiałów i wyposażenia</v>
          </cell>
        </row>
        <row r="105">
          <cell r="B105" t="str">
            <v> </v>
          </cell>
          <cell r="C105" t="str">
            <v>4270</v>
          </cell>
          <cell r="D105" t="str">
            <v>Zakup usług remontowych</v>
          </cell>
        </row>
        <row r="106">
          <cell r="B106" t="str">
            <v> </v>
          </cell>
          <cell r="C106" t="str">
            <v>4300</v>
          </cell>
          <cell r="D106" t="str">
            <v>Zakup usług pozostałych</v>
          </cell>
        </row>
        <row r="107">
          <cell r="B107" t="str">
            <v>70095</v>
          </cell>
          <cell r="D107" t="str">
            <v>Pozostała działalność</v>
          </cell>
          <cell r="E107">
            <v>253000</v>
          </cell>
          <cell r="F107">
            <v>0</v>
          </cell>
          <cell r="G107">
            <v>0</v>
          </cell>
          <cell r="H107">
            <v>253000</v>
          </cell>
        </row>
        <row r="108">
          <cell r="B108" t="str">
            <v> </v>
          </cell>
          <cell r="C108" t="str">
            <v>4170</v>
          </cell>
          <cell r="D108" t="str">
            <v>Wynagrodzenia bezosobowe</v>
          </cell>
          <cell r="E108">
            <v>0</v>
          </cell>
          <cell r="H108">
            <v>0</v>
          </cell>
        </row>
        <row r="109">
          <cell r="B109" t="str">
            <v> </v>
          </cell>
          <cell r="C109" t="str">
            <v>4210</v>
          </cell>
          <cell r="D109" t="str">
            <v>Zakup materiałów i wyposażenia</v>
          </cell>
          <cell r="H109">
            <v>0</v>
          </cell>
        </row>
        <row r="110">
          <cell r="B110" t="str">
            <v> </v>
          </cell>
          <cell r="C110" t="str">
            <v>4270</v>
          </cell>
          <cell r="D110" t="str">
            <v>Zakup usług remontowych</v>
          </cell>
          <cell r="H110">
            <v>0</v>
          </cell>
        </row>
        <row r="111">
          <cell r="C111" t="str">
            <v>4300</v>
          </cell>
          <cell r="D111" t="str">
            <v>Zakup usług pozostałych</v>
          </cell>
          <cell r="E111">
            <v>238000</v>
          </cell>
          <cell r="H111">
            <v>238000</v>
          </cell>
        </row>
        <row r="112">
          <cell r="C112" t="str">
            <v>4570</v>
          </cell>
          <cell r="D112" t="str">
            <v>Odsetki od nieterminowych wpłat z tytułu pozostałych  podatków i opłat</v>
          </cell>
          <cell r="E112">
            <v>500</v>
          </cell>
          <cell r="H112">
            <v>500</v>
          </cell>
        </row>
        <row r="113">
          <cell r="B113" t="str">
            <v> </v>
          </cell>
          <cell r="C113" t="str">
            <v>4600</v>
          </cell>
          <cell r="D113" t="str">
            <v>Kary i odszkodowania wypłacane na rzecz osób prawnych i innych jednostek organizacyjnych</v>
          </cell>
          <cell r="E113">
            <v>14500</v>
          </cell>
          <cell r="H113">
            <v>14500</v>
          </cell>
        </row>
        <row r="114">
          <cell r="A114" t="str">
            <v>750</v>
          </cell>
          <cell r="D114" t="str">
            <v>Administracja publiczna</v>
          </cell>
          <cell r="E114">
            <v>4844786</v>
          </cell>
          <cell r="F114">
            <v>0</v>
          </cell>
          <cell r="G114">
            <v>0</v>
          </cell>
          <cell r="H114">
            <v>4844786</v>
          </cell>
        </row>
        <row r="115">
          <cell r="B115" t="str">
            <v>75011</v>
          </cell>
          <cell r="D115" t="str">
            <v>Urzędy wojewódzkie</v>
          </cell>
          <cell r="E115">
            <v>109371</v>
          </cell>
          <cell r="F115">
            <v>0</v>
          </cell>
          <cell r="G115">
            <v>0</v>
          </cell>
          <cell r="H115">
            <v>109371</v>
          </cell>
        </row>
        <row r="116">
          <cell r="B116" t="str">
            <v> </v>
          </cell>
          <cell r="C116" t="str">
            <v>4010</v>
          </cell>
          <cell r="D116" t="str">
            <v>Wynagrodzenia osobowe pracowników</v>
          </cell>
          <cell r="E116">
            <v>80000</v>
          </cell>
          <cell r="H116">
            <v>80000</v>
          </cell>
        </row>
        <row r="117">
          <cell r="B117" t="str">
            <v> </v>
          </cell>
          <cell r="C117" t="str">
            <v>4040</v>
          </cell>
          <cell r="D117" t="str">
            <v>Dodatkowe wynagrodzenie roczne</v>
          </cell>
          <cell r="E117">
            <v>7000</v>
          </cell>
          <cell r="H117">
            <v>7000</v>
          </cell>
        </row>
        <row r="118">
          <cell r="B118" t="str">
            <v> </v>
          </cell>
          <cell r="C118" t="str">
            <v>4110</v>
          </cell>
          <cell r="D118" t="str">
            <v>Składki na ubezpieczenia społeczne</v>
          </cell>
          <cell r="E118">
            <v>16000</v>
          </cell>
          <cell r="H118">
            <v>16000</v>
          </cell>
        </row>
        <row r="119">
          <cell r="B119" t="str">
            <v> </v>
          </cell>
          <cell r="C119" t="str">
            <v>4120</v>
          </cell>
          <cell r="D119" t="str">
            <v>Składki na Fundusz Pracy</v>
          </cell>
          <cell r="E119">
            <v>2500</v>
          </cell>
          <cell r="H119">
            <v>2500</v>
          </cell>
        </row>
        <row r="120">
          <cell r="B120" t="str">
            <v> </v>
          </cell>
          <cell r="C120" t="str">
            <v>4140</v>
          </cell>
          <cell r="D120" t="str">
            <v>Wpłaty na Państwowy Fundusz Rehabilitacji Osób Niepełnosprawnych</v>
          </cell>
          <cell r="E120">
            <v>1500</v>
          </cell>
          <cell r="H120">
            <v>1500</v>
          </cell>
        </row>
        <row r="121">
          <cell r="B121" t="str">
            <v> </v>
          </cell>
          <cell r="C121" t="str">
            <v>4440</v>
          </cell>
          <cell r="D121" t="str">
            <v>Odpisy na zakładowy fundusz świadczeń socjalnych</v>
          </cell>
          <cell r="E121">
            <v>2371</v>
          </cell>
          <cell r="H121">
            <v>2371</v>
          </cell>
        </row>
        <row r="122">
          <cell r="B122" t="str">
            <v> </v>
          </cell>
          <cell r="C122" t="str">
            <v>4610</v>
          </cell>
          <cell r="D122" t="str">
            <v>Koszty postępowania sądowego i prokuratorskiego</v>
          </cell>
          <cell r="H122">
            <v>0</v>
          </cell>
        </row>
        <row r="123">
          <cell r="B123" t="str">
            <v> </v>
          </cell>
          <cell r="C123" t="str">
            <v>4740</v>
          </cell>
          <cell r="D123" t="str">
            <v>Zakup materiałów papierniczych do sprzętu drukarskiego i urządzeń kserograficznych</v>
          </cell>
          <cell r="H123">
            <v>0</v>
          </cell>
        </row>
        <row r="124">
          <cell r="B124" t="str">
            <v> </v>
          </cell>
          <cell r="C124" t="str">
            <v>4750</v>
          </cell>
          <cell r="D124" t="str">
            <v>Zakup akcesoriów komputerowych, w tym programów i licencji</v>
          </cell>
          <cell r="H124">
            <v>0</v>
          </cell>
        </row>
        <row r="125">
          <cell r="B125" t="str">
            <v>75022</v>
          </cell>
          <cell r="D125" t="str">
            <v>Rady gmin (miast i miast na prawach powiatu)</v>
          </cell>
          <cell r="E125">
            <v>142500</v>
          </cell>
          <cell r="F125">
            <v>0</v>
          </cell>
          <cell r="G125">
            <v>0</v>
          </cell>
          <cell r="H125">
            <v>142500</v>
          </cell>
        </row>
        <row r="126">
          <cell r="B126" t="str">
            <v> </v>
          </cell>
          <cell r="C126" t="str">
            <v>3030</v>
          </cell>
          <cell r="D126" t="str">
            <v>Różne wydatki na rzecz osób fizycznych</v>
          </cell>
          <cell r="E126">
            <v>134000</v>
          </cell>
          <cell r="H126">
            <v>134000</v>
          </cell>
        </row>
        <row r="127">
          <cell r="B127" t="str">
            <v> </v>
          </cell>
          <cell r="C127" t="str">
            <v>4210</v>
          </cell>
          <cell r="D127" t="str">
            <v>Zakup materiałów i wyposażenia</v>
          </cell>
          <cell r="E127">
            <v>5000</v>
          </cell>
          <cell r="H127">
            <v>5000</v>
          </cell>
        </row>
        <row r="128">
          <cell r="B128" t="str">
            <v> </v>
          </cell>
          <cell r="C128" t="str">
            <v>4300</v>
          </cell>
          <cell r="D128" t="str">
            <v>Zakup usług pozostałych</v>
          </cell>
          <cell r="E128">
            <v>3500</v>
          </cell>
          <cell r="H128">
            <v>3500</v>
          </cell>
        </row>
        <row r="129">
          <cell r="B129" t="str">
            <v> </v>
          </cell>
          <cell r="C129" t="str">
            <v>4400</v>
          </cell>
          <cell r="D129" t="str">
            <v>Opłaty za administrowanie i czynsze za budynki, lokale i pomieszczenia garażowe</v>
          </cell>
        </row>
        <row r="130">
          <cell r="B130" t="str">
            <v> </v>
          </cell>
          <cell r="C130" t="str">
            <v>4410</v>
          </cell>
          <cell r="D130" t="str">
            <v>Podróże służbowe krajowe</v>
          </cell>
        </row>
        <row r="131">
          <cell r="B131" t="str">
            <v>75023</v>
          </cell>
          <cell r="D131" t="str">
            <v>Urzędy gmin (miast i  miast na prawach powiatu)</v>
          </cell>
          <cell r="E131">
            <v>4350215</v>
          </cell>
          <cell r="F131">
            <v>0</v>
          </cell>
          <cell r="G131">
            <v>0</v>
          </cell>
          <cell r="H131">
            <v>4350215</v>
          </cell>
        </row>
        <row r="132">
          <cell r="B132" t="str">
            <v> </v>
          </cell>
          <cell r="C132" t="str">
            <v>2310</v>
          </cell>
          <cell r="D132" t="str">
            <v>Dotacje celowe przekazane gminie na zadania bieżące realizowane na podstawie porozumień  (umów) między jednostkami samorządu terytorialnego</v>
          </cell>
        </row>
        <row r="133">
          <cell r="C133" t="str">
            <v>3020</v>
          </cell>
          <cell r="D133" t="str">
            <v>Wydatki osobowe niezaliczone do wynagrodzeń</v>
          </cell>
          <cell r="E133">
            <v>8800</v>
          </cell>
          <cell r="H133">
            <v>8800</v>
          </cell>
        </row>
        <row r="134">
          <cell r="B134" t="str">
            <v> </v>
          </cell>
          <cell r="C134" t="str">
            <v>4010</v>
          </cell>
          <cell r="D134" t="str">
            <v>Wynagrodzenia osobowe pracowników</v>
          </cell>
          <cell r="E134">
            <v>1980000</v>
          </cell>
          <cell r="H134">
            <v>1980000</v>
          </cell>
        </row>
        <row r="135">
          <cell r="B135" t="str">
            <v> </v>
          </cell>
          <cell r="C135" t="str">
            <v>4040</v>
          </cell>
          <cell r="D135" t="str">
            <v>Dodatkowe wynagrodzenie roczne</v>
          </cell>
          <cell r="E135">
            <v>176000</v>
          </cell>
          <cell r="H135">
            <v>176000</v>
          </cell>
        </row>
        <row r="136">
          <cell r="C136" t="str">
            <v>4100</v>
          </cell>
          <cell r="D136" t="str">
            <v>Wynagrodzenia agencyjno-prowizyjne</v>
          </cell>
          <cell r="E136">
            <v>120000</v>
          </cell>
          <cell r="H136">
            <v>120000</v>
          </cell>
        </row>
        <row r="137">
          <cell r="B137" t="str">
            <v> </v>
          </cell>
          <cell r="C137" t="str">
            <v>4110</v>
          </cell>
          <cell r="D137" t="str">
            <v>Składki na ubezpieczenia społeczne</v>
          </cell>
          <cell r="E137">
            <v>400000</v>
          </cell>
          <cell r="H137">
            <v>400000</v>
          </cell>
        </row>
        <row r="138">
          <cell r="B138" t="str">
            <v> </v>
          </cell>
          <cell r="C138" t="str">
            <v>4120</v>
          </cell>
          <cell r="D138" t="str">
            <v>Składki na Fundusz Pracy</v>
          </cell>
          <cell r="E138">
            <v>56000</v>
          </cell>
          <cell r="H138">
            <v>56000</v>
          </cell>
        </row>
        <row r="139">
          <cell r="B139" t="str">
            <v> </v>
          </cell>
          <cell r="C139" t="str">
            <v>4140</v>
          </cell>
          <cell r="D139" t="str">
            <v>Wpłaty na Państwowy Fundusz Rehabilitacji Osób Niepełnosprawnych</v>
          </cell>
          <cell r="E139">
            <v>32000</v>
          </cell>
          <cell r="H139">
            <v>32000</v>
          </cell>
        </row>
        <row r="140">
          <cell r="B140" t="str">
            <v> </v>
          </cell>
          <cell r="C140" t="str">
            <v>4170</v>
          </cell>
          <cell r="D140" t="str">
            <v>Wynagrodzenia bezosobowe</v>
          </cell>
          <cell r="E140">
            <v>40000</v>
          </cell>
          <cell r="H140">
            <v>40000</v>
          </cell>
        </row>
        <row r="141">
          <cell r="B141" t="str">
            <v> </v>
          </cell>
          <cell r="C141" t="str">
            <v>4210</v>
          </cell>
          <cell r="D141" t="str">
            <v>Zakup materiałów i wyposażenia</v>
          </cell>
          <cell r="E141">
            <v>160100</v>
          </cell>
          <cell r="H141">
            <v>160100</v>
          </cell>
        </row>
        <row r="142">
          <cell r="B142" t="str">
            <v> </v>
          </cell>
          <cell r="C142" t="str">
            <v>4260</v>
          </cell>
          <cell r="D142" t="str">
            <v>Zakup energii</v>
          </cell>
          <cell r="E142">
            <v>84000</v>
          </cell>
          <cell r="H142">
            <v>84000</v>
          </cell>
        </row>
        <row r="143">
          <cell r="B143" t="str">
            <v> </v>
          </cell>
          <cell r="C143" t="str">
            <v>4270</v>
          </cell>
          <cell r="D143" t="str">
            <v>Zakup usług remontowych</v>
          </cell>
          <cell r="E143">
            <v>9000</v>
          </cell>
          <cell r="H143">
            <v>9000</v>
          </cell>
        </row>
        <row r="144">
          <cell r="B144" t="str">
            <v> </v>
          </cell>
          <cell r="C144" t="str">
            <v>4280</v>
          </cell>
          <cell r="D144" t="str">
            <v>Zakup usług zdrowotnych</v>
          </cell>
          <cell r="E144">
            <v>5000</v>
          </cell>
          <cell r="H144">
            <v>5000</v>
          </cell>
        </row>
        <row r="145">
          <cell r="B145" t="str">
            <v> </v>
          </cell>
          <cell r="C145" t="str">
            <v>4300</v>
          </cell>
          <cell r="D145" t="str">
            <v>Zakup usług pozostałych</v>
          </cell>
          <cell r="E145">
            <v>342300</v>
          </cell>
          <cell r="H145">
            <v>342300</v>
          </cell>
        </row>
        <row r="146">
          <cell r="B146" t="str">
            <v> </v>
          </cell>
          <cell r="C146" t="str">
            <v>4350</v>
          </cell>
          <cell r="D146" t="str">
            <v>Zakup usług dostępu do sieci Internet</v>
          </cell>
          <cell r="E146">
            <v>0</v>
          </cell>
          <cell r="H146">
            <v>0</v>
          </cell>
        </row>
        <row r="147">
          <cell r="B147" t="str">
            <v> </v>
          </cell>
          <cell r="C147" t="str">
            <v>4360</v>
          </cell>
          <cell r="D147" t="str">
            <v>Opłaty z tytułu zakupu usług telekomunikacyjnych </v>
          </cell>
          <cell r="E147">
            <v>28600</v>
          </cell>
          <cell r="H147">
            <v>28600</v>
          </cell>
        </row>
        <row r="148">
          <cell r="B148" t="str">
            <v> </v>
          </cell>
          <cell r="C148" t="str">
            <v>4370</v>
          </cell>
          <cell r="D148" t="str">
            <v>Opłaty z tytułu zakupu usług telekomunikacyjnych świadczonych w stacjonarnej publicznej sieci telefonicznej</v>
          </cell>
          <cell r="E148">
            <v>0</v>
          </cell>
          <cell r="H148">
            <v>0</v>
          </cell>
        </row>
        <row r="149">
          <cell r="B149" t="str">
            <v> </v>
          </cell>
          <cell r="C149" t="str">
            <v>4390</v>
          </cell>
          <cell r="D149" t="str">
            <v>Zakup usług obejmujących wykonanie ekspertyz, analiz i opinii</v>
          </cell>
          <cell r="E149">
            <v>3000</v>
          </cell>
          <cell r="H149">
            <v>3000</v>
          </cell>
        </row>
        <row r="150">
          <cell r="B150" t="str">
            <v> </v>
          </cell>
          <cell r="C150" t="str">
            <v>4400</v>
          </cell>
          <cell r="D150" t="str">
            <v>Opłaty za administrowanie i czynsze za budynki, lokale i pomieszczenia garażowe</v>
          </cell>
          <cell r="H150">
            <v>0</v>
          </cell>
        </row>
        <row r="151">
          <cell r="B151" t="str">
            <v> </v>
          </cell>
          <cell r="C151" t="str">
            <v>4410</v>
          </cell>
          <cell r="D151" t="str">
            <v>Podróże służbowe krajowe</v>
          </cell>
          <cell r="E151">
            <v>18000</v>
          </cell>
          <cell r="H151">
            <v>18000</v>
          </cell>
        </row>
        <row r="152">
          <cell r="B152" t="str">
            <v> </v>
          </cell>
          <cell r="C152" t="str">
            <v>4430</v>
          </cell>
          <cell r="D152" t="str">
            <v>Różne opłaty i składki</v>
          </cell>
          <cell r="E152">
            <v>6000</v>
          </cell>
          <cell r="H152">
            <v>6000</v>
          </cell>
        </row>
        <row r="153">
          <cell r="B153" t="str">
            <v> </v>
          </cell>
          <cell r="C153" t="str">
            <v>4440</v>
          </cell>
          <cell r="D153" t="str">
            <v>Odpisy na zakładowy fundusz świadczeń socjalnych</v>
          </cell>
          <cell r="E153">
            <v>51415</v>
          </cell>
          <cell r="H153">
            <v>51415</v>
          </cell>
        </row>
        <row r="154">
          <cell r="B154" t="str">
            <v> </v>
          </cell>
          <cell r="C154" t="str">
            <v>4480</v>
          </cell>
          <cell r="D154" t="str">
            <v>Podatek od nieruchomości</v>
          </cell>
          <cell r="E154">
            <v>800000</v>
          </cell>
          <cell r="H154">
            <v>800000</v>
          </cell>
        </row>
        <row r="155">
          <cell r="B155" t="str">
            <v> </v>
          </cell>
          <cell r="C155" t="str">
            <v>4580</v>
          </cell>
          <cell r="D155" t="str">
            <v>Pozostałe odsetki</v>
          </cell>
          <cell r="E155">
            <v>0</v>
          </cell>
          <cell r="H155">
            <v>0</v>
          </cell>
        </row>
        <row r="156">
          <cell r="B156" t="str">
            <v> </v>
          </cell>
          <cell r="C156" t="str">
            <v>4590</v>
          </cell>
          <cell r="D156" t="str">
            <v>Kary i odszkodowania wypłacane na rzecz osób fizycznych</v>
          </cell>
          <cell r="E156">
            <v>0</v>
          </cell>
          <cell r="H156">
            <v>0</v>
          </cell>
        </row>
        <row r="157">
          <cell r="B157" t="str">
            <v> </v>
          </cell>
          <cell r="C157" t="str">
            <v>4610</v>
          </cell>
          <cell r="D157" t="str">
            <v>Koszty postępowania sądowego i prokuratorskiego</v>
          </cell>
          <cell r="H157">
            <v>0</v>
          </cell>
        </row>
        <row r="158">
          <cell r="B158" t="str">
            <v> </v>
          </cell>
          <cell r="C158" t="str">
            <v>4700</v>
          </cell>
          <cell r="D158" t="str">
            <v>Szkolenia pracowników niebędących członkami korpusu służby cywilnej</v>
          </cell>
          <cell r="E158">
            <v>30000</v>
          </cell>
          <cell r="H158">
            <v>30000</v>
          </cell>
        </row>
        <row r="159">
          <cell r="B159" t="str">
            <v> </v>
          </cell>
          <cell r="C159" t="str">
            <v>4740</v>
          </cell>
          <cell r="D159" t="str">
            <v>Zakup materiałów papierniczych do sprzętu drukarskiego i urządzeń kserograficznych</v>
          </cell>
          <cell r="H159">
            <v>0</v>
          </cell>
        </row>
        <row r="160">
          <cell r="B160" t="str">
            <v> </v>
          </cell>
          <cell r="C160" t="str">
            <v>4750</v>
          </cell>
          <cell r="D160" t="str">
            <v>Zakup akcesoriów komputerowych, w tym programów i licencji</v>
          </cell>
          <cell r="H160">
            <v>0</v>
          </cell>
        </row>
        <row r="161">
          <cell r="B161" t="str">
            <v> </v>
          </cell>
          <cell r="C161" t="str">
            <v>6050</v>
          </cell>
          <cell r="D161" t="str">
            <v>Wydatki inwestycyjne jednostek budżetowych</v>
          </cell>
          <cell r="E161">
            <v>0</v>
          </cell>
          <cell r="H161">
            <v>0</v>
          </cell>
        </row>
        <row r="162">
          <cell r="B162" t="str">
            <v> </v>
          </cell>
          <cell r="C162" t="str">
            <v>6060</v>
          </cell>
          <cell r="D162" t="str">
            <v>Wydatki na zakupy inwestycyjne jednostek budżetowych</v>
          </cell>
          <cell r="H162">
            <v>0</v>
          </cell>
        </row>
        <row r="163">
          <cell r="B163" t="str">
            <v>75045</v>
          </cell>
          <cell r="D163" t="str">
            <v>Komisje poborowe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B164" t="str">
            <v> </v>
          </cell>
          <cell r="C164" t="str">
            <v>4210</v>
          </cell>
          <cell r="D164" t="str">
            <v>Zakup materiałów i wyposażenia</v>
          </cell>
          <cell r="H164">
            <v>0</v>
          </cell>
        </row>
        <row r="165">
          <cell r="B165" t="str">
            <v> </v>
          </cell>
          <cell r="C165" t="str">
            <v>4300</v>
          </cell>
          <cell r="D165" t="str">
            <v>Zakup usług pozostałych</v>
          </cell>
          <cell r="H165">
            <v>0</v>
          </cell>
        </row>
        <row r="166">
          <cell r="B166" t="str">
            <v>75056</v>
          </cell>
          <cell r="D166" t="str">
            <v>Spis powszechny i inne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B167" t="str">
            <v> </v>
          </cell>
          <cell r="C167" t="str">
            <v>3020</v>
          </cell>
          <cell r="D167" t="str">
            <v>Wydatki osobowe niezaliczone do wynagrodzeń</v>
          </cell>
          <cell r="H167">
            <v>0</v>
          </cell>
        </row>
        <row r="168">
          <cell r="B168" t="str">
            <v> </v>
          </cell>
          <cell r="C168" t="str">
            <v>3040</v>
          </cell>
          <cell r="D168" t="str">
            <v>Nagrody o charakterze szczególnycm niezaliczane do wynagrodzeń</v>
          </cell>
          <cell r="H168">
            <v>0</v>
          </cell>
        </row>
        <row r="169">
          <cell r="B169" t="str">
            <v> </v>
          </cell>
          <cell r="C169" t="str">
            <v>4110</v>
          </cell>
          <cell r="D169" t="str">
            <v>Składki na ubezpieczenia społeczne</v>
          </cell>
          <cell r="H169">
            <v>0</v>
          </cell>
        </row>
        <row r="170">
          <cell r="B170" t="str">
            <v> </v>
          </cell>
          <cell r="C170" t="str">
            <v>4120</v>
          </cell>
          <cell r="D170" t="str">
            <v>Składki na Fundusz Pracy</v>
          </cell>
          <cell r="H170">
            <v>0</v>
          </cell>
        </row>
        <row r="171">
          <cell r="B171" t="str">
            <v> </v>
          </cell>
          <cell r="C171" t="str">
            <v>4170</v>
          </cell>
          <cell r="D171" t="str">
            <v>Wynagrodzenia bezosobowe</v>
          </cell>
          <cell r="H171">
            <v>0</v>
          </cell>
        </row>
        <row r="172">
          <cell r="B172" t="str">
            <v> </v>
          </cell>
          <cell r="C172" t="str">
            <v>4210</v>
          </cell>
          <cell r="D172" t="str">
            <v>Zakup materiałów i wyposażenia</v>
          </cell>
          <cell r="H172">
            <v>0</v>
          </cell>
        </row>
        <row r="173">
          <cell r="B173" t="str">
            <v> </v>
          </cell>
          <cell r="C173" t="str">
            <v>4740</v>
          </cell>
          <cell r="D173" t="str">
            <v>Zakup materiałów papierniczych do sprzętu drukarskiego i urządzeń kserograficznych</v>
          </cell>
          <cell r="H173">
            <v>0</v>
          </cell>
        </row>
        <row r="174">
          <cell r="B174" t="str">
            <v> </v>
          </cell>
          <cell r="C174" t="str">
            <v>4750</v>
          </cell>
          <cell r="D174" t="str">
            <v>Zakup akcesoriów komputerowych, w tym programów i licencji</v>
          </cell>
          <cell r="H174">
            <v>0</v>
          </cell>
        </row>
        <row r="175">
          <cell r="B175" t="str">
            <v>75075</v>
          </cell>
          <cell r="D175" t="str">
            <v>Promocja jednostek samorządu terytorialnego</v>
          </cell>
          <cell r="E175">
            <v>134000</v>
          </cell>
          <cell r="F175">
            <v>0</v>
          </cell>
          <cell r="G175">
            <v>0</v>
          </cell>
          <cell r="H175">
            <v>134000</v>
          </cell>
        </row>
        <row r="176">
          <cell r="B176" t="str">
            <v> </v>
          </cell>
          <cell r="C176" t="str">
            <v>4170</v>
          </cell>
          <cell r="D176" t="str">
            <v>Wynagrodzenia bezosobowe</v>
          </cell>
          <cell r="E176">
            <v>0</v>
          </cell>
          <cell r="H176">
            <v>0</v>
          </cell>
        </row>
        <row r="177">
          <cell r="B177" t="str">
            <v> </v>
          </cell>
          <cell r="C177" t="str">
            <v>4177</v>
          </cell>
          <cell r="D177" t="str">
            <v>Wynagrodzenia bezosobowe</v>
          </cell>
          <cell r="E177">
            <v>0</v>
          </cell>
          <cell r="H177">
            <v>0</v>
          </cell>
        </row>
        <row r="178">
          <cell r="B178" t="str">
            <v> </v>
          </cell>
          <cell r="C178" t="str">
            <v>4179</v>
          </cell>
          <cell r="D178" t="str">
            <v>Wynagrodzenia bezosobowe</v>
          </cell>
          <cell r="E178">
            <v>0</v>
          </cell>
          <cell r="H178">
            <v>0</v>
          </cell>
        </row>
        <row r="179">
          <cell r="B179" t="str">
            <v> </v>
          </cell>
          <cell r="C179" t="str">
            <v>2310</v>
          </cell>
          <cell r="D179" t="str">
            <v>Dotacje celowe przekazane gminie na zadania bieżące realizowane na podstawie porozumień  (umów) między jednostkami samorządu terytorialnego</v>
          </cell>
          <cell r="E179">
            <v>4000</v>
          </cell>
          <cell r="F179">
            <v>0</v>
          </cell>
          <cell r="G179">
            <v>0</v>
          </cell>
          <cell r="H179">
            <v>4000</v>
          </cell>
        </row>
        <row r="180">
          <cell r="B180" t="str">
            <v> </v>
          </cell>
          <cell r="C180" t="str">
            <v>1.</v>
          </cell>
          <cell r="D180" t="str">
            <v>Dożynki powiatowe</v>
          </cell>
          <cell r="E180">
            <v>4000</v>
          </cell>
          <cell r="F180">
            <v>0</v>
          </cell>
          <cell r="H180">
            <v>4000</v>
          </cell>
        </row>
        <row r="181">
          <cell r="B181" t="str">
            <v> </v>
          </cell>
          <cell r="C181" t="str">
            <v>4210</v>
          </cell>
          <cell r="D181" t="str">
            <v>Zakup materiałów i wyposażenia</v>
          </cell>
          <cell r="E181">
            <v>114000</v>
          </cell>
          <cell r="H181">
            <v>114000</v>
          </cell>
        </row>
        <row r="182">
          <cell r="B182" t="str">
            <v> </v>
          </cell>
          <cell r="C182" t="str">
            <v>4217</v>
          </cell>
          <cell r="D182" t="str">
            <v>Zakup materiałów i wyposażenia</v>
          </cell>
          <cell r="E182">
            <v>0</v>
          </cell>
          <cell r="H182">
            <v>0</v>
          </cell>
        </row>
        <row r="183">
          <cell r="B183" t="str">
            <v> </v>
          </cell>
          <cell r="C183" t="str">
            <v>4219</v>
          </cell>
          <cell r="D183" t="str">
            <v>Zakup materiałów i wyposażenia</v>
          </cell>
          <cell r="E183">
            <v>0</v>
          </cell>
          <cell r="H183">
            <v>0</v>
          </cell>
        </row>
        <row r="184">
          <cell r="C184" t="str">
            <v>4300</v>
          </cell>
          <cell r="D184" t="str">
            <v>Zakup usług pozostałych</v>
          </cell>
          <cell r="E184">
            <v>16000</v>
          </cell>
          <cell r="H184">
            <v>16000</v>
          </cell>
        </row>
        <row r="185">
          <cell r="C185" t="str">
            <v>4307</v>
          </cell>
          <cell r="D185" t="str">
            <v>Zakup usług pozostałych</v>
          </cell>
          <cell r="E185">
            <v>0</v>
          </cell>
          <cell r="H185">
            <v>0</v>
          </cell>
        </row>
        <row r="186">
          <cell r="B186" t="str">
            <v> </v>
          </cell>
          <cell r="C186" t="str">
            <v>4309</v>
          </cell>
          <cell r="D186" t="str">
            <v>Zakup usług pozostałych</v>
          </cell>
          <cell r="E186">
            <v>0</v>
          </cell>
          <cell r="H186">
            <v>0</v>
          </cell>
        </row>
        <row r="187">
          <cell r="B187" t="str">
            <v>75095</v>
          </cell>
          <cell r="D187" t="str">
            <v>Pozostała działalność</v>
          </cell>
          <cell r="E187">
            <v>108700</v>
          </cell>
          <cell r="F187">
            <v>0</v>
          </cell>
          <cell r="G187">
            <v>0</v>
          </cell>
          <cell r="H187">
            <v>108700</v>
          </cell>
        </row>
        <row r="188">
          <cell r="B188" t="str">
            <v> </v>
          </cell>
          <cell r="C188" t="str">
            <v>3030</v>
          </cell>
          <cell r="D188" t="str">
            <v>Różne wydatki na rzecz osób fizycznych</v>
          </cell>
          <cell r="E188">
            <v>90000</v>
          </cell>
          <cell r="H188">
            <v>90000</v>
          </cell>
        </row>
        <row r="189">
          <cell r="C189" t="str">
            <v>4210</v>
          </cell>
          <cell r="D189" t="str">
            <v>Zakup materiałów i wyposażenia</v>
          </cell>
          <cell r="E189">
            <v>18700</v>
          </cell>
          <cell r="H189">
            <v>18700</v>
          </cell>
        </row>
        <row r="190">
          <cell r="C190" t="str">
            <v>4300</v>
          </cell>
          <cell r="D190" t="str">
            <v>Zakup usług pozostałych</v>
          </cell>
        </row>
        <row r="191">
          <cell r="A191" t="str">
            <v>751</v>
          </cell>
          <cell r="D191" t="str">
            <v>Urzędy naczelnych organów władzy państwowej, kontroli i ochrony prawa oraz sądownictwa</v>
          </cell>
          <cell r="E191">
            <v>30005</v>
          </cell>
          <cell r="F191">
            <v>0</v>
          </cell>
          <cell r="G191">
            <v>0</v>
          </cell>
          <cell r="H191">
            <v>30005</v>
          </cell>
        </row>
        <row r="192">
          <cell r="B192" t="str">
            <v>75101</v>
          </cell>
          <cell r="D192" t="str">
            <v>Urzędy naczelnych organów władzy państwowej, kontroli i ochrony prawa</v>
          </cell>
          <cell r="E192">
            <v>1925</v>
          </cell>
          <cell r="F192">
            <v>0</v>
          </cell>
          <cell r="G192">
            <v>0</v>
          </cell>
          <cell r="H192">
            <v>1925</v>
          </cell>
        </row>
        <row r="193">
          <cell r="B193" t="str">
            <v> </v>
          </cell>
          <cell r="C193" t="str">
            <v>4110</v>
          </cell>
          <cell r="D193" t="str">
            <v>Składki na ubezpieczenia społeczne</v>
          </cell>
          <cell r="E193">
            <v>243.16</v>
          </cell>
          <cell r="H193">
            <v>243.16</v>
          </cell>
        </row>
        <row r="194">
          <cell r="B194" t="str">
            <v> </v>
          </cell>
          <cell r="C194" t="str">
            <v>4120</v>
          </cell>
          <cell r="D194" t="str">
            <v>Składki na Fundusz Pracy</v>
          </cell>
          <cell r="E194">
            <v>34.84</v>
          </cell>
          <cell r="H194">
            <v>34.84</v>
          </cell>
        </row>
        <row r="195">
          <cell r="B195" t="str">
            <v> </v>
          </cell>
          <cell r="C195" t="str">
            <v>4170</v>
          </cell>
          <cell r="D195" t="str">
            <v>Wynagrodzenia bezosobowe</v>
          </cell>
          <cell r="E195">
            <v>1422</v>
          </cell>
          <cell r="H195">
            <v>1422</v>
          </cell>
        </row>
        <row r="196">
          <cell r="B196" t="str">
            <v> </v>
          </cell>
          <cell r="C196" t="str">
            <v>4210</v>
          </cell>
          <cell r="D196" t="str">
            <v>Zakup materiałów i wyposażenia</v>
          </cell>
          <cell r="E196">
            <v>225</v>
          </cell>
          <cell r="H196">
            <v>225</v>
          </cell>
        </row>
        <row r="197">
          <cell r="B197" t="str">
            <v>75113</v>
          </cell>
          <cell r="D197" t="str">
            <v>Wybory do Parlamentu Europejskiego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B198" t="str">
            <v> </v>
          </cell>
          <cell r="C198" t="str">
            <v>3030</v>
          </cell>
          <cell r="D198" t="str">
            <v>Różne wydatki na rzecz osób fizycznych</v>
          </cell>
          <cell r="H198">
            <v>0</v>
          </cell>
        </row>
        <row r="199">
          <cell r="B199" t="str">
            <v> </v>
          </cell>
          <cell r="C199" t="str">
            <v>4110</v>
          </cell>
          <cell r="D199" t="str">
            <v>Składki na ubezpieczenia społeczne</v>
          </cell>
          <cell r="H199">
            <v>0</v>
          </cell>
        </row>
        <row r="200">
          <cell r="B200" t="str">
            <v> </v>
          </cell>
          <cell r="C200" t="str">
            <v>4120</v>
          </cell>
          <cell r="D200" t="str">
            <v>Składki na Fundusz Pracy</v>
          </cell>
          <cell r="H200">
            <v>0</v>
          </cell>
        </row>
        <row r="201">
          <cell r="B201" t="str">
            <v> </v>
          </cell>
          <cell r="C201" t="str">
            <v>4170</v>
          </cell>
          <cell r="D201" t="str">
            <v>Wynagrodzenia bezosobowe</v>
          </cell>
          <cell r="H201">
            <v>0</v>
          </cell>
        </row>
        <row r="202">
          <cell r="B202" t="str">
            <v> </v>
          </cell>
          <cell r="C202" t="str">
            <v>4210</v>
          </cell>
          <cell r="D202" t="str">
            <v>Zakup materiałów i wyposażenia</v>
          </cell>
          <cell r="H202">
            <v>0</v>
          </cell>
        </row>
        <row r="203">
          <cell r="B203" t="str">
            <v> </v>
          </cell>
          <cell r="C203" t="str">
            <v>4300</v>
          </cell>
          <cell r="D203" t="str">
            <v>Zakup usług pozostałych</v>
          </cell>
          <cell r="H203">
            <v>0</v>
          </cell>
        </row>
        <row r="204">
          <cell r="B204" t="str">
            <v> </v>
          </cell>
          <cell r="C204" t="str">
            <v>4360</v>
          </cell>
          <cell r="D204" t="str">
            <v>Opłaty z tytułu zakupu usług telekomunikacyjnych świadczonych w ruchomej publicznej sieci telefonicznej</v>
          </cell>
          <cell r="H204">
            <v>0</v>
          </cell>
        </row>
        <row r="205">
          <cell r="B205" t="str">
            <v> </v>
          </cell>
          <cell r="C205" t="str">
            <v>4410</v>
          </cell>
          <cell r="D205" t="str">
            <v>Podróże służbowe krajowe</v>
          </cell>
          <cell r="H205">
            <v>0</v>
          </cell>
        </row>
        <row r="206">
          <cell r="B206" t="str">
            <v>75107</v>
          </cell>
          <cell r="D206" t="str">
            <v>Wybory Prezydenta Rzeczypospolitej Polski</v>
          </cell>
          <cell r="E206">
            <v>22119</v>
          </cell>
          <cell r="F206">
            <v>0</v>
          </cell>
          <cell r="G206">
            <v>0</v>
          </cell>
          <cell r="H206">
            <v>22119</v>
          </cell>
        </row>
        <row r="207">
          <cell r="B207" t="str">
            <v> </v>
          </cell>
          <cell r="C207" t="str">
            <v>3030</v>
          </cell>
          <cell r="D207" t="str">
            <v>Różne wydatki na rzecz osób fizycznych</v>
          </cell>
          <cell r="E207">
            <v>1500</v>
          </cell>
          <cell r="H207">
            <v>1500</v>
          </cell>
        </row>
        <row r="208">
          <cell r="B208" t="str">
            <v> </v>
          </cell>
          <cell r="C208" t="str">
            <v>4170</v>
          </cell>
          <cell r="D208" t="str">
            <v>Wynagrodzenia bezosobowe</v>
          </cell>
          <cell r="E208">
            <v>17269</v>
          </cell>
          <cell r="H208">
            <v>17269</v>
          </cell>
        </row>
        <row r="209">
          <cell r="B209" t="str">
            <v> </v>
          </cell>
          <cell r="C209" t="str">
            <v>4210</v>
          </cell>
          <cell r="D209" t="str">
            <v>Zakup materiałów i wyposażenia</v>
          </cell>
          <cell r="E209">
            <v>3200</v>
          </cell>
          <cell r="H209">
            <v>3200</v>
          </cell>
        </row>
        <row r="210">
          <cell r="B210" t="str">
            <v> </v>
          </cell>
          <cell r="C210" t="str">
            <v>4300</v>
          </cell>
          <cell r="D210" t="str">
            <v>Zakup usług pozosatałych</v>
          </cell>
          <cell r="E210">
            <v>150</v>
          </cell>
          <cell r="H210">
            <v>150</v>
          </cell>
        </row>
        <row r="211">
          <cell r="B211" t="str">
            <v>75109</v>
          </cell>
          <cell r="D211" t="str">
            <v>Wybory do rad gmin, rad powiatów i sejmików województw, wybory wójtów, burmistrzów i prezydentów miast oraz referenda gminne, powiatowe i wojewódzkie</v>
          </cell>
          <cell r="E211">
            <v>5961</v>
          </cell>
          <cell r="F211">
            <v>0</v>
          </cell>
          <cell r="G211">
            <v>0</v>
          </cell>
          <cell r="H211">
            <v>5961</v>
          </cell>
        </row>
        <row r="212">
          <cell r="B212" t="str">
            <v> </v>
          </cell>
          <cell r="C212" t="str">
            <v>3030</v>
          </cell>
          <cell r="D212" t="str">
            <v>Różne wydatki na rzecz osób fizycznych</v>
          </cell>
          <cell r="E212">
            <v>4655</v>
          </cell>
          <cell r="H212">
            <v>4655</v>
          </cell>
        </row>
        <row r="213">
          <cell r="B213" t="str">
            <v> </v>
          </cell>
          <cell r="C213" t="str">
            <v>4170</v>
          </cell>
          <cell r="D213" t="str">
            <v>Wynagrodzenia bezosobowe</v>
          </cell>
          <cell r="E213">
            <v>929</v>
          </cell>
          <cell r="H213">
            <v>929</v>
          </cell>
        </row>
        <row r="214">
          <cell r="B214" t="str">
            <v> </v>
          </cell>
          <cell r="C214" t="str">
            <v>4210</v>
          </cell>
          <cell r="D214" t="str">
            <v>Zakup materiałów i wyposażenia</v>
          </cell>
          <cell r="E214">
            <v>200</v>
          </cell>
          <cell r="H214">
            <v>200</v>
          </cell>
        </row>
        <row r="215">
          <cell r="B215" t="str">
            <v> </v>
          </cell>
          <cell r="C215" t="str">
            <v>4300</v>
          </cell>
          <cell r="D215" t="str">
            <v>Zakup usług pozosatałych</v>
          </cell>
          <cell r="E215">
            <v>177</v>
          </cell>
          <cell r="H215">
            <v>177</v>
          </cell>
        </row>
        <row r="216">
          <cell r="B216" t="str">
            <v> </v>
          </cell>
          <cell r="C216" t="str">
            <v>4740</v>
          </cell>
          <cell r="D216" t="str">
            <v>Zakup materiałów papierniczych do sprzętu drukarskiego i urządzeń kserograficznych</v>
          </cell>
        </row>
        <row r="217">
          <cell r="B217" t="str">
            <v> </v>
          </cell>
          <cell r="C217" t="str">
            <v>4750</v>
          </cell>
          <cell r="D217" t="str">
            <v>Zakup akcesoriów komputerowych, w tym programów i licencji</v>
          </cell>
        </row>
        <row r="218">
          <cell r="A218" t="str">
            <v>752</v>
          </cell>
          <cell r="D218" t="str">
            <v>Obrona narodowa</v>
          </cell>
          <cell r="E218">
            <v>4900</v>
          </cell>
          <cell r="F218">
            <v>0</v>
          </cell>
          <cell r="G218">
            <v>2000</v>
          </cell>
          <cell r="H218">
            <v>6900</v>
          </cell>
        </row>
        <row r="219">
          <cell r="B219" t="str">
            <v>75212</v>
          </cell>
          <cell r="D219" t="str">
            <v>Pozostałe wydatki obronne</v>
          </cell>
          <cell r="E219">
            <v>4900</v>
          </cell>
          <cell r="F219">
            <v>0</v>
          </cell>
          <cell r="G219">
            <v>2000</v>
          </cell>
          <cell r="H219">
            <v>6900</v>
          </cell>
        </row>
        <row r="220">
          <cell r="B220" t="str">
            <v> </v>
          </cell>
          <cell r="C220" t="str">
            <v>3030</v>
          </cell>
          <cell r="D220" t="str">
            <v>Różne wydatki na rzecz osób fizycznych</v>
          </cell>
          <cell r="E220">
            <v>2000</v>
          </cell>
          <cell r="G220">
            <v>2000</v>
          </cell>
          <cell r="H220">
            <v>4000</v>
          </cell>
        </row>
        <row r="221">
          <cell r="B221" t="str">
            <v> </v>
          </cell>
          <cell r="C221" t="str">
            <v>4210</v>
          </cell>
          <cell r="D221" t="str">
            <v>Zakup materiałów i wyposażenia</v>
          </cell>
          <cell r="E221">
            <v>1000</v>
          </cell>
          <cell r="H221">
            <v>1000</v>
          </cell>
        </row>
        <row r="222">
          <cell r="B222" t="str">
            <v> </v>
          </cell>
          <cell r="C222" t="str">
            <v>4300</v>
          </cell>
          <cell r="D222" t="str">
            <v>Zakup usług pozostałych</v>
          </cell>
          <cell r="E222">
            <v>1900</v>
          </cell>
          <cell r="H222">
            <v>1900</v>
          </cell>
        </row>
        <row r="223">
          <cell r="A223" t="str">
            <v>754</v>
          </cell>
          <cell r="D223" t="str">
            <v>Bezpieczeństwo publiczne i ochrona przeciwpożarowa</v>
          </cell>
          <cell r="E223">
            <v>268950</v>
          </cell>
          <cell r="F223">
            <v>0</v>
          </cell>
          <cell r="G223">
            <v>0</v>
          </cell>
          <cell r="H223">
            <v>268950</v>
          </cell>
        </row>
        <row r="224">
          <cell r="B224" t="str">
            <v>75405</v>
          </cell>
          <cell r="D224" t="str">
            <v>Komendy powiatowe Policji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B225" t="str">
            <v> </v>
          </cell>
          <cell r="C225" t="str">
            <v>6170</v>
          </cell>
          <cell r="D225" t="str">
            <v>Wpłaty jednostek na państwowy fundusz celowy na finansowanie lub dofinansowanie zadań inwestycyjnych</v>
          </cell>
          <cell r="H225">
            <v>0</v>
          </cell>
        </row>
        <row r="226">
          <cell r="B226" t="str">
            <v>75411</v>
          </cell>
          <cell r="D226" t="str">
            <v>Komendy powiatowe Państwowej Straży Pożarnej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B227" t="str">
            <v> </v>
          </cell>
          <cell r="C227" t="str">
            <v>2320</v>
          </cell>
          <cell r="D227" t="str">
            <v>Dotacje celowe przekazane dla powiatu na zadania bieżące realizowane na podstawie porozumień (umów) między jednostkami samorządu terytorialnego</v>
          </cell>
        </row>
        <row r="228">
          <cell r="B228" t="str">
            <v> </v>
          </cell>
          <cell r="C228" t="str">
            <v>6620</v>
          </cell>
          <cell r="D228" t="str">
            <v>Dotacje celowe przekazane dla powiatu na inwestycje i zakupy inwestycyjne realizowane na podstawie porozumień (umów) między jednostkami samorządu terytorialnego</v>
          </cell>
        </row>
        <row r="229">
          <cell r="B229" t="str">
            <v>75412</v>
          </cell>
          <cell r="D229" t="str">
            <v>Ochotnicze straże pożarne</v>
          </cell>
          <cell r="E229">
            <v>243950</v>
          </cell>
          <cell r="F229">
            <v>0</v>
          </cell>
          <cell r="G229">
            <v>0</v>
          </cell>
          <cell r="H229">
            <v>243950</v>
          </cell>
        </row>
        <row r="230">
          <cell r="B230" t="str">
            <v> </v>
          </cell>
          <cell r="C230" t="str">
            <v>2320</v>
          </cell>
          <cell r="D230" t="str">
            <v>Dotacje celowe przekazane dla powiatu na zadania bieżące realizowane na podstawie porozumień (umów) między jednostkami samorządu terytorialnego</v>
          </cell>
          <cell r="E230">
            <v>1000</v>
          </cell>
          <cell r="H230">
            <v>1000</v>
          </cell>
        </row>
        <row r="231">
          <cell r="B231" t="str">
            <v> </v>
          </cell>
          <cell r="C231" t="str">
            <v>1.</v>
          </cell>
          <cell r="D231" t="str">
            <v>Zawody powiatowe</v>
          </cell>
          <cell r="E231">
            <v>1000</v>
          </cell>
          <cell r="H231">
            <v>1000</v>
          </cell>
        </row>
        <row r="232">
          <cell r="B232" t="str">
            <v> </v>
          </cell>
          <cell r="C232" t="str">
            <v>2.</v>
          </cell>
        </row>
        <row r="233">
          <cell r="B233" t="str">
            <v> </v>
          </cell>
          <cell r="C233" t="str">
            <v>3.</v>
          </cell>
        </row>
        <row r="234">
          <cell r="C234" t="str">
            <v>4.</v>
          </cell>
        </row>
        <row r="235">
          <cell r="B235" t="str">
            <v> </v>
          </cell>
          <cell r="C235" t="str">
            <v>3030</v>
          </cell>
          <cell r="D235" t="str">
            <v>Różne wydatki na rzecz osób fizycznych</v>
          </cell>
          <cell r="E235">
            <v>18000</v>
          </cell>
          <cell r="H235">
            <v>18000</v>
          </cell>
        </row>
        <row r="236">
          <cell r="B236" t="str">
            <v> </v>
          </cell>
          <cell r="C236" t="str">
            <v>4110</v>
          </cell>
          <cell r="D236" t="str">
            <v>Składki na ubezpieczenia społeczne</v>
          </cell>
          <cell r="E236">
            <v>3000</v>
          </cell>
          <cell r="H236">
            <v>3000</v>
          </cell>
        </row>
        <row r="237">
          <cell r="B237" t="str">
            <v> </v>
          </cell>
          <cell r="C237" t="str">
            <v>4120</v>
          </cell>
          <cell r="D237" t="str">
            <v>Składki na Fundusz Pracy</v>
          </cell>
          <cell r="E237">
            <v>450</v>
          </cell>
          <cell r="H237">
            <v>450</v>
          </cell>
        </row>
        <row r="238">
          <cell r="B238" t="str">
            <v> </v>
          </cell>
          <cell r="C238" t="str">
            <v>4170</v>
          </cell>
          <cell r="D238" t="str">
            <v>Wynagrodzenia bezosobowe</v>
          </cell>
          <cell r="E238">
            <v>32000</v>
          </cell>
          <cell r="H238">
            <v>32000</v>
          </cell>
        </row>
        <row r="239">
          <cell r="B239" t="str">
            <v> </v>
          </cell>
          <cell r="C239" t="str">
            <v>4210</v>
          </cell>
          <cell r="D239" t="str">
            <v>Zakup materiałów i wyposażenia</v>
          </cell>
          <cell r="E239">
            <v>60000</v>
          </cell>
          <cell r="H239">
            <v>60000</v>
          </cell>
        </row>
        <row r="240">
          <cell r="B240" t="str">
            <v> </v>
          </cell>
          <cell r="C240" t="str">
            <v>4260</v>
          </cell>
          <cell r="D240" t="str">
            <v>Zakup energii</v>
          </cell>
          <cell r="E240">
            <v>35000</v>
          </cell>
          <cell r="H240">
            <v>35000</v>
          </cell>
        </row>
        <row r="241">
          <cell r="B241" t="str">
            <v> </v>
          </cell>
          <cell r="C241" t="str">
            <v>4270</v>
          </cell>
          <cell r="D241" t="str">
            <v>Zakup usług remontowych</v>
          </cell>
          <cell r="E241">
            <v>5000</v>
          </cell>
          <cell r="H241">
            <v>5000</v>
          </cell>
        </row>
        <row r="242">
          <cell r="B242" t="str">
            <v> </v>
          </cell>
          <cell r="C242" t="str">
            <v>4280</v>
          </cell>
          <cell r="D242" t="str">
            <v>Zakup usług zdrowotnych</v>
          </cell>
          <cell r="E242">
            <v>8000</v>
          </cell>
          <cell r="H242">
            <v>8000</v>
          </cell>
        </row>
        <row r="243">
          <cell r="B243" t="str">
            <v> </v>
          </cell>
          <cell r="C243" t="str">
            <v>4300</v>
          </cell>
          <cell r="D243" t="str">
            <v>Zakup usług pozostałych</v>
          </cell>
          <cell r="E243">
            <v>20000</v>
          </cell>
          <cell r="H243">
            <v>20000</v>
          </cell>
        </row>
        <row r="244">
          <cell r="B244" t="str">
            <v> </v>
          </cell>
          <cell r="C244" t="str">
            <v>4410</v>
          </cell>
          <cell r="D244" t="str">
            <v>Podróże służbowe krajowe</v>
          </cell>
          <cell r="H244">
            <v>0</v>
          </cell>
        </row>
        <row r="245">
          <cell r="B245" t="str">
            <v> </v>
          </cell>
          <cell r="C245" t="str">
            <v>4430</v>
          </cell>
          <cell r="D245" t="str">
            <v>Różne opłaty i składki</v>
          </cell>
          <cell r="E245">
            <v>41500</v>
          </cell>
          <cell r="H245">
            <v>41500</v>
          </cell>
        </row>
        <row r="246">
          <cell r="C246" t="str">
            <v>4580</v>
          </cell>
          <cell r="D246" t="str">
            <v>Pozostałe odsetki</v>
          </cell>
          <cell r="H246">
            <v>0</v>
          </cell>
        </row>
        <row r="247">
          <cell r="B247" t="str">
            <v> </v>
          </cell>
          <cell r="C247" t="str">
            <v>4700</v>
          </cell>
          <cell r="D247" t="str">
            <v>Szkolenia pracowników niebędących członkami korpusu służby cywilnej</v>
          </cell>
          <cell r="E247">
            <v>3000</v>
          </cell>
          <cell r="H247">
            <v>3000</v>
          </cell>
        </row>
        <row r="248">
          <cell r="B248" t="str">
            <v> </v>
          </cell>
          <cell r="C248" t="str">
            <v>6050</v>
          </cell>
          <cell r="D248" t="str">
            <v>Wydatki inwestycyjne jednostek budżetowych</v>
          </cell>
          <cell r="H248">
            <v>0</v>
          </cell>
        </row>
        <row r="249">
          <cell r="B249" t="str">
            <v> </v>
          </cell>
          <cell r="C249" t="str">
            <v>6060</v>
          </cell>
          <cell r="D249" t="str">
            <v>Wydatki na zakupy inwestycyjne jednostek budżetowych</v>
          </cell>
          <cell r="E249">
            <v>17000</v>
          </cell>
          <cell r="H249">
            <v>17000</v>
          </cell>
        </row>
        <row r="250">
          <cell r="B250" t="str">
            <v>75414</v>
          </cell>
          <cell r="D250" t="str">
            <v>Obrona cywilna</v>
          </cell>
          <cell r="E250">
            <v>3000</v>
          </cell>
          <cell r="F250">
            <v>0</v>
          </cell>
          <cell r="G250">
            <v>0</v>
          </cell>
          <cell r="H250">
            <v>3000</v>
          </cell>
        </row>
        <row r="251">
          <cell r="B251" t="str">
            <v> </v>
          </cell>
          <cell r="C251" t="str">
            <v>4300</v>
          </cell>
          <cell r="D251" t="str">
            <v>Zakup usług pozostałych</v>
          </cell>
          <cell r="E251">
            <v>3000</v>
          </cell>
          <cell r="H251">
            <v>3000</v>
          </cell>
        </row>
        <row r="252">
          <cell r="B252" t="str">
            <v> </v>
          </cell>
          <cell r="C252" t="str">
            <v>4210</v>
          </cell>
          <cell r="D252" t="str">
            <v>Zakup materiałów i wyposażenia</v>
          </cell>
        </row>
        <row r="253">
          <cell r="B253" t="str">
            <v> </v>
          </cell>
          <cell r="C253" t="str">
            <v>4700</v>
          </cell>
          <cell r="D253" t="str">
            <v>Szkolenia pracowników niebędących członkami korpusu służby cywilnej</v>
          </cell>
        </row>
        <row r="254">
          <cell r="B254" t="str">
            <v>75421</v>
          </cell>
          <cell r="D254" t="str">
            <v>Zarządzanie kryzysowe</v>
          </cell>
          <cell r="E254">
            <v>2000</v>
          </cell>
          <cell r="F254">
            <v>0</v>
          </cell>
          <cell r="G254">
            <v>0</v>
          </cell>
          <cell r="H254">
            <v>2000</v>
          </cell>
        </row>
        <row r="255">
          <cell r="B255" t="str">
            <v> </v>
          </cell>
          <cell r="C255" t="str">
            <v>4210</v>
          </cell>
          <cell r="D255" t="str">
            <v>Zakup materiałów i wyposażenia</v>
          </cell>
          <cell r="E255">
            <v>2000</v>
          </cell>
          <cell r="H255">
            <v>2000</v>
          </cell>
        </row>
        <row r="256">
          <cell r="B256" t="str">
            <v> </v>
          </cell>
          <cell r="C256" t="str">
            <v>4300</v>
          </cell>
          <cell r="D256" t="str">
            <v>Zakup usług pozostałych</v>
          </cell>
        </row>
        <row r="257">
          <cell r="B257" t="str">
            <v> </v>
          </cell>
          <cell r="C257" t="str">
            <v>4700</v>
          </cell>
          <cell r="D257" t="str">
            <v>Szkolenia pracowników niebędących członkami korpusu służby cywilnej</v>
          </cell>
        </row>
        <row r="258">
          <cell r="B258" t="str">
            <v> </v>
          </cell>
          <cell r="C258" t="str">
            <v>4810</v>
          </cell>
          <cell r="D258" t="str">
            <v>Rezerwy</v>
          </cell>
        </row>
        <row r="259">
          <cell r="B259" t="str">
            <v>75495</v>
          </cell>
          <cell r="D259" t="str">
            <v>Pozostała działalność</v>
          </cell>
          <cell r="E259">
            <v>20000</v>
          </cell>
          <cell r="F259">
            <v>0</v>
          </cell>
          <cell r="G259">
            <v>0</v>
          </cell>
          <cell r="H259">
            <v>20000</v>
          </cell>
        </row>
        <row r="260">
          <cell r="B260" t="str">
            <v> </v>
          </cell>
          <cell r="C260" t="str">
            <v>4210</v>
          </cell>
          <cell r="D260" t="str">
            <v>Zakup materiałów i wyposażenia</v>
          </cell>
          <cell r="E260">
            <v>20000</v>
          </cell>
          <cell r="H260">
            <v>20000</v>
          </cell>
        </row>
        <row r="261">
          <cell r="B261" t="str">
            <v> </v>
          </cell>
          <cell r="C261" t="str">
            <v>4300</v>
          </cell>
          <cell r="D261" t="str">
            <v>Zakup usług pozostałych</v>
          </cell>
          <cell r="H261">
            <v>0</v>
          </cell>
        </row>
        <row r="262">
          <cell r="B262" t="str">
            <v> </v>
          </cell>
          <cell r="C262" t="str">
            <v>6060</v>
          </cell>
          <cell r="D262" t="str">
            <v>Wydatki na zakupy inwestycyjne jednostek budżetowych</v>
          </cell>
          <cell r="H262">
            <v>0</v>
          </cell>
        </row>
        <row r="263">
          <cell r="A263" t="str">
            <v>756</v>
          </cell>
          <cell r="D263" t="str">
            <v>Dochody od osób prawnych, od osób fizycznych i od innych jednostek nieposiadających osobowości prawnej oraz wydatki związane z ich poborem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B264" t="str">
            <v>75647</v>
          </cell>
          <cell r="D264" t="str">
            <v>Pobór podatków, opłat i niepodatkowych należności budżetowych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B265" t="str">
            <v> </v>
          </cell>
          <cell r="C265" t="str">
            <v>4100</v>
          </cell>
          <cell r="D265" t="str">
            <v>Wynagrodzenia agencyjno - prowizyjne</v>
          </cell>
        </row>
        <row r="266">
          <cell r="B266" t="str">
            <v> </v>
          </cell>
          <cell r="C266" t="str">
            <v>4110</v>
          </cell>
          <cell r="D266" t="str">
            <v>Składki na ubezpieczenia społeczne</v>
          </cell>
        </row>
        <row r="267">
          <cell r="B267" t="str">
            <v> </v>
          </cell>
          <cell r="C267" t="str">
            <v>4120</v>
          </cell>
          <cell r="D267" t="str">
            <v>Składki na Fundusz Pracy</v>
          </cell>
        </row>
        <row r="268">
          <cell r="B268" t="str">
            <v> </v>
          </cell>
          <cell r="C268" t="str">
            <v>4170</v>
          </cell>
          <cell r="D268" t="str">
            <v>Wynagrodzenia bezosobowe</v>
          </cell>
        </row>
        <row r="269">
          <cell r="B269" t="str">
            <v> </v>
          </cell>
          <cell r="C269" t="str">
            <v>4210</v>
          </cell>
          <cell r="D269" t="str">
            <v>Zakup materiałów i wyposażenia</v>
          </cell>
        </row>
        <row r="270">
          <cell r="B270" t="str">
            <v> </v>
          </cell>
          <cell r="C270" t="str">
            <v>4300</v>
          </cell>
          <cell r="D270" t="str">
            <v>Zakup usług pozostałych</v>
          </cell>
        </row>
        <row r="271">
          <cell r="B271" t="str">
            <v> </v>
          </cell>
          <cell r="C271" t="str">
            <v>4390</v>
          </cell>
          <cell r="D271" t="str">
            <v>Zakup usług obejmujących wykonanie ekspertyz, analiz i opinii</v>
          </cell>
        </row>
        <row r="272">
          <cell r="B272" t="str">
            <v> </v>
          </cell>
          <cell r="C272" t="str">
            <v>4610</v>
          </cell>
          <cell r="D272" t="str">
            <v>Koszty postępowania sądowego i prokuratorskiego</v>
          </cell>
        </row>
        <row r="273">
          <cell r="B273" t="str">
            <v> </v>
          </cell>
          <cell r="C273" t="str">
            <v>4740</v>
          </cell>
          <cell r="D273" t="str">
            <v>Zakup materiałów papierniczych do sprzętu drukarskiego i urządzeń kserograficznych</v>
          </cell>
        </row>
        <row r="274">
          <cell r="B274" t="str">
            <v> </v>
          </cell>
          <cell r="C274" t="str">
            <v>4750</v>
          </cell>
          <cell r="D274" t="str">
            <v>Zakup akcesoriów komputerowych, w tym programów i licencji</v>
          </cell>
        </row>
        <row r="275">
          <cell r="A275" t="str">
            <v>757</v>
          </cell>
          <cell r="D275" t="str">
            <v>Obsługa długu publicznego</v>
          </cell>
          <cell r="E275">
            <v>360000</v>
          </cell>
          <cell r="F275">
            <v>0</v>
          </cell>
          <cell r="G275">
            <v>0</v>
          </cell>
          <cell r="H275">
            <v>360000</v>
          </cell>
        </row>
        <row r="276">
          <cell r="B276" t="str">
            <v>75702</v>
          </cell>
          <cell r="D276" t="str">
            <v>Obsługa papierów wartościowych, kredytów i pożyczek jednostek samorządu terytorialnego</v>
          </cell>
          <cell r="E276">
            <v>360000</v>
          </cell>
          <cell r="F276">
            <v>0</v>
          </cell>
          <cell r="G276">
            <v>0</v>
          </cell>
          <cell r="H276">
            <v>360000</v>
          </cell>
        </row>
        <row r="277">
          <cell r="B277" t="str">
            <v> </v>
          </cell>
          <cell r="C277" t="str">
            <v>8010</v>
          </cell>
          <cell r="D277" t="str">
            <v>Rozliczenia z bankami związane z obsługą długu publicznego</v>
          </cell>
        </row>
        <row r="278">
          <cell r="B278" t="str">
            <v> </v>
          </cell>
          <cell r="C278" t="str">
            <v>8070</v>
          </cell>
          <cell r="D278" t="str">
            <v>Odsetki i dyskonto od skarbowych papierów wartościowych, kredytów i pożyczek oraz innych instrumentów finansowych, związanych z obsługą długu krajowego</v>
          </cell>
        </row>
        <row r="279">
          <cell r="B279" t="str">
            <v> </v>
          </cell>
          <cell r="C279" t="str">
            <v>8110</v>
          </cell>
          <cell r="D279" t="str">
            <v>Odsetki od samorządowych papierów wartościowych lub zaciągniętych przez jednostkę samorządu terytorilanego kredytów i pożyczek </v>
          </cell>
          <cell r="E279">
            <v>360000</v>
          </cell>
          <cell r="H279">
            <v>360000</v>
          </cell>
        </row>
        <row r="280">
          <cell r="B280" t="str">
            <v>75704</v>
          </cell>
          <cell r="D280" t="str">
            <v>Rozliczenie z tytułu poręczeń i gwarancji udzielonych przez Skarb Państwa lub jednostkę samorządu terytorialnego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B281" t="str">
            <v> </v>
          </cell>
          <cell r="C281" t="str">
            <v>8020</v>
          </cell>
          <cell r="D281" t="str">
            <v>Wypłaty z tytułu gwarancji i poręczeń </v>
          </cell>
        </row>
        <row r="282">
          <cell r="A282" t="str">
            <v>758</v>
          </cell>
          <cell r="D282" t="str">
            <v>Różne rozliczenia</v>
          </cell>
          <cell r="E282">
            <v>170000</v>
          </cell>
          <cell r="F282">
            <v>0</v>
          </cell>
          <cell r="G282">
            <v>0</v>
          </cell>
          <cell r="H282">
            <v>170000</v>
          </cell>
        </row>
        <row r="283">
          <cell r="B283" t="str">
            <v>75818</v>
          </cell>
          <cell r="D283" t="str">
            <v>Rezerwy ogólne i celowe</v>
          </cell>
          <cell r="E283">
            <v>170000</v>
          </cell>
          <cell r="F283">
            <v>0</v>
          </cell>
          <cell r="G283">
            <v>0</v>
          </cell>
          <cell r="H283">
            <v>170000</v>
          </cell>
        </row>
        <row r="284">
          <cell r="B284" t="str">
            <v> </v>
          </cell>
          <cell r="C284" t="str">
            <v>4810</v>
          </cell>
          <cell r="D284" t="str">
            <v>Rezerwy</v>
          </cell>
          <cell r="E284">
            <v>170000</v>
          </cell>
          <cell r="H284">
            <v>170000</v>
          </cell>
        </row>
        <row r="285">
          <cell r="A285" t="str">
            <v>801</v>
          </cell>
          <cell r="D285" t="str">
            <v>Oświata i wychowanie</v>
          </cell>
          <cell r="E285">
            <v>14207977</v>
          </cell>
          <cell r="F285">
            <v>0</v>
          </cell>
          <cell r="G285">
            <v>0</v>
          </cell>
          <cell r="H285">
            <v>14207977</v>
          </cell>
        </row>
        <row r="286">
          <cell r="B286" t="str">
            <v>80101</v>
          </cell>
          <cell r="D286" t="str">
            <v>Szkoły podstawowe</v>
          </cell>
          <cell r="E286">
            <v>6839672</v>
          </cell>
          <cell r="F286">
            <v>0</v>
          </cell>
          <cell r="G286">
            <v>0</v>
          </cell>
          <cell r="H286">
            <v>6839672</v>
          </cell>
        </row>
        <row r="287">
          <cell r="B287" t="str">
            <v> </v>
          </cell>
          <cell r="C287" t="str">
            <v>2310</v>
          </cell>
          <cell r="D287" t="str">
            <v>Dotacje celowe przekazane gminie na zadania bieżące realizowane na podstawie porozumień  (umów) między jednostkami samorządu terytorialnego</v>
          </cell>
          <cell r="E287">
            <v>500000</v>
          </cell>
          <cell r="H287">
            <v>500000</v>
          </cell>
        </row>
        <row r="288">
          <cell r="B288" t="str">
            <v> </v>
          </cell>
          <cell r="C288" t="str">
            <v>2540</v>
          </cell>
          <cell r="D288" t="str">
            <v>Dotacja podmiotowa z budżetu dla niepublicznej jednostki systemu oświaty</v>
          </cell>
          <cell r="E288">
            <v>892000</v>
          </cell>
          <cell r="H288">
            <v>892000</v>
          </cell>
        </row>
        <row r="289">
          <cell r="B289" t="str">
            <v> </v>
          </cell>
          <cell r="C289" t="str">
            <v>3020</v>
          </cell>
          <cell r="D289" t="str">
            <v>Wydatki osobowe niezaliczone do wynagrodzeń</v>
          </cell>
          <cell r="E289">
            <v>219113</v>
          </cell>
          <cell r="H289">
            <v>219113</v>
          </cell>
        </row>
        <row r="290">
          <cell r="B290" t="str">
            <v> </v>
          </cell>
          <cell r="C290" t="str">
            <v>4010</v>
          </cell>
          <cell r="D290" t="str">
            <v>Wynagrodzenia osobowe pracowników</v>
          </cell>
          <cell r="E290">
            <v>2921020</v>
          </cell>
          <cell r="H290">
            <v>2921020</v>
          </cell>
        </row>
        <row r="291">
          <cell r="B291" t="str">
            <v> </v>
          </cell>
          <cell r="C291" t="str">
            <v>4017</v>
          </cell>
          <cell r="D291" t="str">
            <v>Wynagrodzenia osobowe pracowników</v>
          </cell>
          <cell r="E291">
            <v>6697.15</v>
          </cell>
          <cell r="H291">
            <v>6697.15</v>
          </cell>
        </row>
        <row r="292">
          <cell r="B292" t="str">
            <v> </v>
          </cell>
          <cell r="C292" t="str">
            <v>4019</v>
          </cell>
          <cell r="D292" t="str">
            <v>Wynagrodzenia osobowe pracowników</v>
          </cell>
          <cell r="E292">
            <v>1181.85</v>
          </cell>
          <cell r="H292">
            <v>1181.85</v>
          </cell>
        </row>
        <row r="293">
          <cell r="B293" t="str">
            <v> </v>
          </cell>
          <cell r="C293" t="str">
            <v>4040</v>
          </cell>
          <cell r="D293" t="str">
            <v>Dodatkowe wynagrodzenie roczne</v>
          </cell>
          <cell r="E293">
            <v>237686</v>
          </cell>
          <cell r="H293">
            <v>237686</v>
          </cell>
        </row>
        <row r="294">
          <cell r="B294" t="str">
            <v> </v>
          </cell>
          <cell r="C294" t="str">
            <v>4110</v>
          </cell>
          <cell r="D294" t="str">
            <v>Składki na ubezpieczenia społeczne</v>
          </cell>
          <cell r="E294">
            <v>590940</v>
          </cell>
          <cell r="H294">
            <v>590940</v>
          </cell>
        </row>
        <row r="295">
          <cell r="B295" t="str">
            <v> </v>
          </cell>
          <cell r="C295" t="str">
            <v>4117</v>
          </cell>
          <cell r="D295" t="str">
            <v>Składki na ubezpieczenia społeczne</v>
          </cell>
          <cell r="E295">
            <v>1145.63</v>
          </cell>
          <cell r="H295">
            <v>1145.63</v>
          </cell>
        </row>
        <row r="296">
          <cell r="B296" t="str">
            <v> </v>
          </cell>
          <cell r="C296" t="str">
            <v>4119</v>
          </cell>
          <cell r="D296" t="str">
            <v>Składki na ubezpieczenia społeczne</v>
          </cell>
          <cell r="E296">
            <v>202.17</v>
          </cell>
          <cell r="H296">
            <v>202.17</v>
          </cell>
        </row>
        <row r="297">
          <cell r="B297" t="str">
            <v> </v>
          </cell>
          <cell r="C297" t="str">
            <v>4120</v>
          </cell>
          <cell r="D297" t="str">
            <v>Składki na Fundusz Pracy</v>
          </cell>
          <cell r="E297">
            <v>84735</v>
          </cell>
          <cell r="H297">
            <v>84735</v>
          </cell>
        </row>
        <row r="298">
          <cell r="B298" t="str">
            <v> </v>
          </cell>
          <cell r="C298" t="str">
            <v>4127</v>
          </cell>
          <cell r="D298" t="str">
            <v>Składki na Fundusz Pracy</v>
          </cell>
          <cell r="E298">
            <v>164.22</v>
          </cell>
          <cell r="H298">
            <v>164.22</v>
          </cell>
        </row>
        <row r="299">
          <cell r="B299" t="str">
            <v> </v>
          </cell>
          <cell r="C299" t="str">
            <v>4129</v>
          </cell>
          <cell r="D299" t="str">
            <v>Składki na Fundusz Pracy</v>
          </cell>
          <cell r="E299">
            <v>28.98</v>
          </cell>
          <cell r="H299">
            <v>28.98</v>
          </cell>
        </row>
        <row r="300">
          <cell r="B300" t="str">
            <v> </v>
          </cell>
          <cell r="C300" t="str">
            <v>4140</v>
          </cell>
          <cell r="D300" t="str">
            <v>Wpłaty na Państwowy Fundusz Rehabilitacji Osób Niepełnosprawnych</v>
          </cell>
          <cell r="E300">
            <v>8539</v>
          </cell>
          <cell r="H300">
            <v>8539</v>
          </cell>
        </row>
        <row r="301">
          <cell r="B301" t="str">
            <v> </v>
          </cell>
          <cell r="C301" t="str">
            <v>4170</v>
          </cell>
          <cell r="D301" t="str">
            <v>Wynagrodzenia bezosobowe</v>
          </cell>
          <cell r="E301">
            <v>2600</v>
          </cell>
          <cell r="H301">
            <v>2600</v>
          </cell>
        </row>
        <row r="302">
          <cell r="B302" t="str">
            <v> </v>
          </cell>
          <cell r="C302" t="str">
            <v>4177</v>
          </cell>
          <cell r="D302" t="str">
            <v>Wynagrodzenia bezosobowe</v>
          </cell>
          <cell r="E302">
            <v>18734</v>
          </cell>
          <cell r="H302">
            <v>18734</v>
          </cell>
        </row>
        <row r="303">
          <cell r="B303" t="str">
            <v> </v>
          </cell>
          <cell r="C303" t="str">
            <v>4179</v>
          </cell>
          <cell r="D303" t="str">
            <v>Wynagrodzenia bezosobowe</v>
          </cell>
          <cell r="E303">
            <v>3306</v>
          </cell>
          <cell r="H303">
            <v>3306</v>
          </cell>
        </row>
        <row r="304">
          <cell r="B304" t="str">
            <v> </v>
          </cell>
          <cell r="C304" t="str">
            <v>4210</v>
          </cell>
          <cell r="D304" t="str">
            <v>Zakup materiałów i wyposażenia</v>
          </cell>
          <cell r="E304">
            <v>398225</v>
          </cell>
          <cell r="H304">
            <v>398225</v>
          </cell>
        </row>
        <row r="305">
          <cell r="B305" t="str">
            <v> </v>
          </cell>
          <cell r="C305" t="str">
            <v>4217</v>
          </cell>
          <cell r="D305" t="str">
            <v>Zakup materiałów i wyposażenia</v>
          </cell>
          <cell r="E305">
            <v>1275</v>
          </cell>
          <cell r="H305">
            <v>1275</v>
          </cell>
        </row>
        <row r="306">
          <cell r="B306" t="str">
            <v> </v>
          </cell>
          <cell r="C306" t="str">
            <v>4219</v>
          </cell>
          <cell r="D306" t="str">
            <v>Zakup materiałów i wyposażenia</v>
          </cell>
          <cell r="E306">
            <v>225</v>
          </cell>
          <cell r="H306">
            <v>225</v>
          </cell>
        </row>
        <row r="307">
          <cell r="B307" t="str">
            <v> </v>
          </cell>
          <cell r="C307" t="str">
            <v>4240</v>
          </cell>
          <cell r="D307" t="str">
            <v>Zakup pomocy naukowych, dydaktycznych i książek</v>
          </cell>
          <cell r="E307">
            <v>53685</v>
          </cell>
          <cell r="H307">
            <v>53685</v>
          </cell>
        </row>
        <row r="308">
          <cell r="B308" t="str">
            <v> </v>
          </cell>
          <cell r="C308" t="str">
            <v>4247</v>
          </cell>
          <cell r="D308" t="str">
            <v>Zakup pomocy naukowych, dydaktycznych i książek</v>
          </cell>
          <cell r="E308">
            <v>0</v>
          </cell>
          <cell r="H308">
            <v>0</v>
          </cell>
        </row>
        <row r="309">
          <cell r="B309" t="str">
            <v> </v>
          </cell>
          <cell r="C309" t="str">
            <v>4249</v>
          </cell>
          <cell r="D309" t="str">
            <v>Zakup pomocy naukowych, dydaktycznych i książek</v>
          </cell>
          <cell r="E309">
            <v>0</v>
          </cell>
          <cell r="H309">
            <v>0</v>
          </cell>
        </row>
        <row r="310">
          <cell r="B310" t="str">
            <v> </v>
          </cell>
          <cell r="C310" t="str">
            <v>4260</v>
          </cell>
          <cell r="D310" t="str">
            <v>Zakup energii</v>
          </cell>
          <cell r="E310">
            <v>131413</v>
          </cell>
          <cell r="H310">
            <v>131413</v>
          </cell>
        </row>
        <row r="311">
          <cell r="B311" t="str">
            <v> </v>
          </cell>
          <cell r="C311" t="str">
            <v>4270</v>
          </cell>
          <cell r="D311" t="str">
            <v>Zakup usług remontowych</v>
          </cell>
          <cell r="E311">
            <v>20000</v>
          </cell>
          <cell r="H311">
            <v>20000</v>
          </cell>
        </row>
        <row r="312">
          <cell r="B312" t="str">
            <v> </v>
          </cell>
          <cell r="C312" t="str">
            <v>4280</v>
          </cell>
          <cell r="D312" t="str">
            <v>Zakup usług zdrowotnych</v>
          </cell>
          <cell r="E312">
            <v>9967</v>
          </cell>
          <cell r="H312">
            <v>9967</v>
          </cell>
        </row>
        <row r="313">
          <cell r="B313" t="str">
            <v> </v>
          </cell>
          <cell r="C313" t="str">
            <v>4300</v>
          </cell>
          <cell r="D313" t="str">
            <v>Zakup usług pozostałych</v>
          </cell>
          <cell r="E313">
            <v>141325</v>
          </cell>
          <cell r="H313">
            <v>141325</v>
          </cell>
        </row>
        <row r="314">
          <cell r="B314" t="str">
            <v> </v>
          </cell>
          <cell r="C314" t="str">
            <v>4307</v>
          </cell>
          <cell r="D314" t="str">
            <v>Zakup usług pozostałych</v>
          </cell>
          <cell r="E314">
            <v>31671</v>
          </cell>
          <cell r="H314">
            <v>31671</v>
          </cell>
        </row>
        <row r="315">
          <cell r="B315" t="str">
            <v> </v>
          </cell>
          <cell r="C315" t="str">
            <v>4309</v>
          </cell>
          <cell r="D315" t="str">
            <v>Zakup usług pozostałych</v>
          </cell>
          <cell r="E315">
            <v>5589</v>
          </cell>
          <cell r="H315">
            <v>5589</v>
          </cell>
        </row>
        <row r="316">
          <cell r="B316" t="str">
            <v> </v>
          </cell>
          <cell r="C316" t="str">
            <v>4350</v>
          </cell>
          <cell r="D316" t="str">
            <v>Zakup usług dostępu do sieci Internet</v>
          </cell>
          <cell r="E316">
            <v>0</v>
          </cell>
          <cell r="H316">
            <v>0</v>
          </cell>
        </row>
        <row r="317">
          <cell r="C317" t="str">
            <v>4360</v>
          </cell>
          <cell r="D317" t="str">
            <v>Opłaty z tytułu zakupu usług telekomunikacyjnych </v>
          </cell>
          <cell r="E317">
            <v>14647</v>
          </cell>
          <cell r="H317">
            <v>14647</v>
          </cell>
        </row>
        <row r="318">
          <cell r="B318" t="str">
            <v> </v>
          </cell>
          <cell r="C318" t="str">
            <v>4367</v>
          </cell>
          <cell r="D318" t="str">
            <v>Opłaty z tytułu zakupu usług telekomunikacyjnych </v>
          </cell>
          <cell r="E318">
            <v>204</v>
          </cell>
          <cell r="H318">
            <v>204</v>
          </cell>
        </row>
        <row r="319">
          <cell r="B319" t="str">
            <v> </v>
          </cell>
          <cell r="C319" t="str">
            <v>4369</v>
          </cell>
          <cell r="D319" t="str">
            <v>Opłaty z tytułu zakupu usług telekomunikacyjnych </v>
          </cell>
          <cell r="E319">
            <v>36</v>
          </cell>
          <cell r="H319">
            <v>36</v>
          </cell>
        </row>
        <row r="320">
          <cell r="B320" t="str">
            <v> </v>
          </cell>
          <cell r="C320" t="str">
            <v>4370</v>
          </cell>
          <cell r="D320" t="str">
            <v>Opłaty z tytułu zakupu usług telekomunikacyjnych świadczonych w stacjonarnej publicznej sieci telefonicznej</v>
          </cell>
          <cell r="E320">
            <v>0</v>
          </cell>
          <cell r="H320">
            <v>0</v>
          </cell>
        </row>
        <row r="321">
          <cell r="B321" t="str">
            <v> </v>
          </cell>
          <cell r="C321" t="str">
            <v>4377</v>
          </cell>
          <cell r="D321" t="str">
            <v>Opłaty z tytułu zakupu usług telekomunikacyjnych świadczonych w stacjonarnej publicznej sieci telefonicznej</v>
          </cell>
          <cell r="H321">
            <v>0</v>
          </cell>
        </row>
        <row r="322">
          <cell r="B322" t="str">
            <v> </v>
          </cell>
          <cell r="C322" t="str">
            <v>4379</v>
          </cell>
          <cell r="D322" t="str">
            <v>Opłaty z tytułu zakupu usług telekomunikacyjnych świadczonych w stacjonarnej publicznej sieci telefonicznej</v>
          </cell>
          <cell r="H322">
            <v>0</v>
          </cell>
        </row>
        <row r="323">
          <cell r="B323" t="str">
            <v> </v>
          </cell>
          <cell r="C323" t="str">
            <v>4390</v>
          </cell>
          <cell r="D323" t="str">
            <v>Zakup usług obejmujących wykonanie ekspertyz, analiz i opinii</v>
          </cell>
          <cell r="E323">
            <v>389</v>
          </cell>
          <cell r="H323">
            <v>389</v>
          </cell>
        </row>
        <row r="324">
          <cell r="B324" t="str">
            <v> </v>
          </cell>
          <cell r="C324" t="str">
            <v>4398</v>
          </cell>
          <cell r="D324" t="str">
            <v>Zakup usług obejmujących wykonanie ekspertyz, analiz i opinii</v>
          </cell>
          <cell r="H324">
            <v>0</v>
          </cell>
        </row>
        <row r="325">
          <cell r="B325" t="str">
            <v> </v>
          </cell>
          <cell r="C325" t="str">
            <v>4399</v>
          </cell>
          <cell r="D325" t="str">
            <v>Zakup usług obejmujących wykonanie ekspertyz, analiz i opinii</v>
          </cell>
          <cell r="H325">
            <v>0</v>
          </cell>
        </row>
        <row r="326">
          <cell r="B326" t="str">
            <v> </v>
          </cell>
          <cell r="C326" t="str">
            <v>4410</v>
          </cell>
          <cell r="D326" t="str">
            <v>Podróże służbowe krajowe</v>
          </cell>
          <cell r="E326">
            <v>5467</v>
          </cell>
          <cell r="H326">
            <v>5467</v>
          </cell>
        </row>
        <row r="327">
          <cell r="B327" t="str">
            <v> </v>
          </cell>
          <cell r="C327" t="str">
            <v>4430</v>
          </cell>
          <cell r="D327" t="str">
            <v>Różne opłaty i składki</v>
          </cell>
          <cell r="E327">
            <v>26350</v>
          </cell>
          <cell r="H327">
            <v>26350</v>
          </cell>
        </row>
        <row r="328">
          <cell r="B328" t="str">
            <v> </v>
          </cell>
          <cell r="C328" t="str">
            <v>4440</v>
          </cell>
          <cell r="D328" t="str">
            <v>Odpisy na zakładowy fundusz świadczeń socjalnych</v>
          </cell>
          <cell r="E328">
            <v>167684</v>
          </cell>
          <cell r="H328">
            <v>167684</v>
          </cell>
        </row>
        <row r="329">
          <cell r="B329" t="str">
            <v> </v>
          </cell>
          <cell r="C329" t="str">
            <v>4580</v>
          </cell>
          <cell r="D329" t="str">
            <v>Pozostałe odsetki</v>
          </cell>
          <cell r="H329">
            <v>0</v>
          </cell>
        </row>
        <row r="330">
          <cell r="B330" t="str">
            <v> </v>
          </cell>
          <cell r="C330" t="str">
            <v>4700</v>
          </cell>
          <cell r="D330" t="str">
            <v>Szkolenia pracowników niebędących członkami korpusu służby cywilnej</v>
          </cell>
          <cell r="E330">
            <v>3427</v>
          </cell>
          <cell r="H330">
            <v>3427</v>
          </cell>
        </row>
        <row r="331">
          <cell r="B331" t="str">
            <v> </v>
          </cell>
          <cell r="C331" t="str">
            <v>4740</v>
          </cell>
          <cell r="D331" t="str">
            <v>Zakup materiałów papierniczych do sprzętu drukarskiego i urządzeń kserograficznych</v>
          </cell>
          <cell r="H331">
            <v>0</v>
          </cell>
        </row>
        <row r="332">
          <cell r="B332" t="str">
            <v> </v>
          </cell>
          <cell r="C332" t="str">
            <v>4750</v>
          </cell>
          <cell r="D332" t="str">
            <v>Zakup akcesoriów komputerowych, w tym programów i licencji</v>
          </cell>
          <cell r="H332">
            <v>0</v>
          </cell>
        </row>
        <row r="333">
          <cell r="B333" t="str">
            <v> </v>
          </cell>
          <cell r="C333" t="str">
            <v>6050</v>
          </cell>
          <cell r="D333" t="str">
            <v>Wydatki inwestycyjne jednostek budżetowych</v>
          </cell>
          <cell r="E333">
            <v>340000</v>
          </cell>
          <cell r="H333">
            <v>340000</v>
          </cell>
        </row>
        <row r="334">
          <cell r="B334" t="str">
            <v> </v>
          </cell>
          <cell r="C334" t="str">
            <v>6057</v>
          </cell>
          <cell r="D334" t="str">
            <v>Wydatki inwestycyjne jednostek budżetowych</v>
          </cell>
        </row>
        <row r="335">
          <cell r="B335" t="str">
            <v> </v>
          </cell>
          <cell r="C335" t="str">
            <v>6059</v>
          </cell>
          <cell r="D335" t="str">
            <v>Wydatki inwestycyjne jednostek budżetowych</v>
          </cell>
        </row>
        <row r="336">
          <cell r="B336" t="str">
            <v> </v>
          </cell>
          <cell r="C336" t="str">
            <v>6060</v>
          </cell>
          <cell r="D336" t="str">
            <v>Wydatki na zakupy inwestycyjne jednostek budżetowych</v>
          </cell>
        </row>
        <row r="337">
          <cell r="B337" t="str">
            <v> </v>
          </cell>
          <cell r="C337" t="str">
            <v>6067</v>
          </cell>
          <cell r="D337" t="str">
            <v>Wydatki na zakupy inwestycyjne jednostek budżetowych</v>
          </cell>
        </row>
        <row r="338">
          <cell r="B338" t="str">
            <v> </v>
          </cell>
          <cell r="C338" t="str">
            <v>6069</v>
          </cell>
          <cell r="D338" t="str">
            <v>Wydatki na zakupy inwestycyjne jednostek budżetowych</v>
          </cell>
        </row>
        <row r="339">
          <cell r="B339" t="str">
            <v>80103</v>
          </cell>
          <cell r="D339" t="str">
            <v>Oddziały przedszkolne w szkołach podstawowych</v>
          </cell>
          <cell r="E339">
            <v>321527</v>
          </cell>
          <cell r="F339">
            <v>0</v>
          </cell>
          <cell r="G339">
            <v>0</v>
          </cell>
          <cell r="H339">
            <v>321527</v>
          </cell>
        </row>
        <row r="340">
          <cell r="B340" t="str">
            <v> </v>
          </cell>
          <cell r="C340" t="str">
            <v>2540</v>
          </cell>
          <cell r="D340" t="str">
            <v>Dotacja podmiotowa z budżetu dla niepublicznej jednostki systemu oświaty</v>
          </cell>
        </row>
        <row r="341">
          <cell r="B341" t="str">
            <v> </v>
          </cell>
          <cell r="C341" t="str">
            <v>3020</v>
          </cell>
          <cell r="D341" t="str">
            <v>Wydatki osobowe niezaliczone do wynagrodzeń</v>
          </cell>
          <cell r="E341">
            <v>18864</v>
          </cell>
          <cell r="H341">
            <v>18864</v>
          </cell>
        </row>
        <row r="342">
          <cell r="B342" t="str">
            <v> </v>
          </cell>
          <cell r="C342" t="str">
            <v>4010</v>
          </cell>
          <cell r="D342" t="str">
            <v>Wynagrodzenia osobowe pracowników</v>
          </cell>
          <cell r="E342">
            <v>220110</v>
          </cell>
          <cell r="H342">
            <v>220110</v>
          </cell>
        </row>
        <row r="343">
          <cell r="B343" t="str">
            <v> </v>
          </cell>
          <cell r="C343" t="str">
            <v>4040</v>
          </cell>
          <cell r="D343" t="str">
            <v>Dodatkowe wynagrodzenie roczne</v>
          </cell>
          <cell r="E343">
            <v>19467</v>
          </cell>
          <cell r="H343">
            <v>19467</v>
          </cell>
        </row>
        <row r="344">
          <cell r="B344" t="str">
            <v> </v>
          </cell>
          <cell r="C344" t="str">
            <v>4110</v>
          </cell>
          <cell r="D344" t="str">
            <v>Składki na ubezpieczenia społeczne</v>
          </cell>
          <cell r="E344">
            <v>44584</v>
          </cell>
          <cell r="H344">
            <v>44584</v>
          </cell>
        </row>
        <row r="345">
          <cell r="B345" t="str">
            <v> </v>
          </cell>
          <cell r="C345" t="str">
            <v>4120</v>
          </cell>
          <cell r="D345" t="str">
            <v>Składki na Fundusz Pracy</v>
          </cell>
          <cell r="E345">
            <v>6408</v>
          </cell>
          <cell r="H345">
            <v>6408</v>
          </cell>
        </row>
        <row r="346">
          <cell r="B346" t="str">
            <v> </v>
          </cell>
          <cell r="C346" t="str">
            <v>4240</v>
          </cell>
          <cell r="D346" t="str">
            <v>Zakup pomocy naukowych, dydaktycznych i książek</v>
          </cell>
          <cell r="H346">
            <v>0</v>
          </cell>
        </row>
        <row r="347">
          <cell r="B347" t="str">
            <v> </v>
          </cell>
          <cell r="C347" t="str">
            <v>4280</v>
          </cell>
          <cell r="D347" t="str">
            <v>Zakup usług zdrowotnych</v>
          </cell>
          <cell r="H347">
            <v>0</v>
          </cell>
        </row>
        <row r="348">
          <cell r="B348" t="str">
            <v> </v>
          </cell>
          <cell r="C348" t="str">
            <v>4400</v>
          </cell>
          <cell r="D348" t="str">
            <v>Opłty za administrowanie i czynsze za budynki,lokale i pomieszczenia garażowe</v>
          </cell>
          <cell r="E348">
            <v>0</v>
          </cell>
          <cell r="H348">
            <v>0</v>
          </cell>
        </row>
        <row r="349">
          <cell r="B349" t="str">
            <v> </v>
          </cell>
          <cell r="C349" t="str">
            <v>4440</v>
          </cell>
          <cell r="D349" t="str">
            <v>Odpisy na zakładowy fundusz świadczeń socjalnych</v>
          </cell>
          <cell r="E349">
            <v>12094</v>
          </cell>
          <cell r="H349">
            <v>12094</v>
          </cell>
        </row>
        <row r="350">
          <cell r="B350" t="str">
            <v>80104</v>
          </cell>
          <cell r="D350" t="str">
            <v>Przedszkola </v>
          </cell>
          <cell r="E350">
            <v>2928019</v>
          </cell>
          <cell r="F350">
            <v>0</v>
          </cell>
          <cell r="G350">
            <v>0</v>
          </cell>
          <cell r="H350">
            <v>2928019</v>
          </cell>
        </row>
        <row r="351">
          <cell r="B351" t="str">
            <v> </v>
          </cell>
          <cell r="C351" t="str">
            <v>2310</v>
          </cell>
          <cell r="D351" t="str">
            <v>Dotacje celowe przekazane gminie na zadania bieżące realizowane na podstawie porozumień  (umów) między jednostkami samorządu terytorialnego</v>
          </cell>
          <cell r="E351">
            <v>1030000</v>
          </cell>
          <cell r="H351">
            <v>1030000</v>
          </cell>
        </row>
        <row r="352">
          <cell r="B352" t="str">
            <v> </v>
          </cell>
          <cell r="C352" t="str">
            <v>2540</v>
          </cell>
          <cell r="D352" t="str">
            <v>Dotacja podmiotowa z budżetu dla niepublicznej jednostki systemu oświaty</v>
          </cell>
          <cell r="E352">
            <v>325000</v>
          </cell>
          <cell r="H352">
            <v>325000</v>
          </cell>
        </row>
        <row r="353">
          <cell r="B353" t="str">
            <v> </v>
          </cell>
          <cell r="C353" t="str">
            <v>3020</v>
          </cell>
          <cell r="D353" t="str">
            <v>Wydatki osobowe niezaliczone do wynagrodzeń</v>
          </cell>
          <cell r="E353">
            <v>60113</v>
          </cell>
          <cell r="H353">
            <v>60113</v>
          </cell>
        </row>
        <row r="354">
          <cell r="B354" t="str">
            <v> </v>
          </cell>
          <cell r="C354" t="str">
            <v>4010</v>
          </cell>
          <cell r="D354" t="str">
            <v>Wynagrodzenia osobowe pracowników</v>
          </cell>
          <cell r="E354">
            <v>970280</v>
          </cell>
          <cell r="H354">
            <v>970280</v>
          </cell>
        </row>
        <row r="355">
          <cell r="B355" t="str">
            <v> </v>
          </cell>
          <cell r="C355" t="str">
            <v>4040</v>
          </cell>
          <cell r="D355" t="str">
            <v>Dodatkowe wynagrodzenie roczne</v>
          </cell>
          <cell r="E355">
            <v>78376</v>
          </cell>
          <cell r="H355">
            <v>78376</v>
          </cell>
        </row>
        <row r="356">
          <cell r="B356" t="str">
            <v> </v>
          </cell>
          <cell r="C356" t="str">
            <v>4110</v>
          </cell>
          <cell r="D356" t="str">
            <v>Składki na ubezpieczenia społeczne</v>
          </cell>
          <cell r="E356">
            <v>191205</v>
          </cell>
          <cell r="H356">
            <v>191205</v>
          </cell>
        </row>
        <row r="357">
          <cell r="B357" t="str">
            <v> </v>
          </cell>
          <cell r="C357" t="str">
            <v>4120</v>
          </cell>
          <cell r="D357" t="str">
            <v>Składki na Fundusz Pracy</v>
          </cell>
          <cell r="E357">
            <v>27615</v>
          </cell>
          <cell r="H357">
            <v>27615</v>
          </cell>
        </row>
        <row r="358">
          <cell r="B358" t="str">
            <v> </v>
          </cell>
          <cell r="C358" t="str">
            <v>4170</v>
          </cell>
          <cell r="D358" t="str">
            <v>Wynagrodzenie bezosobowe</v>
          </cell>
          <cell r="E358">
            <v>17661</v>
          </cell>
          <cell r="H358">
            <v>17661</v>
          </cell>
        </row>
        <row r="359">
          <cell r="B359" t="str">
            <v> </v>
          </cell>
          <cell r="C359" t="str">
            <v>4210</v>
          </cell>
          <cell r="D359" t="str">
            <v>Zakup materiałów i wyposażenia</v>
          </cell>
          <cell r="E359">
            <v>42160</v>
          </cell>
          <cell r="H359">
            <v>42160</v>
          </cell>
        </row>
        <row r="360">
          <cell r="B360" t="str">
            <v> </v>
          </cell>
          <cell r="C360" t="str">
            <v>4240</v>
          </cell>
          <cell r="D360" t="str">
            <v>Zakup pomocy naukowych, dydaktycznych i książek</v>
          </cell>
          <cell r="E360">
            <v>9850</v>
          </cell>
          <cell r="H360">
            <v>9850</v>
          </cell>
        </row>
        <row r="361">
          <cell r="B361" t="str">
            <v> </v>
          </cell>
          <cell r="C361" t="str">
            <v>4260</v>
          </cell>
          <cell r="D361" t="str">
            <v>Zakup energii</v>
          </cell>
          <cell r="E361">
            <v>45750</v>
          </cell>
          <cell r="H361">
            <v>45750</v>
          </cell>
        </row>
        <row r="362">
          <cell r="B362" t="str">
            <v> </v>
          </cell>
          <cell r="C362" t="str">
            <v>4270</v>
          </cell>
          <cell r="D362" t="str">
            <v>Zakup usług remontowych</v>
          </cell>
          <cell r="E362">
            <v>10000</v>
          </cell>
          <cell r="H362">
            <v>10000</v>
          </cell>
        </row>
        <row r="363">
          <cell r="B363" t="str">
            <v> </v>
          </cell>
          <cell r="C363" t="str">
            <v>4280</v>
          </cell>
          <cell r="D363" t="str">
            <v>Zakup usług zdrowotnych</v>
          </cell>
          <cell r="E363">
            <v>2900</v>
          </cell>
          <cell r="H363">
            <v>2900</v>
          </cell>
        </row>
        <row r="364">
          <cell r="B364" t="str">
            <v> </v>
          </cell>
          <cell r="C364" t="str">
            <v>4300</v>
          </cell>
          <cell r="D364" t="str">
            <v>Zakup usług pozostałych</v>
          </cell>
          <cell r="E364">
            <v>17940</v>
          </cell>
          <cell r="H364">
            <v>17940</v>
          </cell>
        </row>
        <row r="365">
          <cell r="B365" t="str">
            <v> </v>
          </cell>
          <cell r="C365" t="str">
            <v>4350</v>
          </cell>
          <cell r="D365" t="str">
            <v>Zakup usług dostępu do sieci Internet</v>
          </cell>
          <cell r="E365">
            <v>0</v>
          </cell>
          <cell r="H365">
            <v>0</v>
          </cell>
        </row>
        <row r="366">
          <cell r="C366" t="str">
            <v>4360</v>
          </cell>
          <cell r="D366" t="str">
            <v>Opłaty z tytułu zakupu usług telekomunikacyjnych </v>
          </cell>
          <cell r="E366">
            <v>6220</v>
          </cell>
          <cell r="H366">
            <v>6220</v>
          </cell>
        </row>
        <row r="367">
          <cell r="B367" t="str">
            <v> </v>
          </cell>
          <cell r="C367" t="str">
            <v>4370</v>
          </cell>
          <cell r="D367" t="str">
            <v>Opłaty z tytułu zakupu usług telekomunikacyjnych świadczonych w stacjonarnej publicznej sieci telefonicznej</v>
          </cell>
          <cell r="E367">
            <v>0</v>
          </cell>
          <cell r="H367">
            <v>0</v>
          </cell>
        </row>
        <row r="368">
          <cell r="B368" t="str">
            <v> </v>
          </cell>
          <cell r="C368" t="str">
            <v>4390</v>
          </cell>
          <cell r="D368" t="str">
            <v>Zakup usług obejmujących wykonanie ekspertyz, analiz i opinii</v>
          </cell>
          <cell r="E368">
            <v>480</v>
          </cell>
          <cell r="H368">
            <v>480</v>
          </cell>
        </row>
        <row r="369">
          <cell r="B369" t="str">
            <v> </v>
          </cell>
          <cell r="C369" t="str">
            <v>4400</v>
          </cell>
          <cell r="D369" t="str">
            <v>Opłaty za administrowanie i czynsze za budynki, lokale i pomieszczenia garażowe</v>
          </cell>
          <cell r="E369">
            <v>35200</v>
          </cell>
          <cell r="H369">
            <v>35200</v>
          </cell>
        </row>
        <row r="370">
          <cell r="B370" t="str">
            <v> </v>
          </cell>
          <cell r="C370" t="str">
            <v>4410</v>
          </cell>
          <cell r="D370" t="str">
            <v>Podróże służbowe krajowe</v>
          </cell>
          <cell r="E370">
            <v>2035</v>
          </cell>
          <cell r="H370">
            <v>2035</v>
          </cell>
        </row>
        <row r="371">
          <cell r="B371" t="str">
            <v> </v>
          </cell>
          <cell r="C371" t="str">
            <v>4430</v>
          </cell>
          <cell r="D371" t="str">
            <v>Różne opłaty i składki</v>
          </cell>
          <cell r="E371">
            <v>3700</v>
          </cell>
          <cell r="H371">
            <v>3700</v>
          </cell>
        </row>
        <row r="372">
          <cell r="B372" t="str">
            <v> </v>
          </cell>
          <cell r="C372" t="str">
            <v>4440</v>
          </cell>
          <cell r="D372" t="str">
            <v>Odpisy na zakładowy fundusz świadczeń socjalnych</v>
          </cell>
          <cell r="E372">
            <v>50694</v>
          </cell>
          <cell r="H372">
            <v>50694</v>
          </cell>
        </row>
        <row r="373">
          <cell r="B373" t="str">
            <v> </v>
          </cell>
          <cell r="C373" t="str">
            <v>4700</v>
          </cell>
          <cell r="D373" t="str">
            <v>Szkolenia pracowników niebędących członkami korpusu służby cywilnej</v>
          </cell>
          <cell r="E373">
            <v>840</v>
          </cell>
          <cell r="H373">
            <v>840</v>
          </cell>
        </row>
        <row r="374">
          <cell r="B374" t="str">
            <v> </v>
          </cell>
          <cell r="C374" t="str">
            <v>4740</v>
          </cell>
          <cell r="D374" t="str">
            <v>Zakup materiałów papierniczych do sprzętu drukarskiego i urządzeń kserograficznych</v>
          </cell>
          <cell r="H374">
            <v>0</v>
          </cell>
        </row>
        <row r="375">
          <cell r="B375" t="str">
            <v> </v>
          </cell>
          <cell r="C375" t="str">
            <v>4750</v>
          </cell>
          <cell r="D375" t="str">
            <v>Zakup akcesoriów komputerowych, w tym programów i licencji</v>
          </cell>
          <cell r="H375">
            <v>0</v>
          </cell>
        </row>
        <row r="376">
          <cell r="B376" t="str">
            <v> </v>
          </cell>
          <cell r="C376" t="str">
            <v>6050</v>
          </cell>
          <cell r="D376" t="str">
            <v>Wydatki inwestycyjne jednostek budżetowych</v>
          </cell>
          <cell r="H376">
            <v>0</v>
          </cell>
        </row>
        <row r="377">
          <cell r="B377" t="str">
            <v> </v>
          </cell>
          <cell r="C377" t="str">
            <v>6060</v>
          </cell>
          <cell r="D377" t="str">
            <v>Wydatki na zakupy inwestycyjne jednostek budżetowych</v>
          </cell>
          <cell r="H377">
            <v>0</v>
          </cell>
        </row>
        <row r="378">
          <cell r="B378" t="str">
            <v>80106</v>
          </cell>
          <cell r="D378" t="str">
            <v>Inne formy wychowania przedszkolnego</v>
          </cell>
          <cell r="E378">
            <v>45000</v>
          </cell>
          <cell r="F378">
            <v>0</v>
          </cell>
          <cell r="G378">
            <v>0</v>
          </cell>
          <cell r="H378">
            <v>45000</v>
          </cell>
        </row>
        <row r="379">
          <cell r="B379" t="str">
            <v> </v>
          </cell>
          <cell r="C379" t="str">
            <v>2540</v>
          </cell>
          <cell r="D379" t="str">
            <v>Dotacja podmiotowa z budżetu dla niepublicznej jednostki systemu oświaty</v>
          </cell>
          <cell r="E379">
            <v>45000</v>
          </cell>
          <cell r="H379">
            <v>45000</v>
          </cell>
        </row>
        <row r="380">
          <cell r="B380" t="str">
            <v>80110</v>
          </cell>
          <cell r="D380" t="str">
            <v>Gimnazja</v>
          </cell>
          <cell r="E380">
            <v>2518519</v>
          </cell>
          <cell r="F380">
            <v>0</v>
          </cell>
          <cell r="G380">
            <v>0</v>
          </cell>
          <cell r="H380">
            <v>2518519</v>
          </cell>
        </row>
        <row r="381">
          <cell r="B381" t="str">
            <v> </v>
          </cell>
          <cell r="C381" t="str">
            <v>3020</v>
          </cell>
          <cell r="D381" t="str">
            <v>Wydatki osobowe niezaliczone do wynagrodzeń</v>
          </cell>
          <cell r="E381">
            <v>119429</v>
          </cell>
          <cell r="H381">
            <v>119429</v>
          </cell>
        </row>
        <row r="382">
          <cell r="B382" t="str">
            <v> </v>
          </cell>
          <cell r="C382" t="str">
            <v>4010</v>
          </cell>
          <cell r="D382" t="str">
            <v>Wynagrodzenia osobowe pracowników</v>
          </cell>
          <cell r="E382">
            <v>1452437</v>
          </cell>
          <cell r="H382">
            <v>1452437</v>
          </cell>
        </row>
        <row r="383">
          <cell r="B383" t="str">
            <v> </v>
          </cell>
          <cell r="C383" t="str">
            <v>4040</v>
          </cell>
          <cell r="D383" t="str">
            <v>Dodatkowe wynagrodzenie roczne</v>
          </cell>
          <cell r="E383">
            <v>138939</v>
          </cell>
          <cell r="H383">
            <v>138939</v>
          </cell>
        </row>
        <row r="384">
          <cell r="B384" t="str">
            <v> </v>
          </cell>
          <cell r="C384" t="str">
            <v>4110</v>
          </cell>
          <cell r="D384" t="str">
            <v>Składki na ubezpieczenia społeczne</v>
          </cell>
          <cell r="E384">
            <v>306495</v>
          </cell>
          <cell r="H384">
            <v>306495</v>
          </cell>
        </row>
        <row r="385">
          <cell r="B385" t="str">
            <v> </v>
          </cell>
          <cell r="C385" t="str">
            <v>4120</v>
          </cell>
          <cell r="D385" t="str">
            <v>Składki na Fundusz Pracy</v>
          </cell>
          <cell r="E385">
            <v>43942</v>
          </cell>
          <cell r="H385">
            <v>43942</v>
          </cell>
        </row>
        <row r="386">
          <cell r="B386" t="str">
            <v> </v>
          </cell>
          <cell r="C386" t="str">
            <v>4170</v>
          </cell>
          <cell r="D386" t="str">
            <v>Wynagrodzenia bezosobowe</v>
          </cell>
          <cell r="E386">
            <v>17197</v>
          </cell>
          <cell r="H386">
            <v>17197</v>
          </cell>
        </row>
        <row r="387">
          <cell r="B387" t="str">
            <v> </v>
          </cell>
          <cell r="C387" t="str">
            <v>4210</v>
          </cell>
          <cell r="D387" t="str">
            <v>Zakup materiałów i wyposażenia</v>
          </cell>
          <cell r="E387">
            <v>167022</v>
          </cell>
          <cell r="H387">
            <v>167022</v>
          </cell>
        </row>
        <row r="388">
          <cell r="B388" t="str">
            <v> </v>
          </cell>
          <cell r="C388" t="str">
            <v>4240</v>
          </cell>
          <cell r="D388" t="str">
            <v>Zakup pomocy naukowych, dydaktycznych i książek</v>
          </cell>
          <cell r="E388">
            <v>28000</v>
          </cell>
          <cell r="H388">
            <v>28000</v>
          </cell>
        </row>
        <row r="389">
          <cell r="B389" t="str">
            <v> </v>
          </cell>
          <cell r="C389" t="str">
            <v>4260</v>
          </cell>
          <cell r="D389" t="str">
            <v>Zakup energii</v>
          </cell>
          <cell r="E389">
            <v>53161</v>
          </cell>
          <cell r="H389">
            <v>53161</v>
          </cell>
        </row>
        <row r="390">
          <cell r="B390" t="str">
            <v> </v>
          </cell>
          <cell r="C390" t="str">
            <v>4270</v>
          </cell>
          <cell r="D390" t="str">
            <v>Zakup usług remontowych</v>
          </cell>
          <cell r="E390">
            <v>20000</v>
          </cell>
          <cell r="H390">
            <v>20000</v>
          </cell>
        </row>
        <row r="391">
          <cell r="B391" t="str">
            <v> </v>
          </cell>
          <cell r="C391" t="str">
            <v>4280</v>
          </cell>
          <cell r="D391" t="str">
            <v>Zakup usług zdrowotnych</v>
          </cell>
          <cell r="E391">
            <v>6234</v>
          </cell>
          <cell r="H391">
            <v>6234</v>
          </cell>
        </row>
        <row r="392">
          <cell r="B392" t="str">
            <v> </v>
          </cell>
          <cell r="C392" t="str">
            <v>4300</v>
          </cell>
          <cell r="D392" t="str">
            <v>Zakup usług pozostałych</v>
          </cell>
          <cell r="E392">
            <v>64599</v>
          </cell>
          <cell r="H392">
            <v>64599</v>
          </cell>
        </row>
        <row r="393">
          <cell r="B393" t="str">
            <v> </v>
          </cell>
          <cell r="C393" t="str">
            <v>4350</v>
          </cell>
          <cell r="D393" t="str">
            <v>Zakup usług dostępu do sieci Internet</v>
          </cell>
          <cell r="E393">
            <v>0</v>
          </cell>
          <cell r="H393">
            <v>0</v>
          </cell>
        </row>
        <row r="394">
          <cell r="C394" t="str">
            <v>4360</v>
          </cell>
          <cell r="D394" t="str">
            <v>Opłaty z tytułu zakupu usług telekomunikacyjnych </v>
          </cell>
          <cell r="E394">
            <v>3653</v>
          </cell>
          <cell r="H394">
            <v>3653</v>
          </cell>
        </row>
        <row r="395">
          <cell r="B395" t="str">
            <v> </v>
          </cell>
          <cell r="C395" t="str">
            <v>4370</v>
          </cell>
          <cell r="D395" t="str">
            <v>Opłaty z tytułu zakupu usług telekomunikacyjnych świadczonych w stacjonarnej publicznej sieci telefonicznej</v>
          </cell>
          <cell r="E395">
            <v>0</v>
          </cell>
          <cell r="H395">
            <v>0</v>
          </cell>
        </row>
        <row r="396">
          <cell r="B396" t="str">
            <v> </v>
          </cell>
          <cell r="C396" t="str">
            <v>4390</v>
          </cell>
          <cell r="D396" t="str">
            <v>Zakup usług obejmujących wykonanie ekspertyz, analiz i opinii</v>
          </cell>
          <cell r="E396">
            <v>239</v>
          </cell>
          <cell r="H396">
            <v>239</v>
          </cell>
        </row>
        <row r="397">
          <cell r="B397" t="str">
            <v> </v>
          </cell>
          <cell r="C397" t="str">
            <v>4410</v>
          </cell>
          <cell r="D397" t="str">
            <v>Podróże służbowe krajowe</v>
          </cell>
          <cell r="E397">
            <v>2267</v>
          </cell>
          <cell r="H397">
            <v>2267</v>
          </cell>
        </row>
        <row r="398">
          <cell r="B398" t="str">
            <v> </v>
          </cell>
          <cell r="C398" t="str">
            <v>4430</v>
          </cell>
          <cell r="D398" t="str">
            <v>Różne opłaty i składki</v>
          </cell>
          <cell r="E398">
            <v>1000</v>
          </cell>
          <cell r="H398">
            <v>1000</v>
          </cell>
        </row>
        <row r="399">
          <cell r="B399" t="str">
            <v> </v>
          </cell>
          <cell r="C399" t="str">
            <v>4440</v>
          </cell>
          <cell r="D399" t="str">
            <v>Odpisy na zakładowy fundusz świadczeń socjalnych</v>
          </cell>
          <cell r="E399">
            <v>91547</v>
          </cell>
          <cell r="H399">
            <v>91547</v>
          </cell>
        </row>
        <row r="400">
          <cell r="B400" t="str">
            <v> </v>
          </cell>
          <cell r="C400" t="str">
            <v>4700</v>
          </cell>
          <cell r="D400" t="str">
            <v>Szkolenia pracowników niebędących członkami korpusu służby cywilnej</v>
          </cell>
          <cell r="E400">
            <v>2358</v>
          </cell>
          <cell r="H400">
            <v>2358</v>
          </cell>
        </row>
        <row r="401">
          <cell r="B401" t="str">
            <v> </v>
          </cell>
          <cell r="C401" t="str">
            <v>4740</v>
          </cell>
          <cell r="D401" t="str">
            <v>Zakup materiałów papierniczych do sprzętu drukarskiego i urządzeń kserograficznych</v>
          </cell>
        </row>
        <row r="402">
          <cell r="B402" t="str">
            <v> </v>
          </cell>
          <cell r="C402" t="str">
            <v>4750</v>
          </cell>
          <cell r="D402" t="str">
            <v>Zakup akcesoriów komputerowych, w tym programów i licencji</v>
          </cell>
        </row>
        <row r="403">
          <cell r="B403" t="str">
            <v> </v>
          </cell>
          <cell r="C403" t="str">
            <v>6050</v>
          </cell>
          <cell r="D403" t="str">
            <v>Wydatki inwestycyjne jednostek budżetowych</v>
          </cell>
        </row>
        <row r="404">
          <cell r="B404" t="str">
            <v> </v>
          </cell>
          <cell r="C404" t="str">
            <v>6060</v>
          </cell>
          <cell r="D404" t="str">
            <v>Wydatki na zakupy inwestycyjne jednostek budżetowych</v>
          </cell>
        </row>
        <row r="405">
          <cell r="B405" t="str">
            <v>80113</v>
          </cell>
          <cell r="D405" t="str">
            <v>Dowożenie uczniów do szkół</v>
          </cell>
          <cell r="E405">
            <v>682369</v>
          </cell>
          <cell r="F405">
            <v>0</v>
          </cell>
          <cell r="G405">
            <v>0</v>
          </cell>
          <cell r="H405">
            <v>682369</v>
          </cell>
        </row>
        <row r="406">
          <cell r="B406" t="str">
            <v> </v>
          </cell>
          <cell r="C406" t="str">
            <v>3020</v>
          </cell>
          <cell r="D406" t="str">
            <v>Wydatki osobowe niezaliczone do wynagrodzeń</v>
          </cell>
          <cell r="E406">
            <v>1000</v>
          </cell>
          <cell r="H406">
            <v>1000</v>
          </cell>
        </row>
        <row r="407">
          <cell r="B407" t="str">
            <v> </v>
          </cell>
          <cell r="C407" t="str">
            <v>4010</v>
          </cell>
          <cell r="D407" t="str">
            <v>Wynagrodzenia osobowe pracowników</v>
          </cell>
          <cell r="E407">
            <v>61400</v>
          </cell>
          <cell r="H407">
            <v>61400</v>
          </cell>
        </row>
        <row r="408">
          <cell r="B408" t="str">
            <v> </v>
          </cell>
          <cell r="C408" t="str">
            <v>4040</v>
          </cell>
          <cell r="D408" t="str">
            <v>Dodatkowe wynagrodzenie roczne</v>
          </cell>
          <cell r="E408">
            <v>5880</v>
          </cell>
          <cell r="H408">
            <v>5880</v>
          </cell>
        </row>
        <row r="409">
          <cell r="B409" t="str">
            <v> </v>
          </cell>
          <cell r="C409" t="str">
            <v>4110</v>
          </cell>
          <cell r="D409" t="str">
            <v>Składki na ubezpieczenia społeczne</v>
          </cell>
          <cell r="E409">
            <v>11950</v>
          </cell>
          <cell r="H409">
            <v>11950</v>
          </cell>
        </row>
        <row r="410">
          <cell r="B410" t="str">
            <v> </v>
          </cell>
          <cell r="C410" t="str">
            <v>4120</v>
          </cell>
          <cell r="D410" t="str">
            <v>Składki na Fundusz Pracy</v>
          </cell>
          <cell r="E410">
            <v>1660</v>
          </cell>
          <cell r="H410">
            <v>1660</v>
          </cell>
        </row>
        <row r="411">
          <cell r="B411" t="str">
            <v> </v>
          </cell>
          <cell r="C411" t="str">
            <v>4140</v>
          </cell>
          <cell r="D411" t="str">
            <v>Wpłaty na Państwowy Fundusz Rehabilitacji Osób Niepełnosprawnych</v>
          </cell>
          <cell r="E411">
            <v>1000</v>
          </cell>
          <cell r="H411">
            <v>1000</v>
          </cell>
        </row>
        <row r="412">
          <cell r="B412" t="str">
            <v> </v>
          </cell>
          <cell r="C412" t="str">
            <v>4170</v>
          </cell>
          <cell r="D412" t="str">
            <v>Wynagrodzenia bezosobowe</v>
          </cell>
          <cell r="H412">
            <v>0</v>
          </cell>
        </row>
        <row r="413">
          <cell r="B413" t="str">
            <v> </v>
          </cell>
          <cell r="C413" t="str">
            <v>4210</v>
          </cell>
          <cell r="D413" t="str">
            <v>Zakup materiałów i wyposażenia</v>
          </cell>
          <cell r="E413">
            <v>35000</v>
          </cell>
          <cell r="H413">
            <v>35000</v>
          </cell>
        </row>
        <row r="414">
          <cell r="B414" t="str">
            <v> </v>
          </cell>
          <cell r="C414" t="str">
            <v>4280</v>
          </cell>
          <cell r="D414" t="str">
            <v>Zakup usług zdrowotnych</v>
          </cell>
          <cell r="E414">
            <v>200</v>
          </cell>
          <cell r="H414">
            <v>200</v>
          </cell>
        </row>
        <row r="415">
          <cell r="B415" t="str">
            <v> </v>
          </cell>
          <cell r="C415" t="str">
            <v>4300</v>
          </cell>
          <cell r="D415" t="str">
            <v>Zakup usług pozostałych</v>
          </cell>
          <cell r="E415">
            <v>552600</v>
          </cell>
          <cell r="H415">
            <v>552600</v>
          </cell>
        </row>
        <row r="416">
          <cell r="B416" t="str">
            <v> </v>
          </cell>
          <cell r="C416" t="str">
            <v>4430</v>
          </cell>
          <cell r="D416" t="str">
            <v>Różne opłaty i składki</v>
          </cell>
          <cell r="E416">
            <v>6000</v>
          </cell>
          <cell r="H416">
            <v>6000</v>
          </cell>
        </row>
        <row r="417">
          <cell r="B417" t="str">
            <v> </v>
          </cell>
          <cell r="C417" t="str">
            <v>4440</v>
          </cell>
          <cell r="D417" t="str">
            <v>Odpisy na zakładowy fundusz świadczeń socjalnych</v>
          </cell>
          <cell r="E417">
            <v>2279</v>
          </cell>
          <cell r="H417">
            <v>2279</v>
          </cell>
        </row>
        <row r="418">
          <cell r="B418" t="str">
            <v> </v>
          </cell>
          <cell r="C418" t="str">
            <v>4500</v>
          </cell>
          <cell r="D418" t="str">
            <v>Pozostałe podatki na rzecz budżetów jednostek samorządu terytorialnego</v>
          </cell>
          <cell r="E418">
            <v>2500</v>
          </cell>
          <cell r="H418">
            <v>2500</v>
          </cell>
        </row>
        <row r="419">
          <cell r="B419" t="str">
            <v> </v>
          </cell>
          <cell r="C419" t="str">
            <v>4700</v>
          </cell>
          <cell r="D419" t="str">
            <v>Szkolenia pracowników niebędących członkami korpusu służby cywilnej</v>
          </cell>
          <cell r="E419">
            <v>200</v>
          </cell>
          <cell r="H419">
            <v>200</v>
          </cell>
        </row>
        <row r="420">
          <cell r="B420" t="str">
            <v> </v>
          </cell>
          <cell r="C420" t="str">
            <v>4780</v>
          </cell>
          <cell r="D420" t="str">
            <v>Składki na Fundusz Emerytur Pomostowych</v>
          </cell>
          <cell r="E420">
            <v>700</v>
          </cell>
          <cell r="H420">
            <v>700</v>
          </cell>
        </row>
        <row r="421">
          <cell r="B421" t="str">
            <v> </v>
          </cell>
          <cell r="C421" t="str">
            <v>6050</v>
          </cell>
          <cell r="D421" t="str">
            <v>Wydatki inwestycyjne jednostek budżetowych</v>
          </cell>
        </row>
        <row r="422">
          <cell r="B422" t="str">
            <v> </v>
          </cell>
          <cell r="C422" t="str">
            <v>6060</v>
          </cell>
          <cell r="D422" t="str">
            <v>Wydatki na zakupy inwestycyjne jednostek budżetowych</v>
          </cell>
        </row>
        <row r="423">
          <cell r="B423" t="str">
            <v>80146</v>
          </cell>
          <cell r="D423" t="str">
            <v>Dokształcanie i doskonalenie nauczycieli</v>
          </cell>
          <cell r="E423">
            <v>22227</v>
          </cell>
          <cell r="F423">
            <v>0</v>
          </cell>
          <cell r="G423">
            <v>0</v>
          </cell>
          <cell r="H423">
            <v>22227</v>
          </cell>
        </row>
        <row r="424">
          <cell r="B424" t="str">
            <v> </v>
          </cell>
          <cell r="C424" t="str">
            <v>4017</v>
          </cell>
          <cell r="D424" t="str">
            <v>Wynagrodzenia osobowe pracowników</v>
          </cell>
        </row>
        <row r="425">
          <cell r="C425" t="str">
            <v>4019</v>
          </cell>
          <cell r="D425" t="str">
            <v>Wynagrodzenia osobowe pracowników</v>
          </cell>
        </row>
        <row r="426">
          <cell r="C426" t="str">
            <v>4117</v>
          </cell>
          <cell r="D426" t="str">
            <v>Składki na ubezpieczenia społeczne</v>
          </cell>
        </row>
        <row r="427">
          <cell r="C427" t="str">
            <v>4119</v>
          </cell>
          <cell r="D427" t="str">
            <v>Składki na ubezpieczenia społeczne</v>
          </cell>
        </row>
        <row r="428">
          <cell r="C428" t="str">
            <v>4127</v>
          </cell>
          <cell r="D428" t="str">
            <v>Składki na Fundusz Pracy</v>
          </cell>
        </row>
        <row r="429">
          <cell r="C429" t="str">
            <v>4129</v>
          </cell>
          <cell r="D429" t="str">
            <v>Składki na Fundusz Pracy</v>
          </cell>
        </row>
        <row r="430">
          <cell r="C430" t="str">
            <v>4210</v>
          </cell>
          <cell r="D430" t="str">
            <v>Zakup materiałów i wyposażenia</v>
          </cell>
          <cell r="E430">
            <v>1920</v>
          </cell>
          <cell r="H430">
            <v>1920</v>
          </cell>
        </row>
        <row r="431">
          <cell r="C431" t="str">
            <v>4217</v>
          </cell>
          <cell r="D431" t="str">
            <v>Zakup materiałów i wyposażenia</v>
          </cell>
          <cell r="H431">
            <v>0</v>
          </cell>
        </row>
        <row r="432">
          <cell r="C432" t="str">
            <v>4219</v>
          </cell>
          <cell r="H432">
            <v>0</v>
          </cell>
        </row>
        <row r="433">
          <cell r="B433" t="str">
            <v> </v>
          </cell>
          <cell r="C433" t="str">
            <v>4300</v>
          </cell>
          <cell r="D433" t="str">
            <v>Zakup usług pozostałych</v>
          </cell>
          <cell r="E433">
            <v>6200</v>
          </cell>
          <cell r="H433">
            <v>6200</v>
          </cell>
        </row>
        <row r="434">
          <cell r="C434" t="str">
            <v>4307</v>
          </cell>
          <cell r="D434" t="str">
            <v>Zakup usług pozostałych</v>
          </cell>
          <cell r="H434">
            <v>0</v>
          </cell>
        </row>
        <row r="435">
          <cell r="B435" t="str">
            <v> </v>
          </cell>
          <cell r="C435" t="str">
            <v>4410</v>
          </cell>
          <cell r="D435" t="str">
            <v>Podróże służbowe krajowe</v>
          </cell>
          <cell r="E435">
            <v>2900</v>
          </cell>
          <cell r="H435">
            <v>2900</v>
          </cell>
        </row>
        <row r="436">
          <cell r="B436" t="str">
            <v> </v>
          </cell>
          <cell r="C436" t="str">
            <v>4700</v>
          </cell>
          <cell r="D436" t="str">
            <v>Szkolenia pracowników niebędących członkami korpusu służby cywilnej</v>
          </cell>
          <cell r="E436">
            <v>11207</v>
          </cell>
          <cell r="H436">
            <v>11207</v>
          </cell>
        </row>
        <row r="437">
          <cell r="B437" t="str">
            <v> </v>
          </cell>
          <cell r="C437" t="str">
            <v>4750</v>
          </cell>
          <cell r="D437" t="str">
            <v>Zakup akcesoriów komputerowych, w tym programów i licencji</v>
          </cell>
        </row>
        <row r="438">
          <cell r="B438" t="str">
            <v>80148</v>
          </cell>
          <cell r="D438" t="str">
            <v>Stołówki szkolne i przeszkolne</v>
          </cell>
          <cell r="E438">
            <v>243594</v>
          </cell>
          <cell r="F438">
            <v>0</v>
          </cell>
          <cell r="G438">
            <v>0</v>
          </cell>
          <cell r="H438">
            <v>243594</v>
          </cell>
        </row>
        <row r="439">
          <cell r="B439" t="str">
            <v> </v>
          </cell>
          <cell r="C439" t="str">
            <v>3020</v>
          </cell>
          <cell r="D439" t="str">
            <v>Wydatki osobowe niezaliczone do wynagrodzeń</v>
          </cell>
          <cell r="E439">
            <v>3018</v>
          </cell>
          <cell r="H439">
            <v>3018</v>
          </cell>
        </row>
        <row r="440">
          <cell r="B440" t="str">
            <v> </v>
          </cell>
          <cell r="C440" t="str">
            <v>4010</v>
          </cell>
          <cell r="D440" t="str">
            <v>Wynagrodzenia osobowe pracowników</v>
          </cell>
          <cell r="E440">
            <v>177979</v>
          </cell>
          <cell r="H440">
            <v>177979</v>
          </cell>
        </row>
        <row r="441">
          <cell r="B441" t="str">
            <v> </v>
          </cell>
          <cell r="C441" t="str">
            <v>4040</v>
          </cell>
          <cell r="D441" t="str">
            <v>Dodatkowe wynagrodzenie roczne</v>
          </cell>
          <cell r="E441">
            <v>16239</v>
          </cell>
          <cell r="H441">
            <v>16239</v>
          </cell>
        </row>
        <row r="442">
          <cell r="B442" t="str">
            <v> </v>
          </cell>
          <cell r="C442" t="str">
            <v>4110</v>
          </cell>
          <cell r="D442" t="str">
            <v>Składki na ubezpieczenia społeczne</v>
          </cell>
          <cell r="E442">
            <v>32615</v>
          </cell>
          <cell r="H442">
            <v>32615</v>
          </cell>
        </row>
        <row r="443">
          <cell r="B443" t="str">
            <v> </v>
          </cell>
          <cell r="C443" t="str">
            <v>4120</v>
          </cell>
          <cell r="D443" t="str">
            <v>Składki na Fundusz Pracy</v>
          </cell>
          <cell r="E443">
            <v>4718</v>
          </cell>
          <cell r="H443">
            <v>4718</v>
          </cell>
        </row>
        <row r="444">
          <cell r="B444" t="str">
            <v> </v>
          </cell>
          <cell r="C444" t="str">
            <v>4440</v>
          </cell>
          <cell r="D444" t="str">
            <v>Odpisy na zakładowy fundusz świadczeń socjalnych</v>
          </cell>
          <cell r="E444">
            <v>9025</v>
          </cell>
          <cell r="H444">
            <v>9025</v>
          </cell>
        </row>
        <row r="445">
          <cell r="B445" t="str">
            <v>80149</v>
          </cell>
          <cell r="D445" t="str">
            <v>Realizacja zadań wymagających stosowania specjalnej organizacji nauki i metod pracy dla dzieci w przedszkolach, oddziałach przedszkolnych w szkołach podstawowych i innych formach wychowania przedszkolnego</v>
          </cell>
          <cell r="E445">
            <v>23722</v>
          </cell>
          <cell r="F445">
            <v>0</v>
          </cell>
          <cell r="G445">
            <v>0</v>
          </cell>
          <cell r="H445">
            <v>23722</v>
          </cell>
        </row>
        <row r="446">
          <cell r="B446" t="str">
            <v> </v>
          </cell>
          <cell r="C446" t="str">
            <v>3020</v>
          </cell>
          <cell r="D446" t="str">
            <v>Wydatki osobowe niezaliczone do wynagrodzeń</v>
          </cell>
          <cell r="E446">
            <v>1848</v>
          </cell>
          <cell r="H446">
            <v>1848</v>
          </cell>
        </row>
        <row r="447">
          <cell r="B447" t="str">
            <v> </v>
          </cell>
          <cell r="C447" t="str">
            <v>4010</v>
          </cell>
          <cell r="D447" t="str">
            <v>Wynagrodzenia osobowe pracowników</v>
          </cell>
          <cell r="E447">
            <v>16800</v>
          </cell>
          <cell r="H447">
            <v>16800</v>
          </cell>
        </row>
        <row r="448">
          <cell r="B448" t="str">
            <v> </v>
          </cell>
          <cell r="C448" t="str">
            <v>4040</v>
          </cell>
          <cell r="D448" t="str">
            <v>Dodatkowe wynagrodzenie roczne</v>
          </cell>
          <cell r="E448">
            <v>1428</v>
          </cell>
          <cell r="H448">
            <v>1428</v>
          </cell>
        </row>
        <row r="449">
          <cell r="B449" t="str">
            <v> </v>
          </cell>
          <cell r="C449" t="str">
            <v>4110</v>
          </cell>
          <cell r="D449" t="str">
            <v>Składki na ubezpieczenia społeczne</v>
          </cell>
          <cell r="E449">
            <v>3189</v>
          </cell>
          <cell r="H449">
            <v>3189</v>
          </cell>
        </row>
        <row r="450">
          <cell r="B450" t="str">
            <v> </v>
          </cell>
          <cell r="C450" t="str">
            <v>4120</v>
          </cell>
          <cell r="D450" t="str">
            <v>Składki na Fundusz Pracy</v>
          </cell>
          <cell r="E450">
            <v>457</v>
          </cell>
          <cell r="H450">
            <v>457</v>
          </cell>
        </row>
        <row r="451">
          <cell r="B451" t="str">
            <v> </v>
          </cell>
          <cell r="C451" t="str">
            <v>4440</v>
          </cell>
          <cell r="D451" t="str">
            <v>Odpisy na zakładowy fundusz świadczeń socjalnych</v>
          </cell>
          <cell r="G451">
            <v>0</v>
          </cell>
          <cell r="H451">
            <v>0</v>
          </cell>
        </row>
        <row r="452">
          <cell r="B452" t="str">
            <v>80150</v>
          </cell>
          <cell r="D452" t="str">
            <v>Realizacja zadań wymagających stosowania specjalnej organizacji nauki i metod pracy dla dzieci  i młodzieży w szkołach podstawowych, gimnazjach, liceach ogólnokształcących, liceachprofilowanych i szkołach zawodowych oraz szkołach artystycznych </v>
          </cell>
          <cell r="E452">
            <v>475708</v>
          </cell>
          <cell r="F452">
            <v>0</v>
          </cell>
          <cell r="G452">
            <v>0</v>
          </cell>
          <cell r="H452">
            <v>475708</v>
          </cell>
        </row>
        <row r="453">
          <cell r="B453" t="str">
            <v> </v>
          </cell>
          <cell r="C453" t="str">
            <v>2540</v>
          </cell>
          <cell r="D453" t="str">
            <v>Dotacja podmiotowa z budżetu dla niepublicznej jednostki systemu oświaty</v>
          </cell>
          <cell r="E453">
            <v>51000</v>
          </cell>
          <cell r="H453">
            <v>51000</v>
          </cell>
        </row>
        <row r="454">
          <cell r="B454" t="str">
            <v> </v>
          </cell>
          <cell r="C454" t="str">
            <v>3020</v>
          </cell>
          <cell r="D454" t="str">
            <v>Wydatki osobowe niezaliczone do wynagrodzeń</v>
          </cell>
          <cell r="E454">
            <v>31449</v>
          </cell>
          <cell r="H454">
            <v>31449</v>
          </cell>
        </row>
        <row r="455">
          <cell r="B455" t="str">
            <v> </v>
          </cell>
          <cell r="C455" t="str">
            <v>4010</v>
          </cell>
          <cell r="D455" t="str">
            <v>Wynagrodzenia osobowe pracowników</v>
          </cell>
          <cell r="E455">
            <v>285900</v>
          </cell>
          <cell r="H455">
            <v>285900</v>
          </cell>
        </row>
        <row r="456">
          <cell r="B456" t="str">
            <v> </v>
          </cell>
          <cell r="C456" t="str">
            <v>4040</v>
          </cell>
          <cell r="D456" t="str">
            <v>Dodatkowe wynagrodzenie roczne</v>
          </cell>
          <cell r="E456">
            <v>24303</v>
          </cell>
          <cell r="H456">
            <v>24303</v>
          </cell>
        </row>
        <row r="457">
          <cell r="B457" t="str">
            <v> </v>
          </cell>
          <cell r="C457" t="str">
            <v>4110</v>
          </cell>
          <cell r="D457" t="str">
            <v>Składki na ubezpieczenia społeczne</v>
          </cell>
          <cell r="E457">
            <v>58462</v>
          </cell>
          <cell r="H457">
            <v>58462</v>
          </cell>
        </row>
        <row r="458">
          <cell r="B458" t="str">
            <v> </v>
          </cell>
          <cell r="C458" t="str">
            <v>4120</v>
          </cell>
          <cell r="D458" t="str">
            <v>Składki na Fundusz Pracy</v>
          </cell>
          <cell r="E458">
            <v>8394</v>
          </cell>
          <cell r="H458">
            <v>8394</v>
          </cell>
        </row>
        <row r="459">
          <cell r="B459" t="str">
            <v> </v>
          </cell>
          <cell r="C459" t="str">
            <v>4210</v>
          </cell>
          <cell r="D459" t="str">
            <v>Zakup materiałów i wyposażenia</v>
          </cell>
          <cell r="E459">
            <v>11000</v>
          </cell>
          <cell r="H459">
            <v>11000</v>
          </cell>
        </row>
        <row r="460">
          <cell r="B460" t="str">
            <v> </v>
          </cell>
          <cell r="C460" t="str">
            <v>4240</v>
          </cell>
          <cell r="D460" t="str">
            <v>Zakup pomocy naukowych, dydaktycznych i książek</v>
          </cell>
          <cell r="E460">
            <v>1300</v>
          </cell>
          <cell r="H460">
            <v>1300</v>
          </cell>
        </row>
        <row r="461">
          <cell r="B461" t="str">
            <v> </v>
          </cell>
          <cell r="C461" t="str">
            <v>4300</v>
          </cell>
          <cell r="D461" t="str">
            <v>Zakup usług pozostałych</v>
          </cell>
          <cell r="E461">
            <v>3900</v>
          </cell>
          <cell r="H461">
            <v>3900</v>
          </cell>
        </row>
        <row r="462">
          <cell r="B462" t="str">
            <v> </v>
          </cell>
          <cell r="C462" t="str">
            <v>4440</v>
          </cell>
          <cell r="D462" t="str">
            <v>Odpisy na zakładowy fundusz świadczeń socjalnych</v>
          </cell>
          <cell r="H462">
            <v>0</v>
          </cell>
        </row>
        <row r="463">
          <cell r="B463" t="str">
            <v>80195</v>
          </cell>
          <cell r="D463" t="str">
            <v>Pozostała działalność</v>
          </cell>
          <cell r="E463">
            <v>107620</v>
          </cell>
          <cell r="F463">
            <v>0</v>
          </cell>
          <cell r="G463">
            <v>0</v>
          </cell>
          <cell r="H463">
            <v>107620</v>
          </cell>
        </row>
        <row r="464">
          <cell r="B464" t="str">
            <v> </v>
          </cell>
          <cell r="C464" t="str">
            <v>2310</v>
          </cell>
          <cell r="D464" t="str">
            <v>Dotacje celowe przekazane gminie na zadania bieżące realizowane na podstawie porozumień  (umów) między jednostkami samorządu terytorialnego</v>
          </cell>
        </row>
        <row r="465">
          <cell r="B465" t="str">
            <v> </v>
          </cell>
          <cell r="C465" t="str">
            <v>1.</v>
          </cell>
          <cell r="D465" t="str">
            <v>Dofinansowanie dzieci wiejskich uczęszczających do szkół miejskich</v>
          </cell>
        </row>
        <row r="466">
          <cell r="B466" t="str">
            <v> </v>
          </cell>
          <cell r="C466" t="str">
            <v>2.</v>
          </cell>
          <cell r="D466" t="str">
            <v>Dofinansowanie dzieci wiejskich uczęszczających do przedszkoli miejskich</v>
          </cell>
        </row>
        <row r="467">
          <cell r="B467" t="str">
            <v> </v>
          </cell>
          <cell r="C467" t="str">
            <v>3.</v>
          </cell>
        </row>
        <row r="468">
          <cell r="C468" t="str">
            <v>4.</v>
          </cell>
        </row>
        <row r="469">
          <cell r="B469" t="str">
            <v> </v>
          </cell>
          <cell r="C469" t="str">
            <v>2630</v>
          </cell>
          <cell r="D469" t="str">
            <v>Dotacja przedmiotowa z budżetu dla jednostek niezaliczanych do sektora finansów publicznych</v>
          </cell>
          <cell r="E469">
            <v>15000</v>
          </cell>
          <cell r="H469">
            <v>15000</v>
          </cell>
        </row>
        <row r="470">
          <cell r="B470" t="str">
            <v> </v>
          </cell>
          <cell r="C470" t="str">
            <v>4010</v>
          </cell>
          <cell r="D470" t="str">
            <v>Wynagrodzenia osobowe pracowników</v>
          </cell>
          <cell r="H470">
            <v>0</v>
          </cell>
        </row>
        <row r="471">
          <cell r="B471" t="str">
            <v> </v>
          </cell>
          <cell r="C471" t="str">
            <v>4110</v>
          </cell>
          <cell r="D471" t="str">
            <v>Składki na ubezpieczenia społeczne</v>
          </cell>
          <cell r="E471">
            <v>100</v>
          </cell>
          <cell r="H471">
            <v>100</v>
          </cell>
        </row>
        <row r="472">
          <cell r="B472" t="str">
            <v> </v>
          </cell>
          <cell r="C472" t="str">
            <v>4120</v>
          </cell>
          <cell r="D472" t="str">
            <v>Składki na Fundusz Pracy</v>
          </cell>
          <cell r="E472">
            <v>20</v>
          </cell>
          <cell r="H472">
            <v>20</v>
          </cell>
        </row>
        <row r="473">
          <cell r="B473" t="str">
            <v> </v>
          </cell>
          <cell r="C473" t="str">
            <v>4170</v>
          </cell>
          <cell r="D473" t="str">
            <v>Wynagrodzenia bezosobowe</v>
          </cell>
          <cell r="E473">
            <v>500</v>
          </cell>
          <cell r="H473">
            <v>500</v>
          </cell>
        </row>
        <row r="474">
          <cell r="B474" t="str">
            <v> </v>
          </cell>
          <cell r="C474" t="str">
            <v>4210</v>
          </cell>
          <cell r="D474" t="str">
            <v>Zakup materiałów i wyposażenia</v>
          </cell>
          <cell r="E474">
            <v>22000</v>
          </cell>
          <cell r="H474">
            <v>22000</v>
          </cell>
        </row>
        <row r="475">
          <cell r="B475" t="str">
            <v> </v>
          </cell>
          <cell r="C475" t="str">
            <v>4240</v>
          </cell>
          <cell r="D475" t="str">
            <v>Zakup pomocy naukowych, dydaktycznych i książek</v>
          </cell>
          <cell r="H475">
            <v>0</v>
          </cell>
        </row>
        <row r="476">
          <cell r="B476" t="str">
            <v> </v>
          </cell>
          <cell r="C476" t="str">
            <v>4300</v>
          </cell>
          <cell r="D476" t="str">
            <v>Zakup usług pozostałych</v>
          </cell>
          <cell r="E476">
            <v>0</v>
          </cell>
          <cell r="H476">
            <v>0</v>
          </cell>
        </row>
        <row r="477">
          <cell r="B477" t="str">
            <v> </v>
          </cell>
          <cell r="C477" t="str">
            <v>4440</v>
          </cell>
          <cell r="D477" t="str">
            <v>Odpisy na zakładowy fundusz świadczeń socjalnych</v>
          </cell>
          <cell r="E477">
            <v>70000</v>
          </cell>
          <cell r="H477">
            <v>70000</v>
          </cell>
        </row>
        <row r="478">
          <cell r="A478" t="str">
            <v>851</v>
          </cell>
          <cell r="D478" t="str">
            <v>Ochrona zdrowia</v>
          </cell>
          <cell r="E478">
            <v>105000</v>
          </cell>
          <cell r="F478">
            <v>0</v>
          </cell>
          <cell r="G478">
            <v>0</v>
          </cell>
          <cell r="H478">
            <v>105000</v>
          </cell>
        </row>
        <row r="479">
          <cell r="B479" t="str">
            <v>85153</v>
          </cell>
          <cell r="D479" t="str">
            <v>Zwalczanie narkomani</v>
          </cell>
          <cell r="E479">
            <v>1850</v>
          </cell>
          <cell r="F479">
            <v>0</v>
          </cell>
          <cell r="G479">
            <v>0</v>
          </cell>
          <cell r="H479">
            <v>1850</v>
          </cell>
        </row>
        <row r="480">
          <cell r="B480" t="str">
            <v> </v>
          </cell>
          <cell r="C480" t="str">
            <v>4170</v>
          </cell>
          <cell r="D480" t="str">
            <v>Wynagrodzenia bezosobowe</v>
          </cell>
        </row>
        <row r="481">
          <cell r="B481" t="str">
            <v> </v>
          </cell>
          <cell r="C481" t="str">
            <v>4210</v>
          </cell>
          <cell r="D481" t="str">
            <v>Zakup materiałów i wyposażenia</v>
          </cell>
          <cell r="E481">
            <v>615</v>
          </cell>
          <cell r="H481">
            <v>615</v>
          </cell>
        </row>
        <row r="482">
          <cell r="B482" t="str">
            <v> </v>
          </cell>
          <cell r="C482" t="str">
            <v>4300</v>
          </cell>
          <cell r="D482" t="str">
            <v>Zakup usług pozostałych</v>
          </cell>
          <cell r="E482">
            <v>885</v>
          </cell>
          <cell r="H482">
            <v>885</v>
          </cell>
        </row>
        <row r="483">
          <cell r="B483" t="str">
            <v> </v>
          </cell>
          <cell r="C483" t="str">
            <v>4410</v>
          </cell>
          <cell r="D483" t="str">
            <v>Podróże służbowe krajowe</v>
          </cell>
          <cell r="E483">
            <v>50</v>
          </cell>
          <cell r="H483">
            <v>50</v>
          </cell>
        </row>
        <row r="484">
          <cell r="B484" t="str">
            <v> </v>
          </cell>
          <cell r="C484" t="str">
            <v>4700</v>
          </cell>
          <cell r="D484" t="str">
            <v>Szkolenia pracowników niebędących członkami korpusu służby cywilnej</v>
          </cell>
          <cell r="E484">
            <v>300</v>
          </cell>
          <cell r="H484">
            <v>300</v>
          </cell>
        </row>
        <row r="485">
          <cell r="B485" t="str">
            <v>85154</v>
          </cell>
          <cell r="D485" t="str">
            <v>Przeciwdziałanie alkoholizmowi</v>
          </cell>
          <cell r="E485">
            <v>103150</v>
          </cell>
          <cell r="F485">
            <v>0</v>
          </cell>
          <cell r="G485">
            <v>0</v>
          </cell>
          <cell r="H485">
            <v>103150</v>
          </cell>
        </row>
        <row r="486">
          <cell r="B486" t="str">
            <v> </v>
          </cell>
          <cell r="C486" t="str">
            <v>2310</v>
          </cell>
          <cell r="D486" t="str">
            <v>Dotacje celowe przekazane gminie na zadania bieżące realizowane na podstawie porozumień  (umów) między jednostkami samorządu terytorialnego</v>
          </cell>
        </row>
        <row r="487">
          <cell r="B487" t="str">
            <v> </v>
          </cell>
          <cell r="C487" t="str">
            <v>3030</v>
          </cell>
          <cell r="D487" t="str">
            <v>Różne wydatki na rzecz osób fizycznych</v>
          </cell>
        </row>
        <row r="488">
          <cell r="B488" t="str">
            <v> </v>
          </cell>
          <cell r="C488" t="str">
            <v>4110</v>
          </cell>
          <cell r="D488" t="str">
            <v>Składki na ubezpieczenia społeczne</v>
          </cell>
          <cell r="E488">
            <v>2315</v>
          </cell>
          <cell r="H488">
            <v>2315</v>
          </cell>
        </row>
        <row r="489">
          <cell r="B489" t="str">
            <v> </v>
          </cell>
          <cell r="C489" t="str">
            <v>4120</v>
          </cell>
          <cell r="D489" t="str">
            <v>Składki na Fundusz Pracy</v>
          </cell>
          <cell r="E489">
            <v>330</v>
          </cell>
          <cell r="H489">
            <v>330</v>
          </cell>
        </row>
        <row r="490">
          <cell r="B490" t="str">
            <v> </v>
          </cell>
          <cell r="C490" t="str">
            <v>4170</v>
          </cell>
          <cell r="D490" t="str">
            <v>Wynagrodzenia bezosobowe</v>
          </cell>
          <cell r="E490">
            <v>28600</v>
          </cell>
          <cell r="H490">
            <v>28600</v>
          </cell>
        </row>
        <row r="491">
          <cell r="B491" t="str">
            <v> </v>
          </cell>
          <cell r="C491" t="str">
            <v>4210</v>
          </cell>
          <cell r="D491" t="str">
            <v>Zakup materiałów i wyposażenia</v>
          </cell>
          <cell r="E491">
            <v>4145</v>
          </cell>
          <cell r="H491">
            <v>4145</v>
          </cell>
        </row>
        <row r="492">
          <cell r="B492" t="str">
            <v> </v>
          </cell>
          <cell r="C492" t="str">
            <v>4300</v>
          </cell>
          <cell r="D492" t="str">
            <v>Zakup usług pozostałych</v>
          </cell>
          <cell r="E492">
            <v>61800</v>
          </cell>
          <cell r="H492">
            <v>61800</v>
          </cell>
        </row>
        <row r="493">
          <cell r="B493" t="str">
            <v> </v>
          </cell>
          <cell r="C493" t="str">
            <v>4370</v>
          </cell>
          <cell r="D493" t="str">
            <v>Opłaty z tytułu zakupu usług telekomunikacyjnych świadczonych w stacjonarnej publicznej sieci telefonicznej</v>
          </cell>
          <cell r="H493">
            <v>0</v>
          </cell>
        </row>
        <row r="494">
          <cell r="B494" t="str">
            <v> </v>
          </cell>
          <cell r="C494" t="str">
            <v>4390</v>
          </cell>
          <cell r="D494" t="str">
            <v>Zakup usług obejmujących wykonanie ekspertyz, analiz i opinii</v>
          </cell>
          <cell r="H494">
            <v>0</v>
          </cell>
        </row>
        <row r="495">
          <cell r="B495" t="str">
            <v> </v>
          </cell>
          <cell r="C495" t="str">
            <v>4410</v>
          </cell>
          <cell r="D495" t="str">
            <v>Podróże służbowe krajowe</v>
          </cell>
          <cell r="E495">
            <v>500</v>
          </cell>
          <cell r="H495">
            <v>500</v>
          </cell>
        </row>
        <row r="496">
          <cell r="B496" t="str">
            <v> </v>
          </cell>
          <cell r="C496" t="str">
            <v>4430</v>
          </cell>
          <cell r="D496" t="str">
            <v>Różne opłaty i składki</v>
          </cell>
          <cell r="H496">
            <v>0</v>
          </cell>
        </row>
        <row r="497">
          <cell r="B497" t="str">
            <v> </v>
          </cell>
          <cell r="C497" t="str">
            <v>4610</v>
          </cell>
          <cell r="D497" t="str">
            <v>Koszty postępowania sądowego i prokuratorskiego</v>
          </cell>
          <cell r="E497">
            <v>2460</v>
          </cell>
          <cell r="H497">
            <v>2460</v>
          </cell>
        </row>
        <row r="498">
          <cell r="B498" t="str">
            <v> </v>
          </cell>
          <cell r="C498" t="str">
            <v>4700</v>
          </cell>
          <cell r="D498" t="str">
            <v>Szkolenia pracowników niebędących członkami korpusu służby cywilnej</v>
          </cell>
          <cell r="E498">
            <v>3000</v>
          </cell>
          <cell r="H498">
            <v>3000</v>
          </cell>
        </row>
        <row r="499">
          <cell r="B499" t="str">
            <v> </v>
          </cell>
          <cell r="C499" t="str">
            <v>4740</v>
          </cell>
          <cell r="D499" t="str">
            <v>Zakup materiałów papierniczych do sprzętu drukarskiego i urządzeń kserograficznych</v>
          </cell>
          <cell r="H499">
            <v>0</v>
          </cell>
        </row>
        <row r="500">
          <cell r="B500" t="str">
            <v> </v>
          </cell>
          <cell r="C500" t="str">
            <v>4750</v>
          </cell>
          <cell r="D500" t="str">
            <v>Zakup akcesoriów komputerowych, w tym programów i licencji</v>
          </cell>
          <cell r="H500">
            <v>0</v>
          </cell>
        </row>
        <row r="501">
          <cell r="B501" t="str">
            <v> </v>
          </cell>
          <cell r="C501" t="str">
            <v>6060</v>
          </cell>
          <cell r="D501" t="str">
            <v>Wydatki na zakupy inwestycyjne jednostek budżetowych</v>
          </cell>
          <cell r="H501">
            <v>0</v>
          </cell>
        </row>
        <row r="502">
          <cell r="B502" t="str">
            <v>85195</v>
          </cell>
          <cell r="D502" t="str">
            <v>Pozostała działalność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</row>
        <row r="503">
          <cell r="B503" t="str">
            <v> </v>
          </cell>
          <cell r="C503" t="str">
            <v>2630</v>
          </cell>
          <cell r="D503" t="str">
            <v>Dotacja przedmiotowa z budżetu dla jednostek niezaliczanych do sektora finansów publicznych</v>
          </cell>
          <cell r="H503">
            <v>0</v>
          </cell>
        </row>
        <row r="504">
          <cell r="B504" t="str">
            <v> </v>
          </cell>
          <cell r="C504" t="str">
            <v>4210</v>
          </cell>
          <cell r="D504" t="str">
            <v>Zakup materiałów i wyposażenia</v>
          </cell>
          <cell r="H504">
            <v>0</v>
          </cell>
        </row>
        <row r="505">
          <cell r="B505" t="str">
            <v> </v>
          </cell>
          <cell r="C505" t="str">
            <v>4270</v>
          </cell>
          <cell r="D505" t="str">
            <v>Zakup usług remontowych</v>
          </cell>
          <cell r="H505">
            <v>0</v>
          </cell>
        </row>
        <row r="506">
          <cell r="A506" t="str">
            <v>852</v>
          </cell>
          <cell r="D506" t="str">
            <v>Pomoc społeczna</v>
          </cell>
          <cell r="E506">
            <v>8984052</v>
          </cell>
          <cell r="F506">
            <v>0</v>
          </cell>
          <cell r="G506">
            <v>659</v>
          </cell>
          <cell r="H506">
            <v>8984711</v>
          </cell>
        </row>
        <row r="507">
          <cell r="B507" t="str">
            <v>85201</v>
          </cell>
          <cell r="D507" t="str">
            <v>Placówki opiekuńczo-wychowawcze</v>
          </cell>
          <cell r="E507">
            <v>36665</v>
          </cell>
          <cell r="F507">
            <v>0</v>
          </cell>
          <cell r="G507">
            <v>0</v>
          </cell>
          <cell r="H507">
            <v>36665</v>
          </cell>
        </row>
        <row r="508">
          <cell r="B508" t="str">
            <v> </v>
          </cell>
          <cell r="C508" t="str">
            <v>2630</v>
          </cell>
          <cell r="D508" t="str">
            <v>Dotacja przedmiotowa z budżetu dla jednostek niezaliczanych do sektora finansów publicznych</v>
          </cell>
        </row>
        <row r="509">
          <cell r="C509" t="str">
            <v>4330</v>
          </cell>
          <cell r="D509" t="str">
            <v>Zakup usług przez jednostki samorządu terytorialnego od innych jednostek samorządu terytorialnego</v>
          </cell>
          <cell r="E509">
            <v>36665</v>
          </cell>
          <cell r="H509">
            <v>36665</v>
          </cell>
        </row>
        <row r="510">
          <cell r="B510" t="str">
            <v>85202</v>
          </cell>
          <cell r="D510" t="str">
            <v>Domy pomocy społecznej</v>
          </cell>
          <cell r="E510">
            <v>726363</v>
          </cell>
          <cell r="F510">
            <v>0</v>
          </cell>
          <cell r="G510">
            <v>0</v>
          </cell>
          <cell r="H510">
            <v>726363</v>
          </cell>
        </row>
        <row r="511">
          <cell r="B511" t="str">
            <v> </v>
          </cell>
          <cell r="C511" t="str">
            <v>4330</v>
          </cell>
          <cell r="D511" t="str">
            <v>Zakup usług przez jednostki samorządu terytorialnego od innych jednostek samorządu terytorialnego</v>
          </cell>
          <cell r="E511">
            <v>726363</v>
          </cell>
          <cell r="H511">
            <v>726363</v>
          </cell>
        </row>
        <row r="512">
          <cell r="B512" t="str">
            <v>85204</v>
          </cell>
          <cell r="D512" t="str">
            <v>Rodziny zastępcze</v>
          </cell>
          <cell r="E512">
            <v>131005</v>
          </cell>
          <cell r="F512">
            <v>0</v>
          </cell>
          <cell r="G512">
            <v>0</v>
          </cell>
          <cell r="H512">
            <v>131005</v>
          </cell>
        </row>
        <row r="513">
          <cell r="B513" t="str">
            <v> </v>
          </cell>
          <cell r="C513" t="str">
            <v>3110</v>
          </cell>
          <cell r="D513" t="str">
            <v>Świadczenia społeczne</v>
          </cell>
          <cell r="E513">
            <v>131005</v>
          </cell>
          <cell r="H513">
            <v>131005</v>
          </cell>
        </row>
        <row r="514">
          <cell r="B514" t="str">
            <v>85206</v>
          </cell>
          <cell r="D514" t="str">
            <v>Wspieranie rodziny</v>
          </cell>
          <cell r="E514">
            <v>40315</v>
          </cell>
          <cell r="F514">
            <v>0</v>
          </cell>
          <cell r="G514">
            <v>0</v>
          </cell>
          <cell r="H514">
            <v>40315</v>
          </cell>
        </row>
        <row r="515">
          <cell r="B515" t="str">
            <v> </v>
          </cell>
          <cell r="C515" t="str">
            <v>3020</v>
          </cell>
          <cell r="D515" t="str">
            <v>Wydatki osobowe niezaliczone do wynagrodzeń</v>
          </cell>
          <cell r="E515">
            <v>200</v>
          </cell>
          <cell r="H515">
            <v>200</v>
          </cell>
        </row>
        <row r="516">
          <cell r="C516" t="str">
            <v>4010</v>
          </cell>
          <cell r="D516" t="str">
            <v>Wynagrodzenia osobowe pracowników</v>
          </cell>
          <cell r="E516">
            <v>30000</v>
          </cell>
          <cell r="H516">
            <v>30000</v>
          </cell>
        </row>
        <row r="517">
          <cell r="C517" t="str">
            <v>4110</v>
          </cell>
          <cell r="D517" t="str">
            <v>Składki na ubezpieczenia społeczne</v>
          </cell>
          <cell r="E517">
            <v>5166</v>
          </cell>
          <cell r="H517">
            <v>5166</v>
          </cell>
        </row>
        <row r="518">
          <cell r="C518" t="str">
            <v>4120</v>
          </cell>
          <cell r="D518" t="str">
            <v>Składki na Fundusz Pracy</v>
          </cell>
          <cell r="E518">
            <v>735</v>
          </cell>
          <cell r="H518">
            <v>735</v>
          </cell>
        </row>
        <row r="519">
          <cell r="B519" t="str">
            <v> </v>
          </cell>
          <cell r="C519" t="str">
            <v>4170</v>
          </cell>
          <cell r="D519" t="str">
            <v>Wynagrodzenia bezosobowe</v>
          </cell>
          <cell r="E519">
            <v>0</v>
          </cell>
          <cell r="H519">
            <v>0</v>
          </cell>
        </row>
        <row r="520">
          <cell r="C520" t="str">
            <v>4280</v>
          </cell>
          <cell r="D520" t="str">
            <v>Zakup usług zdrowotnych</v>
          </cell>
          <cell r="E520">
            <v>120</v>
          </cell>
          <cell r="H520">
            <v>120</v>
          </cell>
        </row>
        <row r="521">
          <cell r="C521" t="str">
            <v>4410</v>
          </cell>
          <cell r="D521" t="str">
            <v>Podróże służbowe krajowe</v>
          </cell>
          <cell r="E521">
            <v>3000</v>
          </cell>
          <cell r="H521">
            <v>3000</v>
          </cell>
        </row>
        <row r="522">
          <cell r="B522" t="str">
            <v> </v>
          </cell>
          <cell r="C522" t="str">
            <v>4440</v>
          </cell>
          <cell r="D522" t="str">
            <v>Odpisy na zakładowy fundusz świadczeń socjalnych</v>
          </cell>
          <cell r="E522">
            <v>1094</v>
          </cell>
          <cell r="H522">
            <v>1094</v>
          </cell>
        </row>
        <row r="523">
          <cell r="B523" t="str">
            <v>85212</v>
          </cell>
          <cell r="D523" t="str">
            <v>Świadczenia rodzinne, świadczenie z funduszu alimentacyjnego oraz składki na ubezpieczenia emerytalne i rentowe z ubezpieczenia społecznego</v>
          </cell>
          <cell r="E523">
            <v>5230675</v>
          </cell>
          <cell r="F523">
            <v>0</v>
          </cell>
          <cell r="G523">
            <v>0</v>
          </cell>
          <cell r="H523">
            <v>5230675</v>
          </cell>
        </row>
        <row r="524">
          <cell r="B524" t="str">
            <v> </v>
          </cell>
          <cell r="C524" t="str">
            <v>2910</v>
          </cell>
          <cell r="D524" t="str">
            <v>Zwrot dotacji oraz płatności, w tym wykorzystanych  niezgodnie z przeznaczeniem lub wykorzystanych z naruszeniem procedur, o których mowa w art..184 ustawy, pobranych nienależnie lub w nadmiernej wysokości</v>
          </cell>
          <cell r="E524">
            <v>7000</v>
          </cell>
          <cell r="H524">
            <v>7000</v>
          </cell>
        </row>
        <row r="525">
          <cell r="B525" t="str">
            <v> </v>
          </cell>
          <cell r="C525" t="str">
            <v>3020</v>
          </cell>
          <cell r="D525" t="str">
            <v>Wydatki osobowe niezaliczone do wynagrodzeń</v>
          </cell>
          <cell r="E525">
            <v>400</v>
          </cell>
          <cell r="H525">
            <v>400</v>
          </cell>
        </row>
        <row r="526">
          <cell r="B526" t="str">
            <v> </v>
          </cell>
          <cell r="C526" t="str">
            <v>3110</v>
          </cell>
          <cell r="D526" t="str">
            <v>Świadczenia społeczne</v>
          </cell>
          <cell r="E526">
            <v>5036335</v>
          </cell>
          <cell r="H526">
            <v>5036335</v>
          </cell>
        </row>
        <row r="527">
          <cell r="B527" t="str">
            <v> </v>
          </cell>
          <cell r="C527" t="str">
            <v>4010</v>
          </cell>
          <cell r="D527" t="str">
            <v>Wynagrodzenia osobowe pracowników</v>
          </cell>
          <cell r="E527">
            <v>116425</v>
          </cell>
          <cell r="H527">
            <v>116425</v>
          </cell>
        </row>
        <row r="528">
          <cell r="B528" t="str">
            <v> </v>
          </cell>
          <cell r="C528" t="str">
            <v>4040</v>
          </cell>
          <cell r="D528" t="str">
            <v>Dodatkowe wynagrodzenie roczne</v>
          </cell>
          <cell r="E528">
            <v>9040</v>
          </cell>
          <cell r="H528">
            <v>9040</v>
          </cell>
        </row>
        <row r="529">
          <cell r="B529" t="str">
            <v> </v>
          </cell>
          <cell r="C529" t="str">
            <v>4110</v>
          </cell>
          <cell r="D529" t="str">
            <v>Składki na ubezpieczenia społeczne</v>
          </cell>
          <cell r="E529">
            <v>21616</v>
          </cell>
          <cell r="H529">
            <v>21616</v>
          </cell>
        </row>
        <row r="530">
          <cell r="B530" t="str">
            <v> </v>
          </cell>
          <cell r="C530" t="str">
            <v>4120</v>
          </cell>
          <cell r="D530" t="str">
            <v>Składki na Fundusz Pracy</v>
          </cell>
          <cell r="E530">
            <v>2081</v>
          </cell>
          <cell r="H530">
            <v>2081</v>
          </cell>
        </row>
        <row r="531">
          <cell r="B531" t="str">
            <v> </v>
          </cell>
          <cell r="C531" t="str">
            <v>4170</v>
          </cell>
          <cell r="D531" t="str">
            <v>Wynagrodzenia bezosobowe</v>
          </cell>
          <cell r="H531">
            <v>0</v>
          </cell>
        </row>
        <row r="532">
          <cell r="B532" t="str">
            <v> </v>
          </cell>
          <cell r="C532" t="str">
            <v>4210</v>
          </cell>
          <cell r="D532" t="str">
            <v>Zakup materiałów i wyposażenia</v>
          </cell>
          <cell r="E532">
            <v>4700</v>
          </cell>
          <cell r="H532">
            <v>4700</v>
          </cell>
        </row>
        <row r="533">
          <cell r="B533" t="str">
            <v> </v>
          </cell>
          <cell r="C533" t="str">
            <v>4260</v>
          </cell>
          <cell r="D533" t="str">
            <v>Zakup energii</v>
          </cell>
          <cell r="H533">
            <v>0</v>
          </cell>
        </row>
        <row r="534">
          <cell r="B534" t="str">
            <v> </v>
          </cell>
          <cell r="C534" t="str">
            <v>4280</v>
          </cell>
          <cell r="D534" t="str">
            <v>Zakup usług zdrowotnych</v>
          </cell>
          <cell r="E534">
            <v>200</v>
          </cell>
          <cell r="H534">
            <v>200</v>
          </cell>
        </row>
        <row r="535">
          <cell r="B535" t="str">
            <v> </v>
          </cell>
          <cell r="C535" t="str">
            <v>4300</v>
          </cell>
          <cell r="D535" t="str">
            <v>Zakup usług pozostałych</v>
          </cell>
          <cell r="E535">
            <v>3284</v>
          </cell>
          <cell r="H535">
            <v>3284</v>
          </cell>
        </row>
        <row r="536">
          <cell r="B536" t="str">
            <v> </v>
          </cell>
          <cell r="C536" t="str">
            <v>4330</v>
          </cell>
          <cell r="D536" t="str">
            <v>Zakup usług przez jednostki samorządu terytorialnego od innych jednostek samorządu terytorialnego</v>
          </cell>
          <cell r="H536">
            <v>0</v>
          </cell>
        </row>
        <row r="537">
          <cell r="B537" t="str">
            <v> </v>
          </cell>
          <cell r="C537" t="str">
            <v>4360</v>
          </cell>
          <cell r="D537" t="str">
            <v>Opłaty z tytułu zakupu usług telekomunikacyjnych </v>
          </cell>
          <cell r="E537">
            <v>1000</v>
          </cell>
          <cell r="H537">
            <v>1000</v>
          </cell>
        </row>
        <row r="538">
          <cell r="B538" t="str">
            <v> </v>
          </cell>
          <cell r="C538" t="str">
            <v>4370</v>
          </cell>
          <cell r="D538" t="str">
            <v>Opłaty z tytułu zakupu usług telekomunikacyjnych świadczonych w stacjonarnej publicznej sieci telefonicznej</v>
          </cell>
          <cell r="E538">
            <v>0</v>
          </cell>
          <cell r="H538">
            <v>0</v>
          </cell>
        </row>
        <row r="539">
          <cell r="B539" t="str">
            <v> </v>
          </cell>
          <cell r="C539" t="str">
            <v>4390</v>
          </cell>
          <cell r="D539" t="str">
            <v>Zakup usług obejmujących wykonanie ekspertyz, analiz i opinii</v>
          </cell>
          <cell r="H539">
            <v>0</v>
          </cell>
        </row>
        <row r="540">
          <cell r="B540" t="str">
            <v> </v>
          </cell>
          <cell r="C540" t="str">
            <v>4400</v>
          </cell>
          <cell r="D540" t="str">
            <v>Opłaty za administrowanie i czynsze za budynki, lokale i pomieszczenia garażowe</v>
          </cell>
          <cell r="E540">
            <v>18358</v>
          </cell>
          <cell r="H540">
            <v>18358</v>
          </cell>
        </row>
        <row r="541">
          <cell r="B541" t="str">
            <v> </v>
          </cell>
          <cell r="C541" t="str">
            <v>4410</v>
          </cell>
          <cell r="D541" t="str">
            <v>Podróże służbowe krajowe</v>
          </cell>
          <cell r="E541">
            <v>200</v>
          </cell>
          <cell r="H541">
            <v>200</v>
          </cell>
        </row>
        <row r="542">
          <cell r="B542" t="str">
            <v> </v>
          </cell>
          <cell r="C542" t="str">
            <v>4430</v>
          </cell>
          <cell r="D542" t="str">
            <v>Różne opłaty i składki</v>
          </cell>
          <cell r="E542">
            <v>500</v>
          </cell>
          <cell r="H542">
            <v>500</v>
          </cell>
        </row>
        <row r="543">
          <cell r="B543" t="str">
            <v> </v>
          </cell>
          <cell r="C543" t="str">
            <v>4440</v>
          </cell>
          <cell r="D543" t="str">
            <v>Odpisy na zakładowy fundusz świadczeń socjalnych</v>
          </cell>
          <cell r="E543">
            <v>4376</v>
          </cell>
          <cell r="H543">
            <v>4376</v>
          </cell>
        </row>
        <row r="544">
          <cell r="B544" t="str">
            <v> </v>
          </cell>
          <cell r="C544" t="str">
            <v>4560</v>
          </cell>
          <cell r="D544" t="str">
            <v>Odsetki od dotacji oraz płatności: wykorzystanych niezgodnie z przeznaczeniem lub wykorzystanych z naruszeniem procedur, o których mowa w art..184 ustawy, pobranych nienależnie lub w nadmiernej wysokości </v>
          </cell>
          <cell r="E544">
            <v>1000</v>
          </cell>
          <cell r="H544">
            <v>1000</v>
          </cell>
        </row>
        <row r="545">
          <cell r="B545" t="str">
            <v> </v>
          </cell>
          <cell r="C545" t="str">
            <v>4580</v>
          </cell>
          <cell r="D545" t="str">
            <v>Pozstałe odsetki</v>
          </cell>
          <cell r="E545">
            <v>560</v>
          </cell>
          <cell r="H545">
            <v>560</v>
          </cell>
        </row>
        <row r="546">
          <cell r="B546" t="str">
            <v> </v>
          </cell>
          <cell r="C546" t="str">
            <v>4610</v>
          </cell>
          <cell r="D546" t="str">
            <v>Koszty postepowania sądowego i prokuratorskiego</v>
          </cell>
          <cell r="E546">
            <v>2000</v>
          </cell>
          <cell r="H546">
            <v>2000</v>
          </cell>
        </row>
        <row r="547">
          <cell r="B547" t="str">
            <v> </v>
          </cell>
          <cell r="C547" t="str">
            <v>4700</v>
          </cell>
          <cell r="D547" t="str">
            <v>Szkolenia pracowników niebędących członkami korpusu służby cywilnej</v>
          </cell>
          <cell r="E547">
            <v>1600</v>
          </cell>
          <cell r="H547">
            <v>1600</v>
          </cell>
        </row>
        <row r="548">
          <cell r="B548" t="str">
            <v> </v>
          </cell>
          <cell r="C548" t="str">
            <v>4750</v>
          </cell>
          <cell r="D548" t="str">
            <v>Zakup akcesoriów komputerowych, w tym programów i licencji</v>
          </cell>
        </row>
        <row r="549">
          <cell r="B549" t="str">
            <v> </v>
          </cell>
          <cell r="C549" t="str">
            <v>6060</v>
          </cell>
          <cell r="D549" t="str">
            <v>Wydatki na zakupy inwestycyjne jednostek budżetowych</v>
          </cell>
        </row>
        <row r="550">
          <cell r="B550" t="str">
            <v>85213</v>
          </cell>
          <cell r="D550" t="str">
            <v>Składki na ubezpieczenia zdrowotne opłacane za osoby pobierające niektóre świadczenia z pomocy społecznej, niektóre świadczenia rodzinne oraz za osoby uczestniczące w zajęciach w centrum integracji społecznej</v>
          </cell>
          <cell r="E550">
            <v>95653</v>
          </cell>
          <cell r="F550">
            <v>0</v>
          </cell>
          <cell r="G550">
            <v>0</v>
          </cell>
          <cell r="H550">
            <v>95653</v>
          </cell>
        </row>
        <row r="551">
          <cell r="B551" t="str">
            <v> </v>
          </cell>
          <cell r="C551" t="str">
            <v>4130</v>
          </cell>
          <cell r="D551" t="str">
            <v>Składki na ubezpieczenie zdrowotne</v>
          </cell>
          <cell r="E551">
            <v>95653</v>
          </cell>
          <cell r="H551">
            <v>95653</v>
          </cell>
        </row>
        <row r="552">
          <cell r="B552" t="str">
            <v>85214</v>
          </cell>
          <cell r="D552" t="str">
            <v>Zasiłki i pomoc w naturze oraz składki na ubezpieczenia emerytalne i rentowe</v>
          </cell>
          <cell r="E552">
            <v>625984</v>
          </cell>
          <cell r="F552">
            <v>0</v>
          </cell>
          <cell r="G552">
            <v>0</v>
          </cell>
          <cell r="H552">
            <v>625984</v>
          </cell>
        </row>
        <row r="553">
          <cell r="B553" t="str">
            <v> </v>
          </cell>
          <cell r="C553" t="str">
            <v>2910</v>
          </cell>
          <cell r="D553" t="str">
            <v>Zwrot dotacji oraz płatności, w tym wykorzystanych  niezgodnie z przeznaczeniem lub wykorzystanych z naruszeniem procedur, o których mowa w art..184 ustawy, pobranych nienależnie lub w nadmiernej wysokości</v>
          </cell>
        </row>
        <row r="554">
          <cell r="B554" t="str">
            <v> </v>
          </cell>
          <cell r="C554" t="str">
            <v>3110</v>
          </cell>
          <cell r="D554" t="str">
            <v>Świadczenia społeczne</v>
          </cell>
          <cell r="E554">
            <v>618984</v>
          </cell>
          <cell r="H554">
            <v>618984</v>
          </cell>
        </row>
        <row r="555">
          <cell r="B555" t="str">
            <v> </v>
          </cell>
          <cell r="C555" t="str">
            <v>4300</v>
          </cell>
          <cell r="D555" t="str">
            <v>Zakup usług pozostałych</v>
          </cell>
          <cell r="E555">
            <v>7000</v>
          </cell>
          <cell r="H555">
            <v>7000</v>
          </cell>
        </row>
        <row r="556">
          <cell r="B556" t="str">
            <v>85215</v>
          </cell>
          <cell r="D556" t="str">
            <v>Dodatki mieszkaniowe</v>
          </cell>
          <cell r="E556">
            <v>17119</v>
          </cell>
          <cell r="F556">
            <v>0</v>
          </cell>
          <cell r="G556">
            <v>0</v>
          </cell>
          <cell r="H556">
            <v>17119</v>
          </cell>
        </row>
        <row r="557">
          <cell r="B557" t="str">
            <v> </v>
          </cell>
          <cell r="C557" t="str">
            <v>3110</v>
          </cell>
          <cell r="D557" t="str">
            <v>Świadczenia społeczne</v>
          </cell>
          <cell r="E557">
            <v>17113</v>
          </cell>
          <cell r="H557">
            <v>17113</v>
          </cell>
        </row>
        <row r="558">
          <cell r="B558" t="str">
            <v> </v>
          </cell>
          <cell r="C558" t="str">
            <v>4210</v>
          </cell>
          <cell r="D558" t="str">
            <v>Zakup materiałów i wyposażenia</v>
          </cell>
          <cell r="E558">
            <v>6</v>
          </cell>
          <cell r="H558">
            <v>6</v>
          </cell>
        </row>
        <row r="559">
          <cell r="B559" t="str">
            <v>85216</v>
          </cell>
          <cell r="D559" t="str">
            <v>Zasiłki stałe</v>
          </cell>
          <cell r="E559">
            <v>650486</v>
          </cell>
          <cell r="F559">
            <v>0</v>
          </cell>
          <cell r="G559">
            <v>0</v>
          </cell>
          <cell r="H559">
            <v>650486</v>
          </cell>
        </row>
        <row r="560">
          <cell r="B560" t="str">
            <v> </v>
          </cell>
          <cell r="C560" t="str">
            <v>2910</v>
          </cell>
          <cell r="D560" t="str">
            <v>Zwrot dotacji oraz płatności, w tym wykorzystanych  niezgodnie z przeznaczeniem lub wykorzystanych z naruszeniem procedur, o których mowa w art..184 ustawy, pobranych nienależnie lub w nadmiernej wysokości</v>
          </cell>
          <cell r="E560">
            <v>2000</v>
          </cell>
          <cell r="H560">
            <v>2000</v>
          </cell>
        </row>
        <row r="561">
          <cell r="B561" t="str">
            <v> </v>
          </cell>
          <cell r="C561" t="str">
            <v>3110</v>
          </cell>
          <cell r="D561" t="str">
            <v>Świadczenia społeczne</v>
          </cell>
          <cell r="E561">
            <v>648486</v>
          </cell>
          <cell r="H561">
            <v>648486</v>
          </cell>
        </row>
        <row r="562">
          <cell r="B562" t="str">
            <v>85219</v>
          </cell>
          <cell r="D562" t="str">
            <v>Ośrodki pomocy społecznej</v>
          </cell>
          <cell r="E562">
            <v>1002027</v>
          </cell>
          <cell r="F562">
            <v>0</v>
          </cell>
          <cell r="G562">
            <v>659</v>
          </cell>
          <cell r="H562">
            <v>1002686</v>
          </cell>
        </row>
        <row r="563">
          <cell r="B563" t="str">
            <v> </v>
          </cell>
          <cell r="C563" t="str">
            <v>3020</v>
          </cell>
          <cell r="D563" t="str">
            <v>Wydatki osobowe niezaliczone do wynagrodzeń</v>
          </cell>
          <cell r="E563">
            <v>4200</v>
          </cell>
          <cell r="H563">
            <v>4200</v>
          </cell>
        </row>
        <row r="564">
          <cell r="C564" t="str">
            <v>3110</v>
          </cell>
          <cell r="D564" t="str">
            <v>Świadczenia społeczne</v>
          </cell>
          <cell r="E564">
            <v>2891</v>
          </cell>
          <cell r="G564">
            <v>659</v>
          </cell>
          <cell r="H564">
            <v>3550</v>
          </cell>
        </row>
        <row r="565">
          <cell r="B565" t="str">
            <v> </v>
          </cell>
          <cell r="C565" t="str">
            <v>4010</v>
          </cell>
          <cell r="D565" t="str">
            <v>Wynagrodzenia osobowe pracowników</v>
          </cell>
          <cell r="E565">
            <v>601006</v>
          </cell>
          <cell r="H565">
            <v>601006</v>
          </cell>
        </row>
        <row r="566">
          <cell r="B566" t="str">
            <v> </v>
          </cell>
          <cell r="C566" t="str">
            <v>4040</v>
          </cell>
          <cell r="D566" t="str">
            <v>Dodatkowe wynagrodzenie roczne</v>
          </cell>
          <cell r="E566">
            <v>45479</v>
          </cell>
          <cell r="H566">
            <v>45479</v>
          </cell>
        </row>
        <row r="567">
          <cell r="B567" t="str">
            <v> </v>
          </cell>
          <cell r="C567" t="str">
            <v>4110</v>
          </cell>
          <cell r="D567" t="str">
            <v>Składki na ubezpieczenia społeczne</v>
          </cell>
          <cell r="E567">
            <v>115411</v>
          </cell>
          <cell r="H567">
            <v>115411</v>
          </cell>
        </row>
        <row r="568">
          <cell r="B568" t="str">
            <v> </v>
          </cell>
          <cell r="C568" t="str">
            <v>4120</v>
          </cell>
          <cell r="D568" t="str">
            <v>Składki na Fundusz Pracy</v>
          </cell>
          <cell r="E568">
            <v>15899</v>
          </cell>
          <cell r="H568">
            <v>15899</v>
          </cell>
        </row>
        <row r="569">
          <cell r="B569" t="str">
            <v> </v>
          </cell>
          <cell r="C569" t="str">
            <v>4170</v>
          </cell>
          <cell r="D569" t="str">
            <v>Wynagrodzenia bezosobowe</v>
          </cell>
          <cell r="E569">
            <v>30000</v>
          </cell>
          <cell r="H569">
            <v>30000</v>
          </cell>
        </row>
        <row r="570">
          <cell r="B570" t="str">
            <v> </v>
          </cell>
          <cell r="C570" t="str">
            <v>4210</v>
          </cell>
          <cell r="D570" t="str">
            <v>Zakup materiałów i wyposażenia</v>
          </cell>
          <cell r="E570">
            <v>21885</v>
          </cell>
          <cell r="H570">
            <v>21885</v>
          </cell>
        </row>
        <row r="571">
          <cell r="B571" t="str">
            <v> </v>
          </cell>
          <cell r="C571" t="str">
            <v>4260</v>
          </cell>
          <cell r="D571" t="str">
            <v>Zakup energii</v>
          </cell>
          <cell r="H571">
            <v>0</v>
          </cell>
        </row>
        <row r="572">
          <cell r="B572" t="str">
            <v> </v>
          </cell>
          <cell r="C572" t="str">
            <v>4280</v>
          </cell>
          <cell r="D572" t="str">
            <v>Zakup usług zdrowotnych</v>
          </cell>
          <cell r="E572">
            <v>2000</v>
          </cell>
          <cell r="H572">
            <v>2000</v>
          </cell>
        </row>
        <row r="573">
          <cell r="B573" t="str">
            <v> </v>
          </cell>
          <cell r="C573" t="str">
            <v>4300</v>
          </cell>
          <cell r="D573" t="str">
            <v>Zakup usług pozostałych</v>
          </cell>
          <cell r="E573">
            <v>47893</v>
          </cell>
          <cell r="H573">
            <v>47893</v>
          </cell>
        </row>
        <row r="574">
          <cell r="B574" t="str">
            <v> </v>
          </cell>
          <cell r="C574" t="str">
            <v>4350</v>
          </cell>
          <cell r="D574" t="str">
            <v>Zakup usług dostępu do sieci Internet</v>
          </cell>
          <cell r="E574">
            <v>0</v>
          </cell>
          <cell r="H574">
            <v>0</v>
          </cell>
        </row>
        <row r="575">
          <cell r="B575" t="str">
            <v> </v>
          </cell>
          <cell r="C575" t="str">
            <v>4360</v>
          </cell>
          <cell r="D575" t="str">
            <v>Opłaty z tytułu zakupu usług telekomunikacyjnych </v>
          </cell>
          <cell r="E575">
            <v>5200</v>
          </cell>
          <cell r="H575">
            <v>5200</v>
          </cell>
        </row>
        <row r="576">
          <cell r="B576" t="str">
            <v> </v>
          </cell>
          <cell r="C576" t="str">
            <v>4370</v>
          </cell>
          <cell r="D576" t="str">
            <v>Opłaty z tytułu zakupu usług telekomunikacyjnych świadczonych w stacjonarnej publicznej sieci telefonicznej</v>
          </cell>
          <cell r="E576">
            <v>0</v>
          </cell>
          <cell r="H576">
            <v>0</v>
          </cell>
        </row>
        <row r="577">
          <cell r="B577" t="str">
            <v> </v>
          </cell>
          <cell r="C577" t="str">
            <v>4400</v>
          </cell>
          <cell r="D577" t="str">
            <v>Opłaty za administrowanie i czynsze za budynki, lokale i pomieszczenia garażowe</v>
          </cell>
          <cell r="E577">
            <v>76038</v>
          </cell>
          <cell r="H577">
            <v>76038</v>
          </cell>
        </row>
        <row r="578">
          <cell r="B578" t="str">
            <v> </v>
          </cell>
          <cell r="C578" t="str">
            <v>4410</v>
          </cell>
          <cell r="D578" t="str">
            <v>Podróże służbowe krajowe</v>
          </cell>
          <cell r="E578">
            <v>1000</v>
          </cell>
          <cell r="H578">
            <v>1000</v>
          </cell>
        </row>
        <row r="579">
          <cell r="B579" t="str">
            <v> </v>
          </cell>
          <cell r="C579" t="str">
            <v>4430</v>
          </cell>
          <cell r="D579" t="str">
            <v>Różne opłaty i składki</v>
          </cell>
          <cell r="E579">
            <v>1800</v>
          </cell>
          <cell r="H579">
            <v>1800</v>
          </cell>
        </row>
        <row r="580">
          <cell r="B580" t="str">
            <v> </v>
          </cell>
          <cell r="C580" t="str">
            <v>4440</v>
          </cell>
          <cell r="D580" t="str">
            <v>Odpisy na zakładowy fundusz świadczeń socjalnych</v>
          </cell>
          <cell r="E580">
            <v>17225</v>
          </cell>
          <cell r="H580">
            <v>17225</v>
          </cell>
        </row>
        <row r="581">
          <cell r="B581" t="str">
            <v> </v>
          </cell>
          <cell r="C581" t="str">
            <v>4610</v>
          </cell>
          <cell r="D581" t="str">
            <v>Koszty postepowania sądowego i prokuratorskiego</v>
          </cell>
          <cell r="E581">
            <v>8100</v>
          </cell>
          <cell r="H581">
            <v>8100</v>
          </cell>
        </row>
        <row r="582">
          <cell r="B582" t="str">
            <v> </v>
          </cell>
          <cell r="C582" t="str">
            <v>4700</v>
          </cell>
          <cell r="D582" t="str">
            <v>Szkolenia pracowników niebędących członkami korpusu służby cywilnej</v>
          </cell>
          <cell r="E582">
            <v>6000</v>
          </cell>
          <cell r="H582">
            <v>6000</v>
          </cell>
        </row>
        <row r="583">
          <cell r="B583" t="str">
            <v> </v>
          </cell>
          <cell r="C583" t="str">
            <v>4740</v>
          </cell>
          <cell r="D583" t="str">
            <v>Zakup materiałów papierniczych do sprzętu drukarskiego i urządzeń kserograficznych</v>
          </cell>
        </row>
        <row r="584">
          <cell r="B584" t="str">
            <v> </v>
          </cell>
          <cell r="C584" t="str">
            <v>4750</v>
          </cell>
          <cell r="D584" t="str">
            <v>Zakup akcesoriów komputerowych, w tym programów i licencji</v>
          </cell>
        </row>
        <row r="585">
          <cell r="B585" t="str">
            <v> </v>
          </cell>
          <cell r="C585" t="str">
            <v>6060</v>
          </cell>
          <cell r="D585" t="str">
            <v>Wydatki na zakupy inwestycyjne jednostek budżetowych</v>
          </cell>
        </row>
        <row r="586">
          <cell r="B586" t="str">
            <v>85228</v>
          </cell>
          <cell r="D586" t="str">
            <v>Usługi opiekuńcze i specjalistyczne usługi opiekuńcze</v>
          </cell>
          <cell r="E586">
            <v>76906</v>
          </cell>
          <cell r="F586">
            <v>0</v>
          </cell>
          <cell r="G586">
            <v>0</v>
          </cell>
          <cell r="H586">
            <v>76906</v>
          </cell>
        </row>
        <row r="587">
          <cell r="B587" t="str">
            <v> </v>
          </cell>
          <cell r="C587" t="str">
            <v>3020</v>
          </cell>
          <cell r="D587" t="str">
            <v>Wydatki osobowe niezaliczone do wynagrodzeń</v>
          </cell>
          <cell r="E587">
            <v>1782</v>
          </cell>
          <cell r="H587">
            <v>1782</v>
          </cell>
        </row>
        <row r="588">
          <cell r="B588" t="str">
            <v> </v>
          </cell>
          <cell r="C588" t="str">
            <v>3110</v>
          </cell>
          <cell r="D588" t="str">
            <v>Świadczenia społeczne</v>
          </cell>
          <cell r="H588">
            <v>0</v>
          </cell>
        </row>
        <row r="589">
          <cell r="B589" t="str">
            <v> </v>
          </cell>
          <cell r="C589" t="str">
            <v>4010</v>
          </cell>
          <cell r="D589" t="str">
            <v>Wynagrodzenia osobowe pracowników</v>
          </cell>
          <cell r="E589">
            <v>54405</v>
          </cell>
          <cell r="H589">
            <v>54405</v>
          </cell>
        </row>
        <row r="590">
          <cell r="B590" t="str">
            <v> </v>
          </cell>
          <cell r="C590" t="str">
            <v>4040</v>
          </cell>
          <cell r="D590" t="str">
            <v>Dodatkowe wynagrodzenie roczne</v>
          </cell>
          <cell r="E590">
            <v>4361</v>
          </cell>
          <cell r="H590">
            <v>4361</v>
          </cell>
        </row>
        <row r="591">
          <cell r="B591" t="str">
            <v> </v>
          </cell>
          <cell r="C591" t="str">
            <v>4110</v>
          </cell>
          <cell r="D591" t="str">
            <v>Składki na ubezpieczenia społeczne</v>
          </cell>
          <cell r="E591">
            <v>10120</v>
          </cell>
          <cell r="H591">
            <v>10120</v>
          </cell>
        </row>
        <row r="592">
          <cell r="B592" t="str">
            <v> </v>
          </cell>
          <cell r="C592" t="str">
            <v>4120</v>
          </cell>
          <cell r="D592" t="str">
            <v>Składki na Fundusz Pracy</v>
          </cell>
          <cell r="E592">
            <v>800</v>
          </cell>
          <cell r="H592">
            <v>800</v>
          </cell>
        </row>
        <row r="593">
          <cell r="B593" t="str">
            <v> </v>
          </cell>
          <cell r="C593" t="str">
            <v>4280</v>
          </cell>
          <cell r="D593" t="str">
            <v>Zakup usług zdrowotnych</v>
          </cell>
          <cell r="E593">
            <v>250</v>
          </cell>
          <cell r="H593">
            <v>250</v>
          </cell>
        </row>
        <row r="594">
          <cell r="B594" t="str">
            <v> </v>
          </cell>
          <cell r="C594" t="str">
            <v>4300</v>
          </cell>
          <cell r="D594" t="str">
            <v>Zakup usług pozostałych</v>
          </cell>
          <cell r="E594">
            <v>3000</v>
          </cell>
          <cell r="H594">
            <v>3000</v>
          </cell>
        </row>
        <row r="595">
          <cell r="B595" t="str">
            <v> </v>
          </cell>
          <cell r="C595" t="str">
            <v>4440</v>
          </cell>
          <cell r="D595" t="str">
            <v>Odpisy na zakładowy fundusz świadczeń socjalnych</v>
          </cell>
          <cell r="E595">
            <v>2188</v>
          </cell>
          <cell r="H595">
            <v>2188</v>
          </cell>
        </row>
        <row r="596">
          <cell r="B596" t="str">
            <v>85278</v>
          </cell>
          <cell r="D596" t="str">
            <v>Usuwanie skutków klęsk żywiołowych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</row>
        <row r="597">
          <cell r="B597" t="str">
            <v> </v>
          </cell>
          <cell r="C597" t="str">
            <v>3110</v>
          </cell>
          <cell r="D597" t="str">
            <v>Świadczenia społeczne</v>
          </cell>
          <cell r="H597">
            <v>0</v>
          </cell>
        </row>
        <row r="598">
          <cell r="B598" t="str">
            <v>85295</v>
          </cell>
          <cell r="D598" t="str">
            <v>Pozostała działalność</v>
          </cell>
          <cell r="E598">
            <v>350854</v>
          </cell>
          <cell r="F598">
            <v>0</v>
          </cell>
          <cell r="G598">
            <v>0</v>
          </cell>
          <cell r="H598">
            <v>350854</v>
          </cell>
        </row>
        <row r="599">
          <cell r="B599" t="str">
            <v> </v>
          </cell>
          <cell r="C599" t="str">
            <v>2630</v>
          </cell>
          <cell r="D599" t="str">
            <v>Dotacja przedmiotowa z budżetu dla jednostek niezaliczanych do sektora finansów publicznych</v>
          </cell>
        </row>
        <row r="600">
          <cell r="B600" t="str">
            <v> </v>
          </cell>
          <cell r="C600" t="str">
            <v>3110</v>
          </cell>
          <cell r="D600" t="str">
            <v>Świadczenia społeczne</v>
          </cell>
          <cell r="E600">
            <v>349517</v>
          </cell>
          <cell r="H600">
            <v>349517</v>
          </cell>
        </row>
        <row r="601">
          <cell r="B601" t="str">
            <v> </v>
          </cell>
          <cell r="C601" t="str">
            <v>4010</v>
          </cell>
          <cell r="D601" t="str">
            <v>Wynagrodzenia osobowe pracowników</v>
          </cell>
          <cell r="E601">
            <v>1118</v>
          </cell>
          <cell r="H601">
            <v>1118</v>
          </cell>
        </row>
        <row r="602">
          <cell r="B602" t="str">
            <v> </v>
          </cell>
          <cell r="C602" t="str">
            <v>4110</v>
          </cell>
          <cell r="D602" t="str">
            <v>Składki na ubezpieczenia społeczne</v>
          </cell>
          <cell r="E602">
            <v>192</v>
          </cell>
          <cell r="H602">
            <v>192</v>
          </cell>
        </row>
        <row r="603">
          <cell r="B603" t="str">
            <v> </v>
          </cell>
          <cell r="C603" t="str">
            <v>4120</v>
          </cell>
          <cell r="D603" t="str">
            <v>Składki na Fundusz Pracy</v>
          </cell>
          <cell r="E603">
            <v>27</v>
          </cell>
          <cell r="H603">
            <v>27</v>
          </cell>
        </row>
        <row r="604">
          <cell r="B604" t="str">
            <v> </v>
          </cell>
          <cell r="C604" t="str">
            <v>4210</v>
          </cell>
          <cell r="D604" t="str">
            <v>Zakup materiałów i wyposażenia</v>
          </cell>
          <cell r="H604">
            <v>0</v>
          </cell>
        </row>
        <row r="605">
          <cell r="B605" t="str">
            <v> </v>
          </cell>
          <cell r="C605" t="str">
            <v>4300</v>
          </cell>
          <cell r="D605" t="str">
            <v>Zakup usług pozostałych</v>
          </cell>
          <cell r="H605">
            <v>0</v>
          </cell>
        </row>
        <row r="606">
          <cell r="B606" t="str">
            <v> </v>
          </cell>
          <cell r="C606" t="str">
            <v>4370</v>
          </cell>
          <cell r="D606" t="str">
            <v>Opłaty z tytułu zakupu usług telekomunikacyjnych świadczonych w stacjonarnej publicznej sieci telefonicznej</v>
          </cell>
          <cell r="H606">
            <v>0</v>
          </cell>
        </row>
        <row r="607">
          <cell r="B607" t="str">
            <v> </v>
          </cell>
          <cell r="C607" t="str">
            <v>6060</v>
          </cell>
          <cell r="D607" t="str">
            <v>Wydatki na zakupy inwestycyjne jednostek budżetowych</v>
          </cell>
        </row>
        <row r="608">
          <cell r="A608" t="str">
            <v>853</v>
          </cell>
          <cell r="D608" t="str">
            <v>Pozostałe zadania w zakresie polityki społecznej</v>
          </cell>
          <cell r="E608">
            <v>17734.17</v>
          </cell>
          <cell r="F608">
            <v>0</v>
          </cell>
          <cell r="G608">
            <v>0</v>
          </cell>
          <cell r="H608">
            <v>17734.17</v>
          </cell>
        </row>
        <row r="609">
          <cell r="B609" t="str">
            <v>85395</v>
          </cell>
          <cell r="D609" t="str">
            <v>Pozostała działalność</v>
          </cell>
          <cell r="E609">
            <v>17734.17</v>
          </cell>
          <cell r="F609">
            <v>0</v>
          </cell>
          <cell r="G609">
            <v>0</v>
          </cell>
          <cell r="H609">
            <v>17734.17</v>
          </cell>
        </row>
        <row r="610">
          <cell r="B610" t="str">
            <v> </v>
          </cell>
          <cell r="C610" t="str">
            <v>3119</v>
          </cell>
          <cell r="D610" t="str">
            <v>Świadczenia społeczne</v>
          </cell>
          <cell r="E610">
            <v>0</v>
          </cell>
          <cell r="H610">
            <v>0</v>
          </cell>
        </row>
        <row r="611">
          <cell r="B611" t="str">
            <v> </v>
          </cell>
          <cell r="C611" t="str">
            <v>4017</v>
          </cell>
          <cell r="D611" t="str">
            <v>Wynagrodzenia osobowe pracowników</v>
          </cell>
          <cell r="E611">
            <v>1420.55</v>
          </cell>
          <cell r="H611">
            <v>1420.55</v>
          </cell>
        </row>
        <row r="612">
          <cell r="B612" t="str">
            <v> </v>
          </cell>
          <cell r="C612" t="str">
            <v>4019</v>
          </cell>
          <cell r="D612" t="str">
            <v>Wynagrodzenia osobowe pracowników</v>
          </cell>
          <cell r="E612">
            <v>250.69</v>
          </cell>
          <cell r="H612">
            <v>250.69</v>
          </cell>
        </row>
        <row r="613">
          <cell r="C613" t="str">
            <v>4047</v>
          </cell>
          <cell r="D613" t="str">
            <v>Dodatkowe wynagrodzenie roczne</v>
          </cell>
          <cell r="E613">
            <v>301.87</v>
          </cell>
          <cell r="H613">
            <v>301.87</v>
          </cell>
        </row>
        <row r="614">
          <cell r="C614" t="str">
            <v>4049</v>
          </cell>
          <cell r="D614" t="str">
            <v>Dodatkowe wynagrodzenie roczne</v>
          </cell>
          <cell r="E614">
            <v>53.27</v>
          </cell>
          <cell r="H614">
            <v>53.27</v>
          </cell>
        </row>
        <row r="615">
          <cell r="B615" t="str">
            <v> </v>
          </cell>
          <cell r="C615" t="str">
            <v>4117</v>
          </cell>
          <cell r="D615" t="str">
            <v>Składki na ubezpieczenia społeczne</v>
          </cell>
          <cell r="E615">
            <v>933.45</v>
          </cell>
          <cell r="H615">
            <v>933.45</v>
          </cell>
        </row>
        <row r="616">
          <cell r="B616" t="str">
            <v> </v>
          </cell>
          <cell r="C616" t="str">
            <v>4119</v>
          </cell>
          <cell r="D616" t="str">
            <v>Składki na ubezpieczenia społeczne</v>
          </cell>
          <cell r="E616">
            <v>164.73</v>
          </cell>
          <cell r="H616">
            <v>164.73</v>
          </cell>
        </row>
        <row r="617">
          <cell r="B617" t="str">
            <v> </v>
          </cell>
          <cell r="C617" t="str">
            <v>4127</v>
          </cell>
          <cell r="D617" t="str">
            <v>Składki na Fundusz Pracy</v>
          </cell>
          <cell r="E617">
            <v>42.21</v>
          </cell>
          <cell r="H617">
            <v>42.21</v>
          </cell>
        </row>
        <row r="618">
          <cell r="B618" t="str">
            <v> </v>
          </cell>
          <cell r="C618" t="str">
            <v>4129</v>
          </cell>
          <cell r="D618" t="str">
            <v>Składki na Fundusz Pracy</v>
          </cell>
          <cell r="E618">
            <v>7.45</v>
          </cell>
          <cell r="H618">
            <v>7.45</v>
          </cell>
        </row>
        <row r="619">
          <cell r="B619" t="str">
            <v> </v>
          </cell>
          <cell r="C619" t="str">
            <v>4177</v>
          </cell>
          <cell r="D619" t="str">
            <v>Wynagrodzenia bezosobowe</v>
          </cell>
          <cell r="E619">
            <v>6146.16</v>
          </cell>
          <cell r="H619">
            <v>6146.16</v>
          </cell>
        </row>
        <row r="620">
          <cell r="B620" t="str">
            <v> </v>
          </cell>
          <cell r="C620" t="str">
            <v>4179</v>
          </cell>
          <cell r="D620" t="str">
            <v>Wynagrodzenia bezosobowe</v>
          </cell>
          <cell r="E620">
            <v>1084.62</v>
          </cell>
          <cell r="H620">
            <v>1084.62</v>
          </cell>
        </row>
        <row r="621">
          <cell r="B621" t="str">
            <v> </v>
          </cell>
          <cell r="C621" t="str">
            <v>4217</v>
          </cell>
          <cell r="D621" t="str">
            <v>Zakup materiałów i wyposażenia</v>
          </cell>
          <cell r="E621">
            <v>3850.65</v>
          </cell>
          <cell r="H621">
            <v>3850.65</v>
          </cell>
        </row>
        <row r="622">
          <cell r="B622" t="str">
            <v> </v>
          </cell>
          <cell r="C622" t="str">
            <v>4219</v>
          </cell>
          <cell r="D622" t="str">
            <v>Zakup materiałów i wyposażenia</v>
          </cell>
          <cell r="E622">
            <v>679.52</v>
          </cell>
          <cell r="H622">
            <v>679.52</v>
          </cell>
        </row>
        <row r="623">
          <cell r="B623" t="str">
            <v> </v>
          </cell>
          <cell r="C623" t="str">
            <v>4307</v>
          </cell>
          <cell r="D623" t="str">
            <v>Zakup usług pozostałych</v>
          </cell>
          <cell r="E623">
            <v>2226.15</v>
          </cell>
          <cell r="H623">
            <v>2226.15</v>
          </cell>
        </row>
        <row r="624">
          <cell r="B624" t="str">
            <v> </v>
          </cell>
          <cell r="C624" t="str">
            <v>4309</v>
          </cell>
          <cell r="D624" t="str">
            <v>Zakup usług pozostałych</v>
          </cell>
          <cell r="E624">
            <v>392.85</v>
          </cell>
          <cell r="H624">
            <v>392.85</v>
          </cell>
        </row>
        <row r="625">
          <cell r="B625" t="str">
            <v> </v>
          </cell>
          <cell r="C625" t="str">
            <v>4367</v>
          </cell>
          <cell r="D625" t="str">
            <v>Opłaty z tytułu zakupu usług telekomunikacyjnych </v>
          </cell>
          <cell r="E625">
            <v>153</v>
          </cell>
          <cell r="H625">
            <v>153</v>
          </cell>
        </row>
        <row r="626">
          <cell r="B626" t="str">
            <v> </v>
          </cell>
          <cell r="C626" t="str">
            <v>4369</v>
          </cell>
          <cell r="D626" t="str">
            <v>Opłaty z tytułu zakupu usług telekomunikacyjnych </v>
          </cell>
          <cell r="E626">
            <v>27</v>
          </cell>
          <cell r="H626">
            <v>27</v>
          </cell>
        </row>
        <row r="627">
          <cell r="B627" t="str">
            <v> </v>
          </cell>
          <cell r="C627" t="str">
            <v>4447</v>
          </cell>
          <cell r="D627" t="str">
            <v>Odpisy na zakładowy fundusz świadczeń socjalnych</v>
          </cell>
        </row>
        <row r="628">
          <cell r="B628" t="str">
            <v> </v>
          </cell>
          <cell r="C628" t="str">
            <v>4449</v>
          </cell>
          <cell r="D628" t="str">
            <v>Odpisy na zakładowy fundusz świadczeń socjalnych</v>
          </cell>
        </row>
        <row r="629">
          <cell r="B629" t="str">
            <v> </v>
          </cell>
          <cell r="C629" t="str">
            <v>4747</v>
          </cell>
          <cell r="D629" t="str">
            <v>Zakup materiałów papierniczych do sprzętu drukarskiego i urządzeń kserograficznych</v>
          </cell>
        </row>
        <row r="630">
          <cell r="B630" t="str">
            <v> </v>
          </cell>
          <cell r="C630" t="str">
            <v>4749</v>
          </cell>
          <cell r="D630" t="str">
            <v>Zakup materiałów papierniczych do sprzętu drukarskiego i urządzeń kserograficznych</v>
          </cell>
        </row>
        <row r="631">
          <cell r="B631" t="str">
            <v> </v>
          </cell>
          <cell r="C631" t="str">
            <v>4757</v>
          </cell>
          <cell r="D631" t="str">
            <v>Zakup akcesoriów komputerowych, w tym programów i licencji</v>
          </cell>
        </row>
        <row r="632">
          <cell r="B632" t="str">
            <v> </v>
          </cell>
          <cell r="C632" t="str">
            <v>4759</v>
          </cell>
          <cell r="D632" t="str">
            <v>Zakup akcesoriów komputerowych, w tym programów i licencji</v>
          </cell>
        </row>
        <row r="633">
          <cell r="A633" t="str">
            <v>854</v>
          </cell>
          <cell r="D633" t="str">
            <v>Edukacyjna opieka wychowawcza</v>
          </cell>
          <cell r="E633">
            <v>349740</v>
          </cell>
          <cell r="F633">
            <v>0</v>
          </cell>
          <cell r="G633">
            <v>216974</v>
          </cell>
          <cell r="H633">
            <v>566714</v>
          </cell>
        </row>
        <row r="634">
          <cell r="B634" t="str">
            <v>85401</v>
          </cell>
          <cell r="D634" t="str">
            <v>Świetlice szkolne</v>
          </cell>
          <cell r="E634">
            <v>149240</v>
          </cell>
          <cell r="F634">
            <v>0</v>
          </cell>
          <cell r="G634">
            <v>0</v>
          </cell>
          <cell r="H634">
            <v>149240</v>
          </cell>
        </row>
        <row r="635">
          <cell r="B635" t="str">
            <v> </v>
          </cell>
          <cell r="C635" t="str">
            <v>3020</v>
          </cell>
          <cell r="D635" t="str">
            <v>Wydatki osobowe niezaliczone do wynagrodzeń</v>
          </cell>
          <cell r="E635">
            <v>8677</v>
          </cell>
          <cell r="H635">
            <v>8677</v>
          </cell>
        </row>
        <row r="636">
          <cell r="B636" t="str">
            <v> </v>
          </cell>
          <cell r="C636" t="str">
            <v>4010</v>
          </cell>
          <cell r="D636" t="str">
            <v>Wynagrodzenia osobowe pracowników</v>
          </cell>
          <cell r="E636">
            <v>100722</v>
          </cell>
          <cell r="H636">
            <v>100722</v>
          </cell>
        </row>
        <row r="637">
          <cell r="B637" t="str">
            <v> </v>
          </cell>
          <cell r="C637" t="str">
            <v>4040</v>
          </cell>
          <cell r="D637" t="str">
            <v>Dodatkowe wynagrodzenie roczne</v>
          </cell>
          <cell r="E637">
            <v>10471</v>
          </cell>
          <cell r="H637">
            <v>10471</v>
          </cell>
        </row>
        <row r="638">
          <cell r="B638" t="str">
            <v> </v>
          </cell>
          <cell r="C638" t="str">
            <v>4110</v>
          </cell>
          <cell r="D638" t="str">
            <v>Składki na ubezpieczenia społeczne</v>
          </cell>
          <cell r="E638">
            <v>20468</v>
          </cell>
          <cell r="H638">
            <v>20468</v>
          </cell>
        </row>
        <row r="639">
          <cell r="B639" t="str">
            <v> </v>
          </cell>
          <cell r="C639" t="str">
            <v>4120</v>
          </cell>
          <cell r="D639" t="str">
            <v>Składki na Fundusz Pracy</v>
          </cell>
          <cell r="E639">
            <v>2924</v>
          </cell>
          <cell r="H639">
            <v>2924</v>
          </cell>
        </row>
        <row r="640">
          <cell r="B640" t="str">
            <v> </v>
          </cell>
          <cell r="C640" t="str">
            <v>4440</v>
          </cell>
          <cell r="D640" t="str">
            <v>Odpisy na zakładowy fundusz świadczeń socjalnych</v>
          </cell>
          <cell r="E640">
            <v>5978</v>
          </cell>
          <cell r="H640">
            <v>5978</v>
          </cell>
        </row>
        <row r="641">
          <cell r="B641" t="str">
            <v>85415</v>
          </cell>
          <cell r="D641" t="str">
            <v>Pomoc materialna dla uczniów</v>
          </cell>
          <cell r="E641">
            <v>200500</v>
          </cell>
          <cell r="F641">
            <v>0</v>
          </cell>
          <cell r="G641">
            <v>216974</v>
          </cell>
          <cell r="H641">
            <v>417474</v>
          </cell>
        </row>
        <row r="642">
          <cell r="B642" t="str">
            <v> </v>
          </cell>
          <cell r="C642" t="str">
            <v>2910</v>
          </cell>
          <cell r="D642" t="str">
            <v>Zwrot dotacji oraz płatności, w tym wykorzystanych  niezgodnie z przeznaczeniem lub wykorzystanych z naruszeniem procedur, o których mowa w art..184 ustawy, pobranych nienależnie lub w nadmiernej wysokości</v>
          </cell>
        </row>
        <row r="643">
          <cell r="B643" t="str">
            <v> </v>
          </cell>
          <cell r="C643" t="str">
            <v>3240</v>
          </cell>
          <cell r="D643" t="str">
            <v>Stypendia dla uczniów</v>
          </cell>
          <cell r="E643">
            <v>197000</v>
          </cell>
          <cell r="G643">
            <v>216974</v>
          </cell>
          <cell r="H643">
            <v>413974</v>
          </cell>
        </row>
        <row r="644">
          <cell r="B644" t="str">
            <v> </v>
          </cell>
          <cell r="C644" t="str">
            <v>3260</v>
          </cell>
          <cell r="D644" t="str">
            <v>Inne formy pomocy dla uczniów</v>
          </cell>
          <cell r="E644">
            <v>3500</v>
          </cell>
          <cell r="H644">
            <v>3500</v>
          </cell>
        </row>
        <row r="645">
          <cell r="B645" t="str">
            <v> </v>
          </cell>
          <cell r="C645" t="str">
            <v>4110</v>
          </cell>
          <cell r="D645" t="str">
            <v>Składki na ubezpieczenia społeczne</v>
          </cell>
        </row>
        <row r="646">
          <cell r="B646" t="str">
            <v> </v>
          </cell>
          <cell r="C646" t="str">
            <v>4120</v>
          </cell>
          <cell r="D646" t="str">
            <v>Składki na Fundusz Pracy</v>
          </cell>
        </row>
        <row r="647">
          <cell r="B647" t="str">
            <v> </v>
          </cell>
          <cell r="C647" t="str">
            <v>4170</v>
          </cell>
          <cell r="D647" t="str">
            <v>Wynagrodzenia bezosobowe</v>
          </cell>
        </row>
        <row r="648">
          <cell r="B648" t="str">
            <v> </v>
          </cell>
          <cell r="C648" t="str">
            <v>4210</v>
          </cell>
          <cell r="D648" t="str">
            <v>Zakup materiałów i wyposażenia</v>
          </cell>
        </row>
        <row r="649">
          <cell r="C649" t="str">
            <v>4740</v>
          </cell>
          <cell r="D649" t="str">
            <v>Zakup materiałów papierniczych do sprzętu drukarskiego i urządzeń kserograficznych</v>
          </cell>
        </row>
        <row r="650">
          <cell r="B650" t="str">
            <v> </v>
          </cell>
          <cell r="C650" t="str">
            <v>4750</v>
          </cell>
          <cell r="D650" t="str">
            <v>Zakup akcesoriów komputerowych, w tym programów i licencji</v>
          </cell>
        </row>
        <row r="651">
          <cell r="A651" t="str">
            <v>900</v>
          </cell>
          <cell r="D651" t="str">
            <v>Gospodarka komunalna i ochrona środowiska</v>
          </cell>
          <cell r="E651">
            <v>3223348.61</v>
          </cell>
          <cell r="F651">
            <v>0</v>
          </cell>
          <cell r="G651">
            <v>0</v>
          </cell>
          <cell r="H651">
            <v>3223348.61</v>
          </cell>
        </row>
        <row r="652">
          <cell r="B652" t="str">
            <v>90001</v>
          </cell>
          <cell r="D652" t="str">
            <v>Gospodarka ściekowa i ochrona wód</v>
          </cell>
          <cell r="E652">
            <v>429369.61</v>
          </cell>
          <cell r="F652">
            <v>0</v>
          </cell>
          <cell r="G652">
            <v>0</v>
          </cell>
          <cell r="H652">
            <v>429369.61</v>
          </cell>
        </row>
        <row r="653">
          <cell r="B653" t="str">
            <v> </v>
          </cell>
          <cell r="C653" t="str">
            <v>2310</v>
          </cell>
          <cell r="D653" t="str">
            <v>Dotacje celowe przekazane gminie na zadania bieżące realizowane na podstawie porozumień  (umów) między jednostkami samorządu terytorialnego</v>
          </cell>
          <cell r="E653">
            <v>50494.61</v>
          </cell>
          <cell r="H653">
            <v>50494.61</v>
          </cell>
        </row>
        <row r="654">
          <cell r="B654" t="str">
            <v> </v>
          </cell>
          <cell r="C654" t="str">
            <v>4430</v>
          </cell>
          <cell r="D654" t="str">
            <v>Różne opłaty i składki</v>
          </cell>
          <cell r="E654">
            <v>116875</v>
          </cell>
          <cell r="H654">
            <v>116875</v>
          </cell>
        </row>
        <row r="655">
          <cell r="B655" t="str">
            <v> </v>
          </cell>
          <cell r="C655" t="str">
            <v>6610</v>
          </cell>
          <cell r="D655" t="str">
            <v>Dotacje celowe przekazane gminie na inwestycje i zakupy inwestycyjne realizowane na podstawie porozumień (umów) między jednostkami samorządu terytorialnego</v>
          </cell>
          <cell r="E655">
            <v>262000</v>
          </cell>
          <cell r="H655">
            <v>262000</v>
          </cell>
        </row>
        <row r="656">
          <cell r="B656" t="str">
            <v> </v>
          </cell>
          <cell r="C656" t="str">
            <v>1.</v>
          </cell>
          <cell r="D656" t="str">
            <v>Poprawa gospodarki ściekowej osiedle Kochanowskiego III-dokumentacja </v>
          </cell>
          <cell r="E656">
            <v>9000</v>
          </cell>
          <cell r="H656">
            <v>9000</v>
          </cell>
        </row>
        <row r="657">
          <cell r="B657" t="str">
            <v> </v>
          </cell>
          <cell r="C657" t="str">
            <v>2.</v>
          </cell>
          <cell r="D657" t="str">
            <v>Przebudowa ulicy Tuwima - kanalizacji deszczowej </v>
          </cell>
          <cell r="E657">
            <v>42000</v>
          </cell>
          <cell r="H657">
            <v>42000</v>
          </cell>
        </row>
        <row r="658">
          <cell r="C658" t="str">
            <v>3.</v>
          </cell>
          <cell r="D658" t="str">
            <v>Przebudowa ulicy Warmińskiej - kanalizacji deszczowej </v>
          </cell>
          <cell r="E658">
            <v>31000</v>
          </cell>
          <cell r="H658">
            <v>31000</v>
          </cell>
        </row>
        <row r="659">
          <cell r="B659" t="str">
            <v> </v>
          </cell>
          <cell r="C659" t="str">
            <v>4.</v>
          </cell>
          <cell r="D659" t="str">
            <v>Kanalizacja deszczowa z ul. Chrobrego</v>
          </cell>
          <cell r="E659">
            <v>32000</v>
          </cell>
          <cell r="H659">
            <v>32000</v>
          </cell>
        </row>
        <row r="660">
          <cell r="C660" t="str">
            <v>5.</v>
          </cell>
          <cell r="D660" t="str">
            <v>Przebudowa ulicy Gdańskiej -kanalizacja deszczowa</v>
          </cell>
          <cell r="E660">
            <v>73000</v>
          </cell>
          <cell r="H660">
            <v>73000</v>
          </cell>
        </row>
        <row r="661">
          <cell r="C661" t="str">
            <v>6.</v>
          </cell>
          <cell r="D661" t="str">
            <v>Kanalizacja deszczowa w ul. Łomżyńskiej</v>
          </cell>
          <cell r="E661">
            <v>60000</v>
          </cell>
          <cell r="H661">
            <v>60000</v>
          </cell>
        </row>
        <row r="662">
          <cell r="C662" t="str">
            <v>7.</v>
          </cell>
          <cell r="D662" t="str">
            <v>Budowa kanalizacji deszczowej i przebudowa ulic: Pułaskiego i Łódzkiej</v>
          </cell>
          <cell r="E662">
            <v>15000</v>
          </cell>
          <cell r="H662">
            <v>15000</v>
          </cell>
        </row>
        <row r="663">
          <cell r="B663" t="str">
            <v> </v>
          </cell>
          <cell r="C663" t="str">
            <v>8.</v>
          </cell>
          <cell r="D663" t="str">
            <v>Poprawa gospodarki ściekowej w aglomeracji Szczytnna etap I</v>
          </cell>
        </row>
        <row r="664">
          <cell r="B664" t="str">
            <v>90002</v>
          </cell>
          <cell r="D664" t="str">
            <v>Gospodarka odpadami</v>
          </cell>
          <cell r="E664">
            <v>1138576</v>
          </cell>
          <cell r="F664">
            <v>0</v>
          </cell>
          <cell r="G664">
            <v>0</v>
          </cell>
          <cell r="H664">
            <v>1138576</v>
          </cell>
        </row>
        <row r="665">
          <cell r="B665" t="str">
            <v> </v>
          </cell>
          <cell r="C665" t="str">
            <v>6010</v>
          </cell>
          <cell r="D665" t="str">
            <v>Wydatki na zakup i objęcie akcji, wniesienie wkładów do spółek prawa handlowego oraz na uzupełnienie funduszy statutowych banków państwowych i innych instytucji finansowych</v>
          </cell>
          <cell r="E665">
            <v>83000</v>
          </cell>
          <cell r="H665">
            <v>83000</v>
          </cell>
        </row>
        <row r="666">
          <cell r="B666" t="str">
            <v> </v>
          </cell>
          <cell r="C666" t="str">
            <v>4010</v>
          </cell>
          <cell r="D666" t="str">
            <v>Wynagrodzenia osobowe pracowników</v>
          </cell>
          <cell r="E666">
            <v>130000</v>
          </cell>
          <cell r="H666">
            <v>130000</v>
          </cell>
        </row>
        <row r="667">
          <cell r="B667" t="str">
            <v> </v>
          </cell>
          <cell r="C667" t="str">
            <v>4040</v>
          </cell>
          <cell r="D667" t="str">
            <v>Dodatkowe wynagrodzenie roczne</v>
          </cell>
          <cell r="E667">
            <v>12000</v>
          </cell>
          <cell r="H667">
            <v>12000</v>
          </cell>
        </row>
        <row r="668">
          <cell r="B668" t="str">
            <v> </v>
          </cell>
          <cell r="C668" t="str">
            <v>4100</v>
          </cell>
          <cell r="D668" t="str">
            <v>Wynagrodzenia agencyjno-prowizyjne</v>
          </cell>
          <cell r="E668">
            <v>30000</v>
          </cell>
          <cell r="H668">
            <v>30000</v>
          </cell>
        </row>
        <row r="669">
          <cell r="B669" t="str">
            <v> </v>
          </cell>
          <cell r="C669" t="str">
            <v>4110</v>
          </cell>
          <cell r="D669" t="str">
            <v>Składki na ubezpieczenia społeczne</v>
          </cell>
          <cell r="E669">
            <v>26000</v>
          </cell>
          <cell r="H669">
            <v>26000</v>
          </cell>
        </row>
        <row r="670">
          <cell r="B670" t="str">
            <v> </v>
          </cell>
          <cell r="C670" t="str">
            <v>4120</v>
          </cell>
          <cell r="D670" t="str">
            <v>Składki na Fundsz Pracy</v>
          </cell>
          <cell r="E670">
            <v>3700</v>
          </cell>
          <cell r="H670">
            <v>3700</v>
          </cell>
        </row>
        <row r="671">
          <cell r="B671" t="str">
            <v> </v>
          </cell>
          <cell r="C671" t="str">
            <v>4140</v>
          </cell>
          <cell r="D671" t="str">
            <v>Wpłaty na Państwowy Fundusz Rehabilitacji Osób Niepełnosprawnych</v>
          </cell>
          <cell r="E671">
            <v>3000</v>
          </cell>
          <cell r="H671">
            <v>3000</v>
          </cell>
        </row>
        <row r="672">
          <cell r="B672" t="str">
            <v> </v>
          </cell>
          <cell r="C672" t="str">
            <v>4210</v>
          </cell>
          <cell r="D672" t="str">
            <v>Zakup materiałów i wyposażenia</v>
          </cell>
          <cell r="E672">
            <v>14500</v>
          </cell>
          <cell r="H672">
            <v>14500</v>
          </cell>
        </row>
        <row r="673">
          <cell r="B673" t="str">
            <v> </v>
          </cell>
          <cell r="C673" t="str">
            <v>4300</v>
          </cell>
          <cell r="D673" t="str">
            <v>Zakup usług pozostałych</v>
          </cell>
          <cell r="E673">
            <v>832000</v>
          </cell>
          <cell r="H673">
            <v>832000</v>
          </cell>
        </row>
        <row r="674">
          <cell r="B674" t="str">
            <v> </v>
          </cell>
          <cell r="C674" t="str">
            <v>4440</v>
          </cell>
          <cell r="D674" t="str">
            <v>Odpisy na zakładowy fundusz świadczeń socjalnych</v>
          </cell>
          <cell r="E674">
            <v>4376</v>
          </cell>
          <cell r="H674">
            <v>4376</v>
          </cell>
        </row>
        <row r="675">
          <cell r="B675" t="str">
            <v>90003</v>
          </cell>
          <cell r="D675" t="str">
            <v>Oczyszczanie miast i wsi</v>
          </cell>
          <cell r="E675">
            <v>300000</v>
          </cell>
          <cell r="F675">
            <v>0</v>
          </cell>
          <cell r="G675">
            <v>0</v>
          </cell>
          <cell r="H675">
            <v>300000</v>
          </cell>
        </row>
        <row r="676">
          <cell r="B676" t="str">
            <v> </v>
          </cell>
          <cell r="C676" t="str">
            <v>4110</v>
          </cell>
          <cell r="D676" t="str">
            <v>Składki na ubezpieczenia społeczne</v>
          </cell>
        </row>
        <row r="677">
          <cell r="B677" t="str">
            <v> </v>
          </cell>
          <cell r="C677" t="str">
            <v>4120</v>
          </cell>
          <cell r="D677" t="str">
            <v>Skladki na Fundusz Pracy</v>
          </cell>
        </row>
        <row r="678">
          <cell r="B678" t="str">
            <v> </v>
          </cell>
          <cell r="C678" t="str">
            <v>4170</v>
          </cell>
          <cell r="D678" t="str">
            <v>Wynagrodzenia bezosobowe</v>
          </cell>
        </row>
        <row r="679">
          <cell r="B679" t="str">
            <v> </v>
          </cell>
          <cell r="C679" t="str">
            <v>4300</v>
          </cell>
          <cell r="D679" t="str">
            <v>Zakup usług pozostałych</v>
          </cell>
          <cell r="E679">
            <v>300000</v>
          </cell>
          <cell r="H679">
            <v>300000</v>
          </cell>
        </row>
        <row r="680">
          <cell r="B680" t="str">
            <v> </v>
          </cell>
          <cell r="C680" t="str">
            <v>6060</v>
          </cell>
          <cell r="D680" t="str">
            <v>Wydatki na zakupy inwestycyjne jednostek budżetowych</v>
          </cell>
        </row>
        <row r="681">
          <cell r="B681" t="str">
            <v>90015</v>
          </cell>
          <cell r="D681" t="str">
            <v>Oświetlenie ulic, placów i dróg</v>
          </cell>
          <cell r="E681">
            <v>929403</v>
          </cell>
          <cell r="F681">
            <v>0</v>
          </cell>
          <cell r="G681">
            <v>0</v>
          </cell>
          <cell r="H681">
            <v>929403</v>
          </cell>
        </row>
        <row r="682">
          <cell r="B682" t="str">
            <v> </v>
          </cell>
          <cell r="C682" t="str">
            <v>4210</v>
          </cell>
          <cell r="D682" t="str">
            <v>Zakup materiałów i wyposażenia</v>
          </cell>
          <cell r="E682">
            <v>5000</v>
          </cell>
          <cell r="H682">
            <v>5000</v>
          </cell>
        </row>
        <row r="683">
          <cell r="B683" t="str">
            <v> </v>
          </cell>
          <cell r="C683" t="str">
            <v>4260</v>
          </cell>
          <cell r="D683" t="str">
            <v>Zakup energii</v>
          </cell>
          <cell r="E683">
            <v>330000</v>
          </cell>
          <cell r="H683">
            <v>330000</v>
          </cell>
        </row>
        <row r="684">
          <cell r="B684" t="str">
            <v> </v>
          </cell>
          <cell r="C684" t="str">
            <v>4270</v>
          </cell>
          <cell r="D684" t="str">
            <v>Zakup usług remontowych</v>
          </cell>
          <cell r="E684">
            <v>85000</v>
          </cell>
          <cell r="H684">
            <v>85000</v>
          </cell>
        </row>
        <row r="685">
          <cell r="B685" t="str">
            <v> </v>
          </cell>
          <cell r="C685" t="str">
            <v>4300</v>
          </cell>
          <cell r="D685" t="str">
            <v>Zakup usług pozostałych</v>
          </cell>
          <cell r="E685">
            <v>34188</v>
          </cell>
          <cell r="H685">
            <v>34188</v>
          </cell>
        </row>
        <row r="686">
          <cell r="B686" t="str">
            <v> </v>
          </cell>
          <cell r="C686" t="str">
            <v>4430</v>
          </cell>
          <cell r="D686" t="str">
            <v>Różne opłaty i składki</v>
          </cell>
          <cell r="E686">
            <v>5000</v>
          </cell>
          <cell r="H686">
            <v>5000</v>
          </cell>
        </row>
        <row r="687">
          <cell r="B687" t="str">
            <v> </v>
          </cell>
          <cell r="C687" t="str">
            <v>6050</v>
          </cell>
          <cell r="D687" t="str">
            <v>Wydatki inwestycyjne jednostek budżetowych</v>
          </cell>
          <cell r="E687">
            <v>470215</v>
          </cell>
          <cell r="H687">
            <v>470215</v>
          </cell>
        </row>
        <row r="688">
          <cell r="B688" t="str">
            <v>90019</v>
          </cell>
          <cell r="D688" t="str">
            <v>Wpłwy i wydatki zwiazane z gromadzeniem środków z opłat i kar za korzystanie ze środowiska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</row>
        <row r="689">
          <cell r="B689" t="str">
            <v> </v>
          </cell>
          <cell r="C689" t="str">
            <v>4210</v>
          </cell>
          <cell r="D689" t="str">
            <v>Zakup materiałów i wyposażenia</v>
          </cell>
        </row>
        <row r="690">
          <cell r="B690" t="str">
            <v> </v>
          </cell>
          <cell r="C690" t="str">
            <v>4300</v>
          </cell>
          <cell r="D690" t="str">
            <v>Zakup usług pozostałych</v>
          </cell>
        </row>
        <row r="691">
          <cell r="B691" t="str">
            <v> </v>
          </cell>
          <cell r="C691" t="str">
            <v>6050</v>
          </cell>
          <cell r="D691" t="str">
            <v>Wydatki inwestycyjne jednostek budżetowych</v>
          </cell>
        </row>
        <row r="692">
          <cell r="B692" t="str">
            <v>90095</v>
          </cell>
          <cell r="D692" t="str">
            <v>Pozostała działalność</v>
          </cell>
          <cell r="E692">
            <v>426000</v>
          </cell>
          <cell r="F692">
            <v>0</v>
          </cell>
          <cell r="G692">
            <v>0</v>
          </cell>
          <cell r="H692">
            <v>426000</v>
          </cell>
        </row>
        <row r="693">
          <cell r="B693" t="str">
            <v> </v>
          </cell>
          <cell r="C693" t="str">
            <v>2310</v>
          </cell>
          <cell r="D693" t="str">
            <v>Dotacje celowe przekazane gminie na zadania bieżące realizowane na podstawie porozumień  (umów) między jednostkami samorządu terytorialnego</v>
          </cell>
          <cell r="E693">
            <v>157000</v>
          </cell>
          <cell r="H693">
            <v>157000</v>
          </cell>
        </row>
        <row r="694">
          <cell r="B694" t="str">
            <v> </v>
          </cell>
          <cell r="C694" t="str">
            <v>1.</v>
          </cell>
          <cell r="D694" t="str">
            <v>Doplata do utrzymania cmentarza komunalnego w Szczytnie</v>
          </cell>
          <cell r="E694">
            <v>25000</v>
          </cell>
          <cell r="H694">
            <v>25000</v>
          </cell>
        </row>
        <row r="695">
          <cell r="B695" t="str">
            <v> </v>
          </cell>
          <cell r="C695" t="str">
            <v>2.</v>
          </cell>
          <cell r="D695" t="str">
            <v>Dopłata do utrzymania schroniska dla zwierząt w Szczytnie</v>
          </cell>
          <cell r="E695">
            <v>132000</v>
          </cell>
          <cell r="H695">
            <v>132000</v>
          </cell>
        </row>
        <row r="696">
          <cell r="B696" t="str">
            <v> </v>
          </cell>
          <cell r="C696" t="str">
            <v>3.</v>
          </cell>
          <cell r="H696">
            <v>0</v>
          </cell>
        </row>
        <row r="697">
          <cell r="C697" t="str">
            <v>4.</v>
          </cell>
          <cell r="H697">
            <v>0</v>
          </cell>
        </row>
        <row r="698">
          <cell r="B698" t="str">
            <v> </v>
          </cell>
          <cell r="C698" t="str">
            <v>3030</v>
          </cell>
          <cell r="D698" t="str">
            <v>Różne wydatki na rzecz osób fizycznych</v>
          </cell>
          <cell r="E698">
            <v>1000</v>
          </cell>
          <cell r="H698">
            <v>1000</v>
          </cell>
        </row>
        <row r="699">
          <cell r="B699" t="str">
            <v> </v>
          </cell>
          <cell r="C699" t="str">
            <v>4170</v>
          </cell>
          <cell r="D699" t="str">
            <v>Wynagrodzenia bezosobowe</v>
          </cell>
          <cell r="H699">
            <v>0</v>
          </cell>
        </row>
        <row r="700">
          <cell r="B700" t="str">
            <v> </v>
          </cell>
          <cell r="C700" t="str">
            <v>4210</v>
          </cell>
          <cell r="D700" t="str">
            <v>Zakup materiałów i wyposażenia</v>
          </cell>
          <cell r="E700">
            <v>30000</v>
          </cell>
          <cell r="H700">
            <v>30000</v>
          </cell>
        </row>
        <row r="701">
          <cell r="C701" t="str">
            <v>4217</v>
          </cell>
          <cell r="D701" t="str">
            <v>Zakup materiałów i wyposażenia</v>
          </cell>
          <cell r="H701">
            <v>0</v>
          </cell>
        </row>
        <row r="702">
          <cell r="C702" t="str">
            <v>4219</v>
          </cell>
          <cell r="D702" t="str">
            <v>Zakup materiałów i wyposażenia</v>
          </cell>
          <cell r="H702">
            <v>0</v>
          </cell>
        </row>
        <row r="703">
          <cell r="B703" t="str">
            <v> </v>
          </cell>
          <cell r="C703" t="str">
            <v>4260</v>
          </cell>
          <cell r="D703" t="str">
            <v>Zakup energii</v>
          </cell>
          <cell r="H703">
            <v>0</v>
          </cell>
        </row>
        <row r="704">
          <cell r="B704" t="str">
            <v> </v>
          </cell>
          <cell r="C704" t="str">
            <v>4270</v>
          </cell>
          <cell r="D704" t="str">
            <v>Zakup usług remontowych</v>
          </cell>
          <cell r="E704">
            <v>90000</v>
          </cell>
          <cell r="H704">
            <v>90000</v>
          </cell>
        </row>
        <row r="705">
          <cell r="B705" t="str">
            <v> </v>
          </cell>
          <cell r="C705" t="str">
            <v>4300</v>
          </cell>
          <cell r="D705" t="str">
            <v>Zakup usług pozostałych</v>
          </cell>
          <cell r="E705">
            <v>59500</v>
          </cell>
          <cell r="H705">
            <v>59500</v>
          </cell>
        </row>
        <row r="706">
          <cell r="C706" t="str">
            <v>4307</v>
          </cell>
          <cell r="D706" t="str">
            <v>Zakup usług pozostałych</v>
          </cell>
          <cell r="H706">
            <v>0</v>
          </cell>
        </row>
        <row r="707">
          <cell r="B707" t="str">
            <v> </v>
          </cell>
          <cell r="C707" t="str">
            <v>4309</v>
          </cell>
          <cell r="D707" t="str">
            <v>Zakup usług dostępu do sieci Internet</v>
          </cell>
          <cell r="H707">
            <v>0</v>
          </cell>
        </row>
        <row r="708">
          <cell r="B708" t="str">
            <v> </v>
          </cell>
          <cell r="C708" t="str">
            <v>4370</v>
          </cell>
          <cell r="D708" t="str">
            <v>Opłaty z tytułu zakupu usług telekomunikacyjnych świadczonych w stacjonarnej publicznej sieci telefonicznej</v>
          </cell>
          <cell r="H708">
            <v>0</v>
          </cell>
        </row>
        <row r="709">
          <cell r="B709" t="str">
            <v> </v>
          </cell>
          <cell r="C709" t="str">
            <v>4390</v>
          </cell>
          <cell r="D709" t="str">
            <v>Zaup usług obejmujących wykonanie ekspertyz, analiz i opini</v>
          </cell>
          <cell r="E709">
            <v>6000</v>
          </cell>
          <cell r="H709">
            <v>6000</v>
          </cell>
        </row>
        <row r="710">
          <cell r="B710" t="str">
            <v> </v>
          </cell>
          <cell r="C710" t="str">
            <v>4430</v>
          </cell>
          <cell r="D710" t="str">
            <v>Różne opłaty i składki</v>
          </cell>
          <cell r="E710">
            <v>6500</v>
          </cell>
          <cell r="H710">
            <v>6500</v>
          </cell>
        </row>
        <row r="711">
          <cell r="B711" t="str">
            <v> </v>
          </cell>
          <cell r="C711" t="str">
            <v>4480</v>
          </cell>
          <cell r="D711" t="str">
            <v>Podatek od nieruchomości</v>
          </cell>
          <cell r="H711">
            <v>0</v>
          </cell>
        </row>
        <row r="712">
          <cell r="B712" t="str">
            <v> </v>
          </cell>
          <cell r="C712" t="str">
            <v>6050</v>
          </cell>
          <cell r="D712" t="str">
            <v>Wydatki inwestycyjne jednostek budżetowych</v>
          </cell>
          <cell r="E712">
            <v>0</v>
          </cell>
          <cell r="H712">
            <v>0</v>
          </cell>
        </row>
        <row r="713">
          <cell r="B713" t="str">
            <v> </v>
          </cell>
          <cell r="C713" t="str">
            <v>6057</v>
          </cell>
          <cell r="D713" t="str">
            <v>Wydatki inwestycyjne jednostek budżetowych</v>
          </cell>
          <cell r="E713">
            <v>2870</v>
          </cell>
          <cell r="H713">
            <v>2870</v>
          </cell>
        </row>
        <row r="714">
          <cell r="B714" t="str">
            <v> </v>
          </cell>
          <cell r="C714" t="str">
            <v>6059</v>
          </cell>
          <cell r="D714" t="str">
            <v>Wydatki inwestycyjne jednostek budżetowych</v>
          </cell>
          <cell r="E714">
            <v>2130</v>
          </cell>
          <cell r="H714">
            <v>2130</v>
          </cell>
        </row>
        <row r="715">
          <cell r="B715" t="str">
            <v> </v>
          </cell>
          <cell r="C715" t="str">
            <v>6060</v>
          </cell>
          <cell r="D715" t="str">
            <v>Wydatki na zakupy inwestycyjne jednostek budżetowych</v>
          </cell>
          <cell r="H715">
            <v>0</v>
          </cell>
        </row>
        <row r="716">
          <cell r="B716" t="str">
            <v> </v>
          </cell>
          <cell r="C716" t="str">
            <v>6067</v>
          </cell>
          <cell r="D716" t="str">
            <v>Wydatki na zakupy inwestycyjne jednostek budżetowych</v>
          </cell>
          <cell r="H716">
            <v>0</v>
          </cell>
        </row>
        <row r="717">
          <cell r="B717" t="str">
            <v> </v>
          </cell>
          <cell r="C717" t="str">
            <v>6069</v>
          </cell>
          <cell r="D717" t="str">
            <v>Wydatki na zakupy inwestycyjne jednostek budżetowych</v>
          </cell>
          <cell r="H717">
            <v>0</v>
          </cell>
        </row>
        <row r="718">
          <cell r="B718" t="str">
            <v> </v>
          </cell>
          <cell r="C718" t="str">
            <v>6610</v>
          </cell>
          <cell r="D718" t="str">
            <v>Dotacje celowe przekazane gminie na inwestycje i zakupy inwestycyjne realizowane na podstawie porozumień (umów) między jednostkami samorządu terytorialnego</v>
          </cell>
          <cell r="E718">
            <v>71000</v>
          </cell>
          <cell r="H718">
            <v>71000</v>
          </cell>
        </row>
        <row r="719">
          <cell r="B719" t="str">
            <v> </v>
          </cell>
          <cell r="C719" t="str">
            <v>1.</v>
          </cell>
          <cell r="D719" t="str">
            <v>Rozbudowa cmentarza komunalnego przy ul.Mazurskiej</v>
          </cell>
          <cell r="E719">
            <v>54000</v>
          </cell>
          <cell r="H719">
            <v>54000</v>
          </cell>
        </row>
        <row r="720">
          <cell r="B720" t="str">
            <v> </v>
          </cell>
          <cell r="C720" t="str">
            <v>2.</v>
          </cell>
          <cell r="D720" t="str">
            <v>Dokumentacja projektowa cmentarz Lipowa Góra Zachodnia</v>
          </cell>
          <cell r="E720">
            <v>17000</v>
          </cell>
          <cell r="H720">
            <v>17000</v>
          </cell>
        </row>
        <row r="721">
          <cell r="B721" t="str">
            <v> </v>
          </cell>
          <cell r="C721" t="str">
            <v>3.</v>
          </cell>
        </row>
        <row r="722">
          <cell r="C722" t="str">
            <v>4.</v>
          </cell>
        </row>
        <row r="723">
          <cell r="A723" t="str">
            <v>921</v>
          </cell>
          <cell r="D723" t="str">
            <v>Kultura i ochrona dziedzictwa narodowego</v>
          </cell>
          <cell r="E723">
            <v>1172331</v>
          </cell>
          <cell r="F723">
            <v>0</v>
          </cell>
          <cell r="G723">
            <v>0</v>
          </cell>
          <cell r="H723">
            <v>1172331</v>
          </cell>
        </row>
        <row r="724">
          <cell r="B724" t="str">
            <v>92105</v>
          </cell>
          <cell r="D724" t="str">
            <v>Pozostałe zadania w zakresie kultury</v>
          </cell>
          <cell r="E724">
            <v>66000</v>
          </cell>
          <cell r="F724">
            <v>0</v>
          </cell>
          <cell r="G724">
            <v>0</v>
          </cell>
          <cell r="H724">
            <v>66000</v>
          </cell>
        </row>
        <row r="725">
          <cell r="B725" t="str">
            <v> </v>
          </cell>
          <cell r="C725" t="str">
            <v>2310</v>
          </cell>
          <cell r="D725" t="str">
            <v>Dotacje celowe przekazane gminie na zadania bieżące realizowane na podstawie porozumień  (umów) między jednostkami samorządu terytorialnego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</row>
        <row r="726">
          <cell r="B726" t="str">
            <v> </v>
          </cell>
          <cell r="C726" t="str">
            <v>1.</v>
          </cell>
          <cell r="D726" t="str">
            <v>Dożynki powiatowe</v>
          </cell>
          <cell r="E726">
            <v>0</v>
          </cell>
          <cell r="H726">
            <v>0</v>
          </cell>
        </row>
        <row r="727">
          <cell r="B727" t="str">
            <v> </v>
          </cell>
          <cell r="C727" t="str">
            <v>2.</v>
          </cell>
          <cell r="H727">
            <v>0</v>
          </cell>
        </row>
        <row r="728">
          <cell r="B728" t="str">
            <v> </v>
          </cell>
          <cell r="C728" t="str">
            <v>3.</v>
          </cell>
          <cell r="H728">
            <v>0</v>
          </cell>
        </row>
        <row r="729">
          <cell r="C729" t="str">
            <v>4.</v>
          </cell>
          <cell r="H729">
            <v>0</v>
          </cell>
        </row>
        <row r="730">
          <cell r="B730" t="str">
            <v> </v>
          </cell>
          <cell r="C730" t="str">
            <v>2630</v>
          </cell>
          <cell r="D730" t="str">
            <v>Dotacja przedmiotowa z budżetu dla jednostek niezaliczanych do sektora finansów publicznych</v>
          </cell>
          <cell r="E730">
            <v>6000</v>
          </cell>
          <cell r="H730">
            <v>6000</v>
          </cell>
        </row>
        <row r="731">
          <cell r="C731" t="str">
            <v>2800</v>
          </cell>
          <cell r="D731" t="str">
            <v>Dotacja celowa z budżetu dla pozostałych jednostek zaliczanych do sektora finansów publicznych</v>
          </cell>
          <cell r="H731">
            <v>0</v>
          </cell>
        </row>
        <row r="732">
          <cell r="B732" t="str">
            <v> </v>
          </cell>
          <cell r="C732" t="str">
            <v>4210</v>
          </cell>
          <cell r="D732" t="str">
            <v>Zakup materiałów i wyposażenia</v>
          </cell>
          <cell r="E732">
            <v>50000</v>
          </cell>
          <cell r="H732">
            <v>50000</v>
          </cell>
        </row>
        <row r="733">
          <cell r="B733" t="str">
            <v> </v>
          </cell>
          <cell r="C733" t="str">
            <v>4300</v>
          </cell>
          <cell r="D733" t="str">
            <v>Zakup usług pozostałych</v>
          </cell>
          <cell r="E733">
            <v>10000</v>
          </cell>
          <cell r="H733">
            <v>10000</v>
          </cell>
        </row>
        <row r="734">
          <cell r="B734" t="str">
            <v>92109</v>
          </cell>
          <cell r="D734" t="str">
            <v>Domy i ośrodki kultury, świetlice i kluby</v>
          </cell>
          <cell r="E734">
            <v>635300</v>
          </cell>
          <cell r="F734">
            <v>0</v>
          </cell>
          <cell r="G734">
            <v>0</v>
          </cell>
          <cell r="H734">
            <v>635300</v>
          </cell>
        </row>
        <row r="735">
          <cell r="B735" t="str">
            <v> </v>
          </cell>
          <cell r="C735" t="str">
            <v>4179</v>
          </cell>
          <cell r="D735" t="str">
            <v>Wynagrodzenia bezosobowe</v>
          </cell>
        </row>
        <row r="736">
          <cell r="B736" t="str">
            <v> </v>
          </cell>
          <cell r="C736" t="str">
            <v>4210</v>
          </cell>
          <cell r="D736" t="str">
            <v>Zakup materiałów i wyposażenia</v>
          </cell>
          <cell r="E736">
            <v>60000</v>
          </cell>
          <cell r="H736">
            <v>60000</v>
          </cell>
        </row>
        <row r="737">
          <cell r="C737" t="str">
            <v>4217</v>
          </cell>
          <cell r="D737" t="str">
            <v>Zakup materiałów i wyposażenia</v>
          </cell>
          <cell r="H737">
            <v>0</v>
          </cell>
        </row>
        <row r="738">
          <cell r="C738" t="str">
            <v>4219</v>
          </cell>
          <cell r="D738" t="str">
            <v>Zakup materiałów i wyposażenia</v>
          </cell>
          <cell r="H738">
            <v>0</v>
          </cell>
        </row>
        <row r="739">
          <cell r="B739" t="str">
            <v> </v>
          </cell>
          <cell r="C739" t="str">
            <v>4260</v>
          </cell>
          <cell r="D739" t="str">
            <v>Zakup energii</v>
          </cell>
          <cell r="E739">
            <v>68000</v>
          </cell>
          <cell r="H739">
            <v>68000</v>
          </cell>
        </row>
        <row r="740">
          <cell r="B740" t="str">
            <v> </v>
          </cell>
          <cell r="C740" t="str">
            <v>4270</v>
          </cell>
          <cell r="D740" t="str">
            <v>Zakup usług remontowych</v>
          </cell>
          <cell r="E740">
            <v>75000</v>
          </cell>
          <cell r="H740">
            <v>75000</v>
          </cell>
        </row>
        <row r="741">
          <cell r="B741" t="str">
            <v> </v>
          </cell>
          <cell r="C741" t="str">
            <v>4300</v>
          </cell>
          <cell r="D741" t="str">
            <v>Zakup usług pozostałych</v>
          </cell>
          <cell r="E741">
            <v>29000</v>
          </cell>
          <cell r="H741">
            <v>29000</v>
          </cell>
        </row>
        <row r="742">
          <cell r="B742" t="str">
            <v> </v>
          </cell>
          <cell r="C742" t="str">
            <v>4350</v>
          </cell>
          <cell r="D742" t="str">
            <v>Zakup usług dostępu do sieci Internet</v>
          </cell>
          <cell r="H742">
            <v>0</v>
          </cell>
        </row>
        <row r="743">
          <cell r="B743" t="str">
            <v> </v>
          </cell>
          <cell r="C743" t="str">
            <v>4370</v>
          </cell>
          <cell r="D743" t="str">
            <v>Opłaty z tytułu zakupu usług telekomunikacyjnych świadczonych w stacjonarnej publicznej sieci telefonicznej</v>
          </cell>
          <cell r="H743">
            <v>0</v>
          </cell>
        </row>
        <row r="744">
          <cell r="B744" t="str">
            <v> </v>
          </cell>
          <cell r="C744" t="str">
            <v>6050</v>
          </cell>
          <cell r="D744" t="str">
            <v>Wydatki inwestycyjne jednostek budżetowych</v>
          </cell>
          <cell r="E744">
            <v>403300</v>
          </cell>
          <cell r="H744">
            <v>403300</v>
          </cell>
        </row>
        <row r="745">
          <cell r="B745" t="str">
            <v> </v>
          </cell>
          <cell r="C745" t="str">
            <v>6057</v>
          </cell>
          <cell r="D745" t="str">
            <v>Wydatki inwestycyjne jednostek budżetowych</v>
          </cell>
          <cell r="E745">
            <v>0</v>
          </cell>
          <cell r="H745">
            <v>0</v>
          </cell>
        </row>
        <row r="746">
          <cell r="B746" t="str">
            <v> </v>
          </cell>
          <cell r="C746" t="str">
            <v>6058</v>
          </cell>
          <cell r="D746" t="str">
            <v>Wydatki inwestycyjne jednostek budżetowych</v>
          </cell>
          <cell r="H746">
            <v>0</v>
          </cell>
        </row>
        <row r="747">
          <cell r="B747" t="str">
            <v> </v>
          </cell>
          <cell r="C747" t="str">
            <v>6059</v>
          </cell>
          <cell r="D747" t="str">
            <v>Wydatki inwestycyjne jednostek budżetowych</v>
          </cell>
          <cell r="E747">
            <v>0</v>
          </cell>
          <cell r="H747">
            <v>0</v>
          </cell>
        </row>
        <row r="748">
          <cell r="B748" t="str">
            <v>92116</v>
          </cell>
          <cell r="D748" t="str">
            <v>Biblioteki</v>
          </cell>
          <cell r="E748">
            <v>431031</v>
          </cell>
          <cell r="F748">
            <v>0</v>
          </cell>
          <cell r="G748">
            <v>0</v>
          </cell>
          <cell r="H748">
            <v>431031</v>
          </cell>
        </row>
        <row r="749">
          <cell r="B749" t="str">
            <v> </v>
          </cell>
          <cell r="C749" t="str">
            <v>2480</v>
          </cell>
          <cell r="D749" t="str">
            <v>Dotacja podmiotowa z budżetu dla samorządowej instytucji kultury</v>
          </cell>
          <cell r="E749">
            <v>431031</v>
          </cell>
          <cell r="H749">
            <v>431031</v>
          </cell>
        </row>
        <row r="750">
          <cell r="B750" t="str">
            <v>92120</v>
          </cell>
          <cell r="D750" t="str">
            <v>Ochrona zabytków i opieka nad zabytkami</v>
          </cell>
          <cell r="E750">
            <v>40000</v>
          </cell>
          <cell r="F750">
            <v>0</v>
          </cell>
          <cell r="G750">
            <v>0</v>
          </cell>
          <cell r="H750">
            <v>40000</v>
          </cell>
        </row>
        <row r="751">
          <cell r="B751" t="str">
            <v> </v>
          </cell>
          <cell r="C751" t="str">
            <v>2630</v>
          </cell>
          <cell r="D751" t="str">
            <v>Dotacja przedmiotowa z budżetu dla jednostek niezaliczanych do sektora finansów publicznych</v>
          </cell>
          <cell r="E751">
            <v>15000</v>
          </cell>
          <cell r="H751">
            <v>15000</v>
          </cell>
        </row>
        <row r="752">
          <cell r="B752" t="str">
            <v> </v>
          </cell>
          <cell r="C752" t="str">
            <v>4300</v>
          </cell>
          <cell r="D752" t="str">
            <v>Zakup usług pozostałych</v>
          </cell>
          <cell r="E752">
            <v>25000</v>
          </cell>
          <cell r="H752">
            <v>25000</v>
          </cell>
        </row>
        <row r="753">
          <cell r="A753" t="str">
            <v>926</v>
          </cell>
          <cell r="D753" t="str">
            <v>Kultura fizyczna i sport</v>
          </cell>
          <cell r="E753">
            <v>931500</v>
          </cell>
          <cell r="F753">
            <v>0</v>
          </cell>
          <cell r="G753">
            <v>0</v>
          </cell>
          <cell r="H753">
            <v>931500</v>
          </cell>
        </row>
        <row r="754">
          <cell r="B754" t="str">
            <v>92601</v>
          </cell>
          <cell r="D754" t="str">
            <v>Obiekty sportowe</v>
          </cell>
          <cell r="E754">
            <v>826300</v>
          </cell>
          <cell r="F754">
            <v>0</v>
          </cell>
          <cell r="G754">
            <v>0</v>
          </cell>
          <cell r="H754">
            <v>826300</v>
          </cell>
        </row>
        <row r="755">
          <cell r="B755" t="str">
            <v> </v>
          </cell>
          <cell r="C755" t="str">
            <v>4110</v>
          </cell>
          <cell r="D755" t="str">
            <v>Składki na ubezpieczenia społeczne</v>
          </cell>
        </row>
        <row r="756">
          <cell r="B756" t="str">
            <v> </v>
          </cell>
          <cell r="C756" t="str">
            <v>4120</v>
          </cell>
          <cell r="D756" t="str">
            <v>Składki na Fundusz Pracy</v>
          </cell>
        </row>
        <row r="757">
          <cell r="B757" t="str">
            <v> </v>
          </cell>
          <cell r="C757" t="str">
            <v>4170</v>
          </cell>
          <cell r="D757" t="str">
            <v>Wynagrodzenia bezosobowe</v>
          </cell>
        </row>
        <row r="758">
          <cell r="B758" t="str">
            <v> </v>
          </cell>
          <cell r="C758" t="str">
            <v>4210</v>
          </cell>
          <cell r="D758" t="str">
            <v>Zakup materiałów i wyposażenia</v>
          </cell>
          <cell r="E758">
            <v>5800</v>
          </cell>
          <cell r="H758">
            <v>5800</v>
          </cell>
        </row>
        <row r="759">
          <cell r="B759" t="str">
            <v> </v>
          </cell>
          <cell r="C759" t="str">
            <v>4260</v>
          </cell>
          <cell r="D759" t="str">
            <v>Zakup energii</v>
          </cell>
          <cell r="E759">
            <v>18000</v>
          </cell>
          <cell r="H759">
            <v>18000</v>
          </cell>
        </row>
        <row r="760">
          <cell r="B760" t="str">
            <v> </v>
          </cell>
          <cell r="C760" t="str">
            <v>4270</v>
          </cell>
          <cell r="D760" t="str">
            <v>Zakup usług remontowych</v>
          </cell>
          <cell r="E760">
            <v>32000</v>
          </cell>
          <cell r="H760">
            <v>32000</v>
          </cell>
        </row>
        <row r="761">
          <cell r="B761" t="str">
            <v> </v>
          </cell>
          <cell r="C761" t="str">
            <v>4300</v>
          </cell>
          <cell r="D761" t="str">
            <v>Zakup usług pozostałych</v>
          </cell>
          <cell r="E761">
            <v>14500</v>
          </cell>
          <cell r="H761">
            <v>14500</v>
          </cell>
        </row>
        <row r="762">
          <cell r="B762" t="str">
            <v> </v>
          </cell>
          <cell r="C762" t="str">
            <v>6050</v>
          </cell>
          <cell r="D762" t="str">
            <v>Wydatki inwestycyjne jednostek budżetowych</v>
          </cell>
          <cell r="E762">
            <v>736000</v>
          </cell>
          <cell r="H762">
            <v>736000</v>
          </cell>
        </row>
        <row r="763">
          <cell r="B763" t="str">
            <v> </v>
          </cell>
          <cell r="C763" t="str">
            <v>6060</v>
          </cell>
          <cell r="D763" t="str">
            <v>Wydatki na zakupy inwestycyjne jednostek budżetowych</v>
          </cell>
          <cell r="E763">
            <v>20000</v>
          </cell>
          <cell r="H763">
            <v>20000</v>
          </cell>
        </row>
        <row r="764">
          <cell r="B764" t="str">
            <v> </v>
          </cell>
          <cell r="C764" t="str">
            <v>6059</v>
          </cell>
          <cell r="D764" t="str">
            <v>Wydatki inwestycyjne jednostek budżetowych</v>
          </cell>
        </row>
        <row r="765">
          <cell r="B765" t="str">
            <v>92605</v>
          </cell>
          <cell r="D765" t="str">
            <v>Zadania w zakresie kultury fizycznej i sportu</v>
          </cell>
          <cell r="E765">
            <v>105200</v>
          </cell>
          <cell r="F765">
            <v>0</v>
          </cell>
          <cell r="G765">
            <v>0</v>
          </cell>
          <cell r="H765">
            <v>105200</v>
          </cell>
        </row>
        <row r="766">
          <cell r="B766" t="str">
            <v> </v>
          </cell>
          <cell r="C766" t="str">
            <v>2360</v>
          </cell>
          <cell r="D766" t="str">
            <v>Dotacje celowe przekazane z budżetu jednostki samorządu terytorialnego udzielone w trybie art..221 ustawy, na finansowanie lub dofinansowanie zadań zleconych do realizacji organizacjom prowadzącym dzialalność pożytku publicznego</v>
          </cell>
          <cell r="E766">
            <v>2000</v>
          </cell>
          <cell r="H766">
            <v>2000</v>
          </cell>
        </row>
        <row r="767">
          <cell r="B767" t="str">
            <v> </v>
          </cell>
          <cell r="C767" t="str">
            <v>2630</v>
          </cell>
          <cell r="D767" t="str">
            <v>Dotacja przedmiotowa z budżetu dla jednostek niezaliczanych do sektora finansów publicznych</v>
          </cell>
          <cell r="E767">
            <v>42000</v>
          </cell>
          <cell r="H767">
            <v>42000</v>
          </cell>
        </row>
        <row r="768">
          <cell r="B768" t="str">
            <v> </v>
          </cell>
          <cell r="C768" t="str">
            <v>4110</v>
          </cell>
          <cell r="D768" t="str">
            <v>Składki na ubezpieczenia społeczne</v>
          </cell>
          <cell r="H768">
            <v>0</v>
          </cell>
        </row>
        <row r="769">
          <cell r="B769" t="str">
            <v> </v>
          </cell>
          <cell r="C769" t="str">
            <v>4120</v>
          </cell>
          <cell r="D769" t="str">
            <v>Składki na Fundusz Pracy</v>
          </cell>
          <cell r="H769">
            <v>0</v>
          </cell>
        </row>
        <row r="770">
          <cell r="B770" t="str">
            <v> </v>
          </cell>
          <cell r="C770" t="str">
            <v>4170</v>
          </cell>
          <cell r="D770" t="str">
            <v>Wynagrodzenia bezosobowe</v>
          </cell>
          <cell r="H770">
            <v>0</v>
          </cell>
        </row>
        <row r="771">
          <cell r="B771" t="str">
            <v> </v>
          </cell>
          <cell r="C771" t="str">
            <v>4210</v>
          </cell>
          <cell r="D771" t="str">
            <v>Zakup materiałów i wyposażenia</v>
          </cell>
          <cell r="E771">
            <v>38000</v>
          </cell>
          <cell r="H771">
            <v>38000</v>
          </cell>
        </row>
        <row r="772">
          <cell r="B772" t="str">
            <v> </v>
          </cell>
          <cell r="C772" t="str">
            <v>4300</v>
          </cell>
          <cell r="D772" t="str">
            <v>Zakup usług pozostałych</v>
          </cell>
          <cell r="E772">
            <v>23200</v>
          </cell>
          <cell r="H772">
            <v>23200</v>
          </cell>
        </row>
        <row r="773">
          <cell r="B773" t="str">
            <v> </v>
          </cell>
          <cell r="C773" t="str">
            <v>4430</v>
          </cell>
          <cell r="D773" t="str">
            <v>Różne opłaty i składki</v>
          </cell>
        </row>
        <row r="774">
          <cell r="D774" t="str">
            <v>WYDATKI OGÓŁEM
z tego:</v>
          </cell>
          <cell r="E774">
            <v>47452342.91</v>
          </cell>
          <cell r="F774">
            <v>100000</v>
          </cell>
          <cell r="G774">
            <v>604580.71</v>
          </cell>
          <cell r="H774">
            <v>47956923.62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D"/>
      <sheetName val="2Wy"/>
      <sheetName val="Zad. inwest."/>
      <sheetName val="Prog. i projekty"/>
      <sheetName val="Deficyt"/>
      <sheetName val="Admin. rządowa"/>
      <sheetName val="Umowy z JST"/>
      <sheetName val="Dotacje z JST"/>
      <sheetName val="Zakłady"/>
      <sheetName val="Wydzielone rach."/>
      <sheetName val="WPF nr 1"/>
      <sheetName val="WPF nr 2"/>
      <sheetName val="WPF nr 3"/>
      <sheetName val="Wykresy 1"/>
      <sheetName val="analiza 1"/>
      <sheetName val="Arkusz1 (2)"/>
      <sheetName val="Prognoza"/>
      <sheetName val="Startowa"/>
      <sheetName val="Przedsięwzięcia"/>
      <sheetName val="Ciągłość"/>
      <sheetName val="13a-10"/>
      <sheetName val="wskaznik"/>
      <sheetName val="7n"/>
      <sheetName val="14n"/>
      <sheetName val="15n"/>
      <sheetName val="16n"/>
      <sheetName val="2Wy-Gr."/>
      <sheetName val="8N"/>
      <sheetName val="12N"/>
      <sheetName val="13N"/>
      <sheetName val="13aN"/>
    </sheetNames>
    <sheetDataSet>
      <sheetData sheetId="0">
        <row r="12">
          <cell r="A12" t="str">
            <v>010</v>
          </cell>
          <cell r="D12" t="str">
            <v>Rolnictwo i łowiectwo</v>
          </cell>
          <cell r="E12">
            <v>571091.56</v>
          </cell>
          <cell r="F12">
            <v>0</v>
          </cell>
          <cell r="G12">
            <v>0</v>
          </cell>
          <cell r="H12">
            <v>571091.56</v>
          </cell>
        </row>
        <row r="13">
          <cell r="B13" t="str">
            <v>01010</v>
          </cell>
          <cell r="D13" t="str">
            <v>Infrastruktura wodociągowa i sanitacyjna wsi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 </v>
          </cell>
          <cell r="C14" t="str">
            <v>0690</v>
          </cell>
          <cell r="D14" t="str">
            <v>Wpływy z różnych opłat</v>
          </cell>
        </row>
        <row r="15">
          <cell r="B15" t="str">
            <v> </v>
          </cell>
          <cell r="C15" t="str">
            <v>0920</v>
          </cell>
          <cell r="D15" t="str">
            <v>Pozostałe odsetki</v>
          </cell>
        </row>
        <row r="16">
          <cell r="B16" t="str">
            <v> </v>
          </cell>
          <cell r="C16" t="str">
            <v>6297</v>
          </cell>
          <cell r="D16" t="str">
            <v>Środki na dofinansowanie własnych inwestycji gmin (związków gmin), powiatów (związków powiatów), samorządów województw, pozyskane z innych źródeł</v>
          </cell>
          <cell r="E16">
            <v>0</v>
          </cell>
          <cell r="H16">
            <v>0</v>
          </cell>
        </row>
        <row r="17">
          <cell r="B17" t="str">
            <v> </v>
          </cell>
          <cell r="C17" t="str">
            <v>6339</v>
          </cell>
          <cell r="D17" t="str">
            <v>Dotacje celowe otrzymane z budżetu państwa na realizację inwestycji i zakupów inwestycyjnych własnych gmin (związków gmin)</v>
          </cell>
        </row>
        <row r="18">
          <cell r="B18" t="str">
            <v>01030</v>
          </cell>
          <cell r="D18" t="str">
            <v>Izby rolnicze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 </v>
          </cell>
          <cell r="C19" t="str">
            <v>0970</v>
          </cell>
          <cell r="D19" t="str">
            <v>Wpływy z różnych dochodów</v>
          </cell>
        </row>
        <row r="20">
          <cell r="B20" t="str">
            <v>01095</v>
          </cell>
          <cell r="D20" t="str">
            <v>Pozostała działalność</v>
          </cell>
          <cell r="E20">
            <v>571091.56</v>
          </cell>
          <cell r="F20">
            <v>0</v>
          </cell>
          <cell r="G20">
            <v>0</v>
          </cell>
          <cell r="H20">
            <v>571091.56</v>
          </cell>
        </row>
        <row r="21">
          <cell r="B21" t="str">
            <v> </v>
          </cell>
          <cell r="C21" t="str">
            <v>0770</v>
          </cell>
          <cell r="D21" t="str">
            <v>Wpłaty z tytułu odpłatnego nabycia prawa własności oraz prawa użytkowania wieczystego nieruchomości</v>
          </cell>
          <cell r="E21">
            <v>30000</v>
          </cell>
          <cell r="H21">
            <v>30000</v>
          </cell>
        </row>
        <row r="22">
          <cell r="B22" t="str">
            <v> </v>
          </cell>
          <cell r="C22" t="str">
            <v>2010</v>
          </cell>
          <cell r="D22" t="str">
            <v>Dotacje celowe otrzymane z budżetu państwa na realizację zadań bieżących z zakresu administracji rządowej oraz innych zadań zleconych gminie (związkom gmin) ustawami</v>
          </cell>
          <cell r="E22">
            <v>541091.56</v>
          </cell>
          <cell r="H22">
            <v>541091.56</v>
          </cell>
        </row>
        <row r="23">
          <cell r="A23" t="str">
            <v>020</v>
          </cell>
          <cell r="D23" t="str">
            <v>Leśnictwo</v>
          </cell>
          <cell r="E23">
            <v>15000</v>
          </cell>
          <cell r="F23">
            <v>0</v>
          </cell>
          <cell r="G23">
            <v>0</v>
          </cell>
          <cell r="H23">
            <v>15000</v>
          </cell>
        </row>
        <row r="24">
          <cell r="B24" t="str">
            <v>02001</v>
          </cell>
          <cell r="D24" t="str">
            <v>Gospodarka leśna</v>
          </cell>
          <cell r="E24">
            <v>15000</v>
          </cell>
          <cell r="F24">
            <v>0</v>
          </cell>
          <cell r="G24">
            <v>0</v>
          </cell>
          <cell r="H24">
            <v>15000</v>
          </cell>
        </row>
        <row r="25">
          <cell r="B25" t="str">
            <v> </v>
          </cell>
          <cell r="C25" t="str">
            <v>0750</v>
          </cell>
          <cell r="D25" t="str">
            <v>Wpływy z najmu i dzierżawy składników majątkowych Skarbu Państwa, jednostek samorządu terytorialnego lub innych jednostek zaliczanych do sektora finansów publicznych oraz innych umów o podobnym charakterze</v>
          </cell>
          <cell r="E25">
            <v>15000</v>
          </cell>
          <cell r="H25">
            <v>15000</v>
          </cell>
        </row>
        <row r="26">
          <cell r="A26" t="str">
            <v>400</v>
          </cell>
          <cell r="D26" t="str">
            <v>Wytwarzanie i zaopatrywanie w energie elektryczną, gaz i wodę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 t="str">
            <v>40002</v>
          </cell>
          <cell r="D27" t="str">
            <v>Dostarczanie wody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 </v>
          </cell>
          <cell r="C28" t="str">
            <v>2370</v>
          </cell>
          <cell r="D28" t="str">
            <v>Wptywy do budżetu nadwyżki środków obrotowych samorządowego zakładu budżetowego</v>
          </cell>
        </row>
        <row r="29">
          <cell r="A29" t="str">
            <v>600</v>
          </cell>
          <cell r="D29" t="str">
            <v>Transport i łączność</v>
          </cell>
          <cell r="E29">
            <v>1117580.54</v>
          </cell>
          <cell r="F29">
            <v>0</v>
          </cell>
          <cell r="G29">
            <v>0</v>
          </cell>
          <cell r="H29">
            <v>1117580.54</v>
          </cell>
        </row>
        <row r="30">
          <cell r="B30" t="str">
            <v>60004</v>
          </cell>
          <cell r="D30" t="str">
            <v>Lokalny transport zbiorowy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 </v>
          </cell>
          <cell r="C31" t="str">
            <v>0490</v>
          </cell>
          <cell r="D31" t="str">
            <v>Wpływy z innych lokalnych opłat pobieranych przez jednostki samorządu terytorialnego na podstawie odrębnych ustaw</v>
          </cell>
        </row>
        <row r="32">
          <cell r="B32" t="str">
            <v>60014</v>
          </cell>
          <cell r="D32" t="str">
            <v>Drogi publiczne powiatowe</v>
          </cell>
          <cell r="E32">
            <v>360000</v>
          </cell>
          <cell r="F32">
            <v>0</v>
          </cell>
          <cell r="G32">
            <v>0</v>
          </cell>
          <cell r="H32">
            <v>360000</v>
          </cell>
        </row>
        <row r="33">
          <cell r="B33" t="str">
            <v> </v>
          </cell>
          <cell r="C33" t="str">
            <v>6620</v>
          </cell>
          <cell r="D33" t="str">
            <v>Dotacje celowe otrzymane z powiatu na inwestycje i zakupy inwestycyjne realizowane na podstawie porozumień (umów) między jednostkami samorządu terytorialnego</v>
          </cell>
          <cell r="E33">
            <v>360000</v>
          </cell>
          <cell r="H33">
            <v>360000</v>
          </cell>
        </row>
        <row r="34">
          <cell r="B34" t="str">
            <v>60016</v>
          </cell>
          <cell r="D34" t="str">
            <v>Drogi publiczne gminne</v>
          </cell>
          <cell r="E34">
            <v>757498.54</v>
          </cell>
          <cell r="F34">
            <v>0</v>
          </cell>
          <cell r="G34">
            <v>0</v>
          </cell>
          <cell r="H34">
            <v>757498.54</v>
          </cell>
        </row>
        <row r="35">
          <cell r="B35" t="str">
            <v> </v>
          </cell>
          <cell r="C35" t="str">
            <v>6630</v>
          </cell>
          <cell r="D35" t="str">
            <v>Dotacje celowe otrzymane z samorządu wojewódzkiego  na inwestycje i zakupy inwestycyjne realizowane na podstawie porozumień (umów) między jednostkami samorządu terytorialnego</v>
          </cell>
          <cell r="E35">
            <v>0</v>
          </cell>
          <cell r="H35">
            <v>0</v>
          </cell>
        </row>
        <row r="36">
          <cell r="B36" t="str">
            <v> </v>
          </cell>
          <cell r="C36" t="str">
            <v>0970</v>
          </cell>
          <cell r="D36" t="str">
            <v>Wpływy z różnych dochodów</v>
          </cell>
        </row>
        <row r="37">
          <cell r="B37" t="str">
            <v> </v>
          </cell>
          <cell r="C37" t="str">
            <v>6260</v>
          </cell>
          <cell r="D37" t="str">
            <v>Dotacje otrzymane z państwowych funduszy celowych na finansowanie lub dofinansowanie kosztów realizacji inwestycji i zakupów inwestycyjnych jednostek sektora finansów publicznych</v>
          </cell>
          <cell r="E37">
            <v>0</v>
          </cell>
          <cell r="H37">
            <v>0</v>
          </cell>
        </row>
        <row r="38">
          <cell r="B38" t="str">
            <v> </v>
          </cell>
          <cell r="C38" t="str">
            <v>6260</v>
          </cell>
          <cell r="D38" t="str">
            <v>Dotacje otrzymane z państwowych funduszy celowych na finansowanie lub dofinansowanie kosztów realizacji inwestycji i zakupów inwestycyjnych jednostek sektora finansów publicznych</v>
          </cell>
          <cell r="E38">
            <v>75000</v>
          </cell>
          <cell r="H38">
            <v>75000</v>
          </cell>
        </row>
        <row r="39">
          <cell r="B39" t="str">
            <v> </v>
          </cell>
          <cell r="C39" t="str">
            <v>6330</v>
          </cell>
          <cell r="D39" t="str">
            <v>Dotacje celowe otrzymane z budżetu państwa na realizację inwestycji i zakupów inwestycyjnych własnych gmin (związków gmin)</v>
          </cell>
          <cell r="E39">
            <v>666757</v>
          </cell>
          <cell r="H39">
            <v>666757</v>
          </cell>
        </row>
        <row r="40">
          <cell r="B40" t="str">
            <v> </v>
          </cell>
          <cell r="C40" t="str">
            <v>6610</v>
          </cell>
          <cell r="D40" t="str">
            <v>Dotacje celowe otrzymane z gminy na inwestycje i zakupy inwestycyjne realizowane na podstawie porozumień (umów) między jednostkami samorządu terytorialnego</v>
          </cell>
          <cell r="E40">
            <v>15741.54</v>
          </cell>
          <cell r="H40">
            <v>15741.54</v>
          </cell>
        </row>
        <row r="41">
          <cell r="B41" t="str">
            <v>60017</v>
          </cell>
          <cell r="D41" t="str">
            <v>Drogi wewnętrzne</v>
          </cell>
          <cell r="E41">
            <v>82</v>
          </cell>
          <cell r="F41">
            <v>0</v>
          </cell>
          <cell r="G41">
            <v>0</v>
          </cell>
          <cell r="H41">
            <v>82</v>
          </cell>
        </row>
        <row r="42">
          <cell r="B42" t="str">
            <v> </v>
          </cell>
          <cell r="C42" t="str">
            <v>0490</v>
          </cell>
          <cell r="D42" t="str">
            <v>Wpływy z innych lokalnych opłat pobieranych przez jednostki samorządu terytorialnego na podstawie odrębnych ustaw</v>
          </cell>
          <cell r="E42">
            <v>82</v>
          </cell>
          <cell r="H42">
            <v>82</v>
          </cell>
        </row>
        <row r="43">
          <cell r="B43" t="str">
            <v> </v>
          </cell>
          <cell r="C43" t="str">
            <v>6260</v>
          </cell>
          <cell r="D43" t="str">
            <v>Dotacje otrzymane z państwowych funduszy celowych na finansowanie lub dofinansowanie kosztów realizacji inwestycji i zakupów inwestycyjnych jednostek sektora finansów publicznych</v>
          </cell>
        </row>
        <row r="44">
          <cell r="B44" t="str">
            <v>60095</v>
          </cell>
          <cell r="D44" t="str">
            <v>Pozostała działalność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 </v>
          </cell>
          <cell r="C45" t="str">
            <v>0970</v>
          </cell>
          <cell r="D45" t="str">
            <v>Wpływy z różnych dochodów</v>
          </cell>
        </row>
        <row r="46">
          <cell r="A46" t="str">
            <v>700</v>
          </cell>
          <cell r="D46" t="str">
            <v>Gospodarka mieszkaniowa</v>
          </cell>
          <cell r="E46">
            <v>312700</v>
          </cell>
          <cell r="F46">
            <v>0</v>
          </cell>
          <cell r="G46">
            <v>0</v>
          </cell>
          <cell r="H46">
            <v>312700</v>
          </cell>
        </row>
        <row r="47">
          <cell r="B47" t="str">
            <v>70004</v>
          </cell>
          <cell r="D47" t="str">
            <v>Różne jednostki obsługi gospodarki mieszkaniowej</v>
          </cell>
          <cell r="E47">
            <v>5000</v>
          </cell>
          <cell r="F47">
            <v>0</v>
          </cell>
          <cell r="G47">
            <v>0</v>
          </cell>
          <cell r="H47">
            <v>5000</v>
          </cell>
        </row>
        <row r="48">
          <cell r="B48" t="str">
            <v> </v>
          </cell>
          <cell r="C48" t="str">
            <v>0920</v>
          </cell>
          <cell r="D48" t="str">
            <v>Wpływy z pozostałych odsetek</v>
          </cell>
          <cell r="E48">
            <v>2000</v>
          </cell>
          <cell r="H48">
            <v>2000</v>
          </cell>
        </row>
        <row r="49">
          <cell r="B49" t="str">
            <v> </v>
          </cell>
          <cell r="C49" t="str">
            <v>8510</v>
          </cell>
          <cell r="D49" t="str">
            <v>Wpływy z różnych rozliczeń</v>
          </cell>
          <cell r="E49">
            <v>3000</v>
          </cell>
          <cell r="H49">
            <v>3000</v>
          </cell>
        </row>
        <row r="50">
          <cell r="B50" t="str">
            <v>70005</v>
          </cell>
          <cell r="D50" t="str">
            <v>Gospodarka gruntami i nieruchomościami</v>
          </cell>
          <cell r="E50">
            <v>287700</v>
          </cell>
          <cell r="F50">
            <v>0</v>
          </cell>
          <cell r="G50">
            <v>0</v>
          </cell>
          <cell r="H50">
            <v>287700</v>
          </cell>
        </row>
        <row r="51">
          <cell r="B51" t="str">
            <v> </v>
          </cell>
          <cell r="C51" t="str">
            <v>0470</v>
          </cell>
          <cell r="D51" t="str">
            <v>Wpływy z opłat za trwały zarząd, użytkowanie i służebności</v>
          </cell>
          <cell r="E51">
            <v>500</v>
          </cell>
          <cell r="H51">
            <v>500</v>
          </cell>
        </row>
        <row r="52">
          <cell r="B52" t="str">
            <v> </v>
          </cell>
          <cell r="C52" t="str">
            <v>0550</v>
          </cell>
          <cell r="D52" t="str">
            <v>Wpływy z opłat z tytułu użytkowania wieczystego nieruchomości</v>
          </cell>
          <cell r="E52">
            <v>36700</v>
          </cell>
          <cell r="H52">
            <v>36700</v>
          </cell>
        </row>
        <row r="53">
          <cell r="B53" t="str">
            <v> </v>
          </cell>
          <cell r="C53" t="str">
            <v>0690</v>
          </cell>
          <cell r="D53" t="str">
            <v>Wpływy z różnych opłat</v>
          </cell>
          <cell r="E53">
            <v>500</v>
          </cell>
          <cell r="H53">
            <v>500</v>
          </cell>
        </row>
        <row r="54">
          <cell r="B54" t="str">
            <v> </v>
          </cell>
          <cell r="C54" t="str">
            <v>0750</v>
          </cell>
          <cell r="D54" t="str">
            <v>Wpływy z najmu i dzierżawy składników majątkowych Skarbu Państwa, jednostek samorządu terytorialnego lub innych jednostek zaliczanych do sektora finansów publicznych oraz innych umów o podobnym charakterze</v>
          </cell>
          <cell r="E54">
            <v>100000</v>
          </cell>
          <cell r="H54">
            <v>100000</v>
          </cell>
        </row>
        <row r="55">
          <cell r="B55" t="str">
            <v> </v>
          </cell>
          <cell r="C55" t="str">
            <v>0760</v>
          </cell>
          <cell r="D55" t="str">
            <v>Wpływy z tytułu przekształcenia prawa użytkowania wieczystego przysługującego osobom fizycznym w prawo własności</v>
          </cell>
          <cell r="E55">
            <v>36000</v>
          </cell>
          <cell r="H55">
            <v>36000</v>
          </cell>
        </row>
        <row r="56">
          <cell r="B56" t="str">
            <v> </v>
          </cell>
          <cell r="C56" t="str">
            <v>0770</v>
          </cell>
          <cell r="D56" t="str">
            <v>Wpłaty z tytułu odpłatnego nabycia prawa własności oraz prawa użytkowania wieczystego nieruchomości</v>
          </cell>
          <cell r="E56">
            <v>107000</v>
          </cell>
          <cell r="H56">
            <v>107000</v>
          </cell>
        </row>
        <row r="57">
          <cell r="B57" t="str">
            <v> </v>
          </cell>
          <cell r="C57" t="str">
            <v>0870</v>
          </cell>
          <cell r="D57" t="str">
            <v>Wpływy ze sprzedaży  składników majątkowych</v>
          </cell>
          <cell r="H57">
            <v>0</v>
          </cell>
        </row>
        <row r="58">
          <cell r="B58" t="str">
            <v> </v>
          </cell>
          <cell r="C58" t="str">
            <v>0920</v>
          </cell>
          <cell r="D58" t="str">
            <v>Wpływy z pozostałych odsetek</v>
          </cell>
          <cell r="E58">
            <v>7000</v>
          </cell>
          <cell r="H58">
            <v>7000</v>
          </cell>
        </row>
        <row r="59">
          <cell r="B59" t="str">
            <v>70095</v>
          </cell>
          <cell r="D59" t="str">
            <v>Pozostała działalność</v>
          </cell>
          <cell r="E59">
            <v>20000</v>
          </cell>
          <cell r="F59">
            <v>0</v>
          </cell>
          <cell r="G59">
            <v>0</v>
          </cell>
          <cell r="H59">
            <v>20000</v>
          </cell>
        </row>
        <row r="60">
          <cell r="B60" t="str">
            <v> </v>
          </cell>
          <cell r="C60" t="str">
            <v>2700</v>
          </cell>
          <cell r="D60" t="str">
            <v>Środki na dofinansowanie własnych zadań bieżących gmin (związków gmin), powiatów (związków powiatów), samorządów województw, pozyskane z innych źródeł</v>
          </cell>
          <cell r="E60">
            <v>20000</v>
          </cell>
          <cell r="H60">
            <v>20000</v>
          </cell>
        </row>
        <row r="61">
          <cell r="A61" t="str">
            <v>750</v>
          </cell>
          <cell r="D61" t="str">
            <v>Administracja publiczna</v>
          </cell>
          <cell r="E61">
            <v>1717750</v>
          </cell>
          <cell r="F61">
            <v>0</v>
          </cell>
          <cell r="G61">
            <v>0</v>
          </cell>
          <cell r="H61">
            <v>1717750</v>
          </cell>
        </row>
        <row r="62">
          <cell r="B62" t="str">
            <v>75011</v>
          </cell>
          <cell r="D62" t="str">
            <v>Urzędy wojewódzkie</v>
          </cell>
          <cell r="E62">
            <v>52180</v>
          </cell>
          <cell r="F62">
            <v>0</v>
          </cell>
          <cell r="G62">
            <v>0</v>
          </cell>
          <cell r="H62">
            <v>52180</v>
          </cell>
        </row>
        <row r="63">
          <cell r="B63" t="str">
            <v> </v>
          </cell>
          <cell r="C63" t="str">
            <v>2010</v>
          </cell>
          <cell r="D63" t="str">
            <v>Dotacje celowe otrzymane z budżetu państwa na realizację zadań bieżących z zakresu administracji rządowej oraz innych zadań zleconych gminie (związkom gmin) ustawami</v>
          </cell>
          <cell r="E63">
            <v>52130</v>
          </cell>
          <cell r="H63">
            <v>52130</v>
          </cell>
        </row>
        <row r="64">
          <cell r="B64" t="str">
            <v> </v>
          </cell>
          <cell r="C64" t="str">
            <v>2360</v>
          </cell>
          <cell r="D64" t="str">
            <v>Dochody jednostek samorządu terytorialnego związane z realizacją zadań z zakresu administracji rządowej oraz innych zadań zleconych ustawami</v>
          </cell>
          <cell r="E64">
            <v>50</v>
          </cell>
          <cell r="H64">
            <v>50</v>
          </cell>
        </row>
        <row r="65">
          <cell r="B65" t="str">
            <v>75018</v>
          </cell>
          <cell r="D65" t="str">
            <v>Urzędy marszałkowskie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 </v>
          </cell>
          <cell r="C66" t="str">
            <v>2700</v>
          </cell>
          <cell r="D66" t="str">
            <v>Środki na dofinansowanie własnych zadań bieżących gmin (związków gmin), powiatów (związków powiatów), samorządów województw, pozyskane z innych źródeł</v>
          </cell>
        </row>
        <row r="67">
          <cell r="B67" t="str">
            <v>75023</v>
          </cell>
          <cell r="D67" t="str">
            <v>Urzędy gmin (miast i miast na prawach powiatu)</v>
          </cell>
          <cell r="E67">
            <v>1642570</v>
          </cell>
          <cell r="F67">
            <v>0</v>
          </cell>
          <cell r="G67">
            <v>0</v>
          </cell>
          <cell r="H67">
            <v>1642570</v>
          </cell>
        </row>
        <row r="68">
          <cell r="B68" t="str">
            <v> </v>
          </cell>
          <cell r="C68" t="str">
            <v>0570</v>
          </cell>
          <cell r="D68" t="str">
            <v>Wpływy z tytułu grzywien, mandatów i innych kar pieniężnych od osób fizycznych</v>
          </cell>
          <cell r="E68">
            <v>40000</v>
          </cell>
          <cell r="H68">
            <v>40000</v>
          </cell>
        </row>
        <row r="69">
          <cell r="B69" t="str">
            <v> </v>
          </cell>
          <cell r="C69" t="str">
            <v>0580</v>
          </cell>
          <cell r="D69" t="str">
            <v>Wpływy z tytułu grzywien i innych kar pieniężnych od osób prawnych i innych jednostek organizacyjnych</v>
          </cell>
        </row>
        <row r="70">
          <cell r="B70" t="str">
            <v> </v>
          </cell>
          <cell r="C70" t="str">
            <v>0690</v>
          </cell>
          <cell r="D70" t="str">
            <v>Wpływy z różnych opłat</v>
          </cell>
          <cell r="E70">
            <v>300</v>
          </cell>
          <cell r="H70">
            <v>300</v>
          </cell>
        </row>
        <row r="71">
          <cell r="B71" t="str">
            <v> </v>
          </cell>
          <cell r="C71" t="str">
            <v>0750</v>
          </cell>
          <cell r="D71" t="str">
            <v>Wpływy z najmu i dzierżawy składników majątkowych Skarbu Państwa, jednostek samorządu terytorialnego lub innych jednostek zaliczanych do sektora finansów publicznych oraz innych umów o podobnym charakterze</v>
          </cell>
          <cell r="E71">
            <v>2030</v>
          </cell>
          <cell r="H71">
            <v>2030</v>
          </cell>
        </row>
        <row r="72">
          <cell r="B72" t="str">
            <v> </v>
          </cell>
          <cell r="C72" t="str">
            <v>0830</v>
          </cell>
          <cell r="D72" t="str">
            <v>Wpływy z usług</v>
          </cell>
          <cell r="E72">
            <v>0</v>
          </cell>
          <cell r="H72">
            <v>0</v>
          </cell>
        </row>
        <row r="73">
          <cell r="B73" t="str">
            <v> </v>
          </cell>
          <cell r="C73" t="str">
            <v>0910</v>
          </cell>
          <cell r="D73" t="str">
            <v>Wpływy z odsetek od nieterminowych wpłat z tytułu podatków i opłat</v>
          </cell>
          <cell r="E73">
            <v>40</v>
          </cell>
          <cell r="H73">
            <v>40</v>
          </cell>
        </row>
        <row r="74">
          <cell r="B74" t="str">
            <v> </v>
          </cell>
          <cell r="C74" t="str">
            <v>0920</v>
          </cell>
          <cell r="D74" t="str">
            <v>Wpływy z pozostałych odsetek</v>
          </cell>
          <cell r="E74">
            <v>135200</v>
          </cell>
          <cell r="H74">
            <v>135200</v>
          </cell>
        </row>
        <row r="75">
          <cell r="B75" t="str">
            <v> </v>
          </cell>
          <cell r="C75" t="str">
            <v>0970</v>
          </cell>
          <cell r="D75" t="str">
            <v>Wpływy z różnych dochodów</v>
          </cell>
          <cell r="E75">
            <v>1460000</v>
          </cell>
          <cell r="H75">
            <v>1460000</v>
          </cell>
        </row>
        <row r="76">
          <cell r="B76" t="str">
            <v> </v>
          </cell>
          <cell r="C76" t="str">
            <v>2700</v>
          </cell>
          <cell r="D76" t="str">
            <v>Środki na dofinansowanie własnych zadań bieżących gmin (związków gmin), powiatów (związków powiatów), samorządów województw, pozyskane z innych źródeł</v>
          </cell>
          <cell r="H76">
            <v>0</v>
          </cell>
        </row>
        <row r="77">
          <cell r="B77" t="str">
            <v> </v>
          </cell>
          <cell r="C77" t="str">
            <v>2910</v>
          </cell>
          <cell r="D77" t="str">
            <v>Wpływy ze zwrotów dotacji  oraz płatności, w tym wykorzystanych niezgodnie z przeznaczeniem lub wykorzystanych z naruszeniem procedur, o których mowa  w art..184 ustawy, pobranych nienależnie lub w nadmiernej wysokości</v>
          </cell>
          <cell r="E77">
            <v>5000</v>
          </cell>
          <cell r="H77">
            <v>5000</v>
          </cell>
        </row>
        <row r="78">
          <cell r="B78" t="str">
            <v>75056</v>
          </cell>
          <cell r="D78" t="str">
            <v>Spis powszechny i inne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B79" t="str">
            <v> </v>
          </cell>
          <cell r="C79" t="str">
            <v>2010</v>
          </cell>
          <cell r="D79" t="str">
            <v>Dotacje celowe otrzymane z budżetu państwa na realizację zadań bieżących z zakresu administracji rządowej oraz innych zadań zleconych gminie (związkom gmin) ustawami</v>
          </cell>
        </row>
        <row r="80">
          <cell r="B80" t="str">
            <v>75075</v>
          </cell>
          <cell r="D80" t="str">
            <v>Promocja jednostek samorządu terytorialnego</v>
          </cell>
          <cell r="E80">
            <v>23000</v>
          </cell>
          <cell r="F80">
            <v>0</v>
          </cell>
          <cell r="G80">
            <v>0</v>
          </cell>
          <cell r="H80">
            <v>23000</v>
          </cell>
        </row>
        <row r="81">
          <cell r="C81" t="str">
            <v>0960</v>
          </cell>
          <cell r="D81" t="str">
            <v>Wpływy z otrzymanych spadków, zapisów i darowizn w postaci pieniężnej</v>
          </cell>
          <cell r="E81">
            <v>18000</v>
          </cell>
          <cell r="H81">
            <v>18000</v>
          </cell>
        </row>
        <row r="82">
          <cell r="C82" t="str">
            <v>2700</v>
          </cell>
          <cell r="D82" t="str">
            <v>Środki na dofinansowanie własnych zadań bieżących gmin (związków gmin), powiatów (związków powiatów), samorządów województw, pozyskane z innych źródeł</v>
          </cell>
          <cell r="E82">
            <v>5000</v>
          </cell>
          <cell r="H82">
            <v>5000</v>
          </cell>
        </row>
        <row r="83">
          <cell r="B83" t="str">
            <v> </v>
          </cell>
          <cell r="C83" t="str">
            <v>2007</v>
          </cell>
        </row>
        <row r="84">
          <cell r="A84" t="str">
            <v>751</v>
          </cell>
          <cell r="D84" t="str">
            <v>Urzędy naczelnych organów władzy państwowej, kontroli i ochrony prawa oraz sądownictwa</v>
          </cell>
          <cell r="E84">
            <v>12872</v>
          </cell>
          <cell r="F84">
            <v>0</v>
          </cell>
          <cell r="G84">
            <v>0</v>
          </cell>
          <cell r="H84">
            <v>12872</v>
          </cell>
        </row>
        <row r="85">
          <cell r="B85" t="str">
            <v>75101</v>
          </cell>
          <cell r="D85" t="str">
            <v>Urzędy naczelnych organów władzy państwowej, kontroli i ochrony prawa</v>
          </cell>
          <cell r="E85">
            <v>12872</v>
          </cell>
          <cell r="F85">
            <v>0</v>
          </cell>
          <cell r="G85">
            <v>0</v>
          </cell>
          <cell r="H85">
            <v>12872</v>
          </cell>
        </row>
        <row r="86">
          <cell r="B86" t="str">
            <v> </v>
          </cell>
          <cell r="C86" t="str">
            <v>2010</v>
          </cell>
          <cell r="D86" t="str">
            <v>Dotacje celowe otrzymane z budżetu państwa na realizację zadań bieżących z zakresu administracji rządowej oraz innych zadań zleconych gminie (związkom gmin) ustawami</v>
          </cell>
          <cell r="E86">
            <v>12872</v>
          </cell>
          <cell r="H86">
            <v>12872</v>
          </cell>
        </row>
        <row r="87">
          <cell r="B87" t="str">
            <v>75107</v>
          </cell>
          <cell r="D87" t="str">
            <v>Wybory Prezydenta Rzeczypospolitej Polskiej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B88" t="str">
            <v> </v>
          </cell>
          <cell r="C88" t="str">
            <v>2010</v>
          </cell>
          <cell r="D88" t="str">
            <v>Dotacje celowe otrzymane z budżetu państwa na realizację zadań bieżących z zakresu administracji rządowej oraz innych zadań zleconych gminie (związkom gmin) ustawami</v>
          </cell>
          <cell r="E88">
            <v>0</v>
          </cell>
          <cell r="H88">
            <v>0</v>
          </cell>
        </row>
        <row r="89">
          <cell r="B89" t="str">
            <v>75108</v>
          </cell>
          <cell r="D89" t="str">
            <v>Wybory do Sejmu i Senatu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B90" t="str">
            <v> </v>
          </cell>
          <cell r="C90" t="str">
            <v>2010</v>
          </cell>
          <cell r="D90" t="str">
            <v>Dotacje celowe otrzymane z budżetu państwa na realizację zadań bieżących z zakresu administracji rządowej oraz innych zadań zleconych gminie (związkom gmin) ustawami</v>
          </cell>
          <cell r="E90">
            <v>0</v>
          </cell>
          <cell r="H90">
            <v>0</v>
          </cell>
        </row>
        <row r="91">
          <cell r="B91" t="str">
            <v>75109</v>
          </cell>
          <cell r="D91" t="str">
            <v>Wybory do rad gmin, rad powiatów i sejmików województw, wybory wójtów burmistrzów i prezydentów miast oraz referenda gminne, powiatowe i wojeódzkie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 t="str">
            <v> </v>
          </cell>
          <cell r="C92" t="str">
            <v>2010</v>
          </cell>
          <cell r="D92" t="str">
            <v>Dotacje celowe otrzymane z budżetu państwa na realizację zadań bieżących z zakresu administracji rządowej oraz innych zadań zleconych gminie (związkom gmin) ustawami</v>
          </cell>
          <cell r="E92">
            <v>0</v>
          </cell>
          <cell r="H92">
            <v>0</v>
          </cell>
        </row>
        <row r="93">
          <cell r="B93" t="str">
            <v>75110</v>
          </cell>
          <cell r="D93" t="str">
            <v>Referenda ogólnokrajowe i konstytucyjne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 t="str">
            <v> </v>
          </cell>
          <cell r="C94" t="str">
            <v>2010</v>
          </cell>
          <cell r="D94" t="str">
            <v>Dotacje celowe otrzymane z budżetu państwa na realizację zadań bieżących z zakresu administracji rządowej oraz innych zadań zleconych gminie (związkom gmin) ustawami</v>
          </cell>
          <cell r="E94">
            <v>0</v>
          </cell>
          <cell r="H94">
            <v>0</v>
          </cell>
        </row>
        <row r="95">
          <cell r="A95" t="str">
            <v>752</v>
          </cell>
          <cell r="D95" t="str">
            <v>Obrona narodowa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B96" t="str">
            <v>75212</v>
          </cell>
          <cell r="D96" t="str">
            <v>Pozostałe wydatki obronne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 t="str">
            <v> </v>
          </cell>
          <cell r="C97" t="str">
            <v>0970</v>
          </cell>
          <cell r="D97" t="str">
            <v>Wpływy z różnych dochodów</v>
          </cell>
        </row>
        <row r="98">
          <cell r="A98" t="str">
            <v>754</v>
          </cell>
          <cell r="D98" t="str">
            <v>Bezpieczeństwo publiczne i ochrona przeciwpożarowa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B99" t="str">
            <v>75412</v>
          </cell>
          <cell r="D99" t="str">
            <v>Ochotnicze straże pożarne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B100" t="str">
            <v> </v>
          </cell>
          <cell r="C100" t="str">
            <v>0970</v>
          </cell>
          <cell r="D100" t="str">
            <v>Wpływy z różnych dochodów</v>
          </cell>
        </row>
        <row r="101">
          <cell r="B101" t="str">
            <v> </v>
          </cell>
          <cell r="C101" t="str">
            <v>2330</v>
          </cell>
          <cell r="D101" t="str">
            <v>Dotacje celowe otrzymane od samorządu województwa na zadania bieżące realizowane na podstawie porozumień (umów) między jednostkami samorządu terytorialne</v>
          </cell>
        </row>
        <row r="102">
          <cell r="B102" t="str">
            <v> </v>
          </cell>
          <cell r="C102" t="str">
            <v>6610</v>
          </cell>
          <cell r="D102" t="str">
            <v>Dotacje celowe otrzymane z gminy na inwestycje i zakupy inwestycyjne realizowane na podstawie porozumień (umów) między jednostkami samorządu terytorialnego</v>
          </cell>
        </row>
        <row r="103">
          <cell r="B103" t="str">
            <v> </v>
          </cell>
          <cell r="C103" t="str">
            <v>6630</v>
          </cell>
          <cell r="D103" t="str">
            <v>Dotacje celowe otrzymane z samorządu województwa na inwestycje i zakupy inwestycyjne realizowane na podstawie porozumień (umów) między jednostkami samorządu terytorialnego</v>
          </cell>
        </row>
        <row r="104">
          <cell r="B104" t="str">
            <v>75495</v>
          </cell>
          <cell r="D104" t="str">
            <v>Pozostała działalność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B105" t="str">
            <v> </v>
          </cell>
          <cell r="C105" t="str">
            <v>6610</v>
          </cell>
          <cell r="D105" t="str">
            <v>Dotacje celowe otrzymane z gminy na inwestycje i zakupy inwestycyjne realizowane na podstawie porozumień (umów) między jednostkami samorządu terytorialnego</v>
          </cell>
          <cell r="E105">
            <v>0</v>
          </cell>
          <cell r="H105">
            <v>0</v>
          </cell>
        </row>
        <row r="106">
          <cell r="A106" t="str">
            <v>756</v>
          </cell>
          <cell r="D106" t="str">
            <v>Dochody od osób prawnych, od osób fizycznych i od innych jednostek nieposiadających osobowości prawnej oraz wydatki związane z ich poborem</v>
          </cell>
          <cell r="E106">
            <v>16579085</v>
          </cell>
          <cell r="F106">
            <v>0</v>
          </cell>
          <cell r="G106">
            <v>0</v>
          </cell>
          <cell r="H106">
            <v>16579085</v>
          </cell>
        </row>
        <row r="107">
          <cell r="B107" t="str">
            <v>75601</v>
          </cell>
          <cell r="D107" t="str">
            <v>Wpływy z podatku dochodowego od osób fizycznych</v>
          </cell>
          <cell r="E107">
            <v>40010</v>
          </cell>
          <cell r="F107">
            <v>0</v>
          </cell>
          <cell r="G107">
            <v>0</v>
          </cell>
          <cell r="H107">
            <v>40010</v>
          </cell>
        </row>
        <row r="108">
          <cell r="B108" t="str">
            <v> </v>
          </cell>
          <cell r="C108" t="str">
            <v>0350</v>
          </cell>
          <cell r="D108" t="str">
            <v>Wpływy z podatku od działalności gospodarczej osób fizycznych, opłacanego w formie karty podatkowej</v>
          </cell>
          <cell r="E108">
            <v>40000</v>
          </cell>
          <cell r="H108">
            <v>40000</v>
          </cell>
        </row>
        <row r="109">
          <cell r="B109" t="str">
            <v> </v>
          </cell>
          <cell r="C109" t="str">
            <v>0910</v>
          </cell>
          <cell r="D109" t="str">
            <v>Wpływy z odsetek od nieterminowych wpłat z tytułu podatków i opłat</v>
          </cell>
          <cell r="E109">
            <v>10</v>
          </cell>
          <cell r="H109">
            <v>10</v>
          </cell>
        </row>
        <row r="110">
          <cell r="B110" t="str">
            <v>75615</v>
          </cell>
          <cell r="D110" t="str">
            <v>Wpływy z podatku rolnego, podatku leśnego, podatku od czynności cywilnoprawnych, podatków i opłat lokalnych od osób prawnych i innych jednostek organizacyjnych</v>
          </cell>
          <cell r="E110">
            <v>6105899</v>
          </cell>
          <cell r="F110">
            <v>0</v>
          </cell>
          <cell r="G110">
            <v>0</v>
          </cell>
          <cell r="H110">
            <v>6105899</v>
          </cell>
        </row>
        <row r="111">
          <cell r="B111" t="str">
            <v> </v>
          </cell>
          <cell r="C111" t="str">
            <v>0310</v>
          </cell>
          <cell r="D111" t="str">
            <v>Wpływy z podatku od nieruchomości</v>
          </cell>
          <cell r="E111">
            <v>5478431</v>
          </cell>
          <cell r="H111">
            <v>5478431</v>
          </cell>
        </row>
        <row r="112">
          <cell r="B112" t="str">
            <v> </v>
          </cell>
          <cell r="C112" t="str">
            <v>0320</v>
          </cell>
          <cell r="D112" t="str">
            <v>Wpływy z podatku rolnego</v>
          </cell>
          <cell r="E112">
            <v>33222</v>
          </cell>
          <cell r="H112">
            <v>33222</v>
          </cell>
        </row>
        <row r="113">
          <cell r="B113" t="str">
            <v> </v>
          </cell>
          <cell r="C113" t="str">
            <v>0330</v>
          </cell>
          <cell r="D113" t="str">
            <v>Wpływy z podatku leśnego</v>
          </cell>
          <cell r="E113">
            <v>527855</v>
          </cell>
          <cell r="H113">
            <v>527855</v>
          </cell>
        </row>
        <row r="114">
          <cell r="B114" t="str">
            <v> </v>
          </cell>
          <cell r="C114" t="str">
            <v>0340</v>
          </cell>
          <cell r="D114" t="str">
            <v>Wpływy z podatku od środków transportowych</v>
          </cell>
          <cell r="E114">
            <v>42174</v>
          </cell>
          <cell r="H114">
            <v>42174</v>
          </cell>
        </row>
        <row r="115">
          <cell r="B115" t="str">
            <v> </v>
          </cell>
          <cell r="C115" t="str">
            <v>0690</v>
          </cell>
          <cell r="D115" t="str">
            <v>Wpływy z różnych opłat</v>
          </cell>
          <cell r="E115">
            <v>200</v>
          </cell>
          <cell r="H115">
            <v>200</v>
          </cell>
        </row>
        <row r="116">
          <cell r="B116" t="str">
            <v> </v>
          </cell>
          <cell r="C116" t="str">
            <v>0500</v>
          </cell>
          <cell r="D116" t="str">
            <v>Wpływy z podatku od czynności cywilnoprawnych</v>
          </cell>
          <cell r="E116">
            <v>3000</v>
          </cell>
          <cell r="H116">
            <v>3000</v>
          </cell>
        </row>
        <row r="117">
          <cell r="B117" t="str">
            <v> </v>
          </cell>
          <cell r="C117" t="str">
            <v>0910</v>
          </cell>
          <cell r="D117" t="str">
            <v>Wpływy z odsetek od nieterminowych wpłat z tytułu podatków i opłat</v>
          </cell>
          <cell r="E117">
            <v>16500</v>
          </cell>
          <cell r="H117">
            <v>16500</v>
          </cell>
        </row>
        <row r="118">
          <cell r="B118" t="str">
            <v> </v>
          </cell>
          <cell r="C118" t="str">
            <v>2440</v>
          </cell>
          <cell r="D118" t="str">
            <v>Dotacje otrzymane z funduszy celowych na realizację zadań bieżących jednostek sektora finansów publicznych</v>
          </cell>
          <cell r="H118">
            <v>0</v>
          </cell>
        </row>
        <row r="119">
          <cell r="B119" t="str">
            <v> </v>
          </cell>
          <cell r="C119" t="str">
            <v>2680</v>
          </cell>
          <cell r="D119" t="str">
            <v>Rekompensaty utraconych dochodów w podatkach i opłatach lokalnych</v>
          </cell>
          <cell r="E119">
            <v>4517</v>
          </cell>
          <cell r="H119">
            <v>4517</v>
          </cell>
        </row>
        <row r="120">
          <cell r="B120" t="str">
            <v>75616</v>
          </cell>
          <cell r="D120" t="str">
            <v>Wpływy z podatku rolnego, podatku leśnego, podatku od spadków i darowizn, podatku od czynności cywilnoprawnych oraz  podatków i opłat lokalnych od osób fizycznych</v>
          </cell>
          <cell r="E120">
            <v>3570721</v>
          </cell>
          <cell r="F120">
            <v>0</v>
          </cell>
          <cell r="G120">
            <v>0</v>
          </cell>
          <cell r="H120">
            <v>3570721</v>
          </cell>
        </row>
        <row r="121">
          <cell r="B121" t="str">
            <v> </v>
          </cell>
          <cell r="C121" t="str">
            <v>0310</v>
          </cell>
          <cell r="D121" t="str">
            <v>Wpływy z podatku od nieruchomości</v>
          </cell>
          <cell r="E121">
            <v>2585390</v>
          </cell>
          <cell r="H121">
            <v>2585390</v>
          </cell>
        </row>
        <row r="122">
          <cell r="B122" t="str">
            <v> </v>
          </cell>
          <cell r="C122" t="str">
            <v>0320 </v>
          </cell>
          <cell r="D122" t="str">
            <v>Wpływy z podatku rolnego</v>
          </cell>
          <cell r="E122">
            <v>356591</v>
          </cell>
          <cell r="H122">
            <v>356591</v>
          </cell>
        </row>
        <row r="123">
          <cell r="B123" t="str">
            <v> </v>
          </cell>
          <cell r="C123" t="str">
            <v>0330</v>
          </cell>
          <cell r="D123" t="str">
            <v>Wpływy z podatku leśnego</v>
          </cell>
          <cell r="E123">
            <v>30537</v>
          </cell>
          <cell r="H123">
            <v>30537</v>
          </cell>
        </row>
        <row r="124">
          <cell r="B124" t="str">
            <v> </v>
          </cell>
          <cell r="C124" t="str">
            <v>0340</v>
          </cell>
          <cell r="D124" t="str">
            <v>Wpływy z podatku od środków transportowych</v>
          </cell>
          <cell r="E124">
            <v>80557</v>
          </cell>
          <cell r="H124">
            <v>80557</v>
          </cell>
        </row>
        <row r="125">
          <cell r="B125" t="str">
            <v> </v>
          </cell>
          <cell r="C125" t="str">
            <v>0360</v>
          </cell>
          <cell r="D125" t="str">
            <v>Wpływy z podatku od spadków i darowizn</v>
          </cell>
          <cell r="E125">
            <v>40000</v>
          </cell>
          <cell r="H125">
            <v>40000</v>
          </cell>
        </row>
        <row r="126">
          <cell r="B126" t="str">
            <v> </v>
          </cell>
          <cell r="C126" t="str">
            <v>0430</v>
          </cell>
          <cell r="D126" t="str">
            <v>Wpływy z opłaty targowej</v>
          </cell>
          <cell r="E126">
            <v>680</v>
          </cell>
          <cell r="H126">
            <v>680</v>
          </cell>
        </row>
        <row r="127">
          <cell r="B127" t="str">
            <v> </v>
          </cell>
          <cell r="C127" t="str">
            <v>0440</v>
          </cell>
          <cell r="D127" t="str">
            <v>Wpływy z opłaty miejscowej</v>
          </cell>
          <cell r="E127">
            <v>7266</v>
          </cell>
          <cell r="H127">
            <v>7266</v>
          </cell>
        </row>
        <row r="128">
          <cell r="B128" t="str">
            <v> </v>
          </cell>
          <cell r="C128" t="str">
            <v>0500</v>
          </cell>
          <cell r="D128" t="str">
            <v>Wpływy z podatku od czynności cywilnoprawnych</v>
          </cell>
          <cell r="E128">
            <v>450000</v>
          </cell>
          <cell r="H128">
            <v>450000</v>
          </cell>
        </row>
        <row r="129">
          <cell r="B129" t="str">
            <v> </v>
          </cell>
          <cell r="C129" t="str">
            <v>0690</v>
          </cell>
          <cell r="D129" t="str">
            <v>Wpływy z różnych opłat</v>
          </cell>
          <cell r="E129">
            <v>5700</v>
          </cell>
          <cell r="H129">
            <v>5700</v>
          </cell>
        </row>
        <row r="130">
          <cell r="B130" t="str">
            <v> </v>
          </cell>
          <cell r="C130" t="str">
            <v>0910</v>
          </cell>
          <cell r="D130" t="str">
            <v>Wpływy z odsetek od nieterminowych wpłat z tytułu podatków i opłat</v>
          </cell>
          <cell r="E130">
            <v>14000</v>
          </cell>
          <cell r="H130">
            <v>14000</v>
          </cell>
        </row>
        <row r="131">
          <cell r="B131" t="str">
            <v>75618</v>
          </cell>
          <cell r="D131" t="str">
            <v>Wpływy z innych opłat stanowiących dochody jednostek samorządu terytorialnego na podstawie ustaw</v>
          </cell>
          <cell r="E131">
            <v>362100</v>
          </cell>
          <cell r="F131">
            <v>0</v>
          </cell>
          <cell r="G131">
            <v>0</v>
          </cell>
          <cell r="H131">
            <v>362100</v>
          </cell>
        </row>
        <row r="132">
          <cell r="B132" t="str">
            <v> </v>
          </cell>
          <cell r="C132" t="str">
            <v>0410</v>
          </cell>
          <cell r="D132" t="str">
            <v>Wpływy z opłaty skarbowej</v>
          </cell>
          <cell r="E132">
            <v>32000</v>
          </cell>
          <cell r="H132">
            <v>32000</v>
          </cell>
        </row>
        <row r="133">
          <cell r="B133" t="str">
            <v> </v>
          </cell>
          <cell r="C133" t="str">
            <v>0460</v>
          </cell>
          <cell r="D133" t="str">
            <v>Wpływy z opłaty eksploatacyjnej</v>
          </cell>
          <cell r="E133">
            <v>31000</v>
          </cell>
          <cell r="H133">
            <v>31000</v>
          </cell>
        </row>
        <row r="134">
          <cell r="B134" t="str">
            <v> </v>
          </cell>
          <cell r="C134" t="str">
            <v>0480</v>
          </cell>
          <cell r="D134" t="str">
            <v>Wpływy z opłat za zezwolenia na sprzedaż napojów alkoholowych</v>
          </cell>
          <cell r="E134">
            <v>105000</v>
          </cell>
          <cell r="H134">
            <v>105000</v>
          </cell>
        </row>
        <row r="135">
          <cell r="B135" t="str">
            <v> </v>
          </cell>
          <cell r="C135" t="str">
            <v>0490</v>
          </cell>
          <cell r="D135" t="str">
            <v>Wpływy z innych lokalnych opłat pobieranych przez jednostki samorządu terytorialnego na podstawie odrębnych ustaw</v>
          </cell>
          <cell r="E135">
            <v>192100</v>
          </cell>
          <cell r="H135">
            <v>192100</v>
          </cell>
        </row>
        <row r="136">
          <cell r="B136" t="str">
            <v> </v>
          </cell>
          <cell r="C136" t="str">
            <v>0690</v>
          </cell>
          <cell r="D136" t="str">
            <v>Wpływy z różnych opłat</v>
          </cell>
          <cell r="E136">
            <v>500</v>
          </cell>
          <cell r="H136">
            <v>500</v>
          </cell>
        </row>
        <row r="137">
          <cell r="B137" t="str">
            <v> </v>
          </cell>
          <cell r="C137" t="str">
            <v>0910</v>
          </cell>
          <cell r="D137" t="str">
            <v>Odsetki od nieterminowych wpłat z tytułu podatków i opłat</v>
          </cell>
          <cell r="H137">
            <v>0</v>
          </cell>
        </row>
        <row r="138">
          <cell r="B138" t="str">
            <v> </v>
          </cell>
          <cell r="C138" t="str">
            <v>0920</v>
          </cell>
          <cell r="D138" t="str">
            <v>Wpływy z pozostałych odsetek</v>
          </cell>
          <cell r="E138">
            <v>1500</v>
          </cell>
          <cell r="H138">
            <v>1500</v>
          </cell>
        </row>
        <row r="139">
          <cell r="B139" t="str">
            <v>75621</v>
          </cell>
          <cell r="D139" t="str">
            <v>Udziały gmin w podatkach stanowiących dochód budżetu państwa</v>
          </cell>
          <cell r="E139">
            <v>6500355</v>
          </cell>
          <cell r="F139">
            <v>0</v>
          </cell>
          <cell r="G139">
            <v>0</v>
          </cell>
          <cell r="H139">
            <v>6500355</v>
          </cell>
        </row>
        <row r="140">
          <cell r="B140" t="str">
            <v> </v>
          </cell>
          <cell r="C140" t="str">
            <v>0010</v>
          </cell>
          <cell r="D140" t="str">
            <v>Wpływy z podatku dochodowego od osób fizycznych</v>
          </cell>
          <cell r="E140">
            <v>6300355</v>
          </cell>
          <cell r="H140">
            <v>6300355</v>
          </cell>
        </row>
        <row r="141">
          <cell r="B141" t="str">
            <v> </v>
          </cell>
          <cell r="C141" t="str">
            <v>0020</v>
          </cell>
          <cell r="D141" t="str">
            <v>Wpływy z podatku dochodowego od osób prawnych</v>
          </cell>
          <cell r="E141">
            <v>200000</v>
          </cell>
          <cell r="H141">
            <v>200000</v>
          </cell>
        </row>
        <row r="142">
          <cell r="B142" t="str">
            <v> </v>
          </cell>
          <cell r="C142" t="str">
            <v>0890</v>
          </cell>
          <cell r="D142" t="str">
            <v>Odsetki za nieterminowe rozliczenia, płacone przez urzędy obsługujące organy podatkowe</v>
          </cell>
        </row>
        <row r="143">
          <cell r="A143" t="str">
            <v>758</v>
          </cell>
          <cell r="D143" t="str">
            <v>Różne rozliczenia</v>
          </cell>
          <cell r="E143">
            <v>9246974.61</v>
          </cell>
          <cell r="F143">
            <v>0</v>
          </cell>
          <cell r="G143">
            <v>0</v>
          </cell>
          <cell r="H143">
            <v>9246974.61</v>
          </cell>
        </row>
        <row r="144">
          <cell r="B144" t="str">
            <v>75801</v>
          </cell>
          <cell r="D144" t="str">
            <v>Część oświatowa subwencji ogólnej dla jednostek samorządu terytorialnego</v>
          </cell>
          <cell r="E144">
            <v>6766947</v>
          </cell>
          <cell r="F144">
            <v>0</v>
          </cell>
          <cell r="G144">
            <v>0</v>
          </cell>
          <cell r="H144">
            <v>6766947</v>
          </cell>
        </row>
        <row r="145">
          <cell r="B145" t="str">
            <v> </v>
          </cell>
          <cell r="C145" t="str">
            <v>2920</v>
          </cell>
          <cell r="D145" t="str">
            <v>Subwencje ogólne z budżetu państwa</v>
          </cell>
          <cell r="E145">
            <v>6766947</v>
          </cell>
          <cell r="H145">
            <v>6766947</v>
          </cell>
        </row>
        <row r="146">
          <cell r="B146" t="str">
            <v>75802</v>
          </cell>
          <cell r="D146" t="str">
            <v>Uzupełnienie subwencji ogólnej dla jednostek samorządu terytorialnego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 t="str">
            <v> </v>
          </cell>
          <cell r="C147" t="str">
            <v>2750</v>
          </cell>
          <cell r="D147" t="str">
            <v>Środki na uzupełnienie dochodów gmin</v>
          </cell>
        </row>
        <row r="148">
          <cell r="B148" t="str">
            <v>75805</v>
          </cell>
          <cell r="D148" t="str">
            <v>Część rekompensująca subwencji ogólnej dla gmin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B149" t="str">
            <v> </v>
          </cell>
          <cell r="C149" t="str">
            <v>2920</v>
          </cell>
          <cell r="D149" t="str">
            <v>Subwencje ogólne z budżetu państwa</v>
          </cell>
        </row>
        <row r="150">
          <cell r="B150" t="str">
            <v>75807</v>
          </cell>
          <cell r="D150" t="str">
            <v>Część wyrównawcza subwencji ogólnej dla gmin</v>
          </cell>
          <cell r="E150">
            <v>2270976</v>
          </cell>
          <cell r="F150">
            <v>0</v>
          </cell>
          <cell r="G150">
            <v>0</v>
          </cell>
          <cell r="H150">
            <v>2270976</v>
          </cell>
        </row>
        <row r="151">
          <cell r="B151" t="str">
            <v> </v>
          </cell>
          <cell r="C151" t="str">
            <v>2920</v>
          </cell>
          <cell r="D151" t="str">
            <v>Subwencje ogólne z budżetu państwa</v>
          </cell>
          <cell r="E151">
            <v>2270976</v>
          </cell>
          <cell r="H151">
            <v>2270976</v>
          </cell>
        </row>
        <row r="152">
          <cell r="B152" t="str">
            <v>75814</v>
          </cell>
          <cell r="D152" t="str">
            <v>Różne rozliczenia finansowe</v>
          </cell>
          <cell r="E152">
            <v>209051.61</v>
          </cell>
          <cell r="F152">
            <v>0</v>
          </cell>
          <cell r="G152">
            <v>0</v>
          </cell>
          <cell r="H152">
            <v>209051.61</v>
          </cell>
        </row>
        <row r="153">
          <cell r="B153" t="str">
            <v> </v>
          </cell>
          <cell r="C153" t="str">
            <v>0920</v>
          </cell>
          <cell r="D153" t="str">
            <v>Wpływy z pozostałych odsetek</v>
          </cell>
          <cell r="E153">
            <v>70000</v>
          </cell>
          <cell r="H153">
            <v>70000</v>
          </cell>
        </row>
        <row r="154">
          <cell r="B154" t="str">
            <v> </v>
          </cell>
          <cell r="C154" t="str">
            <v>0970</v>
          </cell>
          <cell r="D154" t="str">
            <v>Wpływy z różnych dochodów</v>
          </cell>
          <cell r="H154">
            <v>0</v>
          </cell>
        </row>
        <row r="155">
          <cell r="B155" t="str">
            <v> </v>
          </cell>
          <cell r="C155" t="str">
            <v>2990</v>
          </cell>
          <cell r="D155" t="str">
            <v>Wpłata środków finansowych z niewykorzystanych w terminie wydatków, które nie wygasają z upływem roku budżetowego</v>
          </cell>
          <cell r="E155">
            <v>1160</v>
          </cell>
          <cell r="H155">
            <v>1160</v>
          </cell>
        </row>
        <row r="156">
          <cell r="B156" t="str">
            <v> </v>
          </cell>
          <cell r="C156" t="str">
            <v>6680</v>
          </cell>
          <cell r="D156" t="str">
            <v>Wpłata środków finansowych z niewykorzystanych w terminie wydatków, które nie wygasają z upływem roku budżetowego</v>
          </cell>
          <cell r="E156">
            <v>130513</v>
          </cell>
          <cell r="H156">
            <v>130513</v>
          </cell>
        </row>
        <row r="157">
          <cell r="B157" t="str">
            <v> </v>
          </cell>
          <cell r="C157" t="str">
            <v>8120</v>
          </cell>
          <cell r="D157" t="str">
            <v>Wpłaty odsetek od pożyczek udzielonych przez jednostkę samorządu terytorialnego</v>
          </cell>
          <cell r="E157">
            <v>7378.61</v>
          </cell>
          <cell r="H157">
            <v>7378.61</v>
          </cell>
        </row>
        <row r="158">
          <cell r="B158" t="str">
            <v>75831</v>
          </cell>
          <cell r="D158" t="str">
            <v>Część równoważąca subwencji ogólnej dla gmin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B159" t="str">
            <v> </v>
          </cell>
          <cell r="C159" t="str">
            <v>2920</v>
          </cell>
          <cell r="D159" t="str">
            <v>Subwencje ogólne z budżetu państwa</v>
          </cell>
        </row>
        <row r="160">
          <cell r="A160" t="str">
            <v>801</v>
          </cell>
          <cell r="D160" t="str">
            <v>Oświata i wychowanie</v>
          </cell>
          <cell r="E160">
            <v>595850.79</v>
          </cell>
          <cell r="F160">
            <v>0</v>
          </cell>
          <cell r="G160">
            <v>0</v>
          </cell>
          <cell r="H160">
            <v>595850.79</v>
          </cell>
        </row>
        <row r="161">
          <cell r="B161" t="str">
            <v>80101</v>
          </cell>
          <cell r="D161" t="str">
            <v>Szkoły podstawowe</v>
          </cell>
          <cell r="E161">
            <v>82917.16</v>
          </cell>
          <cell r="F161">
            <v>0</v>
          </cell>
          <cell r="G161">
            <v>0</v>
          </cell>
          <cell r="H161">
            <v>82917.16</v>
          </cell>
        </row>
        <row r="162">
          <cell r="B162" t="str">
            <v> </v>
          </cell>
          <cell r="C162" t="str">
            <v>0970</v>
          </cell>
          <cell r="D162" t="str">
            <v>Wpływy z różnych dochodów</v>
          </cell>
          <cell r="E162">
            <v>40000</v>
          </cell>
          <cell r="H162">
            <v>40000</v>
          </cell>
        </row>
        <row r="163">
          <cell r="B163" t="str">
            <v> </v>
          </cell>
          <cell r="C163" t="str">
            <v>2030</v>
          </cell>
          <cell r="D163" t="str">
            <v>Dotacje celowe otrzymane z budżetu państwa na realizację własnych zadań bieżących gmin (związków gmin)</v>
          </cell>
          <cell r="E163">
            <v>2480</v>
          </cell>
          <cell r="H163">
            <v>2480</v>
          </cell>
        </row>
        <row r="164">
          <cell r="B164" t="str">
            <v> </v>
          </cell>
          <cell r="C164" t="str">
            <v>2007</v>
          </cell>
          <cell r="D164" t="str">
            <v>Dotacje celowe w ramach programów finansowanych z udziałem środków europejskich oraz środków, o których mowa w art.5 ust.1 pkt.3 oraz ust.3 pkt.5 i 6 ustawy lub płatności w ramach budżetu środków europejskich </v>
          </cell>
          <cell r="E164">
            <v>0</v>
          </cell>
          <cell r="H164">
            <v>0</v>
          </cell>
        </row>
        <row r="165">
          <cell r="B165" t="str">
            <v> </v>
          </cell>
          <cell r="C165" t="str">
            <v>2009</v>
          </cell>
          <cell r="D165" t="str">
            <v>Dotacje celowe w ramach programów finansowanych z udziałem środków europejskich oraz środków, o których mowa w art.5 ust.1 pkt.3 oraz ust.3 pkt.5 i 6 ustawy lub płatności w ramach budżetu środków europejskich </v>
          </cell>
          <cell r="E165">
            <v>0</v>
          </cell>
          <cell r="H165">
            <v>0</v>
          </cell>
        </row>
        <row r="166">
          <cell r="B166" t="str">
            <v> </v>
          </cell>
          <cell r="C166" t="str">
            <v>2010</v>
          </cell>
          <cell r="D166" t="str">
            <v>Dotacje celowe otrzymane z budżetu państwa na realizację zadań bieżących z zakresu administracji rządowej oraz innych zadań zleconych gminie (związkom gmin) ustawami</v>
          </cell>
          <cell r="E166">
            <v>40437.16</v>
          </cell>
          <cell r="H166">
            <v>40437.16</v>
          </cell>
        </row>
        <row r="167">
          <cell r="B167" t="str">
            <v> </v>
          </cell>
          <cell r="C167" t="str">
            <v>2700</v>
          </cell>
          <cell r="D167" t="str">
            <v>Środki na dofinansowanie własnych zadań bieżących gmin (związków gmin), powiatów (związków powiatów), samorządów województw, pozyskane z innych źródeł</v>
          </cell>
          <cell r="E167">
            <v>0</v>
          </cell>
          <cell r="H167">
            <v>0</v>
          </cell>
        </row>
        <row r="168">
          <cell r="B168" t="str">
            <v> </v>
          </cell>
          <cell r="C168" t="str">
            <v>2030</v>
          </cell>
          <cell r="D168" t="str">
            <v>Dotacje celowe otrzymane z budżetu państwa na realizację własnych zadań bieżących gmin (związków gmin)</v>
          </cell>
          <cell r="E168">
            <v>0</v>
          </cell>
          <cell r="H168">
            <v>0</v>
          </cell>
        </row>
        <row r="169">
          <cell r="B169" t="str">
            <v> </v>
          </cell>
          <cell r="C169" t="str">
            <v>6209</v>
          </cell>
          <cell r="D169" t="str">
            <v>Dotacje celowe w ramach programów finansowanych z udziałem środków europejskich oraz środków, o których mowa w art.5 ust.1 pkt.3 oraz ust.3 pkt.5 i 6 ustawy lub płatnośvci w ramach budżetu środków europejskich </v>
          </cell>
        </row>
        <row r="170">
          <cell r="B170" t="str">
            <v> </v>
          </cell>
          <cell r="C170" t="str">
            <v>6260</v>
          </cell>
          <cell r="D170" t="str">
            <v>Dotacje otrzymane z państwowych funduszy celowych na finansowanie lub dofinansowanie kosztów realizacji inwestycji i zakupów inwestycyjnych jednostek sektora finansów publicznych</v>
          </cell>
        </row>
        <row r="171">
          <cell r="B171" t="str">
            <v> </v>
          </cell>
          <cell r="C171" t="str">
            <v>6330</v>
          </cell>
          <cell r="D171" t="str">
            <v>Dotacja celowe otrzymane z budżetu państwa na realizację inwestycji i zakupów inwestycyjnych własnych gmin (związków gmin)</v>
          </cell>
        </row>
        <row r="172">
          <cell r="B172" t="str">
            <v>80103</v>
          </cell>
          <cell r="D172" t="str">
            <v>Oddziały przedszkolne w szkołach podstawowych</v>
          </cell>
          <cell r="E172">
            <v>71240</v>
          </cell>
          <cell r="F172">
            <v>0</v>
          </cell>
          <cell r="G172">
            <v>0</v>
          </cell>
          <cell r="H172">
            <v>71240</v>
          </cell>
        </row>
        <row r="173">
          <cell r="B173" t="str">
            <v> </v>
          </cell>
          <cell r="C173" t="str">
            <v>2030</v>
          </cell>
          <cell r="D173" t="str">
            <v>Dotacje celowe otrzymane z budżetu państwa na realizację własnych zadań bieżących gmin (związków gmin)</v>
          </cell>
          <cell r="E173">
            <v>71240</v>
          </cell>
          <cell r="H173">
            <v>71240</v>
          </cell>
        </row>
        <row r="174">
          <cell r="B174" t="str">
            <v>80104</v>
          </cell>
          <cell r="D174" t="str">
            <v>Przedszkola</v>
          </cell>
          <cell r="E174">
            <v>400550</v>
          </cell>
          <cell r="F174">
            <v>0</v>
          </cell>
          <cell r="G174">
            <v>0</v>
          </cell>
          <cell r="H174">
            <v>400550</v>
          </cell>
        </row>
        <row r="175">
          <cell r="B175" t="str">
            <v> </v>
          </cell>
          <cell r="C175" t="str">
            <v>0690</v>
          </cell>
          <cell r="D175" t="str">
            <v>Wpływy z różnych opłat</v>
          </cell>
          <cell r="E175">
            <v>56000</v>
          </cell>
          <cell r="H175">
            <v>56000</v>
          </cell>
        </row>
        <row r="176">
          <cell r="C176" t="str">
            <v>0830</v>
          </cell>
          <cell r="D176" t="str">
            <v>Wpływ z usług</v>
          </cell>
          <cell r="E176">
            <v>30000</v>
          </cell>
          <cell r="H176">
            <v>30000</v>
          </cell>
        </row>
        <row r="177">
          <cell r="C177" t="str">
            <v>0970</v>
          </cell>
          <cell r="D177" t="str">
            <v>Wpływy z różnych dochodów</v>
          </cell>
          <cell r="E177">
            <v>20000</v>
          </cell>
          <cell r="H177">
            <v>20000</v>
          </cell>
        </row>
        <row r="178">
          <cell r="B178" t="str">
            <v> </v>
          </cell>
          <cell r="C178" t="str">
            <v>2030</v>
          </cell>
          <cell r="D178" t="str">
            <v>Dotacje celowe otrzymane z budżetu państwa na realizację własnych zadań bieżących gmin (związków gmin)</v>
          </cell>
          <cell r="E178">
            <v>294550</v>
          </cell>
          <cell r="H178">
            <v>294550</v>
          </cell>
        </row>
        <row r="179">
          <cell r="B179" t="str">
            <v> </v>
          </cell>
          <cell r="C179" t="str">
            <v>2310</v>
          </cell>
          <cell r="D179" t="str">
            <v>Dotacje celowe otrzymane z gminy na zadania bieżące realizowane na podstawie porozumień (umów) między jednostkami samorządu terytorialnego</v>
          </cell>
        </row>
        <row r="180">
          <cell r="B180" t="str">
            <v>80106</v>
          </cell>
          <cell r="D180" t="str">
            <v>Inne formy wychowania przedszkolnego</v>
          </cell>
          <cell r="E180">
            <v>15070</v>
          </cell>
          <cell r="F180">
            <v>0</v>
          </cell>
          <cell r="G180">
            <v>0</v>
          </cell>
          <cell r="H180">
            <v>15070</v>
          </cell>
        </row>
        <row r="181">
          <cell r="B181" t="str">
            <v> </v>
          </cell>
          <cell r="C181" t="str">
            <v>2030</v>
          </cell>
          <cell r="D181" t="str">
            <v>Dotacje celowe otrzymane z budżetu państwa na realizację własnych zadań bieżących gmin (związków gmin)</v>
          </cell>
          <cell r="E181">
            <v>15070</v>
          </cell>
          <cell r="H181">
            <v>15070</v>
          </cell>
        </row>
        <row r="182">
          <cell r="B182" t="str">
            <v>80110</v>
          </cell>
          <cell r="D182" t="str">
            <v>Gimnazja</v>
          </cell>
          <cell r="E182">
            <v>23049.26</v>
          </cell>
          <cell r="F182">
            <v>0</v>
          </cell>
          <cell r="G182">
            <v>0</v>
          </cell>
          <cell r="H182">
            <v>23049.26</v>
          </cell>
        </row>
        <row r="183">
          <cell r="B183" t="str">
            <v> </v>
          </cell>
          <cell r="C183" t="str">
            <v>2010</v>
          </cell>
          <cell r="D183" t="str">
            <v>Dotacje celowe otrzymane z budżetu państwa na realizację zadań bieżących z zakresu administracji rządowej oraz innych zadań zleconych gminie (związkom gmin) ustawami</v>
          </cell>
          <cell r="E183">
            <v>23049.26</v>
          </cell>
          <cell r="H183">
            <v>23049.26</v>
          </cell>
        </row>
        <row r="184">
          <cell r="B184" t="str">
            <v>80113</v>
          </cell>
          <cell r="D184" t="str">
            <v>Dowożenie uczniów do szkół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B185" t="str">
            <v> </v>
          </cell>
          <cell r="C185" t="str">
            <v>2030</v>
          </cell>
          <cell r="D185" t="str">
            <v>Dotacje celowe otrzymane z budżetu państwa na realizację własnych zadań bieżących gmin (związków gmin)</v>
          </cell>
        </row>
        <row r="186">
          <cell r="B186" t="str">
            <v> </v>
          </cell>
          <cell r="C186" t="str">
            <v>6260</v>
          </cell>
          <cell r="D186" t="str">
            <v>Dotacje otrzymane z funduszy celowych na finansowanie lub dofinansowanie kosztów realizacji inwestycji i zakupów inwestycyjnych jednostek sektora finansów publicznych</v>
          </cell>
        </row>
        <row r="187">
          <cell r="B187" t="str">
            <v>80150</v>
          </cell>
          <cell r="D187" t="str">
            <v>Realizacja zadań wymagających stosowania specjalnej organizacji nauki i metod pracy dla dzieci  i młodzieży w szkołach podstawowych, gimnazjach, liceach ogólnokształcących, liceach profilowanych i szkołach zawodowych oraz szkołach artystycznych</v>
          </cell>
          <cell r="E187">
            <v>3024.37</v>
          </cell>
          <cell r="F187">
            <v>0</v>
          </cell>
          <cell r="G187">
            <v>0</v>
          </cell>
          <cell r="H187">
            <v>3024.37</v>
          </cell>
        </row>
        <row r="188">
          <cell r="B188" t="str">
            <v> </v>
          </cell>
          <cell r="C188" t="str">
            <v>2010</v>
          </cell>
          <cell r="D188" t="str">
            <v>Dotacje celowe otrzymane z budżetu państwa na realizację zadań bieżących z zakresu administracji rządowej oraz innych zadań zleconych gminie (związkom gmin) ustawami</v>
          </cell>
          <cell r="E188">
            <v>3024.37</v>
          </cell>
          <cell r="H188">
            <v>3024.37</v>
          </cell>
        </row>
        <row r="189">
          <cell r="B189" t="str">
            <v>80195</v>
          </cell>
          <cell r="D189" t="str">
            <v>Pozostała działalność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B190" t="str">
            <v> </v>
          </cell>
          <cell r="C190" t="str">
            <v>0970</v>
          </cell>
          <cell r="D190" t="str">
            <v>Wpływy z różnych dochodów</v>
          </cell>
        </row>
        <row r="191">
          <cell r="B191" t="str">
            <v> </v>
          </cell>
          <cell r="C191" t="str">
            <v>2030</v>
          </cell>
          <cell r="D191" t="str">
            <v>Dotacje celowe otrzymane z budżetu państwa na realizację własnych zadań bieżących gmin (związków gmin)</v>
          </cell>
        </row>
        <row r="192">
          <cell r="B192" t="str">
            <v> </v>
          </cell>
          <cell r="C192" t="str">
            <v>2310</v>
          </cell>
          <cell r="D192" t="str">
            <v>Dotacje celowe otrzymane z gminy na zadania bieżące realizowane na podstawie porozumień (umów) między jednostkami samorządu terytorialnego</v>
          </cell>
        </row>
        <row r="193">
          <cell r="B193" t="str">
            <v> </v>
          </cell>
          <cell r="C193" t="str">
            <v>2330</v>
          </cell>
          <cell r="D193" t="str">
            <v>Dotacje celowe otrzymane od samorządu województwa na zadania bieżące realizowane na podstawie porozumień (umów) między jednostkami samorządu terytorialnego</v>
          </cell>
        </row>
        <row r="194">
          <cell r="A194" t="str">
            <v>851</v>
          </cell>
          <cell r="D194" t="str">
            <v>Ochrona zdrowia</v>
          </cell>
          <cell r="E194">
            <v>200</v>
          </cell>
          <cell r="F194">
            <v>0</v>
          </cell>
          <cell r="G194">
            <v>0</v>
          </cell>
          <cell r="H194">
            <v>200</v>
          </cell>
        </row>
        <row r="195">
          <cell r="B195" t="str">
            <v>85154</v>
          </cell>
          <cell r="D195" t="str">
            <v>Przeciwdziałanie alkoholizmowi</v>
          </cell>
          <cell r="E195">
            <v>200</v>
          </cell>
          <cell r="F195">
            <v>0</v>
          </cell>
          <cell r="G195">
            <v>0</v>
          </cell>
          <cell r="H195">
            <v>200</v>
          </cell>
        </row>
        <row r="196">
          <cell r="B196" t="str">
            <v> </v>
          </cell>
          <cell r="C196" t="str">
            <v>0970</v>
          </cell>
          <cell r="D196" t="str">
            <v>Wpływy z różnych dochodów</v>
          </cell>
          <cell r="E196">
            <v>200</v>
          </cell>
          <cell r="H196">
            <v>200</v>
          </cell>
        </row>
        <row r="197">
          <cell r="A197" t="str">
            <v>852</v>
          </cell>
          <cell r="D197" t="str">
            <v>Pomoc społeczna</v>
          </cell>
          <cell r="E197">
            <v>15518421</v>
          </cell>
          <cell r="F197">
            <v>0</v>
          </cell>
          <cell r="G197">
            <v>375344</v>
          </cell>
          <cell r="H197">
            <v>15893765</v>
          </cell>
        </row>
        <row r="198">
          <cell r="B198" t="str">
            <v>85202</v>
          </cell>
          <cell r="D198" t="str">
            <v>Domy pomocy społecznej</v>
          </cell>
          <cell r="E198">
            <v>3600</v>
          </cell>
          <cell r="F198">
            <v>0</v>
          </cell>
          <cell r="G198">
            <v>0</v>
          </cell>
          <cell r="H198">
            <v>3600</v>
          </cell>
        </row>
        <row r="199">
          <cell r="B199" t="str">
            <v> </v>
          </cell>
          <cell r="C199" t="str">
            <v>0970</v>
          </cell>
          <cell r="D199" t="str">
            <v>Wpływy z różnych dochodów</v>
          </cell>
          <cell r="E199">
            <v>3600</v>
          </cell>
          <cell r="H199">
            <v>3600</v>
          </cell>
        </row>
        <row r="200">
          <cell r="B200" t="str">
            <v>85206</v>
          </cell>
          <cell r="D200" t="str">
            <v>Wspieranie rodziny</v>
          </cell>
          <cell r="E200">
            <v>19678</v>
          </cell>
          <cell r="F200">
            <v>0</v>
          </cell>
          <cell r="G200">
            <v>0</v>
          </cell>
          <cell r="H200">
            <v>19678</v>
          </cell>
        </row>
        <row r="201">
          <cell r="B201" t="str">
            <v> </v>
          </cell>
          <cell r="C201" t="str">
            <v>2030</v>
          </cell>
          <cell r="D201" t="str">
            <v>Dotacje celowe otrzymane z budżetu państwa na realizację własnych zadań bieżących gmin (związków gmin)</v>
          </cell>
          <cell r="E201">
            <v>19678</v>
          </cell>
          <cell r="H201">
            <v>19678</v>
          </cell>
        </row>
        <row r="202">
          <cell r="B202" t="str">
            <v>85211</v>
          </cell>
          <cell r="D202" t="str">
            <v>Świadczenie wychowawcze</v>
          </cell>
          <cell r="E202">
            <v>7927712</v>
          </cell>
          <cell r="F202">
            <v>0</v>
          </cell>
          <cell r="G202">
            <v>247500</v>
          </cell>
          <cell r="H202">
            <v>8175212</v>
          </cell>
        </row>
        <row r="203">
          <cell r="B203" t="str">
            <v> </v>
          </cell>
          <cell r="C203" t="str">
            <v>2060</v>
          </cell>
          <cell r="D203" t="str">
            <v>Dotacje celowe otrzymane z budżetu państwa na realizację zadań bieżących z zakresu administracji rządowej oraz innych zadań zleconych gminie (związkom gmin, związkom powiatowo-gminnym), związane z realizacją śwadczenia wychowawczego stanowiącego pomoc pań</v>
          </cell>
          <cell r="E203">
            <v>7927712</v>
          </cell>
          <cell r="G203">
            <v>247500</v>
          </cell>
          <cell r="H203">
            <v>8175212</v>
          </cell>
        </row>
        <row r="204">
          <cell r="B204" t="str">
            <v>85212</v>
          </cell>
          <cell r="D204" t="str">
            <v>Świadczenia rodzinne, świadczenie z funduszu alimentacyjnego oraz składki na ubezpieczenia emerytalne i rentowe z ubezpieczenia społecznego</v>
          </cell>
          <cell r="E204">
            <v>6090823</v>
          </cell>
          <cell r="F204">
            <v>0</v>
          </cell>
          <cell r="G204">
            <v>127844</v>
          </cell>
          <cell r="H204">
            <v>6218667</v>
          </cell>
        </row>
        <row r="205">
          <cell r="B205" t="str">
            <v> </v>
          </cell>
          <cell r="C205" t="str">
            <v>0900</v>
          </cell>
          <cell r="D205" t="str">
            <v>Wpływy z odsetek od dotacji oraz płatności: wykorzystanych niezgodnie z przeznaczeniem lub wykorzystanych z naruszeniem procedur, o których mowa w art..184 ustawy, pobranych nienależnie lub w nadmiernej wysokości</v>
          </cell>
          <cell r="E205">
            <v>1000</v>
          </cell>
          <cell r="H205">
            <v>1000</v>
          </cell>
        </row>
        <row r="206">
          <cell r="B206" t="str">
            <v> </v>
          </cell>
          <cell r="C206" t="str">
            <v>0970</v>
          </cell>
          <cell r="D206" t="str">
            <v>Wpływy z różnych dochodów</v>
          </cell>
          <cell r="E206">
            <v>0</v>
          </cell>
          <cell r="H206">
            <v>0</v>
          </cell>
        </row>
        <row r="207">
          <cell r="B207" t="str">
            <v> </v>
          </cell>
          <cell r="C207" t="str">
            <v>2010</v>
          </cell>
          <cell r="D207" t="str">
            <v>Dotacje celowe otrzymane z budżetu państwa na realizację zadań bieżących z zakresu administracji rządowej oraz innych zadań zleconych gminie (związkom gmin) ustawami</v>
          </cell>
          <cell r="E207">
            <v>6056823</v>
          </cell>
          <cell r="G207">
            <v>127844</v>
          </cell>
          <cell r="H207">
            <v>6184667</v>
          </cell>
        </row>
        <row r="208">
          <cell r="B208" t="str">
            <v> </v>
          </cell>
          <cell r="C208" t="str">
            <v>2360</v>
          </cell>
          <cell r="D208" t="str">
            <v>Dochody jednostek samorządu terytorialnego związane z realizacją zadań z zakresu administracji rządowej oraz innych zadań zleconych ustawami</v>
          </cell>
          <cell r="E208">
            <v>26000</v>
          </cell>
          <cell r="H208">
            <v>26000</v>
          </cell>
        </row>
        <row r="209">
          <cell r="B209" t="str">
            <v> </v>
          </cell>
          <cell r="C209" t="str">
            <v>2910</v>
          </cell>
          <cell r="D209" t="str">
            <v>Wpływy ze zwrotów dotacji  oraz płatności, w tym wykorzystanych niezgodnie z przeznaczeniem lub wykorzystanych z naruszeniem procedur, o których mowa  w art..184 ustawy, pobranych nienależnie lub w nadmiernej wysokości</v>
          </cell>
          <cell r="E209">
            <v>7000</v>
          </cell>
          <cell r="H209">
            <v>7000</v>
          </cell>
        </row>
        <row r="210">
          <cell r="B210" t="str">
            <v> </v>
          </cell>
          <cell r="C210" t="str">
            <v>6310</v>
          </cell>
          <cell r="D210" t="str">
            <v>Dotacje celowe otrzymane z budżetu państwa na inwestycje i zakupy inwestycyjne z zakresu administracji rządowej oraz innych zadań zleconych gminom ustawami</v>
          </cell>
        </row>
        <row r="211">
          <cell r="B211" t="str">
            <v>85213</v>
          </cell>
          <cell r="D211" t="str">
            <v>Składki na ubezpieczenie zdrowotne opłacane za osoby pobierające niektóre świadczenia z pomocy społecznej, niektóre świadczenia rodzinne oraz za osoby uczestniczące w zajęciach w centrum integracji społecznej</v>
          </cell>
          <cell r="E211">
            <v>108406</v>
          </cell>
          <cell r="F211">
            <v>0</v>
          </cell>
          <cell r="G211">
            <v>0</v>
          </cell>
          <cell r="H211">
            <v>108406</v>
          </cell>
        </row>
        <row r="212">
          <cell r="B212" t="str">
            <v> </v>
          </cell>
          <cell r="C212" t="str">
            <v>2010</v>
          </cell>
          <cell r="D212" t="str">
            <v>Dotacje celowe otrzymane z budżetu państwa na realizację zadań bieżących z zakresu administracji rządowej oraz innych zadań zleconych gminie (związkom gmin) ustawami</v>
          </cell>
          <cell r="E212">
            <v>52094</v>
          </cell>
          <cell r="H212">
            <v>52094</v>
          </cell>
        </row>
        <row r="213">
          <cell r="B213" t="str">
            <v> </v>
          </cell>
          <cell r="C213" t="str">
            <v>2030</v>
          </cell>
          <cell r="D213" t="str">
            <v>Dotacje celowe otrzymane z budżetu państwa na realizację własnych zadań bieżących gmin (związków gmin)</v>
          </cell>
          <cell r="E213">
            <v>56312</v>
          </cell>
          <cell r="H213">
            <v>56312</v>
          </cell>
        </row>
        <row r="214">
          <cell r="B214" t="str">
            <v>85214</v>
          </cell>
          <cell r="D214" t="str">
            <v>Zasiłki i pomoc w naturze oraz składki na ubezpieczenia emerytalne i rentowe</v>
          </cell>
          <cell r="E214">
            <v>128283</v>
          </cell>
          <cell r="F214">
            <v>0</v>
          </cell>
          <cell r="G214">
            <v>0</v>
          </cell>
          <cell r="H214">
            <v>128283</v>
          </cell>
        </row>
        <row r="215">
          <cell r="B215" t="str">
            <v> </v>
          </cell>
          <cell r="C215" t="str">
            <v>2010</v>
          </cell>
          <cell r="D215" t="str">
            <v>Dotacje celowe otrzymane z budżetu państwa na realizację zadań bieżących z zakresu administracji rządowej oraz innych zadań zleconych gminie (związkom gmin) ustawami</v>
          </cell>
        </row>
        <row r="216">
          <cell r="B216" t="str">
            <v> </v>
          </cell>
          <cell r="C216" t="str">
            <v>2030</v>
          </cell>
          <cell r="D216" t="str">
            <v>Dotacje celowe otrzymane z budżetu państwa na realizację własnych zadań bieżących gmin (związków gmin)</v>
          </cell>
          <cell r="E216">
            <v>128233</v>
          </cell>
          <cell r="H216">
            <v>128233</v>
          </cell>
        </row>
        <row r="217">
          <cell r="B217" t="str">
            <v> </v>
          </cell>
          <cell r="C217" t="str">
            <v>2910</v>
          </cell>
          <cell r="D217" t="str">
            <v>Wpływy ze zwrotów dotacji  oraz płatności, w tym wykorzystanych niezgodnie z przeznaczeniem lub wykorzystanych z naruszeniem procedur, o których mowa  w art..184 ustawy, pobranych nienależnie lub w nadmiernej wysokości</v>
          </cell>
          <cell r="E217">
            <v>50</v>
          </cell>
          <cell r="H217">
            <v>50</v>
          </cell>
        </row>
        <row r="218">
          <cell r="B218" t="str">
            <v>85215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B219" t="str">
            <v> </v>
          </cell>
          <cell r="C219" t="str">
            <v>2010</v>
          </cell>
          <cell r="D219" t="str">
            <v>Dotacje celowe otrzymane z budżetu państwa na realizację zadań bieżących z zakresu administracji rządowej oraz innych zadań zleconych gminie (związkom gmin) ustawami</v>
          </cell>
        </row>
        <row r="220">
          <cell r="B220" t="str">
            <v>85216</v>
          </cell>
          <cell r="D220" t="str">
            <v>Zasiłki stałe</v>
          </cell>
          <cell r="E220">
            <v>673418</v>
          </cell>
          <cell r="F220">
            <v>0</v>
          </cell>
          <cell r="G220">
            <v>0</v>
          </cell>
          <cell r="H220">
            <v>673418</v>
          </cell>
        </row>
        <row r="221">
          <cell r="B221" t="str">
            <v> </v>
          </cell>
          <cell r="C221" t="str">
            <v>2030</v>
          </cell>
          <cell r="D221" t="str">
            <v>Dotacje celowe otrzymane z budżetu państwa na realizację własnych zadań bieżących gmin (związków gmin)</v>
          </cell>
          <cell r="E221">
            <v>671418</v>
          </cell>
          <cell r="H221">
            <v>671418</v>
          </cell>
        </row>
        <row r="222">
          <cell r="B222" t="str">
            <v> </v>
          </cell>
          <cell r="C222" t="str">
            <v>2910</v>
          </cell>
          <cell r="D222" t="str">
            <v>Wpływy ze zwrotów dotacji  oraz płatności, w tym wykorzystanych niezgodnie z przeznaczeniem lub wykorzystanych z naruszeniem procedur, o których mowa  w art..184 ustawy, pobranych nienależnie lub w nadmiernej wysokości</v>
          </cell>
          <cell r="E222">
            <v>2000</v>
          </cell>
          <cell r="H222">
            <v>2000</v>
          </cell>
        </row>
        <row r="223">
          <cell r="B223" t="str">
            <v>85219</v>
          </cell>
          <cell r="D223" t="str">
            <v>Ośrodki pomocy społecznej</v>
          </cell>
          <cell r="E223">
            <v>218977</v>
          </cell>
          <cell r="F223">
            <v>0</v>
          </cell>
          <cell r="G223">
            <v>0</v>
          </cell>
          <cell r="H223">
            <v>218977</v>
          </cell>
        </row>
        <row r="224">
          <cell r="B224" t="str">
            <v> </v>
          </cell>
          <cell r="C224" t="str">
            <v>0690</v>
          </cell>
          <cell r="D224" t="str">
            <v>Wpływy z różnych opłat</v>
          </cell>
          <cell r="E224">
            <v>500</v>
          </cell>
          <cell r="H224">
            <v>500</v>
          </cell>
        </row>
        <row r="225">
          <cell r="C225" t="str">
            <v>0970</v>
          </cell>
          <cell r="D225" t="str">
            <v>Wpływy z różnych dochodów</v>
          </cell>
          <cell r="E225">
            <v>11000</v>
          </cell>
          <cell r="H225">
            <v>11000</v>
          </cell>
        </row>
        <row r="226">
          <cell r="C226" t="str">
            <v>2010</v>
          </cell>
          <cell r="D226" t="str">
            <v>Dotacje celowe otrzymane z budżetu państwa na realizację zadań bieżących z zakresu administracji rządowej oraz innych zadań zleconych gminie (związkom gmin) ustawami</v>
          </cell>
          <cell r="E226">
            <v>11233</v>
          </cell>
          <cell r="H226">
            <v>11233</v>
          </cell>
        </row>
        <row r="227">
          <cell r="B227" t="str">
            <v> </v>
          </cell>
          <cell r="C227" t="str">
            <v>2030</v>
          </cell>
          <cell r="D227" t="str">
            <v>Dotacje celowe otrzymane z budżetu państwa na realizację własnych zadań bieżących gmin (związków gmin)</v>
          </cell>
          <cell r="E227">
            <v>196244</v>
          </cell>
          <cell r="H227">
            <v>196244</v>
          </cell>
        </row>
        <row r="228">
          <cell r="B228" t="str">
            <v>85228</v>
          </cell>
          <cell r="D228" t="str">
            <v>Usługi opiekuńcze i specjalistyczne usługi opiekuńcze</v>
          </cell>
          <cell r="E228">
            <v>11010</v>
          </cell>
          <cell r="F228">
            <v>0</v>
          </cell>
          <cell r="G228">
            <v>0</v>
          </cell>
          <cell r="H228">
            <v>11010</v>
          </cell>
        </row>
        <row r="229">
          <cell r="B229" t="str">
            <v> </v>
          </cell>
          <cell r="C229" t="str">
            <v>0830</v>
          </cell>
          <cell r="D229" t="str">
            <v>Wpływ z usług</v>
          </cell>
          <cell r="E229">
            <v>8000</v>
          </cell>
          <cell r="H229">
            <v>8000</v>
          </cell>
        </row>
        <row r="230">
          <cell r="B230" t="str">
            <v> </v>
          </cell>
          <cell r="C230" t="str">
            <v>0920</v>
          </cell>
          <cell r="D230" t="str">
            <v>Wpływy z pozostałych odsetek</v>
          </cell>
          <cell r="E230">
            <v>10</v>
          </cell>
          <cell r="H230">
            <v>10</v>
          </cell>
        </row>
        <row r="231">
          <cell r="B231" t="str">
            <v> </v>
          </cell>
          <cell r="C231" t="str">
            <v>0970</v>
          </cell>
          <cell r="D231" t="str">
            <v>Wpływy z różnych dochodów</v>
          </cell>
          <cell r="E231">
            <v>3000</v>
          </cell>
          <cell r="H231">
            <v>3000</v>
          </cell>
        </row>
        <row r="232">
          <cell r="B232" t="str">
            <v>85295</v>
          </cell>
          <cell r="D232" t="str">
            <v>Pozostała działalność</v>
          </cell>
          <cell r="E232">
            <v>336514</v>
          </cell>
          <cell r="F232">
            <v>0</v>
          </cell>
          <cell r="G232">
            <v>0</v>
          </cell>
          <cell r="H232">
            <v>336514</v>
          </cell>
        </row>
        <row r="233">
          <cell r="B233" t="str">
            <v> </v>
          </cell>
          <cell r="C233" t="str">
            <v>2010</v>
          </cell>
          <cell r="D233" t="str">
            <v>Dotacje celowe otrzymane z budżetu państwa na realizację zadań bieżących z zakresu administracji rządowej oraz innych zadań zleconych gminie (związkom gmin) ustawami</v>
          </cell>
          <cell r="E233">
            <v>514</v>
          </cell>
          <cell r="H233">
            <v>514</v>
          </cell>
        </row>
        <row r="234">
          <cell r="B234" t="str">
            <v> </v>
          </cell>
          <cell r="C234" t="str">
            <v>2030</v>
          </cell>
          <cell r="D234" t="str">
            <v>Dotacje celowe otrzymane z budżetu państwa na realizację własnych zadań bieżących gmin (związków gmin)</v>
          </cell>
          <cell r="E234">
            <v>336000</v>
          </cell>
          <cell r="H234">
            <v>336000</v>
          </cell>
        </row>
        <row r="235">
          <cell r="A235" t="str">
            <v>853</v>
          </cell>
          <cell r="D235" t="str">
            <v>Pozostałe zadania w zakresie polityki społecznej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36">
          <cell r="B236" t="str">
            <v>85395</v>
          </cell>
          <cell r="D236" t="str">
            <v>Pozostała działalność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B237" t="str">
            <v> </v>
          </cell>
          <cell r="C237" t="str">
            <v>2007</v>
          </cell>
          <cell r="D237" t="str">
            <v>Dotacje celowe w ramach programów finansowanych z udziałem środków europejskich oraz środków, o których mowa w art.5 ust.1 pkt.3 oraz ust.3 pkt.5 i 6 ustawy lub płatności w ramach budżetu środków europejskich </v>
          </cell>
          <cell r="E237">
            <v>0</v>
          </cell>
          <cell r="H237">
            <v>0</v>
          </cell>
        </row>
        <row r="238">
          <cell r="B238" t="str">
            <v> </v>
          </cell>
          <cell r="C238" t="str">
            <v>2009</v>
          </cell>
          <cell r="D238" t="str">
            <v>Dotacje celowe w ramach programów finansowanych z udziałem środków europejskich oraz środków, o których mowa w art.5 ust.1 pkt.3 oraz ust.3 pkt.5 i 6 ustawy lub płatności w ramach budżetu środków europejskich </v>
          </cell>
          <cell r="E238">
            <v>0</v>
          </cell>
          <cell r="H238">
            <v>0</v>
          </cell>
        </row>
        <row r="239">
          <cell r="A239" t="str">
            <v>854</v>
          </cell>
          <cell r="D239" t="str">
            <v>Edukacyjna opieka wychowawcza</v>
          </cell>
          <cell r="E239">
            <v>328164</v>
          </cell>
          <cell r="F239">
            <v>0</v>
          </cell>
          <cell r="G239">
            <v>0</v>
          </cell>
          <cell r="H239">
            <v>328164</v>
          </cell>
        </row>
        <row r="240">
          <cell r="B240" t="str">
            <v>85415</v>
          </cell>
          <cell r="D240" t="str">
            <v>Pomoc materialna dla uczniów</v>
          </cell>
          <cell r="E240">
            <v>328164</v>
          </cell>
          <cell r="F240">
            <v>0</v>
          </cell>
          <cell r="G240">
            <v>0</v>
          </cell>
          <cell r="H240">
            <v>328164</v>
          </cell>
        </row>
        <row r="241">
          <cell r="C241" t="str">
            <v>2030</v>
          </cell>
          <cell r="D241" t="str">
            <v>Dotacje celowe otrzymane z budżetu państwa na realizację własnych zadań bieżących gmin (związków gmin)</v>
          </cell>
          <cell r="E241">
            <v>326164</v>
          </cell>
          <cell r="H241">
            <v>326164</v>
          </cell>
        </row>
        <row r="242">
          <cell r="B242" t="str">
            <v> </v>
          </cell>
          <cell r="C242" t="str">
            <v>2040</v>
          </cell>
          <cell r="D242" t="str">
            <v>Dotacje celowe otrzymane z budżetu państwa na realizację zadań bieżących gmin z zakresu edukacyjnej opieki wychowawczej finansowanych w całości przez budżet państwa w ramach programów rządowych</v>
          </cell>
          <cell r="E242">
            <v>2000</v>
          </cell>
          <cell r="H242">
            <v>2000</v>
          </cell>
        </row>
        <row r="243">
          <cell r="A243" t="str">
            <v>900</v>
          </cell>
          <cell r="D243" t="str">
            <v>Gospodarka komunalna i ochrona środowiska</v>
          </cell>
          <cell r="E243">
            <v>1197363</v>
          </cell>
          <cell r="F243">
            <v>0</v>
          </cell>
          <cell r="G243">
            <v>0</v>
          </cell>
          <cell r="H243">
            <v>1197363</v>
          </cell>
        </row>
        <row r="244">
          <cell r="B244" t="str">
            <v>90002</v>
          </cell>
          <cell r="D244" t="str">
            <v>Gospodarka odpadami</v>
          </cell>
          <cell r="E244">
            <v>1083096</v>
          </cell>
          <cell r="F244">
            <v>0</v>
          </cell>
          <cell r="G244">
            <v>0</v>
          </cell>
          <cell r="H244">
            <v>1083096</v>
          </cell>
        </row>
        <row r="245">
          <cell r="B245" t="str">
            <v> </v>
          </cell>
          <cell r="C245" t="str">
            <v>0490</v>
          </cell>
          <cell r="D245" t="str">
            <v>Wpływy z innych lokalnych opłat pobieranych przez jednostki samorządu terytorialnego na podstawie odrębnych ustaw</v>
          </cell>
          <cell r="E245">
            <v>1070000</v>
          </cell>
          <cell r="H245">
            <v>1070000</v>
          </cell>
        </row>
        <row r="246">
          <cell r="C246" t="str">
            <v>0690</v>
          </cell>
          <cell r="D246" t="str">
            <v>Wpływy z różnych opłat</v>
          </cell>
          <cell r="E246">
            <v>11000</v>
          </cell>
          <cell r="H246">
            <v>11000</v>
          </cell>
        </row>
        <row r="247">
          <cell r="B247" t="str">
            <v> </v>
          </cell>
          <cell r="C247" t="str">
            <v>0910</v>
          </cell>
          <cell r="D247" t="str">
            <v>Wpływy z odsetek od nieterminowych wpłat z tytułu podatków i opłat</v>
          </cell>
          <cell r="E247">
            <v>1600</v>
          </cell>
          <cell r="H247">
            <v>1600</v>
          </cell>
        </row>
        <row r="248">
          <cell r="B248" t="str">
            <v> </v>
          </cell>
          <cell r="C248" t="str">
            <v>2460</v>
          </cell>
          <cell r="D248" t="str">
            <v>Środki otrzymane od pozostałych jednostek zaliczanych do sektora finansów publicznych na realizację zadań bieżących jednostek zaliczanych do sektora finansów publicznych</v>
          </cell>
          <cell r="E248">
            <v>496</v>
          </cell>
          <cell r="H248">
            <v>496</v>
          </cell>
        </row>
        <row r="249">
          <cell r="B249" t="str">
            <v>90019</v>
          </cell>
          <cell r="D249" t="str">
            <v>Wpływy i wydatki związane z gromadzeniem środków z opłat i kar za korzystanie ze środowiska</v>
          </cell>
          <cell r="E249">
            <v>44500</v>
          </cell>
          <cell r="F249">
            <v>0</v>
          </cell>
          <cell r="G249">
            <v>0</v>
          </cell>
          <cell r="H249">
            <v>44500</v>
          </cell>
        </row>
        <row r="250">
          <cell r="B250" t="str">
            <v> </v>
          </cell>
          <cell r="C250" t="str">
            <v>0690</v>
          </cell>
          <cell r="D250" t="str">
            <v>Wpływy z różnych opłat</v>
          </cell>
          <cell r="E250">
            <v>44500</v>
          </cell>
          <cell r="H250">
            <v>44500</v>
          </cell>
        </row>
        <row r="251">
          <cell r="B251" t="str">
            <v>90020</v>
          </cell>
          <cell r="D251" t="str">
            <v>Wpływy i wydatki związane z gromadzeniem środków z opłat produktowych</v>
          </cell>
          <cell r="E251">
            <v>700</v>
          </cell>
          <cell r="F251">
            <v>0</v>
          </cell>
          <cell r="G251">
            <v>0</v>
          </cell>
          <cell r="H251">
            <v>700</v>
          </cell>
        </row>
        <row r="252">
          <cell r="B252" t="str">
            <v> </v>
          </cell>
          <cell r="C252" t="str">
            <v>0690</v>
          </cell>
          <cell r="D252" t="str">
            <v>Wpływy z różnych opłat</v>
          </cell>
          <cell r="E252">
            <v>700</v>
          </cell>
          <cell r="H252">
            <v>700</v>
          </cell>
        </row>
        <row r="253">
          <cell r="B253" t="str">
            <v>90095</v>
          </cell>
          <cell r="D253" t="str">
            <v>Pozostała działalność</v>
          </cell>
          <cell r="E253">
            <v>69067</v>
          </cell>
          <cell r="F253">
            <v>0</v>
          </cell>
          <cell r="G253">
            <v>0</v>
          </cell>
          <cell r="H253">
            <v>69067</v>
          </cell>
        </row>
        <row r="254">
          <cell r="B254" t="str">
            <v> </v>
          </cell>
          <cell r="C254" t="str">
            <v>0920</v>
          </cell>
          <cell r="D254" t="str">
            <v>Pozostałe odsetki</v>
          </cell>
          <cell r="E254">
            <v>10</v>
          </cell>
          <cell r="H254">
            <v>10</v>
          </cell>
        </row>
        <row r="255">
          <cell r="C255" t="str">
            <v>0970</v>
          </cell>
          <cell r="D255" t="str">
            <v>Wpływy z różnych dochodów</v>
          </cell>
          <cell r="E255">
            <v>6575</v>
          </cell>
          <cell r="H255">
            <v>6575</v>
          </cell>
        </row>
        <row r="256">
          <cell r="B256" t="str">
            <v> </v>
          </cell>
          <cell r="C256" t="str">
            <v>2020</v>
          </cell>
          <cell r="D256" t="str">
            <v>Dotacje celowe otrzymane z budżetu państwa na zadania bieżące realizowane przez gminę na podstawie porozumień z organami administracji rządowej</v>
          </cell>
          <cell r="H256">
            <v>0</v>
          </cell>
        </row>
        <row r="257">
          <cell r="B257" t="str">
            <v> </v>
          </cell>
          <cell r="C257" t="str">
            <v>2440</v>
          </cell>
          <cell r="D257" t="str">
            <v>Dotacje otrzymane z państwowych funduszy celowych na realizację zadań bieżących jednostek sektora finansów publicznych</v>
          </cell>
          <cell r="E257">
            <v>43925</v>
          </cell>
          <cell r="H257">
            <v>43925</v>
          </cell>
        </row>
        <row r="258">
          <cell r="B258" t="str">
            <v> </v>
          </cell>
          <cell r="C258" t="str">
            <v>2007</v>
          </cell>
          <cell r="D258" t="str">
            <v>Dotacje celowe w ramach programów finansowanych z udziałem środków europejskich oraz środków, o których mowa w art.5 ust.1 pkt.3 oraz ust.3 pkt.5 i 6 ustawy lub płatnośvci w ramach budżetu środków europejskich </v>
          </cell>
          <cell r="H258">
            <v>0</v>
          </cell>
        </row>
        <row r="259">
          <cell r="B259" t="str">
            <v> </v>
          </cell>
          <cell r="C259" t="str">
            <v>6260</v>
          </cell>
          <cell r="D259" t="str">
            <v>Dotacje otrzymane z państwowych funduszy celowych na finansowanie lub dofinansowanie kosztów realizacji inwestycji i zakupów inwestycyjnych jednostek sektora finansów publicznych</v>
          </cell>
          <cell r="E259">
            <v>18557</v>
          </cell>
          <cell r="H259">
            <v>18557</v>
          </cell>
        </row>
        <row r="260">
          <cell r="B260" t="str">
            <v> </v>
          </cell>
          <cell r="C260" t="str">
            <v>6300</v>
          </cell>
          <cell r="D260" t="str">
            <v>Dotacja celowa otrzymana z tytułu pomocy finansowej udzielonej między jednostkami samorządu terytorialnego na dofinansowanie własnych zadań inwetycyjnych i zakupów inwestycyjnych</v>
          </cell>
        </row>
        <row r="261">
          <cell r="A261" t="str">
            <v>921</v>
          </cell>
          <cell r="D261" t="str">
            <v>Kultura i ochrona dziedzictwa narodowego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B262" t="str">
            <v>92105</v>
          </cell>
          <cell r="D262" t="str">
            <v>Pozostałe zadania w zakresie kultury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B263" t="str">
            <v> </v>
          </cell>
          <cell r="C263" t="str">
            <v>0970</v>
          </cell>
          <cell r="D263" t="str">
            <v>Wpływy z różnych dochodów</v>
          </cell>
        </row>
        <row r="264">
          <cell r="B264" t="str">
            <v>92109</v>
          </cell>
          <cell r="D264" t="str">
            <v>Domy i ośrodki kultury, światlice i kluby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B265" t="str">
            <v> </v>
          </cell>
          <cell r="C265" t="str">
            <v>0970</v>
          </cell>
          <cell r="D265" t="str">
            <v>Wpływy z różnych dochodów</v>
          </cell>
        </row>
      </sheetData>
      <sheetData sheetId="1">
        <row r="1">
          <cell r="H1">
            <v>50223219.25</v>
          </cell>
        </row>
        <row r="12">
          <cell r="A12" t="str">
            <v>010</v>
          </cell>
          <cell r="D12" t="str">
            <v>Rolnictwo i łowiectwo</v>
          </cell>
          <cell r="E12">
            <v>1218367.39</v>
          </cell>
          <cell r="F12">
            <v>0</v>
          </cell>
          <cell r="G12">
            <v>0</v>
          </cell>
          <cell r="H12">
            <v>1218367.39</v>
          </cell>
        </row>
        <row r="13">
          <cell r="B13" t="str">
            <v>01010</v>
          </cell>
          <cell r="D13" t="str">
            <v>Infrastruktura wodociągowa i sanitacyjna wsi</v>
          </cell>
          <cell r="E13">
            <v>668275.83</v>
          </cell>
          <cell r="F13">
            <v>0</v>
          </cell>
          <cell r="G13">
            <v>0</v>
          </cell>
          <cell r="H13">
            <v>668275.83</v>
          </cell>
        </row>
        <row r="14">
          <cell r="B14" t="str">
            <v> </v>
          </cell>
          <cell r="C14" t="str">
            <v>4260</v>
          </cell>
          <cell r="D14" t="str">
            <v>Zakup energii</v>
          </cell>
        </row>
        <row r="15">
          <cell r="B15" t="str">
            <v> </v>
          </cell>
          <cell r="C15" t="str">
            <v>4210</v>
          </cell>
          <cell r="D15" t="str">
            <v>Zakup materiałów i wyposażenia</v>
          </cell>
        </row>
        <row r="16">
          <cell r="B16" t="str">
            <v> </v>
          </cell>
          <cell r="C16" t="str">
            <v>4270</v>
          </cell>
          <cell r="D16" t="str">
            <v>Zakup usług remontowych</v>
          </cell>
        </row>
        <row r="17">
          <cell r="B17" t="str">
            <v> </v>
          </cell>
          <cell r="C17" t="str">
            <v>4300</v>
          </cell>
          <cell r="D17" t="str">
            <v>Zakup usług pozostałych</v>
          </cell>
          <cell r="E17">
            <v>5000</v>
          </cell>
          <cell r="H17">
            <v>5000</v>
          </cell>
        </row>
        <row r="18">
          <cell r="B18" t="str">
            <v> </v>
          </cell>
          <cell r="C18" t="str">
            <v>4430</v>
          </cell>
          <cell r="D18" t="str">
            <v>Różne opłaty i składki</v>
          </cell>
          <cell r="E18">
            <v>25000</v>
          </cell>
          <cell r="H18">
            <v>25000</v>
          </cell>
        </row>
        <row r="19">
          <cell r="B19" t="str">
            <v> </v>
          </cell>
          <cell r="C19" t="str">
            <v>6050</v>
          </cell>
          <cell r="D19" t="str">
            <v>Wydatki inwestycyjne jednostek budżetowych</v>
          </cell>
          <cell r="E19">
            <v>638275.83</v>
          </cell>
          <cell r="H19">
            <v>638275.83</v>
          </cell>
        </row>
        <row r="20">
          <cell r="B20" t="str">
            <v> </v>
          </cell>
          <cell r="C20" t="str">
            <v>6057</v>
          </cell>
          <cell r="D20" t="str">
            <v>Wydatki inwestycyjne jednostek budżetowych</v>
          </cell>
        </row>
        <row r="21">
          <cell r="B21" t="str">
            <v> </v>
          </cell>
          <cell r="C21" t="str">
            <v>6058</v>
          </cell>
          <cell r="D21" t="str">
            <v>Wydatki inwestycyjne jednostek budżetowych</v>
          </cell>
        </row>
        <row r="22">
          <cell r="B22" t="str">
            <v> </v>
          </cell>
          <cell r="C22" t="str">
            <v>6059</v>
          </cell>
          <cell r="D22" t="str">
            <v>Wydatki inwestycyjne jednostek budżetowych</v>
          </cell>
        </row>
        <row r="23">
          <cell r="B23" t="str">
            <v> </v>
          </cell>
          <cell r="C23" t="str">
            <v>6060</v>
          </cell>
          <cell r="D23" t="str">
            <v>Wydatki na zakupy inwestycyjne jednostek budżetowych</v>
          </cell>
        </row>
        <row r="24">
          <cell r="B24" t="str">
            <v>01030</v>
          </cell>
          <cell r="D24" t="str">
            <v>Izby rolnicze</v>
          </cell>
          <cell r="E24">
            <v>9000</v>
          </cell>
          <cell r="F24">
            <v>0</v>
          </cell>
          <cell r="G24">
            <v>0</v>
          </cell>
          <cell r="H24">
            <v>9000</v>
          </cell>
        </row>
        <row r="25">
          <cell r="B25" t="str">
            <v> </v>
          </cell>
          <cell r="C25" t="str">
            <v>2850</v>
          </cell>
          <cell r="D25" t="str">
            <v>Wpłaty gmin na rzecz izb rolniczych w wysokości 2% uzyskanych wpływów z podatku rolnego</v>
          </cell>
          <cell r="E25">
            <v>9000</v>
          </cell>
          <cell r="H25">
            <v>9000</v>
          </cell>
        </row>
        <row r="26">
          <cell r="B26" t="str">
            <v> </v>
          </cell>
          <cell r="C26" t="str">
            <v>4110</v>
          </cell>
          <cell r="D26" t="str">
            <v>Składki na ubezpieczenia społeczne</v>
          </cell>
        </row>
        <row r="27">
          <cell r="B27" t="str">
            <v> </v>
          </cell>
          <cell r="C27" t="str">
            <v>4120</v>
          </cell>
          <cell r="D27" t="str">
            <v>Składki na Fundusz Pracy</v>
          </cell>
        </row>
        <row r="28">
          <cell r="B28" t="str">
            <v> </v>
          </cell>
          <cell r="C28" t="str">
            <v>4170</v>
          </cell>
          <cell r="D28" t="str">
            <v>Wynagrodzenia bezosobowe</v>
          </cell>
        </row>
        <row r="29">
          <cell r="B29" t="str">
            <v>01095</v>
          </cell>
          <cell r="D29" t="str">
            <v>Pozostała działalność</v>
          </cell>
          <cell r="E29">
            <v>541091.56</v>
          </cell>
          <cell r="F29">
            <v>0</v>
          </cell>
          <cell r="G29">
            <v>0</v>
          </cell>
          <cell r="H29">
            <v>541091.56</v>
          </cell>
        </row>
        <row r="30">
          <cell r="B30" t="str">
            <v> </v>
          </cell>
          <cell r="C30" t="str">
            <v>4010</v>
          </cell>
          <cell r="D30" t="str">
            <v>Wynagrodzenia osobowe pracowników</v>
          </cell>
          <cell r="E30">
            <v>8874.65</v>
          </cell>
          <cell r="H30">
            <v>8874.65</v>
          </cell>
        </row>
        <row r="31">
          <cell r="B31" t="str">
            <v> </v>
          </cell>
          <cell r="C31" t="str">
            <v>4110</v>
          </cell>
          <cell r="D31" t="str">
            <v>Składki na ubezpieczenia społeczne</v>
          </cell>
          <cell r="E31">
            <v>1517.57</v>
          </cell>
          <cell r="H31">
            <v>1517.57</v>
          </cell>
        </row>
        <row r="32">
          <cell r="B32" t="str">
            <v> </v>
          </cell>
          <cell r="C32" t="str">
            <v>4120</v>
          </cell>
          <cell r="D32" t="str">
            <v>Składki na Fundusz Pracy</v>
          </cell>
          <cell r="E32">
            <v>217.42</v>
          </cell>
          <cell r="H32">
            <v>217.42</v>
          </cell>
        </row>
        <row r="33">
          <cell r="B33" t="str">
            <v> </v>
          </cell>
          <cell r="C33" t="str">
            <v>4210</v>
          </cell>
          <cell r="D33" t="str">
            <v>Zakup materiałów i wyposażenia</v>
          </cell>
          <cell r="H33">
            <v>0</v>
          </cell>
        </row>
        <row r="34">
          <cell r="B34" t="str">
            <v> </v>
          </cell>
          <cell r="C34" t="str">
            <v>4300</v>
          </cell>
          <cell r="D34" t="str">
            <v>Zakup usług pozostałych</v>
          </cell>
          <cell r="H34">
            <v>0</v>
          </cell>
        </row>
        <row r="35">
          <cell r="B35" t="str">
            <v> </v>
          </cell>
          <cell r="C35" t="str">
            <v>4430</v>
          </cell>
          <cell r="D35" t="str">
            <v>Różne opłaty i składki</v>
          </cell>
          <cell r="E35">
            <v>530481.92</v>
          </cell>
          <cell r="H35">
            <v>530481.92</v>
          </cell>
        </row>
        <row r="36">
          <cell r="A36" t="str">
            <v>400</v>
          </cell>
          <cell r="D36" t="str">
            <v>Wytwarzanie i zaopatrywanie w energie elektryczną, gaz i wodę</v>
          </cell>
          <cell r="E36">
            <v>769536.15</v>
          </cell>
          <cell r="F36">
            <v>0</v>
          </cell>
          <cell r="G36">
            <v>0</v>
          </cell>
          <cell r="H36">
            <v>769536.15</v>
          </cell>
        </row>
        <row r="37">
          <cell r="B37" t="str">
            <v>40002</v>
          </cell>
          <cell r="D37" t="str">
            <v>Dostarczanie wody</v>
          </cell>
          <cell r="E37">
            <v>769536.15</v>
          </cell>
          <cell r="F37">
            <v>0</v>
          </cell>
          <cell r="G37">
            <v>0</v>
          </cell>
          <cell r="H37">
            <v>769536.15</v>
          </cell>
        </row>
        <row r="38">
          <cell r="B38" t="str">
            <v> </v>
          </cell>
          <cell r="C38" t="str">
            <v>2650</v>
          </cell>
          <cell r="D38" t="str">
            <v>Dotacja przedmiotowa z budżetu dla samorządowego zakładu budżetowego</v>
          </cell>
          <cell r="E38">
            <v>462236.15</v>
          </cell>
          <cell r="H38">
            <v>462236.15</v>
          </cell>
        </row>
        <row r="39">
          <cell r="B39" t="str">
            <v> </v>
          </cell>
          <cell r="C39" t="str">
            <v>6210</v>
          </cell>
          <cell r="D39" t="str">
            <v>Dotacje celowe z budżetu na finnsowanie lub dofinansowanie kosztów realizacji inwestycji i zakupów inwestycyjnych samorządowych zakładów budżetowych</v>
          </cell>
          <cell r="E39">
            <v>307300</v>
          </cell>
          <cell r="H39">
            <v>307300</v>
          </cell>
        </row>
        <row r="40">
          <cell r="A40" t="str">
            <v>600</v>
          </cell>
          <cell r="D40" t="str">
            <v>Transport i łączność</v>
          </cell>
          <cell r="E40">
            <v>4932016.35</v>
          </cell>
          <cell r="F40">
            <v>0</v>
          </cell>
          <cell r="G40">
            <v>0</v>
          </cell>
          <cell r="H40">
            <v>4932016.35</v>
          </cell>
        </row>
        <row r="41">
          <cell r="B41" t="str">
            <v>60004</v>
          </cell>
          <cell r="D41" t="str">
            <v>Lokalny transport zbiorowy</v>
          </cell>
          <cell r="E41">
            <v>341754</v>
          </cell>
          <cell r="F41">
            <v>0</v>
          </cell>
          <cell r="G41">
            <v>0</v>
          </cell>
          <cell r="H41">
            <v>341754</v>
          </cell>
        </row>
        <row r="42">
          <cell r="B42" t="str">
            <v> </v>
          </cell>
          <cell r="C42" t="str">
            <v>2310</v>
          </cell>
          <cell r="D42" t="str">
            <v>Dotacje celowe przekazane gminie na zadania bieżące realizowane na podstawie porozumień  (umów) między jednostkami samorządu terytorialnego</v>
          </cell>
          <cell r="E42">
            <v>341754</v>
          </cell>
          <cell r="H42">
            <v>341754</v>
          </cell>
        </row>
        <row r="43">
          <cell r="B43" t="str">
            <v> </v>
          </cell>
          <cell r="C43" t="str">
            <v>4300</v>
          </cell>
          <cell r="D43" t="str">
            <v>Zakup usług pozostałych</v>
          </cell>
        </row>
        <row r="44">
          <cell r="B44" t="str">
            <v>60014</v>
          </cell>
          <cell r="D44" t="str">
            <v>Drogi publiczne powiatowe</v>
          </cell>
          <cell r="E44">
            <v>361000</v>
          </cell>
          <cell r="F44">
            <v>0</v>
          </cell>
          <cell r="G44">
            <v>0</v>
          </cell>
          <cell r="H44">
            <v>361000</v>
          </cell>
        </row>
        <row r="45">
          <cell r="B45" t="str">
            <v> </v>
          </cell>
          <cell r="C45" t="str">
            <v>2320</v>
          </cell>
          <cell r="D45" t="str">
            <v>Dotacje celowe przekazane dla powiatu na zadania bieżące realizowane na podstawie porozumień (umów) między jednostkami samorządu terytorialnego</v>
          </cell>
        </row>
        <row r="46">
          <cell r="B46" t="str">
            <v> </v>
          </cell>
          <cell r="C46" t="str">
            <v>4430</v>
          </cell>
          <cell r="D46" t="str">
            <v>Różne opłaty i składki</v>
          </cell>
          <cell r="E46">
            <v>1000</v>
          </cell>
          <cell r="H46">
            <v>1000</v>
          </cell>
        </row>
        <row r="47">
          <cell r="B47" t="str">
            <v> </v>
          </cell>
          <cell r="C47" t="str">
            <v>6050</v>
          </cell>
          <cell r="D47" t="str">
            <v>Wydatki inwestycyjne jednostek budżetowych</v>
          </cell>
        </row>
        <row r="48">
          <cell r="B48" t="str">
            <v> </v>
          </cell>
          <cell r="C48" t="str">
            <v>6620</v>
          </cell>
          <cell r="D48" t="str">
            <v>Dotacje celowe przekazane dla powiatu na inwestycje i zakupy inwestycyjne realizowane na podstawie porozumień (umów) między jednostkami samorządu terytorialnego</v>
          </cell>
          <cell r="E48">
            <v>360000</v>
          </cell>
          <cell r="H48">
            <v>360000</v>
          </cell>
        </row>
        <row r="49">
          <cell r="B49" t="str">
            <v> </v>
          </cell>
          <cell r="C49" t="str">
            <v>1.</v>
          </cell>
          <cell r="D49" t="str">
            <v>Rozbudowa ciągu drogowego Janowo-Szczytno (droga powiatowa nr 1659N, gminna nr 196005N, ul. Gnieźnieńska nr 4109N)</v>
          </cell>
          <cell r="E49">
            <v>360000</v>
          </cell>
          <cell r="H49">
            <v>360000</v>
          </cell>
        </row>
        <row r="50">
          <cell r="B50" t="str">
            <v> </v>
          </cell>
          <cell r="C50" t="str">
            <v>2.</v>
          </cell>
          <cell r="D50" t="str">
            <v>Budowa ścieżki rowerowo-pieszej przy drodze powiatowej nr 1637N Kamionek-Szczycionek -etap II</v>
          </cell>
        </row>
        <row r="51">
          <cell r="B51" t="str">
            <v> </v>
          </cell>
          <cell r="C51" t="str">
            <v>3.</v>
          </cell>
          <cell r="D51" t="str">
            <v>Przebudowa drogi nr 1659N Janowo-Sędansk-Siódmak</v>
          </cell>
        </row>
        <row r="52">
          <cell r="B52" t="str">
            <v> </v>
          </cell>
          <cell r="C52" t="str">
            <v>4.</v>
          </cell>
          <cell r="D52" t="str">
            <v>Przebudowa chodnika w miejscowości Wawrochy</v>
          </cell>
        </row>
        <row r="53">
          <cell r="C53" t="str">
            <v>5.</v>
          </cell>
          <cell r="D53" t="str">
            <v>Opracowanie dokumentacji na rozbudowe drogi powiatowej Nr 1659N Siódmak- dr.kraj. Nr 57</v>
          </cell>
        </row>
        <row r="54">
          <cell r="C54" t="str">
            <v>6.</v>
          </cell>
        </row>
        <row r="55">
          <cell r="C55" t="str">
            <v>7.</v>
          </cell>
        </row>
        <row r="56">
          <cell r="B56" t="str">
            <v>60016</v>
          </cell>
          <cell r="D56" t="str">
            <v>Drogi publiczne gminne</v>
          </cell>
          <cell r="E56">
            <v>4123062.35</v>
          </cell>
          <cell r="F56">
            <v>0</v>
          </cell>
          <cell r="G56">
            <v>0</v>
          </cell>
          <cell r="H56">
            <v>4123062.35</v>
          </cell>
        </row>
        <row r="57">
          <cell r="B57" t="str">
            <v> </v>
          </cell>
          <cell r="C57" t="str">
            <v>2320</v>
          </cell>
          <cell r="D57" t="str">
            <v>Dotacje celowe przekazane dla powiatu na zadania bieżące realizowane na podstawie porozumień (umów) między jednostkami samorządu terytorialnego</v>
          </cell>
        </row>
        <row r="58">
          <cell r="B58" t="str">
            <v> </v>
          </cell>
          <cell r="C58" t="str">
            <v>4170</v>
          </cell>
          <cell r="D58" t="str">
            <v>Wynagrodzenia bezosobowe</v>
          </cell>
          <cell r="E58">
            <v>13000</v>
          </cell>
          <cell r="H58">
            <v>13000</v>
          </cell>
        </row>
        <row r="59">
          <cell r="B59" t="str">
            <v> </v>
          </cell>
          <cell r="C59" t="str">
            <v>4110</v>
          </cell>
          <cell r="D59" t="str">
            <v>Składki na ubezpieczenia społeczne</v>
          </cell>
          <cell r="E59">
            <v>3500</v>
          </cell>
          <cell r="H59">
            <v>3500</v>
          </cell>
        </row>
        <row r="60">
          <cell r="B60" t="str">
            <v> </v>
          </cell>
          <cell r="C60" t="str">
            <v>4120</v>
          </cell>
          <cell r="D60" t="str">
            <v>Składki na Fundusz Pracy</v>
          </cell>
          <cell r="E60">
            <v>600</v>
          </cell>
          <cell r="H60">
            <v>600</v>
          </cell>
        </row>
        <row r="61">
          <cell r="B61" t="str">
            <v> </v>
          </cell>
          <cell r="C61" t="str">
            <v>4210</v>
          </cell>
          <cell r="D61" t="str">
            <v>Zakup materiałów i wyposażenia</v>
          </cell>
          <cell r="E61">
            <v>67000</v>
          </cell>
          <cell r="H61">
            <v>67000</v>
          </cell>
        </row>
        <row r="62">
          <cell r="B62" t="str">
            <v> </v>
          </cell>
          <cell r="C62" t="str">
            <v>4270</v>
          </cell>
          <cell r="D62" t="str">
            <v>Zakup usług remontowych</v>
          </cell>
          <cell r="E62">
            <v>230000</v>
          </cell>
          <cell r="H62">
            <v>230000</v>
          </cell>
        </row>
        <row r="63">
          <cell r="B63" t="str">
            <v> </v>
          </cell>
          <cell r="C63" t="str">
            <v>4300</v>
          </cell>
          <cell r="D63" t="str">
            <v>Zakup usług pozostałych</v>
          </cell>
          <cell r="E63">
            <v>77000</v>
          </cell>
          <cell r="H63">
            <v>77000</v>
          </cell>
        </row>
        <row r="64">
          <cell r="B64" t="str">
            <v> </v>
          </cell>
          <cell r="C64" t="str">
            <v>4430</v>
          </cell>
          <cell r="D64" t="str">
            <v>Różne opłaty i składki</v>
          </cell>
          <cell r="H64">
            <v>0</v>
          </cell>
        </row>
        <row r="65">
          <cell r="B65" t="str">
            <v> </v>
          </cell>
          <cell r="C65" t="str">
            <v>6050</v>
          </cell>
          <cell r="D65" t="str">
            <v>Wydatki inwestycyjne jednostek budżetowych</v>
          </cell>
          <cell r="E65">
            <v>3654962.35</v>
          </cell>
          <cell r="H65">
            <v>3654962.35</v>
          </cell>
        </row>
        <row r="66">
          <cell r="B66" t="str">
            <v> </v>
          </cell>
          <cell r="C66" t="str">
            <v>6057</v>
          </cell>
          <cell r="D66" t="str">
            <v>Wydatki inwestycyjne jednostek budżetowych</v>
          </cell>
          <cell r="E66">
            <v>0</v>
          </cell>
          <cell r="H66">
            <v>0</v>
          </cell>
        </row>
        <row r="67">
          <cell r="B67" t="str">
            <v> </v>
          </cell>
          <cell r="C67" t="str">
            <v>6059</v>
          </cell>
          <cell r="D67" t="str">
            <v>Wydatki inwestycyjne jednostek budżetowych</v>
          </cell>
          <cell r="E67">
            <v>0</v>
          </cell>
          <cell r="H67">
            <v>0</v>
          </cell>
        </row>
        <row r="68">
          <cell r="B68" t="str">
            <v> </v>
          </cell>
          <cell r="C68" t="str">
            <v>6060</v>
          </cell>
          <cell r="D68" t="str">
            <v>Wydatki na zakupy inwestycyjne jednostek budżetowych</v>
          </cell>
          <cell r="E68">
            <v>77000</v>
          </cell>
          <cell r="H68">
            <v>77000</v>
          </cell>
        </row>
        <row r="69">
          <cell r="B69" t="str">
            <v> </v>
          </cell>
          <cell r="C69" t="str">
            <v>6610</v>
          </cell>
          <cell r="D69" t="str">
            <v>Dotacje celowe przekazane gminie na inwestycje i zakupy inwestycyjne realizowane na podstawie porozumień (umów) między jednostkami samorządu terytorialnego</v>
          </cell>
          <cell r="E69">
            <v>0</v>
          </cell>
          <cell r="H69">
            <v>0</v>
          </cell>
        </row>
        <row r="70">
          <cell r="B70" t="str">
            <v>60017</v>
          </cell>
          <cell r="D70" t="str">
            <v>Drogi wewnętrzne</v>
          </cell>
          <cell r="E70">
            <v>95200</v>
          </cell>
          <cell r="F70">
            <v>0</v>
          </cell>
          <cell r="G70">
            <v>0</v>
          </cell>
          <cell r="H70">
            <v>95200</v>
          </cell>
        </row>
        <row r="71">
          <cell r="B71" t="str">
            <v> </v>
          </cell>
          <cell r="C71" t="str">
            <v>4210</v>
          </cell>
          <cell r="D71" t="str">
            <v>Zakup materiałów i wyposażenia</v>
          </cell>
          <cell r="E71">
            <v>10000</v>
          </cell>
          <cell r="H71">
            <v>10000</v>
          </cell>
        </row>
        <row r="72">
          <cell r="C72" t="str">
            <v>4270</v>
          </cell>
          <cell r="D72" t="str">
            <v>Zakup usług remontowych</v>
          </cell>
          <cell r="E72">
            <v>10000</v>
          </cell>
          <cell r="H72">
            <v>10000</v>
          </cell>
        </row>
        <row r="73">
          <cell r="C73" t="str">
            <v>4300</v>
          </cell>
          <cell r="D73" t="str">
            <v>Zakup usług pozostałych</v>
          </cell>
          <cell r="E73">
            <v>0</v>
          </cell>
          <cell r="H73">
            <v>0</v>
          </cell>
        </row>
        <row r="74">
          <cell r="B74" t="str">
            <v> </v>
          </cell>
          <cell r="C74" t="str">
            <v>6050</v>
          </cell>
          <cell r="D74" t="str">
            <v>Wydatki inwestycyjne jednostek budżetowych</v>
          </cell>
          <cell r="E74">
            <v>75200</v>
          </cell>
          <cell r="H74">
            <v>75200</v>
          </cell>
        </row>
        <row r="75">
          <cell r="B75" t="str">
            <v> </v>
          </cell>
          <cell r="C75" t="str">
            <v>6057</v>
          </cell>
          <cell r="D75" t="str">
            <v>Wydatki inwestycyjne jednostek budżetowych</v>
          </cell>
        </row>
        <row r="76">
          <cell r="B76" t="str">
            <v> </v>
          </cell>
          <cell r="C76" t="str">
            <v>6059</v>
          </cell>
          <cell r="D76" t="str">
            <v>Wydatki inwestycyjne jednostek budżetowych</v>
          </cell>
        </row>
        <row r="77">
          <cell r="B77" t="str">
            <v>60053</v>
          </cell>
          <cell r="D77" t="str">
            <v>Infrastruktura telekomunikacyjna</v>
          </cell>
          <cell r="E77">
            <v>11000</v>
          </cell>
          <cell r="F77">
            <v>0</v>
          </cell>
          <cell r="G77">
            <v>0</v>
          </cell>
          <cell r="H77">
            <v>11000</v>
          </cell>
        </row>
        <row r="78">
          <cell r="B78" t="str">
            <v> </v>
          </cell>
          <cell r="C78" t="str">
            <v>2710</v>
          </cell>
          <cell r="D78" t="str">
            <v>Dotacja celowa z tytułu pomocy finansowej udzielonej między jednostkami samorządu terytorialnego na dofinansowanie własnych zadań bieżących</v>
          </cell>
          <cell r="E78">
            <v>11000</v>
          </cell>
          <cell r="G78">
            <v>0</v>
          </cell>
          <cell r="H78">
            <v>11000</v>
          </cell>
        </row>
        <row r="79">
          <cell r="B79" t="str">
            <v> </v>
          </cell>
          <cell r="C79" t="str">
            <v>6050</v>
          </cell>
          <cell r="D79" t="str">
            <v>Wydatki inwestycyjne jednostek budżetowych</v>
          </cell>
        </row>
        <row r="80">
          <cell r="B80" t="str">
            <v> </v>
          </cell>
          <cell r="C80" t="str">
            <v>6610</v>
          </cell>
          <cell r="D80" t="str">
            <v>Dotacje celowe przekazane gminie na inwestycje i zakupy inwestycyjne realizowane na podstawie porozumień (umów) między jednostkami samorządu terytorialnego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B81" t="str">
            <v> </v>
          </cell>
          <cell r="C81" t="str">
            <v>1.</v>
          </cell>
          <cell r="D81" t="str">
            <v>Opracowanie studium na budowę obwodnicy Szczytno</v>
          </cell>
        </row>
        <row r="82">
          <cell r="B82" t="str">
            <v> </v>
          </cell>
          <cell r="C82" t="str">
            <v>2.</v>
          </cell>
        </row>
        <row r="83">
          <cell r="B83" t="str">
            <v> </v>
          </cell>
          <cell r="C83" t="str">
            <v>3.</v>
          </cell>
        </row>
        <row r="84">
          <cell r="C84" t="str">
            <v>4.</v>
          </cell>
        </row>
        <row r="85">
          <cell r="A85" t="str">
            <v>630</v>
          </cell>
          <cell r="D85" t="str">
            <v>Turystyka</v>
          </cell>
          <cell r="E85">
            <v>48392.65</v>
          </cell>
          <cell r="F85">
            <v>0</v>
          </cell>
          <cell r="G85">
            <v>0</v>
          </cell>
          <cell r="H85">
            <v>48392.65</v>
          </cell>
        </row>
        <row r="86">
          <cell r="B86" t="str">
            <v>63003</v>
          </cell>
          <cell r="D86" t="str">
            <v>Zadania w zakresie upowszechniania turystki</v>
          </cell>
          <cell r="E86">
            <v>48392.65</v>
          </cell>
          <cell r="F86">
            <v>0</v>
          </cell>
          <cell r="G86">
            <v>0</v>
          </cell>
          <cell r="H86">
            <v>48392.65</v>
          </cell>
        </row>
        <row r="87">
          <cell r="B87" t="str">
            <v> </v>
          </cell>
          <cell r="C87" t="str">
            <v>4210</v>
          </cell>
          <cell r="D87" t="str">
            <v>Zakup materiałów i wyposażenia</v>
          </cell>
          <cell r="E87">
            <v>0</v>
          </cell>
          <cell r="H87">
            <v>0</v>
          </cell>
        </row>
        <row r="88">
          <cell r="B88" t="str">
            <v> </v>
          </cell>
          <cell r="C88" t="str">
            <v>4260</v>
          </cell>
          <cell r="D88" t="str">
            <v>Zakup energii</v>
          </cell>
          <cell r="E88">
            <v>10000</v>
          </cell>
          <cell r="H88">
            <v>10000</v>
          </cell>
        </row>
        <row r="89">
          <cell r="B89" t="str">
            <v> </v>
          </cell>
          <cell r="C89" t="str">
            <v>4300</v>
          </cell>
          <cell r="D89" t="str">
            <v>Zakup usług pozostałych</v>
          </cell>
          <cell r="E89">
            <v>3000</v>
          </cell>
          <cell r="H89">
            <v>3000</v>
          </cell>
        </row>
        <row r="90">
          <cell r="B90" t="str">
            <v> </v>
          </cell>
          <cell r="C90" t="str">
            <v>6620</v>
          </cell>
          <cell r="D90" t="str">
            <v>Dotacje celowe przekazane dla powiatu na inwestycje i zakupy inwestycyjne realizowane na podstawie porozumień (umów) między jednostkami samorządu terytorialnego</v>
          </cell>
          <cell r="E90">
            <v>35392.65</v>
          </cell>
          <cell r="H90">
            <v>35392.65</v>
          </cell>
        </row>
        <row r="91">
          <cell r="C91" t="str">
            <v>1.</v>
          </cell>
          <cell r="D91" t="str">
            <v>Budowa ścieżki rowerowej na obszarze nieczynnej linii kolejowej Szczytno-Biskupiec</v>
          </cell>
          <cell r="E91">
            <v>35392.65</v>
          </cell>
          <cell r="H91">
            <v>35392.65</v>
          </cell>
        </row>
        <row r="92">
          <cell r="B92" t="str">
            <v>63095</v>
          </cell>
          <cell r="D92" t="str">
            <v>Pozostała działalność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 t="str">
            <v> </v>
          </cell>
          <cell r="C93" t="str">
            <v>4270</v>
          </cell>
          <cell r="D93" t="str">
            <v>Zakup usług remontowych</v>
          </cell>
        </row>
        <row r="94">
          <cell r="A94" t="str">
            <v>700</v>
          </cell>
          <cell r="D94" t="str">
            <v>Gospodarka mieszkaniowa</v>
          </cell>
          <cell r="E94">
            <v>543520</v>
          </cell>
          <cell r="F94">
            <v>0</v>
          </cell>
          <cell r="G94">
            <v>0</v>
          </cell>
          <cell r="H94">
            <v>543520</v>
          </cell>
        </row>
        <row r="95">
          <cell r="B95" t="str">
            <v>70004</v>
          </cell>
          <cell r="D95" t="str">
            <v>Różne jednostki obsługi gospodarki mieszkaniowej 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B96" t="str">
            <v> </v>
          </cell>
          <cell r="C96" t="str">
            <v>4160</v>
          </cell>
          <cell r="D96" t="str">
            <v>Pokrycie ujemnego wyniku finansowego i przejętych zobowiązań po likwidowanych i przekształcanych jednostkach zaliczanych do sektora finansów publicznych</v>
          </cell>
        </row>
        <row r="97">
          <cell r="B97" t="str">
            <v>70005</v>
          </cell>
          <cell r="D97" t="str">
            <v>Gospodarka gruntami i nieruchomościami</v>
          </cell>
          <cell r="E97">
            <v>292700</v>
          </cell>
          <cell r="F97">
            <v>0</v>
          </cell>
          <cell r="G97">
            <v>0</v>
          </cell>
          <cell r="H97">
            <v>292700</v>
          </cell>
        </row>
        <row r="98">
          <cell r="B98" t="str">
            <v> </v>
          </cell>
          <cell r="C98" t="str">
            <v>3030</v>
          </cell>
          <cell r="D98" t="str">
            <v>Różne wydatki na rzecz osób fizycznych</v>
          </cell>
        </row>
        <row r="99">
          <cell r="B99" t="str">
            <v> </v>
          </cell>
          <cell r="C99" t="str">
            <v>4170</v>
          </cell>
          <cell r="D99" t="str">
            <v>Wynagrodzenia bezosobowe</v>
          </cell>
        </row>
        <row r="100">
          <cell r="C100" t="str">
            <v>4260</v>
          </cell>
          <cell r="D100" t="str">
            <v>Zakup energii</v>
          </cell>
        </row>
        <row r="101">
          <cell r="B101" t="str">
            <v> </v>
          </cell>
          <cell r="C101" t="str">
            <v>4300</v>
          </cell>
          <cell r="D101" t="str">
            <v>Zakup usług pozostałych</v>
          </cell>
          <cell r="E101">
            <v>84000</v>
          </cell>
          <cell r="H101">
            <v>84000</v>
          </cell>
        </row>
        <row r="102">
          <cell r="C102" t="str">
            <v>4430</v>
          </cell>
          <cell r="D102" t="str">
            <v>Różne opłaty i składki</v>
          </cell>
          <cell r="E102">
            <v>34000</v>
          </cell>
          <cell r="H102">
            <v>34000</v>
          </cell>
        </row>
        <row r="103">
          <cell r="C103" t="str">
            <v>4580</v>
          </cell>
          <cell r="D103" t="str">
            <v>Pozostałe odsetki</v>
          </cell>
          <cell r="E103">
            <v>200</v>
          </cell>
          <cell r="H103">
            <v>200</v>
          </cell>
        </row>
        <row r="104">
          <cell r="C104" t="str">
            <v>4600</v>
          </cell>
          <cell r="D104" t="str">
            <v>Kary, odszkodowania i grzywny wypłacane na rzecz osób prawnych i innych jednostek organizacyjnych</v>
          </cell>
          <cell r="E104">
            <v>16500</v>
          </cell>
          <cell r="H104">
            <v>16500</v>
          </cell>
        </row>
        <row r="105">
          <cell r="C105" t="str">
            <v>6050</v>
          </cell>
          <cell r="D105" t="str">
            <v>Wydatki inwestycyjne jednostek budżetowych</v>
          </cell>
          <cell r="E105">
            <v>18000</v>
          </cell>
          <cell r="H105">
            <v>18000</v>
          </cell>
        </row>
        <row r="106">
          <cell r="B106" t="str">
            <v> </v>
          </cell>
          <cell r="C106" t="str">
            <v>6060</v>
          </cell>
          <cell r="D106" t="str">
            <v>Wydatki na zakupy inwestycyjne jednostek budżetowych</v>
          </cell>
          <cell r="E106">
            <v>140000</v>
          </cell>
          <cell r="H106">
            <v>140000</v>
          </cell>
        </row>
        <row r="107">
          <cell r="B107" t="str">
            <v>70078</v>
          </cell>
          <cell r="D107" t="str">
            <v>Usuwanie skutków klęsk żywiołowych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 t="str">
            <v> </v>
          </cell>
          <cell r="C108" t="str">
            <v>4210</v>
          </cell>
          <cell r="D108" t="str">
            <v>Zakup materiałów i wyposażenia</v>
          </cell>
        </row>
        <row r="109">
          <cell r="B109" t="str">
            <v> </v>
          </cell>
          <cell r="C109" t="str">
            <v>4270</v>
          </cell>
          <cell r="D109" t="str">
            <v>Zakup usług remontowych</v>
          </cell>
        </row>
        <row r="110">
          <cell r="B110" t="str">
            <v> </v>
          </cell>
          <cell r="C110" t="str">
            <v>4300</v>
          </cell>
          <cell r="D110" t="str">
            <v>Zakup usług pozostałych</v>
          </cell>
        </row>
        <row r="111">
          <cell r="B111" t="str">
            <v>70095</v>
          </cell>
          <cell r="D111" t="str">
            <v>Pozostała działalność</v>
          </cell>
          <cell r="E111">
            <v>250820</v>
          </cell>
          <cell r="F111">
            <v>0</v>
          </cell>
          <cell r="G111">
            <v>0</v>
          </cell>
          <cell r="H111">
            <v>250820</v>
          </cell>
        </row>
        <row r="112">
          <cell r="B112" t="str">
            <v> </v>
          </cell>
          <cell r="C112" t="str">
            <v>4170</v>
          </cell>
          <cell r="D112" t="str">
            <v>Wynagrodzenia bezosobowe</v>
          </cell>
        </row>
        <row r="113">
          <cell r="B113" t="str">
            <v> </v>
          </cell>
          <cell r="C113" t="str">
            <v>4210</v>
          </cell>
          <cell r="D113" t="str">
            <v>Zakup materiałów i wyposażenia</v>
          </cell>
        </row>
        <row r="114">
          <cell r="B114" t="str">
            <v> </v>
          </cell>
          <cell r="C114" t="str">
            <v>4270</v>
          </cell>
          <cell r="D114" t="str">
            <v>Zakup usług remontowych</v>
          </cell>
        </row>
        <row r="115">
          <cell r="C115" t="str">
            <v>4300</v>
          </cell>
          <cell r="D115" t="str">
            <v>Zakup usług pozostałych</v>
          </cell>
          <cell r="E115">
            <v>250820</v>
          </cell>
          <cell r="H115">
            <v>250820</v>
          </cell>
        </row>
        <row r="116">
          <cell r="B116" t="str">
            <v> </v>
          </cell>
          <cell r="C116" t="str">
            <v>4600</v>
          </cell>
          <cell r="D116" t="str">
            <v>Kary, odszkodowania i grzywny wypłacane na rzecz osób prawnych i innych jednostek organizacyjnych</v>
          </cell>
          <cell r="E116">
            <v>0</v>
          </cell>
          <cell r="H116">
            <v>0</v>
          </cell>
        </row>
        <row r="117">
          <cell r="A117" t="str">
            <v>750</v>
          </cell>
          <cell r="D117" t="str">
            <v>Administracja publiczna</v>
          </cell>
          <cell r="E117">
            <v>4862920</v>
          </cell>
          <cell r="F117">
            <v>0</v>
          </cell>
          <cell r="G117">
            <v>0</v>
          </cell>
          <cell r="H117">
            <v>4862920</v>
          </cell>
        </row>
        <row r="118">
          <cell r="B118" t="str">
            <v>75011</v>
          </cell>
          <cell r="D118" t="str">
            <v>Urzędy wojewódzkie</v>
          </cell>
          <cell r="E118">
            <v>120141</v>
          </cell>
          <cell r="F118">
            <v>0</v>
          </cell>
          <cell r="G118">
            <v>0</v>
          </cell>
          <cell r="H118">
            <v>120141</v>
          </cell>
        </row>
        <row r="119">
          <cell r="B119" t="str">
            <v> </v>
          </cell>
          <cell r="C119" t="str">
            <v>4010</v>
          </cell>
          <cell r="D119" t="str">
            <v>Wynagrodzenia osobowe pracowników</v>
          </cell>
          <cell r="E119">
            <v>90670</v>
          </cell>
          <cell r="H119">
            <v>90670</v>
          </cell>
        </row>
        <row r="120">
          <cell r="B120" t="str">
            <v> </v>
          </cell>
          <cell r="C120" t="str">
            <v>4040</v>
          </cell>
          <cell r="D120" t="str">
            <v>Dodatkowe wynagrodzenie roczne</v>
          </cell>
          <cell r="E120">
            <v>7000</v>
          </cell>
          <cell r="H120">
            <v>7000</v>
          </cell>
        </row>
        <row r="121">
          <cell r="B121" t="str">
            <v> </v>
          </cell>
          <cell r="C121" t="str">
            <v>4110</v>
          </cell>
          <cell r="D121" t="str">
            <v>Składki na ubezpieczenia społeczne</v>
          </cell>
          <cell r="E121">
            <v>16000</v>
          </cell>
          <cell r="H121">
            <v>16000</v>
          </cell>
        </row>
        <row r="122">
          <cell r="B122" t="str">
            <v> </v>
          </cell>
          <cell r="C122" t="str">
            <v>4120</v>
          </cell>
          <cell r="D122" t="str">
            <v>Składki na Fundusz Pracy</v>
          </cell>
          <cell r="E122">
            <v>2300</v>
          </cell>
          <cell r="H122">
            <v>2300</v>
          </cell>
        </row>
        <row r="123">
          <cell r="B123" t="str">
            <v> </v>
          </cell>
          <cell r="C123" t="str">
            <v>4140</v>
          </cell>
          <cell r="D123" t="str">
            <v>Wpłaty na Państwowy Fundusz Rehabilitacji Osób Niepełnosprawnych</v>
          </cell>
          <cell r="E123">
            <v>1200</v>
          </cell>
          <cell r="H123">
            <v>1200</v>
          </cell>
        </row>
        <row r="124">
          <cell r="B124" t="str">
            <v> </v>
          </cell>
          <cell r="C124" t="str">
            <v>4210</v>
          </cell>
          <cell r="D124" t="str">
            <v>Zakup materiałów i wyposażenia</v>
          </cell>
          <cell r="E124">
            <v>600</v>
          </cell>
          <cell r="H124">
            <v>600</v>
          </cell>
        </row>
        <row r="125">
          <cell r="B125" t="str">
            <v> </v>
          </cell>
          <cell r="C125" t="str">
            <v>4440</v>
          </cell>
          <cell r="D125" t="str">
            <v>Odpisy na zakładowy fundusz świadczeń socjalnych</v>
          </cell>
          <cell r="E125">
            <v>2371</v>
          </cell>
          <cell r="H125">
            <v>2371</v>
          </cell>
        </row>
        <row r="126">
          <cell r="B126" t="str">
            <v> </v>
          </cell>
          <cell r="C126" t="str">
            <v>4610</v>
          </cell>
          <cell r="D126" t="str">
            <v>Koszty postępowania sądowego i prokuratorskiego</v>
          </cell>
        </row>
        <row r="127">
          <cell r="B127" t="str">
            <v> </v>
          </cell>
          <cell r="C127" t="str">
            <v>4740</v>
          </cell>
          <cell r="D127" t="str">
            <v>Zakup materiałów papierniczych do sprzętu drukarskiego i urządzeń kserograficznych</v>
          </cell>
        </row>
        <row r="128">
          <cell r="B128" t="str">
            <v> </v>
          </cell>
          <cell r="C128" t="str">
            <v>4750</v>
          </cell>
          <cell r="D128" t="str">
            <v>Zakup akcesoriów komputerowych, w tym programów i licencji</v>
          </cell>
        </row>
        <row r="129">
          <cell r="B129" t="str">
            <v>75022</v>
          </cell>
          <cell r="D129" t="str">
            <v>Rady gmin (miast i miast na prawach powiatu)</v>
          </cell>
          <cell r="E129">
            <v>141000</v>
          </cell>
          <cell r="F129">
            <v>0</v>
          </cell>
          <cell r="G129">
            <v>0</v>
          </cell>
          <cell r="H129">
            <v>141000</v>
          </cell>
        </row>
        <row r="130">
          <cell r="B130" t="str">
            <v> </v>
          </cell>
          <cell r="C130" t="str">
            <v>3030</v>
          </cell>
          <cell r="D130" t="str">
            <v>Różne wydatki na rzecz osób fizycznych</v>
          </cell>
          <cell r="E130">
            <v>134000</v>
          </cell>
          <cell r="H130">
            <v>134000</v>
          </cell>
        </row>
        <row r="131">
          <cell r="B131" t="str">
            <v> </v>
          </cell>
          <cell r="C131" t="str">
            <v>4210</v>
          </cell>
          <cell r="D131" t="str">
            <v>Zakup materiałów i wyposażenia</v>
          </cell>
          <cell r="E131">
            <v>5000</v>
          </cell>
          <cell r="H131">
            <v>5000</v>
          </cell>
        </row>
        <row r="132">
          <cell r="B132" t="str">
            <v> </v>
          </cell>
          <cell r="C132" t="str">
            <v>4300</v>
          </cell>
          <cell r="D132" t="str">
            <v>Zakup usług pozostałych</v>
          </cell>
          <cell r="E132">
            <v>2000</v>
          </cell>
          <cell r="H132">
            <v>2000</v>
          </cell>
        </row>
        <row r="133">
          <cell r="B133" t="str">
            <v> </v>
          </cell>
          <cell r="C133" t="str">
            <v>4400</v>
          </cell>
          <cell r="D133" t="str">
            <v>Opłaty za administrowanie i czynsze za budynki, lokale i pomieszczenia garażowe</v>
          </cell>
        </row>
        <row r="134">
          <cell r="B134" t="str">
            <v> </v>
          </cell>
          <cell r="C134" t="str">
            <v>4410</v>
          </cell>
          <cell r="D134" t="str">
            <v>Podróże służbowe krajowe</v>
          </cell>
        </row>
        <row r="135">
          <cell r="B135" t="str">
            <v>75023</v>
          </cell>
          <cell r="D135" t="str">
            <v>Urzędy gmin (miast i  miast na prawach powiatu)</v>
          </cell>
          <cell r="E135">
            <v>4368079</v>
          </cell>
          <cell r="F135">
            <v>0</v>
          </cell>
          <cell r="G135">
            <v>0</v>
          </cell>
          <cell r="H135">
            <v>4368079</v>
          </cell>
        </row>
        <row r="136">
          <cell r="B136" t="str">
            <v> </v>
          </cell>
          <cell r="C136" t="str">
            <v>2310</v>
          </cell>
          <cell r="D136" t="str">
            <v>Dotacje celowe przekazane gminie na zadania bieżące realizowane na podstawie porozumień  (umów) między jednostkami samorządu terytorialnego</v>
          </cell>
        </row>
        <row r="137">
          <cell r="C137" t="str">
            <v>3020</v>
          </cell>
          <cell r="D137" t="str">
            <v>Wydatki osobowe niezaliczone do wynagrodzeń</v>
          </cell>
          <cell r="E137">
            <v>8800</v>
          </cell>
          <cell r="H137">
            <v>8800</v>
          </cell>
        </row>
        <row r="138">
          <cell r="B138" t="str">
            <v> </v>
          </cell>
          <cell r="C138" t="str">
            <v>4010</v>
          </cell>
          <cell r="D138" t="str">
            <v>Wynagrodzenia osobowe pracowników</v>
          </cell>
          <cell r="E138">
            <v>2030000</v>
          </cell>
          <cell r="H138">
            <v>2030000</v>
          </cell>
        </row>
        <row r="139">
          <cell r="B139" t="str">
            <v> </v>
          </cell>
          <cell r="C139" t="str">
            <v>4040</v>
          </cell>
          <cell r="D139" t="str">
            <v>Dodatkowe wynagrodzenie roczne</v>
          </cell>
          <cell r="E139">
            <v>142600</v>
          </cell>
          <cell r="H139">
            <v>142600</v>
          </cell>
        </row>
        <row r="140">
          <cell r="C140" t="str">
            <v>4100</v>
          </cell>
          <cell r="D140" t="str">
            <v>Wynagrodzenia agencyjno-prowizyjne</v>
          </cell>
          <cell r="E140">
            <v>81000</v>
          </cell>
          <cell r="H140">
            <v>81000</v>
          </cell>
        </row>
        <row r="141">
          <cell r="B141" t="str">
            <v> </v>
          </cell>
          <cell r="C141" t="str">
            <v>4110</v>
          </cell>
          <cell r="D141" t="str">
            <v>Składki na ubezpieczenia społeczne</v>
          </cell>
          <cell r="E141">
            <v>388000</v>
          </cell>
          <cell r="H141">
            <v>388000</v>
          </cell>
        </row>
        <row r="142">
          <cell r="B142" t="str">
            <v> </v>
          </cell>
          <cell r="C142" t="str">
            <v>4120</v>
          </cell>
          <cell r="D142" t="str">
            <v>Składki na Fundusz Pracy</v>
          </cell>
          <cell r="E142">
            <v>64000</v>
          </cell>
          <cell r="H142">
            <v>64000</v>
          </cell>
        </row>
        <row r="143">
          <cell r="B143" t="str">
            <v> </v>
          </cell>
          <cell r="C143" t="str">
            <v>4140</v>
          </cell>
          <cell r="D143" t="str">
            <v>Wpłaty na Państwowy Fundusz Rehabilitacji Osób Niepełnosprawnych</v>
          </cell>
          <cell r="E143">
            <v>33000</v>
          </cell>
          <cell r="H143">
            <v>33000</v>
          </cell>
        </row>
        <row r="144">
          <cell r="B144" t="str">
            <v> </v>
          </cell>
          <cell r="C144" t="str">
            <v>4170</v>
          </cell>
          <cell r="D144" t="str">
            <v>Wynagrodzenia bezosobowe</v>
          </cell>
          <cell r="E144">
            <v>30000</v>
          </cell>
          <cell r="H144">
            <v>30000</v>
          </cell>
        </row>
        <row r="145">
          <cell r="B145" t="str">
            <v> </v>
          </cell>
          <cell r="C145" t="str">
            <v>4210</v>
          </cell>
          <cell r="D145" t="str">
            <v>Zakup materiałów i wyposażenia</v>
          </cell>
          <cell r="E145">
            <v>116900</v>
          </cell>
          <cell r="H145">
            <v>116900</v>
          </cell>
        </row>
        <row r="146">
          <cell r="B146" t="str">
            <v> </v>
          </cell>
          <cell r="C146" t="str">
            <v>4260</v>
          </cell>
          <cell r="D146" t="str">
            <v>Zakup energii</v>
          </cell>
          <cell r="E146">
            <v>85000</v>
          </cell>
          <cell r="H146">
            <v>85000</v>
          </cell>
        </row>
        <row r="147">
          <cell r="B147" t="str">
            <v> </v>
          </cell>
          <cell r="C147" t="str">
            <v>4270</v>
          </cell>
          <cell r="D147" t="str">
            <v>Zakup usług remontowych</v>
          </cell>
          <cell r="E147">
            <v>9000</v>
          </cell>
          <cell r="H147">
            <v>9000</v>
          </cell>
        </row>
        <row r="148">
          <cell r="B148" t="str">
            <v> </v>
          </cell>
          <cell r="C148" t="str">
            <v>4280</v>
          </cell>
          <cell r="D148" t="str">
            <v>Zakup usług zdrowotnych</v>
          </cell>
          <cell r="E148">
            <v>6000</v>
          </cell>
          <cell r="H148">
            <v>6000</v>
          </cell>
        </row>
        <row r="149">
          <cell r="B149" t="str">
            <v> </v>
          </cell>
          <cell r="C149" t="str">
            <v>4300</v>
          </cell>
          <cell r="D149" t="str">
            <v>Zakup usług pozostałych</v>
          </cell>
          <cell r="E149">
            <v>692100</v>
          </cell>
          <cell r="H149">
            <v>692100</v>
          </cell>
        </row>
        <row r="150">
          <cell r="B150" t="str">
            <v> </v>
          </cell>
          <cell r="C150" t="str">
            <v>4350</v>
          </cell>
          <cell r="D150" t="str">
            <v>Zakup usług dostępu do sieci Internet</v>
          </cell>
          <cell r="H150">
            <v>0</v>
          </cell>
        </row>
        <row r="151">
          <cell r="B151" t="str">
            <v> </v>
          </cell>
          <cell r="C151" t="str">
            <v>4360</v>
          </cell>
          <cell r="D151" t="str">
            <v>Opłaty z tytułu zakupu usług telekomunikacyjnych</v>
          </cell>
          <cell r="E151">
            <v>22600</v>
          </cell>
          <cell r="H151">
            <v>22600</v>
          </cell>
        </row>
        <row r="152">
          <cell r="B152" t="str">
            <v> </v>
          </cell>
          <cell r="C152" t="str">
            <v>4370</v>
          </cell>
          <cell r="D152" t="str">
            <v>Opłaty z tytułu zakupu usług telekomunikacyjnych świadczonych w stacjonarnej publicznej sieci telefonicznej</v>
          </cell>
          <cell r="H152">
            <v>0</v>
          </cell>
        </row>
        <row r="153">
          <cell r="B153" t="str">
            <v> </v>
          </cell>
          <cell r="C153" t="str">
            <v>4390</v>
          </cell>
          <cell r="D153" t="str">
            <v>Zakup usług obejmujących wykonanie ekspertyz, analiz i opinii</v>
          </cell>
          <cell r="E153">
            <v>6000</v>
          </cell>
          <cell r="H153">
            <v>6000</v>
          </cell>
        </row>
        <row r="154">
          <cell r="B154" t="str">
            <v> </v>
          </cell>
          <cell r="C154" t="str">
            <v>4400</v>
          </cell>
          <cell r="D154" t="str">
            <v>Opłaty za administrowanie i czynsze za budynki, lokale i pomieszczenia garażowe</v>
          </cell>
          <cell r="H154">
            <v>0</v>
          </cell>
        </row>
        <row r="155">
          <cell r="B155" t="str">
            <v> </v>
          </cell>
          <cell r="C155" t="str">
            <v>4410</v>
          </cell>
          <cell r="D155" t="str">
            <v>Podróże służbowe krajowe</v>
          </cell>
          <cell r="E155">
            <v>17000</v>
          </cell>
          <cell r="H155">
            <v>17000</v>
          </cell>
        </row>
        <row r="156">
          <cell r="B156" t="str">
            <v> </v>
          </cell>
          <cell r="C156" t="str">
            <v>4430</v>
          </cell>
          <cell r="D156" t="str">
            <v>Różne opłaty i składki</v>
          </cell>
          <cell r="E156">
            <v>6300</v>
          </cell>
          <cell r="H156">
            <v>6300</v>
          </cell>
        </row>
        <row r="157">
          <cell r="B157" t="str">
            <v> </v>
          </cell>
          <cell r="C157" t="str">
            <v>4440</v>
          </cell>
          <cell r="D157" t="str">
            <v>Odpisy na zakładowy fundusz świadczeń socjalnych</v>
          </cell>
          <cell r="E157">
            <v>57979</v>
          </cell>
          <cell r="H157">
            <v>57979</v>
          </cell>
        </row>
        <row r="158">
          <cell r="B158" t="str">
            <v> </v>
          </cell>
          <cell r="C158" t="str">
            <v>4530</v>
          </cell>
          <cell r="D158" t="str">
            <v>Podatek od towarów i usług (VAT)</v>
          </cell>
          <cell r="E158">
            <v>20000</v>
          </cell>
          <cell r="H158">
            <v>20000</v>
          </cell>
        </row>
        <row r="159">
          <cell r="B159" t="str">
            <v> </v>
          </cell>
          <cell r="C159" t="str">
            <v>4580</v>
          </cell>
          <cell r="D159" t="str">
            <v>Pozostałe odsetki</v>
          </cell>
          <cell r="E159">
            <v>176800</v>
          </cell>
          <cell r="H159">
            <v>176800</v>
          </cell>
        </row>
        <row r="160">
          <cell r="B160" t="str">
            <v> </v>
          </cell>
          <cell r="C160" t="str">
            <v>4590</v>
          </cell>
          <cell r="D160" t="str">
            <v>Kary i odszkodowania wypłacane na rzecz osób fizycznych</v>
          </cell>
          <cell r="E160">
            <v>47000</v>
          </cell>
          <cell r="H160">
            <v>47000</v>
          </cell>
        </row>
        <row r="161">
          <cell r="B161" t="str">
            <v> </v>
          </cell>
          <cell r="C161" t="str">
            <v>4610</v>
          </cell>
          <cell r="D161" t="str">
            <v>Koszty postępowania sądowego i prokuratorskiego</v>
          </cell>
          <cell r="H161">
            <v>0</v>
          </cell>
        </row>
        <row r="162">
          <cell r="B162" t="str">
            <v> </v>
          </cell>
          <cell r="C162" t="str">
            <v>4700</v>
          </cell>
          <cell r="D162" t="str">
            <v>Szkolenia pracowników niebędących członkami korpusu służby cywilnej</v>
          </cell>
          <cell r="E162">
            <v>20000</v>
          </cell>
          <cell r="H162">
            <v>20000</v>
          </cell>
        </row>
        <row r="163">
          <cell r="B163" t="str">
            <v> </v>
          </cell>
          <cell r="C163" t="str">
            <v>4740</v>
          </cell>
          <cell r="D163" t="str">
            <v>Zakup materiałów papierniczych do sprzętu drukarskiego i urządzeń kserograficznych</v>
          </cell>
          <cell r="H163">
            <v>0</v>
          </cell>
        </row>
        <row r="164">
          <cell r="B164" t="str">
            <v> </v>
          </cell>
          <cell r="C164" t="str">
            <v>4750</v>
          </cell>
          <cell r="D164" t="str">
            <v>Zakup akcesoriów komputerowych, w tym programów i licencji</v>
          </cell>
          <cell r="H164">
            <v>0</v>
          </cell>
        </row>
        <row r="165">
          <cell r="B165" t="str">
            <v> </v>
          </cell>
          <cell r="C165" t="str">
            <v>6050</v>
          </cell>
          <cell r="D165" t="str">
            <v>Wydatki inwestycyjne jednostek budżetowych</v>
          </cell>
          <cell r="E165">
            <v>308000</v>
          </cell>
          <cell r="H165">
            <v>308000</v>
          </cell>
        </row>
        <row r="166">
          <cell r="B166" t="str">
            <v> </v>
          </cell>
          <cell r="C166" t="str">
            <v>6060</v>
          </cell>
          <cell r="D166" t="str">
            <v>Wydatki na zakupy inwestycyjne jednostek budżetowych</v>
          </cell>
        </row>
        <row r="167">
          <cell r="B167" t="str">
            <v>75045</v>
          </cell>
          <cell r="D167" t="str">
            <v>Komisje poborowe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B168" t="str">
            <v> </v>
          </cell>
          <cell r="C168" t="str">
            <v>4210</v>
          </cell>
          <cell r="D168" t="str">
            <v>Zakup materiałów i wyposażenia</v>
          </cell>
        </row>
        <row r="169">
          <cell r="B169" t="str">
            <v> </v>
          </cell>
          <cell r="C169" t="str">
            <v>4300</v>
          </cell>
          <cell r="D169" t="str">
            <v>Zakup usług pozostałych</v>
          </cell>
        </row>
        <row r="170">
          <cell r="B170" t="str">
            <v>75056</v>
          </cell>
          <cell r="D170" t="str">
            <v>Spis powszechny i inne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B171" t="str">
            <v> </v>
          </cell>
          <cell r="C171" t="str">
            <v>3020</v>
          </cell>
          <cell r="D171" t="str">
            <v>Wydatki osobowe niezaliczone do wynagrodzeń</v>
          </cell>
        </row>
        <row r="172">
          <cell r="B172" t="str">
            <v> </v>
          </cell>
          <cell r="C172" t="str">
            <v>3040</v>
          </cell>
          <cell r="D172" t="str">
            <v>Nagrody o charakterze szczególnycm niezaliczane do wynagrodzeń</v>
          </cell>
        </row>
        <row r="173">
          <cell r="B173" t="str">
            <v> </v>
          </cell>
          <cell r="C173" t="str">
            <v>4110</v>
          </cell>
          <cell r="D173" t="str">
            <v>Składki na ubezpieczenia społeczne</v>
          </cell>
        </row>
        <row r="174">
          <cell r="B174" t="str">
            <v> </v>
          </cell>
          <cell r="C174" t="str">
            <v>4120</v>
          </cell>
          <cell r="D174" t="str">
            <v>Składki na Fundusz Pracy</v>
          </cell>
        </row>
        <row r="175">
          <cell r="B175" t="str">
            <v> </v>
          </cell>
          <cell r="C175" t="str">
            <v>4170</v>
          </cell>
          <cell r="D175" t="str">
            <v>Wynagrodzenia bezosobowe</v>
          </cell>
        </row>
        <row r="176">
          <cell r="B176" t="str">
            <v> </v>
          </cell>
          <cell r="C176" t="str">
            <v>4210</v>
          </cell>
          <cell r="D176" t="str">
            <v>Zakup materiałów i wyposażenia</v>
          </cell>
        </row>
        <row r="177">
          <cell r="B177" t="str">
            <v> </v>
          </cell>
          <cell r="C177" t="str">
            <v>4740</v>
          </cell>
          <cell r="D177" t="str">
            <v>Zakup materiałów papierniczych do sprzętu drukarskiego i urządzeń kserograficznych</v>
          </cell>
        </row>
        <row r="178">
          <cell r="B178" t="str">
            <v> </v>
          </cell>
          <cell r="C178" t="str">
            <v>4750</v>
          </cell>
          <cell r="D178" t="str">
            <v>Zakup akcesoriów komputerowych, w tym programów i licencji</v>
          </cell>
        </row>
        <row r="179">
          <cell r="B179" t="str">
            <v>75075</v>
          </cell>
          <cell r="D179" t="str">
            <v>Promocja jednostek samorządu terytorialnego</v>
          </cell>
          <cell r="E179">
            <v>119000</v>
          </cell>
          <cell r="F179">
            <v>0</v>
          </cell>
          <cell r="G179">
            <v>0</v>
          </cell>
          <cell r="H179">
            <v>119000</v>
          </cell>
        </row>
        <row r="180">
          <cell r="B180" t="str">
            <v> </v>
          </cell>
          <cell r="C180" t="str">
            <v>2310</v>
          </cell>
          <cell r="D180" t="str">
            <v>Dotacje celowe przekazane gminie na zadania bieżące realizowane na podstawie porozumień  (umów) między jednostkami samorządu terytorialnego</v>
          </cell>
          <cell r="E180">
            <v>4000</v>
          </cell>
          <cell r="H180">
            <v>4000</v>
          </cell>
        </row>
        <row r="181">
          <cell r="B181" t="str">
            <v> </v>
          </cell>
          <cell r="C181" t="str">
            <v>4170</v>
          </cell>
          <cell r="D181" t="str">
            <v>Wynagrodzenia bezosobowe</v>
          </cell>
          <cell r="E181">
            <v>0</v>
          </cell>
          <cell r="H181">
            <v>0</v>
          </cell>
        </row>
        <row r="182">
          <cell r="B182" t="str">
            <v> </v>
          </cell>
          <cell r="C182" t="str">
            <v>4177</v>
          </cell>
          <cell r="D182" t="str">
            <v>Wynagrodzenia bezosobowe</v>
          </cell>
          <cell r="H182">
            <v>0</v>
          </cell>
        </row>
        <row r="183">
          <cell r="B183" t="str">
            <v> </v>
          </cell>
          <cell r="C183" t="str">
            <v>4179</v>
          </cell>
          <cell r="D183" t="str">
            <v>Wynagrodzenia bezosobowe</v>
          </cell>
          <cell r="H183">
            <v>0</v>
          </cell>
        </row>
        <row r="184">
          <cell r="B184" t="str">
            <v> </v>
          </cell>
          <cell r="C184" t="str">
            <v>4210</v>
          </cell>
          <cell r="D184" t="str">
            <v>Zakup materiałów i wyposażenia</v>
          </cell>
          <cell r="E184">
            <v>37000</v>
          </cell>
          <cell r="H184">
            <v>37000</v>
          </cell>
        </row>
        <row r="185">
          <cell r="B185" t="str">
            <v> </v>
          </cell>
          <cell r="C185" t="str">
            <v>4217</v>
          </cell>
          <cell r="D185" t="str">
            <v>Zakup materiałów i wyposażenia</v>
          </cell>
          <cell r="H185">
            <v>0</v>
          </cell>
        </row>
        <row r="186">
          <cell r="B186" t="str">
            <v> </v>
          </cell>
          <cell r="C186" t="str">
            <v>4219</v>
          </cell>
          <cell r="D186" t="str">
            <v>Zakup materiałów i wyposażenia</v>
          </cell>
          <cell r="H186">
            <v>0</v>
          </cell>
        </row>
        <row r="187">
          <cell r="C187" t="str">
            <v>4300</v>
          </cell>
          <cell r="D187" t="str">
            <v>Zakup usług pozostałych</v>
          </cell>
          <cell r="E187">
            <v>78000</v>
          </cell>
          <cell r="H187">
            <v>78000</v>
          </cell>
        </row>
        <row r="188">
          <cell r="C188" t="str">
            <v>4307</v>
          </cell>
          <cell r="D188" t="str">
            <v>Zakup usług pozostałych</v>
          </cell>
        </row>
        <row r="189">
          <cell r="B189" t="str">
            <v> </v>
          </cell>
          <cell r="C189" t="str">
            <v>4309</v>
          </cell>
          <cell r="D189" t="str">
            <v>Zakup usług pozostałych</v>
          </cell>
        </row>
        <row r="190">
          <cell r="B190" t="str">
            <v>75095</v>
          </cell>
          <cell r="D190" t="str">
            <v>Pozostała działalność</v>
          </cell>
          <cell r="E190">
            <v>114700</v>
          </cell>
          <cell r="F190">
            <v>0</v>
          </cell>
          <cell r="G190">
            <v>0</v>
          </cell>
          <cell r="H190">
            <v>114700</v>
          </cell>
        </row>
        <row r="191">
          <cell r="B191" t="str">
            <v> </v>
          </cell>
          <cell r="C191" t="str">
            <v>3030</v>
          </cell>
          <cell r="D191" t="str">
            <v>Różne wydatki na rzecz osób fizycznych</v>
          </cell>
          <cell r="E191">
            <v>95000</v>
          </cell>
          <cell r="H191">
            <v>95000</v>
          </cell>
        </row>
        <row r="192">
          <cell r="C192" t="str">
            <v>4210</v>
          </cell>
          <cell r="D192" t="str">
            <v>Zakup materiałów i wyposażenia</v>
          </cell>
          <cell r="E192">
            <v>19700</v>
          </cell>
          <cell r="H192">
            <v>19700</v>
          </cell>
        </row>
        <row r="193">
          <cell r="C193" t="str">
            <v>4300</v>
          </cell>
          <cell r="D193" t="str">
            <v>Zakup usług pozostałych</v>
          </cell>
        </row>
        <row r="194">
          <cell r="A194" t="str">
            <v>751</v>
          </cell>
          <cell r="D194" t="str">
            <v>Urzędy naczelnych organów władzy państwowej, kontroli i ochrony prawa oraz sądownictwa</v>
          </cell>
          <cell r="E194">
            <v>12872</v>
          </cell>
          <cell r="F194">
            <v>0</v>
          </cell>
          <cell r="G194">
            <v>0</v>
          </cell>
          <cell r="H194">
            <v>12872</v>
          </cell>
        </row>
        <row r="195">
          <cell r="B195" t="str">
            <v>75101</v>
          </cell>
          <cell r="D195" t="str">
            <v>Urzędy naczelnych organów władzy państwowej, kontroli i ochrony prawa</v>
          </cell>
          <cell r="E195">
            <v>12872</v>
          </cell>
          <cell r="F195">
            <v>0</v>
          </cell>
          <cell r="G195">
            <v>0</v>
          </cell>
          <cell r="H195">
            <v>12872</v>
          </cell>
        </row>
        <row r="196">
          <cell r="B196" t="str">
            <v> </v>
          </cell>
          <cell r="C196" t="str">
            <v>4110</v>
          </cell>
          <cell r="D196" t="str">
            <v>Składki na ubezpieczenia społeczne</v>
          </cell>
          <cell r="E196">
            <v>344.83</v>
          </cell>
          <cell r="H196">
            <v>344.83</v>
          </cell>
        </row>
        <row r="197">
          <cell r="B197" t="str">
            <v> </v>
          </cell>
          <cell r="C197" t="str">
            <v>4120</v>
          </cell>
          <cell r="D197" t="str">
            <v>Składki na Fundusz Pracy</v>
          </cell>
          <cell r="E197">
            <v>49.15</v>
          </cell>
          <cell r="H197">
            <v>49.15</v>
          </cell>
        </row>
        <row r="198">
          <cell r="B198" t="str">
            <v> </v>
          </cell>
          <cell r="C198" t="str">
            <v>4170</v>
          </cell>
          <cell r="D198" t="str">
            <v>Wynagrodzenia bezosobowe</v>
          </cell>
          <cell r="E198">
            <v>2006.02</v>
          </cell>
          <cell r="H198">
            <v>2006.02</v>
          </cell>
        </row>
        <row r="199">
          <cell r="B199" t="str">
            <v> </v>
          </cell>
          <cell r="C199" t="str">
            <v>4210</v>
          </cell>
          <cell r="D199" t="str">
            <v>Zakup materiałów i wyposażenia</v>
          </cell>
          <cell r="E199">
            <v>10472</v>
          </cell>
          <cell r="H199">
            <v>10472</v>
          </cell>
        </row>
        <row r="200">
          <cell r="B200" t="str">
            <v>75107</v>
          </cell>
          <cell r="D200" t="str">
            <v>Wybory Prezydenta Rzeczypospolitej Polskiej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B201" t="str">
            <v> </v>
          </cell>
          <cell r="C201" t="str">
            <v>3030</v>
          </cell>
          <cell r="D201" t="str">
            <v>Różne wydatki na rzecz osób fizycznych</v>
          </cell>
          <cell r="E201">
            <v>0</v>
          </cell>
          <cell r="H201">
            <v>0</v>
          </cell>
        </row>
        <row r="202">
          <cell r="B202" t="str">
            <v> </v>
          </cell>
          <cell r="C202" t="str">
            <v>4170</v>
          </cell>
          <cell r="D202" t="str">
            <v>Wynagrodzenia bezosobowe</v>
          </cell>
          <cell r="E202">
            <v>0</v>
          </cell>
          <cell r="H202">
            <v>0</v>
          </cell>
        </row>
        <row r="203">
          <cell r="B203" t="str">
            <v> </v>
          </cell>
          <cell r="C203" t="str">
            <v>4210</v>
          </cell>
          <cell r="D203" t="str">
            <v>Zakup materiałów i wyposażenia</v>
          </cell>
          <cell r="E203">
            <v>0</v>
          </cell>
          <cell r="H203">
            <v>0</v>
          </cell>
        </row>
        <row r="204">
          <cell r="B204" t="str">
            <v> </v>
          </cell>
          <cell r="C204" t="str">
            <v>4300</v>
          </cell>
          <cell r="D204" t="str">
            <v>Zakup usług pozostałych</v>
          </cell>
          <cell r="E204">
            <v>0</v>
          </cell>
          <cell r="H204">
            <v>0</v>
          </cell>
        </row>
        <row r="205">
          <cell r="B205" t="str">
            <v>75108</v>
          </cell>
          <cell r="D205" t="str">
            <v>Wybory do Sejmu i Senatu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B206" t="str">
            <v> </v>
          </cell>
          <cell r="C206" t="str">
            <v>3030</v>
          </cell>
          <cell r="D206" t="str">
            <v>Różne wydatki na rzecz osób fizycznych</v>
          </cell>
          <cell r="E206">
            <v>0</v>
          </cell>
          <cell r="H206">
            <v>0</v>
          </cell>
        </row>
        <row r="207">
          <cell r="B207" t="str">
            <v> </v>
          </cell>
          <cell r="C207" t="str">
            <v>4110</v>
          </cell>
          <cell r="D207" t="str">
            <v>Składki na ubezpieczenia społeczne</v>
          </cell>
        </row>
        <row r="208">
          <cell r="B208" t="str">
            <v> </v>
          </cell>
          <cell r="C208" t="str">
            <v>4120</v>
          </cell>
          <cell r="D208" t="str">
            <v>Składki na Fundusz Pracy</v>
          </cell>
        </row>
        <row r="209">
          <cell r="B209" t="str">
            <v> </v>
          </cell>
          <cell r="C209" t="str">
            <v>4170</v>
          </cell>
          <cell r="D209" t="str">
            <v>Wynagrodzenia bezosobowe</v>
          </cell>
          <cell r="E209">
            <v>0</v>
          </cell>
          <cell r="H209">
            <v>0</v>
          </cell>
        </row>
        <row r="210">
          <cell r="B210" t="str">
            <v> </v>
          </cell>
          <cell r="C210" t="str">
            <v>4210</v>
          </cell>
          <cell r="D210" t="str">
            <v>Zakup materiałów i wyposażenia</v>
          </cell>
          <cell r="E210">
            <v>0</v>
          </cell>
          <cell r="H210">
            <v>0</v>
          </cell>
        </row>
        <row r="211">
          <cell r="B211" t="str">
            <v> </v>
          </cell>
          <cell r="C211" t="str">
            <v>4300</v>
          </cell>
          <cell r="D211" t="str">
            <v>Zakup usług pozostałych</v>
          </cell>
          <cell r="E211">
            <v>0</v>
          </cell>
          <cell r="H211">
            <v>0</v>
          </cell>
        </row>
        <row r="212">
          <cell r="B212" t="str">
            <v> </v>
          </cell>
          <cell r="C212" t="str">
            <v>4360</v>
          </cell>
          <cell r="D212" t="str">
            <v>Opłaty z tytułu zakupu usług telekomunikacyjnych świadczonych w ruchomej publicznej sieci telefonicznej</v>
          </cell>
        </row>
        <row r="213">
          <cell r="B213" t="str">
            <v> </v>
          </cell>
          <cell r="C213" t="str">
            <v>4410</v>
          </cell>
          <cell r="D213" t="str">
            <v>Podróże służbowe krajowe</v>
          </cell>
        </row>
        <row r="214">
          <cell r="B214" t="str">
            <v>75109</v>
          </cell>
          <cell r="D214" t="str">
            <v>Wybory do rad gmin, rad powiatów i sejmików województw, wybory wójtów, burmistrzów i prezydentów miast oraz referenda gminne, powiatowe i wojewódzkie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B215" t="str">
            <v> </v>
          </cell>
          <cell r="C215" t="str">
            <v>3030</v>
          </cell>
          <cell r="D215" t="str">
            <v>Różne wydatki na rzecz osób fizycznych</v>
          </cell>
          <cell r="E215">
            <v>0</v>
          </cell>
          <cell r="H215">
            <v>0</v>
          </cell>
        </row>
        <row r="216">
          <cell r="B216" t="str">
            <v> </v>
          </cell>
          <cell r="C216" t="str">
            <v>4170</v>
          </cell>
          <cell r="D216" t="str">
            <v>Wynagrodzenia bezosobowe</v>
          </cell>
          <cell r="E216">
            <v>0</v>
          </cell>
          <cell r="H216">
            <v>0</v>
          </cell>
        </row>
        <row r="217">
          <cell r="B217" t="str">
            <v> </v>
          </cell>
          <cell r="C217" t="str">
            <v>4210</v>
          </cell>
          <cell r="D217" t="str">
            <v>Zakup materiałów i wyposażenia</v>
          </cell>
          <cell r="E217">
            <v>0</v>
          </cell>
          <cell r="H217">
            <v>0</v>
          </cell>
        </row>
        <row r="218">
          <cell r="B218" t="str">
            <v> </v>
          </cell>
          <cell r="C218" t="str">
            <v>4410</v>
          </cell>
          <cell r="D218" t="str">
            <v>Podróże służbowe krajowe</v>
          </cell>
          <cell r="E218">
            <v>0</v>
          </cell>
          <cell r="H218">
            <v>0</v>
          </cell>
        </row>
        <row r="219">
          <cell r="B219" t="str">
            <v>75110</v>
          </cell>
          <cell r="D219" t="str">
            <v>Refeerenda ogólnokrajowe i konstytucyjne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B220" t="str">
            <v> </v>
          </cell>
          <cell r="C220" t="str">
            <v>3030</v>
          </cell>
          <cell r="D220" t="str">
            <v>Różne wydatki na rzecz osób fizycznych</v>
          </cell>
          <cell r="E220">
            <v>0</v>
          </cell>
          <cell r="H220">
            <v>0</v>
          </cell>
        </row>
        <row r="221">
          <cell r="B221" t="str">
            <v> </v>
          </cell>
          <cell r="C221" t="str">
            <v>4170</v>
          </cell>
          <cell r="D221" t="str">
            <v>Wynagrodzenia bezosobowe</v>
          </cell>
          <cell r="E221">
            <v>0</v>
          </cell>
          <cell r="H221">
            <v>0</v>
          </cell>
        </row>
        <row r="222">
          <cell r="B222" t="str">
            <v> </v>
          </cell>
          <cell r="C222" t="str">
            <v>4210</v>
          </cell>
          <cell r="D222" t="str">
            <v>Zakup materiałów i wyposażenia</v>
          </cell>
          <cell r="E222">
            <v>0</v>
          </cell>
          <cell r="H222">
            <v>0</v>
          </cell>
        </row>
        <row r="223">
          <cell r="B223" t="str">
            <v> </v>
          </cell>
          <cell r="C223" t="str">
            <v>4300</v>
          </cell>
          <cell r="D223" t="str">
            <v>Zakup usług pozosatałych</v>
          </cell>
          <cell r="E223">
            <v>0</v>
          </cell>
          <cell r="H223">
            <v>0</v>
          </cell>
        </row>
        <row r="224">
          <cell r="B224" t="str">
            <v> </v>
          </cell>
          <cell r="C224" t="str">
            <v>4740</v>
          </cell>
          <cell r="D224" t="str">
            <v>Zakup materiałów papierniczych do sprzętu drukarskiego i urządzeń kserograficznych</v>
          </cell>
        </row>
        <row r="225">
          <cell r="B225" t="str">
            <v> </v>
          </cell>
          <cell r="C225" t="str">
            <v>4750</v>
          </cell>
          <cell r="D225" t="str">
            <v>Zakup akcesoriów komputerowych, w tym programów i licencji</v>
          </cell>
        </row>
        <row r="226">
          <cell r="A226" t="str">
            <v>752</v>
          </cell>
          <cell r="D226" t="str">
            <v>Obrona narodowa</v>
          </cell>
          <cell r="E226">
            <v>7000</v>
          </cell>
          <cell r="F226">
            <v>0</v>
          </cell>
          <cell r="G226">
            <v>0</v>
          </cell>
          <cell r="H226">
            <v>7000</v>
          </cell>
        </row>
        <row r="227">
          <cell r="B227" t="str">
            <v>75212</v>
          </cell>
          <cell r="D227" t="str">
            <v>Pozostałe wydatki obronne</v>
          </cell>
          <cell r="E227">
            <v>7000</v>
          </cell>
          <cell r="F227">
            <v>0</v>
          </cell>
          <cell r="G227">
            <v>0</v>
          </cell>
          <cell r="H227">
            <v>7000</v>
          </cell>
        </row>
        <row r="228">
          <cell r="B228" t="str">
            <v> </v>
          </cell>
          <cell r="C228" t="str">
            <v>3030</v>
          </cell>
          <cell r="D228" t="str">
            <v>Różne wydatki na rzecz osób fizycznych</v>
          </cell>
          <cell r="E228">
            <v>5000</v>
          </cell>
          <cell r="H228">
            <v>5000</v>
          </cell>
        </row>
        <row r="229">
          <cell r="B229" t="str">
            <v> </v>
          </cell>
          <cell r="C229" t="str">
            <v>4210</v>
          </cell>
          <cell r="D229" t="str">
            <v>Zakup materiałów i wyposażenia</v>
          </cell>
          <cell r="E229">
            <v>1000</v>
          </cell>
          <cell r="H229">
            <v>1000</v>
          </cell>
        </row>
        <row r="230">
          <cell r="B230" t="str">
            <v> </v>
          </cell>
          <cell r="C230" t="str">
            <v>4300</v>
          </cell>
          <cell r="D230" t="str">
            <v>Zakup usług pozostałych</v>
          </cell>
          <cell r="E230">
            <v>1000</v>
          </cell>
          <cell r="H230">
            <v>1000</v>
          </cell>
        </row>
        <row r="231">
          <cell r="A231" t="str">
            <v>754</v>
          </cell>
          <cell r="D231" t="str">
            <v>Bezpieczeństwo publiczne i ochrona przeciwpożarowa</v>
          </cell>
          <cell r="E231">
            <v>264450</v>
          </cell>
          <cell r="F231">
            <v>0</v>
          </cell>
          <cell r="G231">
            <v>0</v>
          </cell>
          <cell r="H231">
            <v>264450</v>
          </cell>
        </row>
        <row r="232">
          <cell r="B232" t="str">
            <v>75405</v>
          </cell>
          <cell r="D232" t="str">
            <v>Komendy powiatowe Policji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B233" t="str">
            <v> </v>
          </cell>
          <cell r="C233" t="str">
            <v>6170</v>
          </cell>
          <cell r="D233" t="str">
            <v>Wpłaty jednostek na państwowy fundusz celowy na finansowanie lub dofinansowanie zadań inwestycyjnych</v>
          </cell>
        </row>
        <row r="234">
          <cell r="B234" t="str">
            <v>75411</v>
          </cell>
          <cell r="D234" t="str">
            <v>Komendy powiatowe Państwowej Straży Pożarnej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B235" t="str">
            <v> </v>
          </cell>
          <cell r="C235" t="str">
            <v>2320</v>
          </cell>
          <cell r="D235" t="str">
            <v>Dotacje celowe przekazane dla powiatu na zadania bieżące realizowane na podstawie porozumień (umów) między jednostkami samorządu terytorialnego</v>
          </cell>
        </row>
        <row r="236">
          <cell r="B236" t="str">
            <v> </v>
          </cell>
          <cell r="C236" t="str">
            <v>6620</v>
          </cell>
          <cell r="D236" t="str">
            <v>Dotacje celowe przekazane dla powiatu na inwestycje i zakupy inwestycyjne realizowane na podstawie porozumień (umów) między jednostkami samorządu terytorialnego</v>
          </cell>
        </row>
        <row r="237">
          <cell r="B237" t="str">
            <v>75412</v>
          </cell>
          <cell r="D237" t="str">
            <v>Ochotnicze straże pożarne</v>
          </cell>
          <cell r="E237">
            <v>246950</v>
          </cell>
          <cell r="F237">
            <v>0</v>
          </cell>
          <cell r="G237">
            <v>0</v>
          </cell>
          <cell r="H237">
            <v>246950</v>
          </cell>
        </row>
        <row r="238">
          <cell r="B238" t="str">
            <v> </v>
          </cell>
          <cell r="C238" t="str">
            <v>2320</v>
          </cell>
          <cell r="D238" t="str">
            <v>Dotacje celowe przekazane dla powiatu na zadania bieżące realizowane na podstawie porozumień (umów) między jednostkami samorządu terytorialnego</v>
          </cell>
          <cell r="E238">
            <v>1000</v>
          </cell>
          <cell r="H238">
            <v>1000</v>
          </cell>
        </row>
        <row r="239">
          <cell r="B239" t="str">
            <v> </v>
          </cell>
          <cell r="C239" t="str">
            <v>1.</v>
          </cell>
          <cell r="D239" t="str">
            <v>Zawody powiatowe</v>
          </cell>
          <cell r="E239">
            <v>1000</v>
          </cell>
          <cell r="H239">
            <v>1000</v>
          </cell>
        </row>
        <row r="240">
          <cell r="B240" t="str">
            <v> </v>
          </cell>
          <cell r="C240" t="str">
            <v>2.</v>
          </cell>
          <cell r="H240">
            <v>0</v>
          </cell>
        </row>
        <row r="241">
          <cell r="B241" t="str">
            <v> </v>
          </cell>
          <cell r="C241" t="str">
            <v>3.</v>
          </cell>
          <cell r="H241">
            <v>0</v>
          </cell>
        </row>
        <row r="242">
          <cell r="C242" t="str">
            <v>4.</v>
          </cell>
          <cell r="H242">
            <v>0</v>
          </cell>
        </row>
        <row r="243">
          <cell r="B243" t="str">
            <v> </v>
          </cell>
          <cell r="C243" t="str">
            <v>3030</v>
          </cell>
          <cell r="D243" t="str">
            <v>Różne wydatki na rzecz osób fizycznych</v>
          </cell>
          <cell r="E243">
            <v>20000</v>
          </cell>
          <cell r="H243">
            <v>20000</v>
          </cell>
        </row>
        <row r="244">
          <cell r="B244" t="str">
            <v> </v>
          </cell>
          <cell r="C244" t="str">
            <v>4110</v>
          </cell>
          <cell r="D244" t="str">
            <v>Składki na ubezpieczenia społeczne</v>
          </cell>
          <cell r="E244">
            <v>3000</v>
          </cell>
          <cell r="H244">
            <v>3000</v>
          </cell>
        </row>
        <row r="245">
          <cell r="B245" t="str">
            <v> </v>
          </cell>
          <cell r="C245" t="str">
            <v>4120</v>
          </cell>
          <cell r="D245" t="str">
            <v>Składki na Fundusz Pracy</v>
          </cell>
          <cell r="E245">
            <v>450</v>
          </cell>
          <cell r="H245">
            <v>450</v>
          </cell>
        </row>
        <row r="246">
          <cell r="B246" t="str">
            <v> </v>
          </cell>
          <cell r="C246" t="str">
            <v>4170</v>
          </cell>
          <cell r="D246" t="str">
            <v>Wynagrodzenia bezosobowe</v>
          </cell>
          <cell r="E246">
            <v>32000</v>
          </cell>
          <cell r="H246">
            <v>32000</v>
          </cell>
        </row>
        <row r="247">
          <cell r="B247" t="str">
            <v> </v>
          </cell>
          <cell r="C247" t="str">
            <v>4210</v>
          </cell>
          <cell r="D247" t="str">
            <v>Zakup materiałów i wyposażenia</v>
          </cell>
          <cell r="E247">
            <v>58300</v>
          </cell>
          <cell r="H247">
            <v>58300</v>
          </cell>
        </row>
        <row r="248">
          <cell r="B248" t="str">
            <v> </v>
          </cell>
          <cell r="C248" t="str">
            <v>4260</v>
          </cell>
          <cell r="D248" t="str">
            <v>Zakup energii</v>
          </cell>
          <cell r="E248">
            <v>40000</v>
          </cell>
          <cell r="H248">
            <v>40000</v>
          </cell>
        </row>
        <row r="249">
          <cell r="B249" t="str">
            <v> </v>
          </cell>
          <cell r="C249" t="str">
            <v>4270</v>
          </cell>
          <cell r="D249" t="str">
            <v>Zakup usług remontowych</v>
          </cell>
          <cell r="E249">
            <v>5000</v>
          </cell>
          <cell r="H249">
            <v>5000</v>
          </cell>
        </row>
        <row r="250">
          <cell r="B250" t="str">
            <v> </v>
          </cell>
          <cell r="C250" t="str">
            <v>4280</v>
          </cell>
          <cell r="D250" t="str">
            <v>Zakup usług zdrowotnych</v>
          </cell>
          <cell r="E250">
            <v>10000</v>
          </cell>
          <cell r="H250">
            <v>10000</v>
          </cell>
        </row>
        <row r="251">
          <cell r="B251" t="str">
            <v> </v>
          </cell>
          <cell r="C251" t="str">
            <v>4300</v>
          </cell>
          <cell r="D251" t="str">
            <v>Zakup usług pozostałych</v>
          </cell>
          <cell r="E251">
            <v>33000</v>
          </cell>
          <cell r="H251">
            <v>33000</v>
          </cell>
        </row>
        <row r="252">
          <cell r="B252" t="str">
            <v> </v>
          </cell>
          <cell r="C252" t="str">
            <v>4410</v>
          </cell>
          <cell r="D252" t="str">
            <v>Podróże służbowe krajowe</v>
          </cell>
          <cell r="E252">
            <v>500</v>
          </cell>
          <cell r="H252">
            <v>500</v>
          </cell>
        </row>
        <row r="253">
          <cell r="B253" t="str">
            <v> </v>
          </cell>
          <cell r="C253" t="str">
            <v>4430</v>
          </cell>
          <cell r="D253" t="str">
            <v>Różne opłaty i składki</v>
          </cell>
          <cell r="E253">
            <v>42000</v>
          </cell>
          <cell r="H253">
            <v>42000</v>
          </cell>
        </row>
        <row r="254">
          <cell r="C254" t="str">
            <v>4580</v>
          </cell>
          <cell r="D254" t="str">
            <v>Pozostałe odsetki</v>
          </cell>
          <cell r="H254">
            <v>0</v>
          </cell>
        </row>
        <row r="255">
          <cell r="B255" t="str">
            <v> </v>
          </cell>
          <cell r="C255" t="str">
            <v>4700</v>
          </cell>
          <cell r="D255" t="str">
            <v>Szkolenia pracowników niebędących członkami korpusu służby cywilnej</v>
          </cell>
          <cell r="E255">
            <v>0</v>
          </cell>
          <cell r="H255">
            <v>0</v>
          </cell>
        </row>
        <row r="256">
          <cell r="B256" t="str">
            <v> </v>
          </cell>
          <cell r="C256" t="str">
            <v>6050</v>
          </cell>
          <cell r="D256" t="str">
            <v>Wydatki inwestycyjne jednostek budżetowych</v>
          </cell>
          <cell r="H256">
            <v>0</v>
          </cell>
        </row>
        <row r="257">
          <cell r="B257" t="str">
            <v> </v>
          </cell>
          <cell r="C257" t="str">
            <v>6060</v>
          </cell>
          <cell r="D257" t="str">
            <v>Wydatki na zakupy inwestycyjne jednostek budżetowych</v>
          </cell>
          <cell r="E257">
            <v>1700</v>
          </cell>
          <cell r="H257">
            <v>1700</v>
          </cell>
        </row>
        <row r="258">
          <cell r="B258" t="str">
            <v>75414</v>
          </cell>
          <cell r="D258" t="str">
            <v>Obrona cywilna</v>
          </cell>
          <cell r="E258">
            <v>3000</v>
          </cell>
          <cell r="F258">
            <v>0</v>
          </cell>
          <cell r="G258">
            <v>0</v>
          </cell>
          <cell r="H258">
            <v>3000</v>
          </cell>
        </row>
        <row r="259">
          <cell r="B259" t="str">
            <v> </v>
          </cell>
          <cell r="C259" t="str">
            <v>4300</v>
          </cell>
          <cell r="D259" t="str">
            <v>Zakup usług pozostałych</v>
          </cell>
          <cell r="E259">
            <v>3000</v>
          </cell>
          <cell r="H259">
            <v>3000</v>
          </cell>
        </row>
        <row r="260">
          <cell r="B260" t="str">
            <v> </v>
          </cell>
          <cell r="C260" t="str">
            <v>4410</v>
          </cell>
          <cell r="D260" t="str">
            <v>Podróże służbowe krajowe</v>
          </cell>
        </row>
        <row r="261">
          <cell r="B261" t="str">
            <v> </v>
          </cell>
          <cell r="C261" t="str">
            <v>4700</v>
          </cell>
          <cell r="D261" t="str">
            <v>Szkolenia pracowników niebędących członkami korpusu służby cywilnej</v>
          </cell>
        </row>
        <row r="262">
          <cell r="B262" t="str">
            <v>75421</v>
          </cell>
          <cell r="D262" t="str">
            <v>Zarządzanie kryzysowe</v>
          </cell>
          <cell r="E262">
            <v>2000</v>
          </cell>
          <cell r="F262">
            <v>0</v>
          </cell>
          <cell r="G262">
            <v>0</v>
          </cell>
          <cell r="H262">
            <v>2000</v>
          </cell>
        </row>
        <row r="263">
          <cell r="B263" t="str">
            <v> </v>
          </cell>
          <cell r="C263" t="str">
            <v>4210</v>
          </cell>
          <cell r="D263" t="str">
            <v>Zakup materiałów i wyposażenia</v>
          </cell>
          <cell r="E263">
            <v>2000</v>
          </cell>
          <cell r="H263">
            <v>2000</v>
          </cell>
        </row>
        <row r="264">
          <cell r="B264" t="str">
            <v> </v>
          </cell>
          <cell r="C264" t="str">
            <v>4300</v>
          </cell>
          <cell r="D264" t="str">
            <v>Zakup usług pozostałych</v>
          </cell>
        </row>
        <row r="265">
          <cell r="B265" t="str">
            <v> </v>
          </cell>
          <cell r="C265" t="str">
            <v>4700</v>
          </cell>
          <cell r="D265" t="str">
            <v>Szkolenia pracowników niebędących członkami korpusu służby cywilnej</v>
          </cell>
        </row>
        <row r="266">
          <cell r="B266" t="str">
            <v> </v>
          </cell>
          <cell r="C266" t="str">
            <v>4810</v>
          </cell>
          <cell r="D266" t="str">
            <v>Rezerwy</v>
          </cell>
        </row>
        <row r="267">
          <cell r="B267" t="str">
            <v>75495</v>
          </cell>
          <cell r="D267" t="str">
            <v>Pozostała działalność</v>
          </cell>
          <cell r="E267">
            <v>12500</v>
          </cell>
          <cell r="F267">
            <v>0</v>
          </cell>
          <cell r="G267">
            <v>0</v>
          </cell>
          <cell r="H267">
            <v>12500</v>
          </cell>
        </row>
        <row r="268">
          <cell r="B268" t="str">
            <v> </v>
          </cell>
          <cell r="C268" t="str">
            <v>4210</v>
          </cell>
          <cell r="D268" t="str">
            <v>Zakup materiałów i wyposażenia</v>
          </cell>
        </row>
        <row r="269">
          <cell r="B269" t="str">
            <v> </v>
          </cell>
          <cell r="C269" t="str">
            <v>4300</v>
          </cell>
          <cell r="D269" t="str">
            <v>Zakup usług pozostałych</v>
          </cell>
        </row>
        <row r="270">
          <cell r="B270" t="str">
            <v> </v>
          </cell>
          <cell r="C270" t="str">
            <v>6060</v>
          </cell>
          <cell r="D270" t="str">
            <v>Wydatki na zakupy inwestycyjne jednostek budżetowych</v>
          </cell>
          <cell r="E270">
            <v>12500</v>
          </cell>
          <cell r="H270">
            <v>12500</v>
          </cell>
        </row>
        <row r="271">
          <cell r="A271" t="str">
            <v>756</v>
          </cell>
          <cell r="D271" t="str">
            <v>Dochody od osób prawnych, od osób fizycznych i od innych jednostek nieposiadających osobowości prawnej oraz wydatki związane z ich poborem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B272" t="str">
            <v>75647</v>
          </cell>
          <cell r="D272" t="str">
            <v>Pobór podatków, opłat i niepodatkowych należności budżetowych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B273" t="str">
            <v> </v>
          </cell>
          <cell r="C273" t="str">
            <v>4100</v>
          </cell>
          <cell r="D273" t="str">
            <v>Wynagrodzenia agencyjno - prowizyjne</v>
          </cell>
        </row>
        <row r="274">
          <cell r="B274" t="str">
            <v> </v>
          </cell>
          <cell r="C274" t="str">
            <v>4110</v>
          </cell>
          <cell r="D274" t="str">
            <v>Składki na ubezpieczenia społeczne</v>
          </cell>
        </row>
        <row r="275">
          <cell r="B275" t="str">
            <v> </v>
          </cell>
          <cell r="C275" t="str">
            <v>4120</v>
          </cell>
          <cell r="D275" t="str">
            <v>Składki na Fundusz Pracy</v>
          </cell>
        </row>
        <row r="276">
          <cell r="B276" t="str">
            <v> </v>
          </cell>
          <cell r="C276" t="str">
            <v>4170</v>
          </cell>
          <cell r="D276" t="str">
            <v>Wynagrodzenia bezosobowe</v>
          </cell>
        </row>
        <row r="277">
          <cell r="B277" t="str">
            <v> </v>
          </cell>
          <cell r="C277" t="str">
            <v>4210</v>
          </cell>
          <cell r="D277" t="str">
            <v>Zakup materiałów i wyposażenia</v>
          </cell>
        </row>
        <row r="278">
          <cell r="B278" t="str">
            <v> </v>
          </cell>
          <cell r="C278" t="str">
            <v>4300</v>
          </cell>
          <cell r="D278" t="str">
            <v>Zakup usług pozostałych</v>
          </cell>
        </row>
        <row r="279">
          <cell r="B279" t="str">
            <v> </v>
          </cell>
          <cell r="C279" t="str">
            <v>4390</v>
          </cell>
          <cell r="D279" t="str">
            <v>Zakup usług obejmujących wykonanie ekspertyz, analiz i opinii</v>
          </cell>
        </row>
        <row r="280">
          <cell r="B280" t="str">
            <v> </v>
          </cell>
          <cell r="C280" t="str">
            <v>4610</v>
          </cell>
          <cell r="D280" t="str">
            <v>Koszty postępowania sądowego i prokuratorskiego</v>
          </cell>
        </row>
        <row r="281">
          <cell r="B281" t="str">
            <v> </v>
          </cell>
          <cell r="C281" t="str">
            <v>4740</v>
          </cell>
          <cell r="D281" t="str">
            <v>Zakup materiałów papierniczych do sprzętu drukarskiego i urządzeń kserograficznych</v>
          </cell>
        </row>
        <row r="282">
          <cell r="B282" t="str">
            <v> </v>
          </cell>
          <cell r="C282" t="str">
            <v>4750</v>
          </cell>
          <cell r="D282" t="str">
            <v>Zakup akcesoriów komputerowych, w tym programów i licencji</v>
          </cell>
        </row>
        <row r="283">
          <cell r="A283" t="str">
            <v>757</v>
          </cell>
          <cell r="D283" t="str">
            <v>Obsługa długu publicznego</v>
          </cell>
          <cell r="E283">
            <v>150000</v>
          </cell>
          <cell r="F283">
            <v>0</v>
          </cell>
          <cell r="G283">
            <v>0</v>
          </cell>
          <cell r="H283">
            <v>150000</v>
          </cell>
        </row>
        <row r="284">
          <cell r="B284" t="str">
            <v>75702</v>
          </cell>
          <cell r="D284" t="str">
            <v>Obsługa papierów wartościowych, kredytów i pożyczek jednostek samorządu terytorialnego</v>
          </cell>
          <cell r="E284">
            <v>150000</v>
          </cell>
          <cell r="F284">
            <v>0</v>
          </cell>
          <cell r="G284">
            <v>0</v>
          </cell>
          <cell r="H284">
            <v>150000</v>
          </cell>
        </row>
        <row r="285">
          <cell r="B285" t="str">
            <v> </v>
          </cell>
          <cell r="C285" t="str">
            <v>8010</v>
          </cell>
          <cell r="D285" t="str">
            <v>Rozliczenia z bankami związane z obsługą długu publicznego</v>
          </cell>
        </row>
        <row r="286">
          <cell r="B286" t="str">
            <v> </v>
          </cell>
          <cell r="C286" t="str">
            <v>8070</v>
          </cell>
          <cell r="D286" t="str">
            <v>Odsetki i dyskonto od skarbowych papierów wartościowych, kredytów i pożyczek oraz innych instrumentów finansowych, związanych z obsługą długu krajowego</v>
          </cell>
        </row>
        <row r="287">
          <cell r="B287" t="str">
            <v> </v>
          </cell>
          <cell r="C287" t="str">
            <v>8110</v>
          </cell>
          <cell r="D287" t="str">
            <v>Odsetki od samorządowych papierów wartościowych lub zaciągniętych przez jednostkę samorządu terytorilanego kredytów i pożyczek </v>
          </cell>
          <cell r="E287">
            <v>150000</v>
          </cell>
          <cell r="H287">
            <v>150000</v>
          </cell>
        </row>
        <row r="288">
          <cell r="B288" t="str">
            <v>75704</v>
          </cell>
          <cell r="D288" t="str">
            <v>Rozliczenie z tytułu poręczeń i gwarancji udzielonych przez Skarb Państwa lub jednostkę samorządu terytorialnego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B289" t="str">
            <v> </v>
          </cell>
          <cell r="C289" t="str">
            <v>8020</v>
          </cell>
          <cell r="D289" t="str">
            <v>Wypłaty z tytułu gwarancji i poręczeń </v>
          </cell>
        </row>
        <row r="290">
          <cell r="A290" t="str">
            <v>758</v>
          </cell>
          <cell r="D290" t="str">
            <v>Różne rozliczenia</v>
          </cell>
          <cell r="E290">
            <v>160000</v>
          </cell>
          <cell r="F290">
            <v>0</v>
          </cell>
          <cell r="G290">
            <v>0</v>
          </cell>
          <cell r="H290">
            <v>160000</v>
          </cell>
        </row>
        <row r="291">
          <cell r="B291" t="str">
            <v>75818</v>
          </cell>
          <cell r="D291" t="str">
            <v>Rezerwy ogólne i celowe</v>
          </cell>
          <cell r="E291">
            <v>160000</v>
          </cell>
          <cell r="F291">
            <v>0</v>
          </cell>
          <cell r="G291">
            <v>0</v>
          </cell>
          <cell r="H291">
            <v>160000</v>
          </cell>
        </row>
        <row r="292">
          <cell r="B292" t="str">
            <v> </v>
          </cell>
          <cell r="C292" t="str">
            <v>4810</v>
          </cell>
          <cell r="D292" t="str">
            <v>Rezerwy</v>
          </cell>
          <cell r="E292">
            <v>160000</v>
          </cell>
          <cell r="H292">
            <v>160000</v>
          </cell>
        </row>
        <row r="293">
          <cell r="A293" t="str">
            <v>801</v>
          </cell>
          <cell r="D293" t="str">
            <v>Oświata i wychowanie</v>
          </cell>
          <cell r="E293">
            <v>12943404.79</v>
          </cell>
          <cell r="F293">
            <v>0</v>
          </cell>
          <cell r="G293">
            <v>0</v>
          </cell>
          <cell r="H293">
            <v>12943404.79</v>
          </cell>
        </row>
        <row r="294">
          <cell r="B294" t="str">
            <v>80101</v>
          </cell>
          <cell r="D294" t="str">
            <v>Szkoły podstawowe</v>
          </cell>
          <cell r="E294">
            <v>5724743.16</v>
          </cell>
          <cell r="F294">
            <v>0</v>
          </cell>
          <cell r="G294">
            <v>0</v>
          </cell>
          <cell r="H294">
            <v>5724743.16</v>
          </cell>
        </row>
        <row r="295">
          <cell r="B295" t="str">
            <v> </v>
          </cell>
          <cell r="C295" t="str">
            <v>2310</v>
          </cell>
          <cell r="D295" t="str">
            <v>Dotacje celowe przekazane gminie na zadania bieżące realizowane na podstawie porozumień  (umów) między jednostkami samorządu terytorialnego</v>
          </cell>
          <cell r="E295">
            <v>382000</v>
          </cell>
          <cell r="H295">
            <v>382000</v>
          </cell>
        </row>
        <row r="296">
          <cell r="B296" t="str">
            <v> </v>
          </cell>
          <cell r="C296" t="str">
            <v>2540</v>
          </cell>
          <cell r="D296" t="str">
            <v>Dotacja podmiotowa z budżetu dla niepublicznej jednostki systemu oświaty</v>
          </cell>
          <cell r="E296">
            <v>837000</v>
          </cell>
          <cell r="H296">
            <v>837000</v>
          </cell>
        </row>
        <row r="297">
          <cell r="B297" t="str">
            <v> </v>
          </cell>
          <cell r="C297" t="str">
            <v>2830</v>
          </cell>
          <cell r="D297" t="str">
            <v>Dotacja celowa z budżetu na finansowanie lub dofinansowanie zadań zleconych do realizacji </v>
          </cell>
          <cell r="E297">
            <v>6539.17</v>
          </cell>
          <cell r="H297">
            <v>6539.17</v>
          </cell>
        </row>
        <row r="298">
          <cell r="B298" t="str">
            <v> </v>
          </cell>
          <cell r="C298" t="str">
            <v>3020</v>
          </cell>
          <cell r="D298" t="str">
            <v>Wydatki osobowe niezaliczone do wynagrodzeń</v>
          </cell>
          <cell r="E298">
            <v>208778</v>
          </cell>
          <cell r="H298">
            <v>208778</v>
          </cell>
        </row>
        <row r="299">
          <cell r="B299" t="str">
            <v> </v>
          </cell>
          <cell r="C299" t="str">
            <v>4010</v>
          </cell>
          <cell r="D299" t="str">
            <v>Wynagrodzenia osobowe pracowników</v>
          </cell>
          <cell r="E299">
            <v>2751436</v>
          </cell>
          <cell r="H299">
            <v>2751436</v>
          </cell>
        </row>
        <row r="300">
          <cell r="B300" t="str">
            <v> </v>
          </cell>
          <cell r="C300" t="str">
            <v>4017</v>
          </cell>
          <cell r="D300" t="str">
            <v>Wynagrodzenia osobowe pracowników</v>
          </cell>
          <cell r="E300">
            <v>0</v>
          </cell>
          <cell r="H300">
            <v>0</v>
          </cell>
        </row>
        <row r="301">
          <cell r="B301" t="str">
            <v> </v>
          </cell>
          <cell r="C301" t="str">
            <v>4019</v>
          </cell>
          <cell r="D301" t="str">
            <v>Wynagrodzenia osobowe pracowników</v>
          </cell>
          <cell r="E301">
            <v>0</v>
          </cell>
          <cell r="H301">
            <v>0</v>
          </cell>
        </row>
        <row r="302">
          <cell r="B302" t="str">
            <v> </v>
          </cell>
          <cell r="C302" t="str">
            <v>4040</v>
          </cell>
          <cell r="D302" t="str">
            <v>Dodatkowe wynagrodzenie roczne</v>
          </cell>
          <cell r="E302">
            <v>232622</v>
          </cell>
          <cell r="H302">
            <v>232622</v>
          </cell>
        </row>
        <row r="303">
          <cell r="B303" t="str">
            <v> </v>
          </cell>
          <cell r="C303" t="str">
            <v>4110</v>
          </cell>
          <cell r="D303" t="str">
            <v>Składki na ubezpieczenia społeczne</v>
          </cell>
          <cell r="E303">
            <v>520288</v>
          </cell>
          <cell r="H303">
            <v>520288</v>
          </cell>
        </row>
        <row r="304">
          <cell r="B304" t="str">
            <v> </v>
          </cell>
          <cell r="C304" t="str">
            <v>4117</v>
          </cell>
          <cell r="D304" t="str">
            <v>Składki na ubezpieczenia społeczne</v>
          </cell>
          <cell r="E304">
            <v>0</v>
          </cell>
          <cell r="H304">
            <v>0</v>
          </cell>
        </row>
        <row r="305">
          <cell r="B305" t="str">
            <v> </v>
          </cell>
          <cell r="C305" t="str">
            <v>4119</v>
          </cell>
          <cell r="D305" t="str">
            <v>Składki na ubezpieczenia społeczne</v>
          </cell>
          <cell r="E305">
            <v>0</v>
          </cell>
          <cell r="H305">
            <v>0</v>
          </cell>
        </row>
        <row r="306">
          <cell r="B306" t="str">
            <v> </v>
          </cell>
          <cell r="C306" t="str">
            <v>4120</v>
          </cell>
          <cell r="D306" t="str">
            <v>Składki na Fundusz Pracy</v>
          </cell>
          <cell r="E306">
            <v>61594</v>
          </cell>
          <cell r="H306">
            <v>61594</v>
          </cell>
        </row>
        <row r="307">
          <cell r="B307" t="str">
            <v> </v>
          </cell>
          <cell r="C307" t="str">
            <v>4127</v>
          </cell>
          <cell r="D307" t="str">
            <v>Składki na Fundusz Pracy</v>
          </cell>
          <cell r="E307">
            <v>0</v>
          </cell>
          <cell r="H307">
            <v>0</v>
          </cell>
        </row>
        <row r="308">
          <cell r="B308" t="str">
            <v> </v>
          </cell>
          <cell r="C308" t="str">
            <v>4129</v>
          </cell>
          <cell r="D308" t="str">
            <v>Składki na Fundusz Pracy</v>
          </cell>
          <cell r="E308">
            <v>0</v>
          </cell>
          <cell r="H308">
            <v>0</v>
          </cell>
        </row>
        <row r="309">
          <cell r="B309" t="str">
            <v> </v>
          </cell>
          <cell r="C309" t="str">
            <v>4140</v>
          </cell>
          <cell r="D309" t="str">
            <v>Wpłaty na Państwowy Fundusz Rehabilitacji Osób Niepełnosprawnych</v>
          </cell>
          <cell r="E309">
            <v>0</v>
          </cell>
          <cell r="H309">
            <v>0</v>
          </cell>
        </row>
        <row r="310">
          <cell r="B310" t="str">
            <v> </v>
          </cell>
          <cell r="C310" t="str">
            <v>4170</v>
          </cell>
          <cell r="D310" t="str">
            <v>Wynagrodzenia bezosobowe</v>
          </cell>
          <cell r="E310">
            <v>0</v>
          </cell>
          <cell r="H310">
            <v>0</v>
          </cell>
        </row>
        <row r="311">
          <cell r="B311" t="str">
            <v> </v>
          </cell>
          <cell r="C311" t="str">
            <v>4177</v>
          </cell>
          <cell r="D311" t="str">
            <v>Wynagrodzenia bezosobowe</v>
          </cell>
          <cell r="E311">
            <v>0</v>
          </cell>
          <cell r="H311">
            <v>0</v>
          </cell>
        </row>
        <row r="312">
          <cell r="B312" t="str">
            <v> </v>
          </cell>
          <cell r="C312" t="str">
            <v>4179</v>
          </cell>
          <cell r="D312" t="str">
            <v>Wynagrodzenia bezosobowe</v>
          </cell>
          <cell r="E312">
            <v>0</v>
          </cell>
          <cell r="H312">
            <v>0</v>
          </cell>
        </row>
        <row r="313">
          <cell r="B313" t="str">
            <v> </v>
          </cell>
          <cell r="C313" t="str">
            <v>4210</v>
          </cell>
          <cell r="D313" t="str">
            <v>Zakup materiałów i wyposażenia</v>
          </cell>
          <cell r="E313">
            <v>182911.37</v>
          </cell>
          <cell r="H313">
            <v>182911.37</v>
          </cell>
        </row>
        <row r="314">
          <cell r="B314" t="str">
            <v> </v>
          </cell>
          <cell r="C314" t="str">
            <v>4217</v>
          </cell>
          <cell r="D314" t="str">
            <v>Zakup materiałów i wyposażenia</v>
          </cell>
          <cell r="E314">
            <v>0</v>
          </cell>
          <cell r="H314">
            <v>0</v>
          </cell>
        </row>
        <row r="315">
          <cell r="B315" t="str">
            <v> </v>
          </cell>
          <cell r="C315" t="str">
            <v>4219</v>
          </cell>
          <cell r="D315" t="str">
            <v>Zakup materiałów i wyposażenia</v>
          </cell>
          <cell r="E315">
            <v>0</v>
          </cell>
          <cell r="H315">
            <v>0</v>
          </cell>
        </row>
        <row r="316">
          <cell r="B316" t="str">
            <v> </v>
          </cell>
          <cell r="C316" t="str">
            <v>4240</v>
          </cell>
          <cell r="D316" t="str">
            <v>Zakup środków dydaktycznych i książek</v>
          </cell>
          <cell r="E316">
            <v>45677.62</v>
          </cell>
          <cell r="H316">
            <v>45677.62</v>
          </cell>
        </row>
        <row r="317">
          <cell r="B317" t="str">
            <v> </v>
          </cell>
          <cell r="C317" t="str">
            <v>4247</v>
          </cell>
          <cell r="D317" t="str">
            <v>Zakup pomocy naukowych, dydaktycznych i książek</v>
          </cell>
          <cell r="H317">
            <v>0</v>
          </cell>
        </row>
        <row r="318">
          <cell r="B318" t="str">
            <v> </v>
          </cell>
          <cell r="C318" t="str">
            <v>4249</v>
          </cell>
          <cell r="D318" t="str">
            <v>Zakup pomocy naukowych, dydaktycznych i książek</v>
          </cell>
          <cell r="H318">
            <v>0</v>
          </cell>
        </row>
        <row r="319">
          <cell r="B319" t="str">
            <v> </v>
          </cell>
          <cell r="C319" t="str">
            <v>4260</v>
          </cell>
          <cell r="D319" t="str">
            <v>Zakup energii</v>
          </cell>
          <cell r="E319">
            <v>112521</v>
          </cell>
          <cell r="H319">
            <v>112521</v>
          </cell>
        </row>
        <row r="320">
          <cell r="B320" t="str">
            <v> </v>
          </cell>
          <cell r="C320" t="str">
            <v>4270</v>
          </cell>
          <cell r="D320" t="str">
            <v>Zakup usług remontowych</v>
          </cell>
          <cell r="E320">
            <v>44000</v>
          </cell>
          <cell r="H320">
            <v>44000</v>
          </cell>
        </row>
        <row r="321">
          <cell r="B321" t="str">
            <v> </v>
          </cell>
          <cell r="C321" t="str">
            <v>4280</v>
          </cell>
          <cell r="D321" t="str">
            <v>Zakup usług zdrowotnych</v>
          </cell>
          <cell r="E321">
            <v>9867</v>
          </cell>
          <cell r="H321">
            <v>9867</v>
          </cell>
        </row>
        <row r="322">
          <cell r="B322" t="str">
            <v> </v>
          </cell>
          <cell r="C322" t="str">
            <v>4300</v>
          </cell>
          <cell r="D322" t="str">
            <v>Zakup usług pozostałych</v>
          </cell>
          <cell r="E322">
            <v>65252</v>
          </cell>
          <cell r="H322">
            <v>65252</v>
          </cell>
        </row>
        <row r="323">
          <cell r="B323" t="str">
            <v> </v>
          </cell>
          <cell r="C323" t="str">
            <v>4307</v>
          </cell>
          <cell r="D323" t="str">
            <v>Zakup usług pozostałych</v>
          </cell>
          <cell r="E323">
            <v>0</v>
          </cell>
          <cell r="H323">
            <v>0</v>
          </cell>
        </row>
        <row r="324">
          <cell r="B324" t="str">
            <v> </v>
          </cell>
          <cell r="C324" t="str">
            <v>4309</v>
          </cell>
          <cell r="D324" t="str">
            <v>Zakup usług pozostałych</v>
          </cell>
          <cell r="E324">
            <v>0</v>
          </cell>
          <cell r="H324">
            <v>0</v>
          </cell>
        </row>
        <row r="325">
          <cell r="B325" t="str">
            <v> </v>
          </cell>
          <cell r="C325" t="str">
            <v>4350</v>
          </cell>
          <cell r="D325" t="str">
            <v>Zakup usług dostępu do sieci Internet</v>
          </cell>
          <cell r="H325">
            <v>0</v>
          </cell>
        </row>
        <row r="326">
          <cell r="B326" t="str">
            <v> </v>
          </cell>
          <cell r="C326" t="str">
            <v>4360</v>
          </cell>
          <cell r="D326" t="str">
            <v>Opłaty z tytułu zakupu usług telekomunikacyjnych</v>
          </cell>
          <cell r="E326">
            <v>10112</v>
          </cell>
          <cell r="H326">
            <v>10112</v>
          </cell>
        </row>
        <row r="327">
          <cell r="B327" t="str">
            <v> </v>
          </cell>
          <cell r="C327" t="str">
            <v>4367</v>
          </cell>
          <cell r="D327" t="str">
            <v>Opłaty z tytułu zakupu usług telekomunikacyjnych</v>
          </cell>
          <cell r="E327">
            <v>0</v>
          </cell>
          <cell r="H327">
            <v>0</v>
          </cell>
        </row>
        <row r="328">
          <cell r="B328" t="str">
            <v> </v>
          </cell>
          <cell r="C328" t="str">
            <v>4369</v>
          </cell>
          <cell r="D328" t="str">
            <v>Opłaty z tytułu zakupu usług telekomunikacyjnych</v>
          </cell>
          <cell r="E328">
            <v>0</v>
          </cell>
          <cell r="H328">
            <v>0</v>
          </cell>
        </row>
        <row r="329">
          <cell r="B329" t="str">
            <v> </v>
          </cell>
          <cell r="C329" t="str">
            <v>4377</v>
          </cell>
          <cell r="D329" t="str">
            <v>Opłaty z tytułu zakupu usług telekomunikacyjnych świadczonych w stacjonarnej publicznej sieci telefonicznej</v>
          </cell>
          <cell r="H329">
            <v>0</v>
          </cell>
        </row>
        <row r="330">
          <cell r="B330" t="str">
            <v> </v>
          </cell>
          <cell r="C330" t="str">
            <v>4379</v>
          </cell>
          <cell r="D330" t="str">
            <v>Opłaty z tytułu zakupu usług telekomunikacyjnych świadczonych w stacjonarnej publicznej sieci telefonicznej</v>
          </cell>
          <cell r="H330">
            <v>0</v>
          </cell>
        </row>
        <row r="331">
          <cell r="B331" t="str">
            <v> </v>
          </cell>
          <cell r="C331" t="str">
            <v>4390</v>
          </cell>
          <cell r="D331" t="str">
            <v>Zakup usług obejmujących wykonanie ekspertyz, analiz i opinii</v>
          </cell>
          <cell r="E331">
            <v>0</v>
          </cell>
          <cell r="H331">
            <v>0</v>
          </cell>
        </row>
        <row r="332">
          <cell r="B332" t="str">
            <v> </v>
          </cell>
          <cell r="C332" t="str">
            <v>4398</v>
          </cell>
          <cell r="D332" t="str">
            <v>Zakup usług obejmujących wykonanie ekspertyz, analiz i opinii</v>
          </cell>
          <cell r="H332">
            <v>0</v>
          </cell>
        </row>
        <row r="333">
          <cell r="B333" t="str">
            <v> </v>
          </cell>
          <cell r="C333" t="str">
            <v>4399</v>
          </cell>
          <cell r="D333" t="str">
            <v>Zakup usług obejmujących wykonanie ekspertyz, analiz i opinii</v>
          </cell>
          <cell r="H333">
            <v>0</v>
          </cell>
        </row>
        <row r="334">
          <cell r="B334" t="str">
            <v> </v>
          </cell>
          <cell r="C334" t="str">
            <v>4410</v>
          </cell>
          <cell r="D334" t="str">
            <v>Podróże służbowe krajowe</v>
          </cell>
          <cell r="E334">
            <v>5342</v>
          </cell>
          <cell r="H334">
            <v>5342</v>
          </cell>
        </row>
        <row r="335">
          <cell r="B335" t="str">
            <v> </v>
          </cell>
          <cell r="C335" t="str">
            <v>4430</v>
          </cell>
          <cell r="D335" t="str">
            <v>Różne opłaty i składki</v>
          </cell>
          <cell r="E335">
            <v>20200</v>
          </cell>
          <cell r="H335">
            <v>20200</v>
          </cell>
        </row>
        <row r="336">
          <cell r="B336" t="str">
            <v> </v>
          </cell>
          <cell r="C336" t="str">
            <v>4440</v>
          </cell>
          <cell r="D336" t="str">
            <v>Odpisy na zakładowy fundusz świadczeń socjalnych</v>
          </cell>
          <cell r="E336">
            <v>183029</v>
          </cell>
          <cell r="H336">
            <v>183029</v>
          </cell>
        </row>
        <row r="337">
          <cell r="B337" t="str">
            <v> </v>
          </cell>
          <cell r="C337" t="str">
            <v>4580</v>
          </cell>
          <cell r="D337" t="str">
            <v>Pozostałe odsetki</v>
          </cell>
          <cell r="H337">
            <v>0</v>
          </cell>
        </row>
        <row r="338">
          <cell r="B338" t="str">
            <v> </v>
          </cell>
          <cell r="C338" t="str">
            <v>4700</v>
          </cell>
          <cell r="D338" t="str">
            <v>Szkolenia pracowników niebędących członkami korpusu służby cywilnej</v>
          </cell>
          <cell r="E338">
            <v>1074</v>
          </cell>
          <cell r="H338">
            <v>1074</v>
          </cell>
        </row>
        <row r="339">
          <cell r="B339" t="str">
            <v> </v>
          </cell>
          <cell r="C339" t="str">
            <v>4740</v>
          </cell>
          <cell r="D339" t="str">
            <v>Zakup materiałów papierniczych do sprzętu drukarskiego i urządzeń kserograficznych</v>
          </cell>
          <cell r="H339">
            <v>0</v>
          </cell>
        </row>
        <row r="340">
          <cell r="B340" t="str">
            <v> </v>
          </cell>
          <cell r="C340" t="str">
            <v>4750</v>
          </cell>
          <cell r="D340" t="str">
            <v>Zakup akcesoriów komputerowych, w tym programów i licencji</v>
          </cell>
          <cell r="H340">
            <v>0</v>
          </cell>
        </row>
        <row r="341">
          <cell r="B341" t="str">
            <v> </v>
          </cell>
          <cell r="C341" t="str">
            <v>6050</v>
          </cell>
          <cell r="D341" t="str">
            <v>Wydatki inwestycyjne jednostek budżetowych</v>
          </cell>
          <cell r="E341">
            <v>44500</v>
          </cell>
          <cell r="H341">
            <v>44500</v>
          </cell>
        </row>
        <row r="342">
          <cell r="B342" t="str">
            <v> </v>
          </cell>
          <cell r="C342" t="str">
            <v>6057</v>
          </cell>
          <cell r="D342" t="str">
            <v>Wydatki inwestycyjne jednostek budżetowych</v>
          </cell>
        </row>
        <row r="343">
          <cell r="B343" t="str">
            <v> </v>
          </cell>
          <cell r="C343" t="str">
            <v>6059</v>
          </cell>
          <cell r="D343" t="str">
            <v>Wydatki inwestycyjne jednostek budżetowych</v>
          </cell>
        </row>
        <row r="344">
          <cell r="B344" t="str">
            <v> </v>
          </cell>
          <cell r="C344" t="str">
            <v>6060</v>
          </cell>
          <cell r="D344" t="str">
            <v>Wydatki na zakupy inwestycyjne jednostek budżetowych</v>
          </cell>
        </row>
        <row r="345">
          <cell r="B345" t="str">
            <v> </v>
          </cell>
          <cell r="C345" t="str">
            <v>6067</v>
          </cell>
          <cell r="D345" t="str">
            <v>Wydatki na zakupy inwestycyjne jednostek budżetowych</v>
          </cell>
        </row>
        <row r="346">
          <cell r="B346" t="str">
            <v> </v>
          </cell>
          <cell r="C346" t="str">
            <v>6069</v>
          </cell>
          <cell r="D346" t="str">
            <v>Wydatki na zakupy inwestycyjne jednostek budżetowych</v>
          </cell>
        </row>
        <row r="347">
          <cell r="B347" t="str">
            <v>80103</v>
          </cell>
          <cell r="D347" t="str">
            <v>Oddziały przedszkolne w szkołach podstawowych</v>
          </cell>
          <cell r="E347">
            <v>274714</v>
          </cell>
          <cell r="F347">
            <v>0</v>
          </cell>
          <cell r="G347">
            <v>0</v>
          </cell>
          <cell r="H347">
            <v>274714</v>
          </cell>
        </row>
        <row r="348">
          <cell r="B348" t="str">
            <v> </v>
          </cell>
          <cell r="C348" t="str">
            <v>2540</v>
          </cell>
          <cell r="D348" t="str">
            <v>Dotacja podmiotowa z budżetu dla niepublicznej jednostki systemu oświaty</v>
          </cell>
        </row>
        <row r="349">
          <cell r="B349" t="str">
            <v> </v>
          </cell>
          <cell r="C349" t="str">
            <v>3020</v>
          </cell>
          <cell r="D349" t="str">
            <v>Wydatki osobowe niezaliczone do wynagrodzeń</v>
          </cell>
          <cell r="E349">
            <v>17829</v>
          </cell>
          <cell r="H349">
            <v>17829</v>
          </cell>
        </row>
        <row r="350">
          <cell r="B350" t="str">
            <v> </v>
          </cell>
          <cell r="C350" t="str">
            <v>4010</v>
          </cell>
          <cell r="D350" t="str">
            <v>Wynagrodzenia osobowe pracowników</v>
          </cell>
          <cell r="E350">
            <v>180974</v>
          </cell>
          <cell r="H350">
            <v>180974</v>
          </cell>
        </row>
        <row r="351">
          <cell r="B351" t="str">
            <v> </v>
          </cell>
          <cell r="C351" t="str">
            <v>4040</v>
          </cell>
          <cell r="D351" t="str">
            <v>Dodatkowe wynagrodzenie roczne</v>
          </cell>
          <cell r="E351">
            <v>15491</v>
          </cell>
          <cell r="H351">
            <v>15491</v>
          </cell>
        </row>
        <row r="352">
          <cell r="B352" t="str">
            <v> </v>
          </cell>
          <cell r="C352" t="str">
            <v>4110</v>
          </cell>
          <cell r="D352" t="str">
            <v>Składki na ubezpieczenia społeczne</v>
          </cell>
          <cell r="E352">
            <v>35690</v>
          </cell>
          <cell r="H352">
            <v>35690</v>
          </cell>
        </row>
        <row r="353">
          <cell r="B353" t="str">
            <v> </v>
          </cell>
          <cell r="C353" t="str">
            <v>4120</v>
          </cell>
          <cell r="D353" t="str">
            <v>Składki na Fundusz Pracy</v>
          </cell>
          <cell r="E353">
            <v>5268</v>
          </cell>
          <cell r="H353">
            <v>5268</v>
          </cell>
        </row>
        <row r="354">
          <cell r="B354" t="str">
            <v> </v>
          </cell>
          <cell r="C354" t="str">
            <v>4240</v>
          </cell>
          <cell r="D354" t="str">
            <v>Zakup pomocy naukowych, dydaktycznych i książek</v>
          </cell>
          <cell r="H354">
            <v>0</v>
          </cell>
        </row>
        <row r="355">
          <cell r="B355" t="str">
            <v> </v>
          </cell>
          <cell r="C355" t="str">
            <v>4280</v>
          </cell>
          <cell r="D355" t="str">
            <v>Zakup usług zdrowotnych</v>
          </cell>
          <cell r="H355">
            <v>0</v>
          </cell>
        </row>
        <row r="356">
          <cell r="B356" t="str">
            <v> </v>
          </cell>
          <cell r="C356" t="str">
            <v>4330</v>
          </cell>
          <cell r="D356" t="str">
            <v>Zakup usług przez jednostki samorządu terytorialnego od innych jednostek samorządu terytorialnego</v>
          </cell>
          <cell r="E356">
            <v>8000</v>
          </cell>
          <cell r="H356">
            <v>8000</v>
          </cell>
        </row>
        <row r="357">
          <cell r="B357" t="str">
            <v> </v>
          </cell>
          <cell r="C357" t="str">
            <v>4440</v>
          </cell>
          <cell r="D357" t="str">
            <v>Odpisy na zakładowy fundusz świadczeń socjalnych</v>
          </cell>
          <cell r="E357">
            <v>11462</v>
          </cell>
          <cell r="H357">
            <v>11462</v>
          </cell>
        </row>
        <row r="358">
          <cell r="B358" t="str">
            <v>80104</v>
          </cell>
          <cell r="D358" t="str">
            <v>Przedszkola </v>
          </cell>
          <cell r="E358">
            <v>2924541</v>
          </cell>
          <cell r="F358">
            <v>0</v>
          </cell>
          <cell r="G358">
            <v>0</v>
          </cell>
          <cell r="H358">
            <v>2924541</v>
          </cell>
        </row>
        <row r="359">
          <cell r="B359" t="str">
            <v> </v>
          </cell>
          <cell r="C359" t="str">
            <v>2310</v>
          </cell>
          <cell r="D359" t="str">
            <v>Dotacje celowe przekazane gminie na zadania bieżące realizowane na podstawie porozumień  (umów) między jednostkami samorządu terytorialnego</v>
          </cell>
          <cell r="E359">
            <v>1143000</v>
          </cell>
          <cell r="H359">
            <v>1143000</v>
          </cell>
        </row>
        <row r="360">
          <cell r="B360" t="str">
            <v> </v>
          </cell>
          <cell r="C360" t="str">
            <v>2540</v>
          </cell>
          <cell r="D360" t="str">
            <v>Dotacja podmiotowa z budżetu dla niepublicznej jednostki systemu oświaty</v>
          </cell>
          <cell r="E360">
            <v>199000</v>
          </cell>
          <cell r="H360">
            <v>199000</v>
          </cell>
        </row>
        <row r="361">
          <cell r="B361" t="str">
            <v> </v>
          </cell>
          <cell r="C361" t="str">
            <v>3020</v>
          </cell>
          <cell r="D361" t="str">
            <v>Wydatki osobowe niezaliczone do wynagrodzeń</v>
          </cell>
          <cell r="E361">
            <v>57991</v>
          </cell>
          <cell r="H361">
            <v>57991</v>
          </cell>
        </row>
        <row r="362">
          <cell r="B362" t="str">
            <v> </v>
          </cell>
          <cell r="C362" t="str">
            <v>4010</v>
          </cell>
          <cell r="D362" t="str">
            <v>Wynagrodzenia osobowe pracowników</v>
          </cell>
          <cell r="E362">
            <v>903227</v>
          </cell>
          <cell r="H362">
            <v>903227</v>
          </cell>
        </row>
        <row r="363">
          <cell r="B363" t="str">
            <v> </v>
          </cell>
          <cell r="C363" t="str">
            <v>4040</v>
          </cell>
          <cell r="D363" t="str">
            <v>Dodatkowe wynagrodzenie roczne</v>
          </cell>
          <cell r="E363">
            <v>69961</v>
          </cell>
          <cell r="H363">
            <v>69961</v>
          </cell>
        </row>
        <row r="364">
          <cell r="B364" t="str">
            <v> </v>
          </cell>
          <cell r="C364" t="str">
            <v>4110</v>
          </cell>
          <cell r="D364" t="str">
            <v>Składki na ubezpieczenia społeczne</v>
          </cell>
          <cell r="E364">
            <v>168082</v>
          </cell>
          <cell r="H364">
            <v>168082</v>
          </cell>
        </row>
        <row r="365">
          <cell r="B365" t="str">
            <v> </v>
          </cell>
          <cell r="C365" t="str">
            <v>4120</v>
          </cell>
          <cell r="D365" t="str">
            <v>Składki na Fundusz Pracy</v>
          </cell>
          <cell r="E365">
            <v>23591</v>
          </cell>
          <cell r="H365">
            <v>23591</v>
          </cell>
        </row>
        <row r="366">
          <cell r="B366" t="str">
            <v> </v>
          </cell>
          <cell r="C366" t="str">
            <v>4170</v>
          </cell>
          <cell r="D366" t="str">
            <v>Wynagrodzenie bezosobowe</v>
          </cell>
          <cell r="E366">
            <v>16820</v>
          </cell>
          <cell r="H366">
            <v>16820</v>
          </cell>
        </row>
        <row r="367">
          <cell r="B367" t="str">
            <v> </v>
          </cell>
          <cell r="C367" t="str">
            <v>4210</v>
          </cell>
          <cell r="D367" t="str">
            <v>Zakup materiałów i wyposażenia</v>
          </cell>
          <cell r="E367">
            <v>69660</v>
          </cell>
          <cell r="H367">
            <v>69660</v>
          </cell>
        </row>
        <row r="368">
          <cell r="B368" t="str">
            <v> </v>
          </cell>
          <cell r="C368" t="str">
            <v>4240</v>
          </cell>
          <cell r="D368" t="str">
            <v>Zakup środków dydaktycznych i książek</v>
          </cell>
          <cell r="E368">
            <v>14850</v>
          </cell>
          <cell r="H368">
            <v>14850</v>
          </cell>
        </row>
        <row r="369">
          <cell r="B369" t="str">
            <v> </v>
          </cell>
          <cell r="C369" t="str">
            <v>4260</v>
          </cell>
          <cell r="D369" t="str">
            <v>Zakup energii</v>
          </cell>
          <cell r="E369">
            <v>45500</v>
          </cell>
          <cell r="H369">
            <v>45500</v>
          </cell>
        </row>
        <row r="370">
          <cell r="B370" t="str">
            <v> </v>
          </cell>
          <cell r="C370" t="str">
            <v>4270</v>
          </cell>
          <cell r="D370" t="str">
            <v>Zakup usług remontowych</v>
          </cell>
          <cell r="E370">
            <v>9000</v>
          </cell>
          <cell r="H370">
            <v>9000</v>
          </cell>
        </row>
        <row r="371">
          <cell r="B371" t="str">
            <v> </v>
          </cell>
          <cell r="C371" t="str">
            <v>4280</v>
          </cell>
          <cell r="D371" t="str">
            <v>Zakup usług zdrowotnych</v>
          </cell>
          <cell r="E371">
            <v>4050</v>
          </cell>
          <cell r="H371">
            <v>4050</v>
          </cell>
        </row>
        <row r="372">
          <cell r="B372" t="str">
            <v> </v>
          </cell>
          <cell r="C372" t="str">
            <v>4300</v>
          </cell>
          <cell r="D372" t="str">
            <v>Zakup usług pozostałych</v>
          </cell>
          <cell r="E372">
            <v>56440</v>
          </cell>
          <cell r="H372">
            <v>56440</v>
          </cell>
        </row>
        <row r="373">
          <cell r="B373" t="str">
            <v> </v>
          </cell>
          <cell r="C373" t="str">
            <v>4330</v>
          </cell>
          <cell r="D373" t="str">
            <v>Zakup usług przez jednostki samorządu terytorialnego od innych jednostek samorządu terytorialnego</v>
          </cell>
          <cell r="E373">
            <v>20000</v>
          </cell>
          <cell r="H373">
            <v>20000</v>
          </cell>
        </row>
        <row r="374">
          <cell r="B374" t="str">
            <v> </v>
          </cell>
          <cell r="C374" t="str">
            <v>4360</v>
          </cell>
          <cell r="D374" t="str">
            <v>Opłaty z tytułu zakupu usług telekomunikacyjnych </v>
          </cell>
          <cell r="E374">
            <v>5080</v>
          </cell>
          <cell r="H374">
            <v>5080</v>
          </cell>
        </row>
        <row r="375">
          <cell r="B375" t="str">
            <v> </v>
          </cell>
          <cell r="C375" t="str">
            <v>4390</v>
          </cell>
          <cell r="D375" t="str">
            <v>Zakup usług obejmujących wykonanie ekspertyz, analiz i opinii</v>
          </cell>
          <cell r="E375">
            <v>330</v>
          </cell>
          <cell r="H375">
            <v>330</v>
          </cell>
        </row>
        <row r="376">
          <cell r="B376" t="str">
            <v> </v>
          </cell>
          <cell r="C376" t="str">
            <v>4400</v>
          </cell>
          <cell r="D376" t="str">
            <v>Opłaty za administrowanie i czynsze za budynki, lokale i pomieszczenia garażowe</v>
          </cell>
          <cell r="E376">
            <v>29000</v>
          </cell>
          <cell r="H376">
            <v>29000</v>
          </cell>
        </row>
        <row r="377">
          <cell r="B377" t="str">
            <v> </v>
          </cell>
          <cell r="C377" t="str">
            <v>4410</v>
          </cell>
          <cell r="D377" t="str">
            <v>Podróże służbowe krajowe</v>
          </cell>
          <cell r="E377">
            <v>1100</v>
          </cell>
          <cell r="H377">
            <v>1100</v>
          </cell>
        </row>
        <row r="378">
          <cell r="B378" t="str">
            <v> </v>
          </cell>
          <cell r="C378" t="str">
            <v>4430</v>
          </cell>
          <cell r="D378" t="str">
            <v>Różne opłaty i składki</v>
          </cell>
          <cell r="E378">
            <v>3300</v>
          </cell>
          <cell r="H378">
            <v>3300</v>
          </cell>
        </row>
        <row r="379">
          <cell r="B379" t="str">
            <v> </v>
          </cell>
          <cell r="C379" t="str">
            <v>4440</v>
          </cell>
          <cell r="D379" t="str">
            <v>Odpisy na zakładowy fundusz świadczeń socjalnych</v>
          </cell>
          <cell r="E379">
            <v>49219</v>
          </cell>
          <cell r="H379">
            <v>49219</v>
          </cell>
        </row>
        <row r="380">
          <cell r="B380" t="str">
            <v> </v>
          </cell>
          <cell r="C380" t="str">
            <v>4700</v>
          </cell>
          <cell r="D380" t="str">
            <v>Szkolenia pracowników niebędących członkami korpusu służby cywilnej</v>
          </cell>
          <cell r="E380">
            <v>340</v>
          </cell>
          <cell r="H380">
            <v>340</v>
          </cell>
        </row>
        <row r="381">
          <cell r="B381" t="str">
            <v> </v>
          </cell>
          <cell r="C381" t="str">
            <v>4740</v>
          </cell>
          <cell r="D381" t="str">
            <v>Zakup materiałów papierniczych do sprzętu drukarskiego i urządzeń kserograficznych</v>
          </cell>
          <cell r="H381">
            <v>0</v>
          </cell>
        </row>
        <row r="382">
          <cell r="B382" t="str">
            <v> </v>
          </cell>
          <cell r="C382" t="str">
            <v>4750</v>
          </cell>
          <cell r="D382" t="str">
            <v>Zakup akcesoriów komputerowych, w tym programów i licencji</v>
          </cell>
          <cell r="H382">
            <v>0</v>
          </cell>
        </row>
        <row r="383">
          <cell r="B383" t="str">
            <v> </v>
          </cell>
          <cell r="C383" t="str">
            <v>6050</v>
          </cell>
          <cell r="D383" t="str">
            <v>Wydatki inwestycyjne jednostek budżetowych</v>
          </cell>
          <cell r="E383">
            <v>35000</v>
          </cell>
          <cell r="H383">
            <v>35000</v>
          </cell>
        </row>
        <row r="384">
          <cell r="B384" t="str">
            <v> </v>
          </cell>
          <cell r="C384" t="str">
            <v>6060</v>
          </cell>
          <cell r="D384" t="str">
            <v>Wydatki na zakupy inwestycyjne jednostek budżetowych</v>
          </cell>
          <cell r="H384">
            <v>0</v>
          </cell>
        </row>
        <row r="385">
          <cell r="B385" t="str">
            <v>80106</v>
          </cell>
          <cell r="D385" t="str">
            <v>Inne formy wychowania przedszkolnego</v>
          </cell>
          <cell r="E385">
            <v>45000</v>
          </cell>
          <cell r="F385">
            <v>0</v>
          </cell>
          <cell r="G385">
            <v>0</v>
          </cell>
          <cell r="H385">
            <v>45000</v>
          </cell>
        </row>
        <row r="386">
          <cell r="B386" t="str">
            <v> </v>
          </cell>
          <cell r="C386" t="str">
            <v>2540</v>
          </cell>
          <cell r="D386" t="str">
            <v>Dotacja podmiotowa z budżetu dla niepublicznej jednostki systemu oświaty</v>
          </cell>
          <cell r="E386">
            <v>40000</v>
          </cell>
          <cell r="H386">
            <v>40000</v>
          </cell>
        </row>
        <row r="387">
          <cell r="B387" t="str">
            <v> </v>
          </cell>
          <cell r="C387" t="str">
            <v>4330</v>
          </cell>
          <cell r="D387" t="str">
            <v>Zakup usług przez jednostki samorządu terytorialnego od innych jednostek samorządu terytorialnego</v>
          </cell>
          <cell r="E387">
            <v>5000</v>
          </cell>
          <cell r="H387">
            <v>5000</v>
          </cell>
        </row>
        <row r="388">
          <cell r="B388" t="str">
            <v>80110</v>
          </cell>
          <cell r="D388" t="str">
            <v>Gimnazja</v>
          </cell>
          <cell r="E388">
            <v>2410193.26</v>
          </cell>
          <cell r="F388">
            <v>0</v>
          </cell>
          <cell r="G388">
            <v>0</v>
          </cell>
          <cell r="H388">
            <v>2410193.26</v>
          </cell>
        </row>
        <row r="389">
          <cell r="B389" t="str">
            <v> </v>
          </cell>
          <cell r="C389" t="str">
            <v>2310</v>
          </cell>
          <cell r="D389" t="str">
            <v>Dotacje celowe przekazane gminie na zadania bieżące realizowane na podstawie porozumień  (umów) między jednostkami samorządu terytorialnego</v>
          </cell>
          <cell r="E389">
            <v>155000</v>
          </cell>
          <cell r="H389">
            <v>155000</v>
          </cell>
        </row>
        <row r="390">
          <cell r="B390" t="str">
            <v> </v>
          </cell>
          <cell r="C390" t="str">
            <v>3020</v>
          </cell>
          <cell r="D390" t="str">
            <v>Wydatki osobowe niezaliczone do wynagrodzeń</v>
          </cell>
          <cell r="E390">
            <v>110135</v>
          </cell>
          <cell r="H390">
            <v>110135</v>
          </cell>
        </row>
        <row r="391">
          <cell r="B391" t="str">
            <v> </v>
          </cell>
          <cell r="C391" t="str">
            <v>4010</v>
          </cell>
          <cell r="D391" t="str">
            <v>Wynagrodzenia osobowe pracowników</v>
          </cell>
          <cell r="E391">
            <v>1430176</v>
          </cell>
          <cell r="H391">
            <v>1430176</v>
          </cell>
        </row>
        <row r="392">
          <cell r="B392" t="str">
            <v> </v>
          </cell>
          <cell r="C392" t="str">
            <v>4040</v>
          </cell>
          <cell r="D392" t="str">
            <v>Dodatkowe wynagrodzenie roczne</v>
          </cell>
          <cell r="E392">
            <v>125612</v>
          </cell>
          <cell r="H392">
            <v>125612</v>
          </cell>
        </row>
        <row r="393">
          <cell r="B393" t="str">
            <v> </v>
          </cell>
          <cell r="C393" t="str">
            <v>4110</v>
          </cell>
          <cell r="D393" t="str">
            <v>Składki na ubezpieczenia społeczne</v>
          </cell>
          <cell r="E393">
            <v>279194</v>
          </cell>
          <cell r="H393">
            <v>279194</v>
          </cell>
        </row>
        <row r="394">
          <cell r="B394" t="str">
            <v> </v>
          </cell>
          <cell r="C394" t="str">
            <v>4120</v>
          </cell>
          <cell r="D394" t="str">
            <v>Składki na Fundusz Pracy</v>
          </cell>
          <cell r="E394">
            <v>36511</v>
          </cell>
          <cell r="H394">
            <v>36511</v>
          </cell>
        </row>
        <row r="395">
          <cell r="B395" t="str">
            <v> </v>
          </cell>
          <cell r="C395" t="str">
            <v>4170</v>
          </cell>
          <cell r="D395" t="str">
            <v>Wynagrodzenia bezosobowe</v>
          </cell>
          <cell r="E395">
            <v>8197</v>
          </cell>
          <cell r="H395">
            <v>8197</v>
          </cell>
        </row>
        <row r="396">
          <cell r="B396" t="str">
            <v> </v>
          </cell>
          <cell r="C396" t="str">
            <v>4210</v>
          </cell>
          <cell r="D396" t="str">
            <v>Zakup materiałów i wyposażenia</v>
          </cell>
          <cell r="E396">
            <v>78633.2</v>
          </cell>
          <cell r="H396">
            <v>78633.2</v>
          </cell>
        </row>
        <row r="397">
          <cell r="B397" t="str">
            <v> </v>
          </cell>
          <cell r="C397" t="str">
            <v>4240</v>
          </cell>
          <cell r="D397" t="str">
            <v>Zakup środków dydaktycznych i książek</v>
          </cell>
          <cell r="E397">
            <v>28821.06</v>
          </cell>
          <cell r="H397">
            <v>28821.06</v>
          </cell>
        </row>
        <row r="398">
          <cell r="B398" t="str">
            <v> </v>
          </cell>
          <cell r="C398" t="str">
            <v>4260</v>
          </cell>
          <cell r="D398" t="str">
            <v>Zakup energii</v>
          </cell>
          <cell r="E398">
            <v>42661</v>
          </cell>
          <cell r="H398">
            <v>42661</v>
          </cell>
        </row>
        <row r="399">
          <cell r="B399" t="str">
            <v> </v>
          </cell>
          <cell r="C399" t="str">
            <v>4270</v>
          </cell>
          <cell r="D399" t="str">
            <v>Zakup usług remontowych</v>
          </cell>
          <cell r="H399">
            <v>0</v>
          </cell>
        </row>
        <row r="400">
          <cell r="B400" t="str">
            <v> </v>
          </cell>
          <cell r="C400" t="str">
            <v>4280</v>
          </cell>
          <cell r="D400" t="str">
            <v>Zakup usług zdrowotnych</v>
          </cell>
          <cell r="E400">
            <v>5434</v>
          </cell>
          <cell r="H400">
            <v>5434</v>
          </cell>
        </row>
        <row r="401">
          <cell r="B401" t="str">
            <v> </v>
          </cell>
          <cell r="C401" t="str">
            <v>4300</v>
          </cell>
          <cell r="D401" t="str">
            <v>Zakup usług pozostałych</v>
          </cell>
          <cell r="E401">
            <v>26244</v>
          </cell>
          <cell r="H401">
            <v>26244</v>
          </cell>
        </row>
        <row r="402">
          <cell r="B402" t="str">
            <v> </v>
          </cell>
          <cell r="C402" t="str">
            <v>4360</v>
          </cell>
          <cell r="D402" t="str">
            <v>Opłaty z tytułu zakupu usług telekomunikacyjnych</v>
          </cell>
          <cell r="E402">
            <v>1653</v>
          </cell>
          <cell r="H402">
            <v>1653</v>
          </cell>
        </row>
        <row r="403">
          <cell r="B403" t="str">
            <v> </v>
          </cell>
          <cell r="C403" t="str">
            <v>4370</v>
          </cell>
          <cell r="D403" t="str">
            <v>Opłaty z tytułu zakupu usług telekomunikacyjnych świadczonych w stacjonarnej publicznej sieci telefonicznej</v>
          </cell>
          <cell r="H403">
            <v>0</v>
          </cell>
        </row>
        <row r="404">
          <cell r="B404" t="str">
            <v> </v>
          </cell>
          <cell r="C404" t="str">
            <v>4390</v>
          </cell>
          <cell r="D404" t="str">
            <v>Zakup usług obejmujących wykonanie ekspertyz, analiz i opinii</v>
          </cell>
          <cell r="E404">
            <v>0</v>
          </cell>
          <cell r="H404">
            <v>0</v>
          </cell>
        </row>
        <row r="405">
          <cell r="B405" t="str">
            <v> </v>
          </cell>
          <cell r="C405" t="str">
            <v>4410</v>
          </cell>
          <cell r="D405" t="str">
            <v>Podróże służbowe krajowe</v>
          </cell>
          <cell r="E405">
            <v>1767</v>
          </cell>
          <cell r="H405">
            <v>1767</v>
          </cell>
        </row>
        <row r="406">
          <cell r="B406" t="str">
            <v> </v>
          </cell>
          <cell r="C406" t="str">
            <v>4430</v>
          </cell>
          <cell r="D406" t="str">
            <v>Różne opłaty i składki</v>
          </cell>
          <cell r="E406">
            <v>500</v>
          </cell>
          <cell r="H406">
            <v>500</v>
          </cell>
        </row>
        <row r="407">
          <cell r="B407" t="str">
            <v> </v>
          </cell>
          <cell r="C407" t="str">
            <v>4440</v>
          </cell>
          <cell r="D407" t="str">
            <v>Odpisy na zakładowy fundusz świadczeń socjalnych</v>
          </cell>
          <cell r="E407">
            <v>79655</v>
          </cell>
          <cell r="H407">
            <v>79655</v>
          </cell>
        </row>
        <row r="408">
          <cell r="B408" t="str">
            <v> </v>
          </cell>
          <cell r="C408" t="str">
            <v>4700</v>
          </cell>
          <cell r="D408" t="str">
            <v>Szkolenia pracowników niebędących członkami korpusu służby cywilnej</v>
          </cell>
          <cell r="E408">
            <v>0</v>
          </cell>
          <cell r="H408">
            <v>0</v>
          </cell>
        </row>
        <row r="409">
          <cell r="B409" t="str">
            <v> </v>
          </cell>
          <cell r="C409" t="str">
            <v>4740</v>
          </cell>
          <cell r="D409" t="str">
            <v>Zakup materiałów papierniczych do sprzętu drukarskiego i urządzeń kserograficznych</v>
          </cell>
        </row>
        <row r="410">
          <cell r="B410" t="str">
            <v> </v>
          </cell>
          <cell r="C410" t="str">
            <v>4750</v>
          </cell>
          <cell r="D410" t="str">
            <v>Zakup akcesoriów komputerowych, w tym programów i licencji</v>
          </cell>
        </row>
        <row r="411">
          <cell r="B411" t="str">
            <v> </v>
          </cell>
          <cell r="C411" t="str">
            <v>6050</v>
          </cell>
          <cell r="D411" t="str">
            <v>Wydatki inwestycyjne jednostek budżetowych</v>
          </cell>
        </row>
        <row r="412">
          <cell r="B412" t="str">
            <v> </v>
          </cell>
          <cell r="C412" t="str">
            <v>6060</v>
          </cell>
          <cell r="D412" t="str">
            <v>Wydatki na zakupy inwestycyjne jednostek budżetowych</v>
          </cell>
        </row>
        <row r="413">
          <cell r="B413" t="str">
            <v>80113</v>
          </cell>
          <cell r="D413" t="str">
            <v>Dowożenie uczniów do szkół</v>
          </cell>
          <cell r="E413">
            <v>722415</v>
          </cell>
          <cell r="F413">
            <v>0</v>
          </cell>
          <cell r="G413">
            <v>0</v>
          </cell>
          <cell r="H413">
            <v>722415</v>
          </cell>
        </row>
        <row r="414">
          <cell r="B414" t="str">
            <v> </v>
          </cell>
          <cell r="C414" t="str">
            <v>3020</v>
          </cell>
          <cell r="D414" t="str">
            <v>Wydatki osobowe niezaliczone do wynagrodzeń</v>
          </cell>
          <cell r="E414">
            <v>500</v>
          </cell>
          <cell r="H414">
            <v>500</v>
          </cell>
        </row>
        <row r="415">
          <cell r="B415" t="str">
            <v> </v>
          </cell>
          <cell r="C415" t="str">
            <v>4010</v>
          </cell>
          <cell r="D415" t="str">
            <v>Wynagrodzenia osobowe pracowników</v>
          </cell>
          <cell r="E415">
            <v>91882</v>
          </cell>
          <cell r="H415">
            <v>91882</v>
          </cell>
        </row>
        <row r="416">
          <cell r="B416" t="str">
            <v> </v>
          </cell>
          <cell r="C416" t="str">
            <v>4040</v>
          </cell>
          <cell r="D416" t="str">
            <v>Dodatkowe wynagrodzenie roczne</v>
          </cell>
          <cell r="E416">
            <v>5650</v>
          </cell>
          <cell r="H416">
            <v>5650</v>
          </cell>
        </row>
        <row r="417">
          <cell r="B417" t="str">
            <v> </v>
          </cell>
          <cell r="C417" t="str">
            <v>4110</v>
          </cell>
          <cell r="D417" t="str">
            <v>Składki na ubezpieczenia społeczne</v>
          </cell>
          <cell r="E417">
            <v>13159</v>
          </cell>
          <cell r="H417">
            <v>13159</v>
          </cell>
        </row>
        <row r="418">
          <cell r="B418" t="str">
            <v> </v>
          </cell>
          <cell r="C418" t="str">
            <v>4120</v>
          </cell>
          <cell r="D418" t="str">
            <v>Składki na Fundusz Pracy</v>
          </cell>
          <cell r="E418">
            <v>1821</v>
          </cell>
          <cell r="H418">
            <v>1821</v>
          </cell>
        </row>
        <row r="419">
          <cell r="B419" t="str">
            <v> </v>
          </cell>
          <cell r="C419" t="str">
            <v>4140</v>
          </cell>
          <cell r="D419" t="str">
            <v>Wpłaty na Państwowy Fundusz Rehabilitacji Osób Niepełnosprawnych</v>
          </cell>
          <cell r="E419">
            <v>1000</v>
          </cell>
          <cell r="H419">
            <v>1000</v>
          </cell>
        </row>
        <row r="420">
          <cell r="B420" t="str">
            <v> </v>
          </cell>
          <cell r="C420" t="str">
            <v>4170</v>
          </cell>
          <cell r="D420" t="str">
            <v>Wynagrodzenia bezosobowe</v>
          </cell>
          <cell r="H420">
            <v>0</v>
          </cell>
        </row>
        <row r="421">
          <cell r="B421" t="str">
            <v> </v>
          </cell>
          <cell r="C421" t="str">
            <v>4210</v>
          </cell>
          <cell r="D421" t="str">
            <v>Zakup materiałów i wyposażenia</v>
          </cell>
          <cell r="E421">
            <v>35000</v>
          </cell>
          <cell r="H421">
            <v>35000</v>
          </cell>
        </row>
        <row r="422">
          <cell r="B422" t="str">
            <v> </v>
          </cell>
          <cell r="C422" t="str">
            <v>4280</v>
          </cell>
          <cell r="D422" t="str">
            <v>Zakup usług zdrowotnych</v>
          </cell>
          <cell r="E422">
            <v>0</v>
          </cell>
          <cell r="H422">
            <v>0</v>
          </cell>
        </row>
        <row r="423">
          <cell r="B423" t="str">
            <v> </v>
          </cell>
          <cell r="C423" t="str">
            <v>4300</v>
          </cell>
          <cell r="D423" t="str">
            <v>Zakup usług pozostałych</v>
          </cell>
          <cell r="E423">
            <v>562600</v>
          </cell>
          <cell r="H423">
            <v>562600</v>
          </cell>
        </row>
        <row r="424">
          <cell r="B424" t="str">
            <v> </v>
          </cell>
          <cell r="C424" t="str">
            <v>4430</v>
          </cell>
          <cell r="D424" t="str">
            <v>Różne opłaty i składki</v>
          </cell>
          <cell r="E424">
            <v>5000</v>
          </cell>
          <cell r="H424">
            <v>5000</v>
          </cell>
        </row>
        <row r="425">
          <cell r="B425" t="str">
            <v> </v>
          </cell>
          <cell r="C425" t="str">
            <v>4440</v>
          </cell>
          <cell r="D425" t="str">
            <v>Odpisy na zakładowy fundusz świadczeń socjalnych</v>
          </cell>
          <cell r="E425">
            <v>2553</v>
          </cell>
          <cell r="H425">
            <v>2553</v>
          </cell>
        </row>
        <row r="426">
          <cell r="B426" t="str">
            <v> </v>
          </cell>
          <cell r="C426" t="str">
            <v>4500</v>
          </cell>
          <cell r="D426" t="str">
            <v>Pozostałe podatki na rzecz budżetów jednostek samorządu terytorialnego</v>
          </cell>
          <cell r="E426">
            <v>2500</v>
          </cell>
          <cell r="H426">
            <v>2500</v>
          </cell>
        </row>
        <row r="427">
          <cell r="B427" t="str">
            <v> </v>
          </cell>
          <cell r="C427" t="str">
            <v>4700</v>
          </cell>
          <cell r="D427" t="str">
            <v>Szkolenia pracowników niebędących członkami korpusu służby cywilnej</v>
          </cell>
          <cell r="E427">
            <v>0</v>
          </cell>
          <cell r="H427">
            <v>0</v>
          </cell>
        </row>
        <row r="428">
          <cell r="B428" t="str">
            <v> </v>
          </cell>
          <cell r="C428" t="str">
            <v>4780</v>
          </cell>
          <cell r="D428" t="str">
            <v>Składki na Fundusz Emerytur Pomostowych</v>
          </cell>
          <cell r="E428">
            <v>750</v>
          </cell>
          <cell r="H428">
            <v>750</v>
          </cell>
        </row>
        <row r="429">
          <cell r="B429" t="str">
            <v> </v>
          </cell>
          <cell r="C429" t="str">
            <v>6050</v>
          </cell>
          <cell r="D429" t="str">
            <v>Wydatki inwestycyjne jednostek budżetowych</v>
          </cell>
        </row>
        <row r="430">
          <cell r="B430" t="str">
            <v> </v>
          </cell>
          <cell r="C430" t="str">
            <v>6060</v>
          </cell>
          <cell r="D430" t="str">
            <v>Wydatki na zakupy inwestycyjne jednostek budżetowych</v>
          </cell>
        </row>
        <row r="431">
          <cell r="B431" t="str">
            <v>80146</v>
          </cell>
          <cell r="D431" t="str">
            <v>Dokształcanie i doskonalenie nauczycieli</v>
          </cell>
          <cell r="E431">
            <v>8108</v>
          </cell>
          <cell r="F431">
            <v>0</v>
          </cell>
          <cell r="G431">
            <v>0</v>
          </cell>
          <cell r="H431">
            <v>8108</v>
          </cell>
        </row>
        <row r="432">
          <cell r="B432" t="str">
            <v> </v>
          </cell>
          <cell r="C432" t="str">
            <v>4017</v>
          </cell>
          <cell r="D432" t="str">
            <v>Wynagrodzenia osobowe pracowników</v>
          </cell>
        </row>
        <row r="433">
          <cell r="C433" t="str">
            <v>4019</v>
          </cell>
          <cell r="D433" t="str">
            <v>Wynagrodzenia osobowe pracowników</v>
          </cell>
        </row>
        <row r="434">
          <cell r="C434" t="str">
            <v>4117</v>
          </cell>
          <cell r="D434" t="str">
            <v>Składki na ubezpieczenia społeczne</v>
          </cell>
        </row>
        <row r="435">
          <cell r="C435" t="str">
            <v>4119</v>
          </cell>
          <cell r="D435" t="str">
            <v>Składki na ubezpieczenia społeczne</v>
          </cell>
        </row>
        <row r="436">
          <cell r="C436" t="str">
            <v>4127</v>
          </cell>
          <cell r="D436" t="str">
            <v>Składki na Fundusz Pracy</v>
          </cell>
        </row>
        <row r="437">
          <cell r="C437" t="str">
            <v>4129</v>
          </cell>
          <cell r="D437" t="str">
            <v>Składki na Fundusz Pracy</v>
          </cell>
        </row>
        <row r="438">
          <cell r="C438" t="str">
            <v>4210</v>
          </cell>
          <cell r="D438" t="str">
            <v>Zakup materiałów i wyposażenia</v>
          </cell>
          <cell r="E438">
            <v>512</v>
          </cell>
          <cell r="H438">
            <v>512</v>
          </cell>
        </row>
        <row r="439">
          <cell r="C439" t="str">
            <v>4217</v>
          </cell>
          <cell r="D439" t="str">
            <v>Zakup materiałów i wyposażenia</v>
          </cell>
          <cell r="H439">
            <v>0</v>
          </cell>
        </row>
        <row r="440">
          <cell r="C440" t="str">
            <v>4219</v>
          </cell>
          <cell r="H440">
            <v>0</v>
          </cell>
        </row>
        <row r="441">
          <cell r="B441" t="str">
            <v> </v>
          </cell>
          <cell r="C441" t="str">
            <v>4300</v>
          </cell>
          <cell r="D441" t="str">
            <v>Zakup usług pozostałych</v>
          </cell>
          <cell r="E441">
            <v>3000</v>
          </cell>
          <cell r="H441">
            <v>3000</v>
          </cell>
        </row>
        <row r="442">
          <cell r="C442" t="str">
            <v>4307</v>
          </cell>
          <cell r="D442" t="str">
            <v>Zakup usług pozostałych</v>
          </cell>
          <cell r="H442">
            <v>0</v>
          </cell>
        </row>
        <row r="443">
          <cell r="B443" t="str">
            <v> </v>
          </cell>
          <cell r="C443" t="str">
            <v>4410</v>
          </cell>
          <cell r="D443" t="str">
            <v>Podróże służbowe krajowe</v>
          </cell>
          <cell r="E443">
            <v>500</v>
          </cell>
          <cell r="H443">
            <v>500</v>
          </cell>
        </row>
        <row r="444">
          <cell r="B444" t="str">
            <v> </v>
          </cell>
          <cell r="C444" t="str">
            <v>4700</v>
          </cell>
          <cell r="D444" t="str">
            <v>Szkolenia pracowników niebędących członkami korpusu służby cywilnej</v>
          </cell>
          <cell r="E444">
            <v>4096</v>
          </cell>
          <cell r="H444">
            <v>4096</v>
          </cell>
        </row>
        <row r="445">
          <cell r="B445" t="str">
            <v> </v>
          </cell>
          <cell r="C445" t="str">
            <v>4750</v>
          </cell>
          <cell r="D445" t="str">
            <v>Zakup akcesoriów komputerowych, w tym programów i licencji</v>
          </cell>
        </row>
        <row r="446">
          <cell r="B446" t="str">
            <v>80148</v>
          </cell>
          <cell r="D446" t="str">
            <v>Stołówki szkolne i przeszkolne</v>
          </cell>
          <cell r="E446">
            <v>268090</v>
          </cell>
          <cell r="F446">
            <v>0</v>
          </cell>
          <cell r="G446">
            <v>0</v>
          </cell>
          <cell r="H446">
            <v>268090</v>
          </cell>
        </row>
        <row r="447">
          <cell r="B447" t="str">
            <v> </v>
          </cell>
          <cell r="C447" t="str">
            <v>3020</v>
          </cell>
          <cell r="D447" t="str">
            <v>Wydatki osobowe niezaliczone do wynagrodzeń</v>
          </cell>
          <cell r="E447">
            <v>3018</v>
          </cell>
          <cell r="H447">
            <v>3018</v>
          </cell>
        </row>
        <row r="448">
          <cell r="B448" t="str">
            <v> </v>
          </cell>
          <cell r="C448" t="str">
            <v>4010</v>
          </cell>
          <cell r="D448" t="str">
            <v>Wynagrodzenia osobowe pracowników</v>
          </cell>
          <cell r="E448">
            <v>195088</v>
          </cell>
          <cell r="H448">
            <v>195088</v>
          </cell>
        </row>
        <row r="449">
          <cell r="B449" t="str">
            <v> </v>
          </cell>
          <cell r="C449" t="str">
            <v>4040</v>
          </cell>
          <cell r="D449" t="str">
            <v>Dodatkowe wynagrodzenie roczne</v>
          </cell>
          <cell r="E449">
            <v>11440</v>
          </cell>
          <cell r="H449">
            <v>11440</v>
          </cell>
        </row>
        <row r="450">
          <cell r="B450" t="str">
            <v> </v>
          </cell>
          <cell r="C450" t="str">
            <v>4110</v>
          </cell>
          <cell r="D450" t="str">
            <v>Składki na ubezpieczenia społeczne</v>
          </cell>
          <cell r="E450">
            <v>32309</v>
          </cell>
          <cell r="H450">
            <v>32309</v>
          </cell>
        </row>
        <row r="451">
          <cell r="B451" t="str">
            <v> </v>
          </cell>
          <cell r="C451" t="str">
            <v>4120</v>
          </cell>
          <cell r="D451" t="str">
            <v>Składki na Fundusz Pracy</v>
          </cell>
          <cell r="E451">
            <v>3071</v>
          </cell>
          <cell r="H451">
            <v>3071</v>
          </cell>
        </row>
        <row r="452">
          <cell r="B452" t="str">
            <v> </v>
          </cell>
          <cell r="C452" t="str">
            <v>4210</v>
          </cell>
          <cell r="D452" t="str">
            <v>Zakup materiałów i wyposażenia</v>
          </cell>
          <cell r="E452">
            <v>12500</v>
          </cell>
          <cell r="H452">
            <v>12500</v>
          </cell>
        </row>
        <row r="453">
          <cell r="B453" t="str">
            <v> </v>
          </cell>
          <cell r="C453" t="str">
            <v>4440</v>
          </cell>
          <cell r="D453" t="str">
            <v>Odpisy na zakładowy fundusz świadczeń socjalnych</v>
          </cell>
          <cell r="E453">
            <v>6564</v>
          </cell>
          <cell r="H453">
            <v>6564</v>
          </cell>
        </row>
        <row r="454">
          <cell r="B454" t="str">
            <v> </v>
          </cell>
          <cell r="C454" t="str">
            <v>6060</v>
          </cell>
          <cell r="D454" t="str">
            <v>Wydatki na zakupy inwestycyjne jednostek budżetowych</v>
          </cell>
          <cell r="E454">
            <v>4100</v>
          </cell>
          <cell r="H454">
            <v>4100</v>
          </cell>
        </row>
        <row r="455">
          <cell r="B455" t="str">
            <v>80149</v>
          </cell>
          <cell r="D455" t="str">
            <v>Realizacja zadań wymagających stosowania specjalnej organizacji nauki i metod pracy dla dzieci w przedszkolach, oddziałach przedszkolnych w szkołach podstawowych i innych formach wychowania przedszkolnego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B456" t="str">
            <v> </v>
          </cell>
          <cell r="C456" t="str">
            <v>3020</v>
          </cell>
          <cell r="D456" t="str">
            <v>Wydatki osobowe niezaliczone do wynagrodzeń</v>
          </cell>
          <cell r="E456">
            <v>0</v>
          </cell>
          <cell r="H456">
            <v>0</v>
          </cell>
        </row>
        <row r="457">
          <cell r="B457" t="str">
            <v> </v>
          </cell>
          <cell r="C457" t="str">
            <v>4010</v>
          </cell>
          <cell r="D457" t="str">
            <v>Wynagrodzenia osobowe pracowników</v>
          </cell>
          <cell r="E457">
            <v>0</v>
          </cell>
          <cell r="H457">
            <v>0</v>
          </cell>
        </row>
        <row r="458">
          <cell r="B458" t="str">
            <v> </v>
          </cell>
          <cell r="C458" t="str">
            <v>4040</v>
          </cell>
          <cell r="D458" t="str">
            <v>Dodatkowe wynagrodzenie roczne</v>
          </cell>
          <cell r="E458">
            <v>0</v>
          </cell>
          <cell r="H458">
            <v>0</v>
          </cell>
        </row>
        <row r="459">
          <cell r="B459" t="str">
            <v> </v>
          </cell>
          <cell r="C459" t="str">
            <v>4110</v>
          </cell>
          <cell r="D459" t="str">
            <v>Składki na ubezpieczenia społeczne</v>
          </cell>
          <cell r="E459">
            <v>0</v>
          </cell>
          <cell r="H459">
            <v>0</v>
          </cell>
        </row>
        <row r="460">
          <cell r="B460" t="str">
            <v> </v>
          </cell>
          <cell r="C460" t="str">
            <v>4120</v>
          </cell>
          <cell r="D460" t="str">
            <v>Składki na Fundusz Pracy</v>
          </cell>
          <cell r="E460">
            <v>0</v>
          </cell>
          <cell r="H460">
            <v>0</v>
          </cell>
        </row>
        <row r="461">
          <cell r="B461" t="str">
            <v> </v>
          </cell>
          <cell r="C461" t="str">
            <v>4440</v>
          </cell>
          <cell r="D461" t="str">
            <v>Odpisy na zakładowy fundusz świadczeń socjalnych</v>
          </cell>
        </row>
        <row r="462">
          <cell r="B462" t="str">
            <v>80150</v>
          </cell>
          <cell r="D462" t="str">
            <v>Realizacja zadań wymagających stosowania specjalnej organizacji nauki i metod pracy dla dzieci i młodzieży w szkołach podstawowych, gimnazjach, liceach ogólnokształcących, liceach profilowanych i szkołach zawodowych oraz szkołach artystycznych</v>
          </cell>
          <cell r="E462">
            <v>461480.37</v>
          </cell>
          <cell r="F462">
            <v>0</v>
          </cell>
          <cell r="G462">
            <v>0</v>
          </cell>
          <cell r="H462">
            <v>461480.37</v>
          </cell>
        </row>
        <row r="463">
          <cell r="B463" t="str">
            <v> </v>
          </cell>
          <cell r="C463" t="str">
            <v>2540</v>
          </cell>
          <cell r="D463" t="str">
            <v>Dotacja podmiotowa z budżetu dla niepublicznej jednostki systemu oświaty</v>
          </cell>
          <cell r="E463">
            <v>42000</v>
          </cell>
          <cell r="H463">
            <v>42000</v>
          </cell>
        </row>
        <row r="464">
          <cell r="B464" t="str">
            <v> </v>
          </cell>
          <cell r="C464" t="str">
            <v>3020</v>
          </cell>
          <cell r="D464" t="str">
            <v>Wydatki osobowe niezaliczone do wynagrodzeń</v>
          </cell>
          <cell r="E464">
            <v>21230</v>
          </cell>
          <cell r="H464">
            <v>21230</v>
          </cell>
        </row>
        <row r="465">
          <cell r="B465" t="str">
            <v> </v>
          </cell>
          <cell r="C465" t="str">
            <v>4010</v>
          </cell>
          <cell r="D465" t="str">
            <v>Wynagrodzenia osobowe pracowników</v>
          </cell>
          <cell r="E465">
            <v>325270</v>
          </cell>
          <cell r="H465">
            <v>325270</v>
          </cell>
        </row>
        <row r="466">
          <cell r="B466" t="str">
            <v> </v>
          </cell>
          <cell r="C466" t="str">
            <v>4040</v>
          </cell>
          <cell r="D466" t="str">
            <v>Dodatkowe wynagrodzenie roczne</v>
          </cell>
          <cell r="E466">
            <v>961</v>
          </cell>
          <cell r="H466">
            <v>961</v>
          </cell>
        </row>
        <row r="467">
          <cell r="B467" t="str">
            <v> </v>
          </cell>
          <cell r="C467" t="str">
            <v>4110</v>
          </cell>
          <cell r="D467" t="str">
            <v>Składki na ubezpieczenia społeczne</v>
          </cell>
          <cell r="E467">
            <v>61058</v>
          </cell>
          <cell r="H467">
            <v>61058</v>
          </cell>
        </row>
        <row r="468">
          <cell r="B468" t="str">
            <v> </v>
          </cell>
          <cell r="C468" t="str">
            <v>4120</v>
          </cell>
          <cell r="D468" t="str">
            <v>Składki na Fundusz Pracy</v>
          </cell>
          <cell r="E468">
            <v>7937</v>
          </cell>
          <cell r="H468">
            <v>7937</v>
          </cell>
        </row>
        <row r="469">
          <cell r="B469" t="str">
            <v> </v>
          </cell>
          <cell r="C469" t="str">
            <v>4210</v>
          </cell>
          <cell r="D469" t="str">
            <v>Zakup materiałów i wyposażenia</v>
          </cell>
          <cell r="E469">
            <v>29.93</v>
          </cell>
          <cell r="H469">
            <v>29.93</v>
          </cell>
        </row>
        <row r="470">
          <cell r="B470" t="str">
            <v> </v>
          </cell>
          <cell r="C470" t="str">
            <v>4240</v>
          </cell>
          <cell r="D470" t="str">
            <v>Zakup środków dydaktycznych i książek</v>
          </cell>
          <cell r="E470">
            <v>2994.44</v>
          </cell>
          <cell r="H470">
            <v>2994.44</v>
          </cell>
        </row>
        <row r="471">
          <cell r="B471" t="str">
            <v> </v>
          </cell>
          <cell r="C471" t="str">
            <v>4300</v>
          </cell>
          <cell r="D471" t="str">
            <v>Zakup usług pozostałych</v>
          </cell>
          <cell r="E471">
            <v>0</v>
          </cell>
          <cell r="H471">
            <v>0</v>
          </cell>
        </row>
        <row r="472">
          <cell r="B472" t="str">
            <v>80195</v>
          </cell>
          <cell r="D472" t="str">
            <v>Pozostała działalność</v>
          </cell>
          <cell r="E472">
            <v>104120</v>
          </cell>
          <cell r="F472">
            <v>0</v>
          </cell>
          <cell r="G472">
            <v>0</v>
          </cell>
          <cell r="H472">
            <v>104120</v>
          </cell>
        </row>
        <row r="473">
          <cell r="B473" t="str">
            <v> </v>
          </cell>
          <cell r="C473" t="str">
            <v>2310</v>
          </cell>
          <cell r="D473" t="str">
            <v>Dotacje celowe przekazane gminie na zadania bieżące realizowane na podstawie porozumień  (umów) między jednostkami samorządu terytorialnego</v>
          </cell>
        </row>
        <row r="474">
          <cell r="B474" t="str">
            <v> </v>
          </cell>
          <cell r="C474" t="str">
            <v>1.</v>
          </cell>
          <cell r="D474" t="str">
            <v>Dofinansowanie dzieci wiejskich uczęszczających do szkół miejskich</v>
          </cell>
        </row>
        <row r="475">
          <cell r="B475" t="str">
            <v> </v>
          </cell>
          <cell r="C475" t="str">
            <v>2.</v>
          </cell>
          <cell r="D475" t="str">
            <v>Dofinansowanie dzieci wiejskich uczęszczających do przedszkoli miejskich</v>
          </cell>
        </row>
        <row r="476">
          <cell r="B476" t="str">
            <v> </v>
          </cell>
          <cell r="C476" t="str">
            <v>3.</v>
          </cell>
        </row>
        <row r="477">
          <cell r="C477" t="str">
            <v>4.</v>
          </cell>
        </row>
        <row r="478">
          <cell r="B478" t="str">
            <v> </v>
          </cell>
          <cell r="C478" t="str">
            <v>2630</v>
          </cell>
          <cell r="D478" t="str">
            <v>Dotacja przedmiotowa z budżetu dla jednostek niezaliczanych do sektora finansów publicznych</v>
          </cell>
          <cell r="E478">
            <v>11500</v>
          </cell>
          <cell r="H478">
            <v>11500</v>
          </cell>
        </row>
        <row r="479">
          <cell r="B479" t="str">
            <v> </v>
          </cell>
          <cell r="C479" t="str">
            <v>4010</v>
          </cell>
          <cell r="D479" t="str">
            <v>Wynagrodzenia osobowe pracowników</v>
          </cell>
          <cell r="H479">
            <v>0</v>
          </cell>
        </row>
        <row r="480">
          <cell r="B480" t="str">
            <v> </v>
          </cell>
          <cell r="C480" t="str">
            <v>4110</v>
          </cell>
          <cell r="D480" t="str">
            <v>Składki na ubezpieczenia społeczne</v>
          </cell>
          <cell r="E480">
            <v>100</v>
          </cell>
          <cell r="H480">
            <v>100</v>
          </cell>
        </row>
        <row r="481">
          <cell r="B481" t="str">
            <v> </v>
          </cell>
          <cell r="C481" t="str">
            <v>4120</v>
          </cell>
          <cell r="D481" t="str">
            <v>Składki na Fundusz Pracy</v>
          </cell>
          <cell r="E481">
            <v>20</v>
          </cell>
          <cell r="H481">
            <v>20</v>
          </cell>
        </row>
        <row r="482">
          <cell r="B482" t="str">
            <v> </v>
          </cell>
          <cell r="C482" t="str">
            <v>4170</v>
          </cell>
          <cell r="D482" t="str">
            <v>Wynagrodzenia bezosobowe</v>
          </cell>
          <cell r="E482">
            <v>500</v>
          </cell>
          <cell r="H482">
            <v>500</v>
          </cell>
        </row>
        <row r="483">
          <cell r="B483" t="str">
            <v> </v>
          </cell>
          <cell r="C483" t="str">
            <v>4210</v>
          </cell>
          <cell r="D483" t="str">
            <v>Zakup materiałów i wyposażenia</v>
          </cell>
          <cell r="E483">
            <v>22000</v>
          </cell>
          <cell r="H483">
            <v>22000</v>
          </cell>
        </row>
        <row r="484">
          <cell r="B484" t="str">
            <v> </v>
          </cell>
          <cell r="C484" t="str">
            <v>4240</v>
          </cell>
          <cell r="D484" t="str">
            <v>Zakup pomocy naukowych, dydaktycznych i książek</v>
          </cell>
          <cell r="H484">
            <v>0</v>
          </cell>
        </row>
        <row r="485">
          <cell r="B485" t="str">
            <v> </v>
          </cell>
          <cell r="C485" t="str">
            <v>4300</v>
          </cell>
          <cell r="D485" t="str">
            <v>Zakup usług pozostałych</v>
          </cell>
          <cell r="E485">
            <v>0</v>
          </cell>
          <cell r="H485">
            <v>0</v>
          </cell>
        </row>
        <row r="486">
          <cell r="B486" t="str">
            <v> </v>
          </cell>
          <cell r="C486" t="str">
            <v>4440</v>
          </cell>
          <cell r="D486" t="str">
            <v>Odpisy na zakładowy fundusz świadczeń socjalnych</v>
          </cell>
          <cell r="E486">
            <v>70000</v>
          </cell>
          <cell r="H486">
            <v>70000</v>
          </cell>
        </row>
        <row r="487">
          <cell r="A487" t="str">
            <v>851</v>
          </cell>
          <cell r="D487" t="str">
            <v>Ochrona zdrowia</v>
          </cell>
          <cell r="E487">
            <v>122363.1</v>
          </cell>
          <cell r="F487">
            <v>0</v>
          </cell>
          <cell r="G487">
            <v>0</v>
          </cell>
          <cell r="H487">
            <v>122363.1</v>
          </cell>
        </row>
        <row r="488">
          <cell r="B488" t="str">
            <v>85153</v>
          </cell>
          <cell r="D488" t="str">
            <v>Zwalczanie narkomani</v>
          </cell>
          <cell r="E488">
            <v>3000</v>
          </cell>
          <cell r="F488">
            <v>0</v>
          </cell>
          <cell r="G488">
            <v>0</v>
          </cell>
          <cell r="H488">
            <v>3000</v>
          </cell>
        </row>
        <row r="489">
          <cell r="B489" t="str">
            <v> </v>
          </cell>
          <cell r="C489" t="str">
            <v>4170</v>
          </cell>
          <cell r="D489" t="str">
            <v>Wynagrodzenia bezosobowe</v>
          </cell>
        </row>
        <row r="490">
          <cell r="B490" t="str">
            <v> </v>
          </cell>
          <cell r="C490" t="str">
            <v>4210</v>
          </cell>
          <cell r="D490" t="str">
            <v>Zakup materiałów i wyposażenia</v>
          </cell>
          <cell r="E490">
            <v>615</v>
          </cell>
          <cell r="H490">
            <v>615</v>
          </cell>
        </row>
        <row r="491">
          <cell r="B491" t="str">
            <v> </v>
          </cell>
          <cell r="C491" t="str">
            <v>4300</v>
          </cell>
          <cell r="D491" t="str">
            <v>Zakup usług pozostałych</v>
          </cell>
          <cell r="E491">
            <v>2035</v>
          </cell>
          <cell r="H491">
            <v>2035</v>
          </cell>
        </row>
        <row r="492">
          <cell r="B492" t="str">
            <v> </v>
          </cell>
          <cell r="C492" t="str">
            <v>4410</v>
          </cell>
          <cell r="D492" t="str">
            <v>Podróże służbowe krajowe</v>
          </cell>
          <cell r="E492">
            <v>50</v>
          </cell>
          <cell r="H492">
            <v>50</v>
          </cell>
        </row>
        <row r="493">
          <cell r="B493" t="str">
            <v> </v>
          </cell>
          <cell r="C493" t="str">
            <v>4700</v>
          </cell>
          <cell r="D493" t="str">
            <v>Szkolenia pracowników niebędących członkami korpusu służby cywilnej</v>
          </cell>
          <cell r="E493">
            <v>300</v>
          </cell>
          <cell r="H493">
            <v>300</v>
          </cell>
        </row>
        <row r="494">
          <cell r="B494" t="str">
            <v>85154</v>
          </cell>
          <cell r="D494" t="str">
            <v>Przeciwdziałanie alkoholizmowi</v>
          </cell>
          <cell r="E494">
            <v>119363.1</v>
          </cell>
          <cell r="F494">
            <v>0</v>
          </cell>
          <cell r="G494">
            <v>0</v>
          </cell>
          <cell r="H494">
            <v>119363.1</v>
          </cell>
        </row>
        <row r="495">
          <cell r="B495" t="str">
            <v> </v>
          </cell>
          <cell r="C495" t="str">
            <v>2310</v>
          </cell>
          <cell r="D495" t="str">
            <v>Dotacje celowe przekazane gminie na zadania bieżące realizowane na podstawie porozumień  (umów) między jednostkami samorządu terytorialnego</v>
          </cell>
        </row>
        <row r="496">
          <cell r="B496" t="str">
            <v> </v>
          </cell>
          <cell r="C496" t="str">
            <v>3030</v>
          </cell>
          <cell r="D496" t="str">
            <v>Różne wydatki na rzecz osób fizycznych</v>
          </cell>
        </row>
        <row r="497">
          <cell r="B497" t="str">
            <v> </v>
          </cell>
          <cell r="C497" t="str">
            <v>4110</v>
          </cell>
          <cell r="D497" t="str">
            <v>Składki na ubezpieczenia społeczne</v>
          </cell>
          <cell r="E497">
            <v>2315</v>
          </cell>
          <cell r="H497">
            <v>2315</v>
          </cell>
        </row>
        <row r="498">
          <cell r="B498" t="str">
            <v> </v>
          </cell>
          <cell r="C498" t="str">
            <v>4120</v>
          </cell>
          <cell r="D498" t="str">
            <v>Składki na Fundusz Pracy</v>
          </cell>
          <cell r="E498">
            <v>330</v>
          </cell>
          <cell r="H498">
            <v>330</v>
          </cell>
        </row>
        <row r="499">
          <cell r="B499" t="str">
            <v> </v>
          </cell>
          <cell r="C499" t="str">
            <v>4170</v>
          </cell>
          <cell r="D499" t="str">
            <v>Wynagrodzenia bezosobowe</v>
          </cell>
          <cell r="E499">
            <v>29860</v>
          </cell>
          <cell r="H499">
            <v>29860</v>
          </cell>
        </row>
        <row r="500">
          <cell r="B500" t="str">
            <v> </v>
          </cell>
          <cell r="C500" t="str">
            <v>4210</v>
          </cell>
          <cell r="D500" t="str">
            <v>Zakup materiałów i wyposażenia</v>
          </cell>
          <cell r="E500">
            <v>10598.1</v>
          </cell>
          <cell r="H500">
            <v>10598.1</v>
          </cell>
        </row>
        <row r="501">
          <cell r="B501" t="str">
            <v> </v>
          </cell>
          <cell r="C501" t="str">
            <v>4300</v>
          </cell>
          <cell r="D501" t="str">
            <v>Zakup usług pozostałych</v>
          </cell>
          <cell r="E501">
            <v>71800</v>
          </cell>
          <cell r="H501">
            <v>71800</v>
          </cell>
        </row>
        <row r="502">
          <cell r="B502" t="str">
            <v> </v>
          </cell>
          <cell r="C502" t="str">
            <v>4370</v>
          </cell>
          <cell r="D502" t="str">
            <v>Opłaty z tytułu zakupu usług telekomunikacyjnych świadczonych w stacjonarnej publicznej sieci telefonicznej</v>
          </cell>
          <cell r="H502">
            <v>0</v>
          </cell>
        </row>
        <row r="503">
          <cell r="B503" t="str">
            <v> </v>
          </cell>
          <cell r="C503" t="str">
            <v>4390</v>
          </cell>
          <cell r="D503" t="str">
            <v>Zakup usług obejmujących wykonanie ekspertyz, analiz i opinii</v>
          </cell>
          <cell r="H503">
            <v>0</v>
          </cell>
        </row>
        <row r="504">
          <cell r="B504" t="str">
            <v> </v>
          </cell>
          <cell r="C504" t="str">
            <v>4410</v>
          </cell>
          <cell r="D504" t="str">
            <v>Podróże służbowe krajowe</v>
          </cell>
          <cell r="E504">
            <v>0</v>
          </cell>
          <cell r="H504">
            <v>0</v>
          </cell>
        </row>
        <row r="505">
          <cell r="B505" t="str">
            <v> </v>
          </cell>
          <cell r="C505" t="str">
            <v>4580</v>
          </cell>
          <cell r="D505" t="str">
            <v>Pozostałe odsetki</v>
          </cell>
          <cell r="E505">
            <v>500</v>
          </cell>
          <cell r="H505">
            <v>500</v>
          </cell>
        </row>
        <row r="506">
          <cell r="B506" t="str">
            <v> </v>
          </cell>
          <cell r="C506" t="str">
            <v>4610</v>
          </cell>
          <cell r="D506" t="str">
            <v>Koszty postępowania sądowego i prokuratorskiego</v>
          </cell>
          <cell r="E506">
            <v>2460</v>
          </cell>
          <cell r="H506">
            <v>2460</v>
          </cell>
        </row>
        <row r="507">
          <cell r="B507" t="str">
            <v> </v>
          </cell>
          <cell r="C507" t="str">
            <v>4700</v>
          </cell>
          <cell r="D507" t="str">
            <v>Szkolenia pracowników niebędących członkami korpusu służby cywilnej</v>
          </cell>
          <cell r="E507">
            <v>1500</v>
          </cell>
          <cell r="H507">
            <v>1500</v>
          </cell>
        </row>
        <row r="508">
          <cell r="B508" t="str">
            <v> </v>
          </cell>
          <cell r="C508" t="str">
            <v>4740</v>
          </cell>
          <cell r="D508" t="str">
            <v>Zakup materiałów papierniczych do sprzętu drukarskiego i urządzeń kserograficznych</v>
          </cell>
        </row>
        <row r="509">
          <cell r="B509" t="str">
            <v> </v>
          </cell>
          <cell r="C509" t="str">
            <v>4750</v>
          </cell>
          <cell r="D509" t="str">
            <v>Zakup akcesoriów komputerowych, w tym programów i licencji</v>
          </cell>
        </row>
        <row r="510">
          <cell r="B510" t="str">
            <v> </v>
          </cell>
          <cell r="C510" t="str">
            <v>6060</v>
          </cell>
          <cell r="D510" t="str">
            <v>Wydatki na zakupy inwestycyjne jednostek budżetowych</v>
          </cell>
        </row>
        <row r="511">
          <cell r="B511" t="str">
            <v>85195</v>
          </cell>
          <cell r="D511" t="str">
            <v>Pozostała działalność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</row>
        <row r="512">
          <cell r="B512" t="str">
            <v> </v>
          </cell>
          <cell r="C512" t="str">
            <v>2630</v>
          </cell>
          <cell r="D512" t="str">
            <v>Dotacja przedmiotowa z budżetu dla jednostek niezaliczanych do sektora finansów publicznych</v>
          </cell>
        </row>
        <row r="513">
          <cell r="B513" t="str">
            <v> </v>
          </cell>
          <cell r="C513" t="str">
            <v>4210</v>
          </cell>
          <cell r="D513" t="str">
            <v>Zakup materiałów i wyposażenia</v>
          </cell>
        </row>
        <row r="514">
          <cell r="B514" t="str">
            <v> </v>
          </cell>
          <cell r="C514" t="str">
            <v>4270</v>
          </cell>
          <cell r="D514" t="str">
            <v>Zakup usług remontowych</v>
          </cell>
        </row>
        <row r="515">
          <cell r="A515" t="str">
            <v>852</v>
          </cell>
          <cell r="D515" t="str">
            <v>Pomoc społeczna</v>
          </cell>
          <cell r="E515">
            <v>18153411</v>
          </cell>
          <cell r="F515">
            <v>1722</v>
          </cell>
          <cell r="G515">
            <v>377066</v>
          </cell>
          <cell r="H515">
            <v>18528755</v>
          </cell>
        </row>
        <row r="516">
          <cell r="B516" t="str">
            <v>85201</v>
          </cell>
          <cell r="D516" t="str">
            <v>Placówki opiekuńczo-wychowawcze</v>
          </cell>
          <cell r="E516">
            <v>23400</v>
          </cell>
          <cell r="F516">
            <v>0</v>
          </cell>
          <cell r="G516">
            <v>0</v>
          </cell>
          <cell r="H516">
            <v>23400</v>
          </cell>
        </row>
        <row r="517">
          <cell r="B517" t="str">
            <v> </v>
          </cell>
          <cell r="C517" t="str">
            <v>2630</v>
          </cell>
          <cell r="D517" t="str">
            <v>Dotacja przedmiotowa z budżetu dla jednostek niezaliczanych do sektora finansów publicznych</v>
          </cell>
        </row>
        <row r="518">
          <cell r="C518" t="str">
            <v>4330</v>
          </cell>
          <cell r="D518" t="str">
            <v>Zakup usług przez jednostki samorządu terytorialnego od innych jednostek samorządu terytorialnego</v>
          </cell>
          <cell r="E518">
            <v>23400</v>
          </cell>
          <cell r="H518">
            <v>23400</v>
          </cell>
        </row>
        <row r="519">
          <cell r="B519" t="str">
            <v>85202</v>
          </cell>
          <cell r="D519" t="str">
            <v>Domy pomocy społecznej</v>
          </cell>
          <cell r="E519">
            <v>879832</v>
          </cell>
          <cell r="F519">
            <v>0</v>
          </cell>
          <cell r="G519">
            <v>0</v>
          </cell>
          <cell r="H519">
            <v>879832</v>
          </cell>
        </row>
        <row r="520">
          <cell r="B520" t="str">
            <v> </v>
          </cell>
          <cell r="C520" t="str">
            <v>4330</v>
          </cell>
          <cell r="D520" t="str">
            <v>Zakup usług przez jednostki samorządu terytorialnego od innych jednostek samorządu terytorialnego</v>
          </cell>
          <cell r="E520">
            <v>879832</v>
          </cell>
          <cell r="H520">
            <v>879832</v>
          </cell>
        </row>
        <row r="521">
          <cell r="B521" t="str">
            <v>85204</v>
          </cell>
          <cell r="D521" t="str">
            <v>Rodziny zastępcze</v>
          </cell>
          <cell r="E521">
            <v>141360</v>
          </cell>
          <cell r="F521">
            <v>0</v>
          </cell>
          <cell r="G521">
            <v>0</v>
          </cell>
          <cell r="H521">
            <v>141360</v>
          </cell>
        </row>
        <row r="522">
          <cell r="B522" t="str">
            <v> </v>
          </cell>
          <cell r="C522" t="str">
            <v>3110</v>
          </cell>
          <cell r="D522" t="str">
            <v>Świadczenia społeczne</v>
          </cell>
          <cell r="E522">
            <v>0</v>
          </cell>
          <cell r="H522">
            <v>0</v>
          </cell>
        </row>
        <row r="523">
          <cell r="C523" t="str">
            <v>4330</v>
          </cell>
          <cell r="D523" t="str">
            <v>Zakup usług przez jednostki samorządu terytorialnego od innych jednostek samorządu terytorialnego</v>
          </cell>
          <cell r="E523">
            <v>141360</v>
          </cell>
          <cell r="H523">
            <v>141360</v>
          </cell>
        </row>
        <row r="524">
          <cell r="B524" t="str">
            <v>85206</v>
          </cell>
          <cell r="D524" t="str">
            <v>Wspieranie rodziny</v>
          </cell>
          <cell r="E524">
            <v>63482</v>
          </cell>
          <cell r="F524">
            <v>0</v>
          </cell>
          <cell r="G524">
            <v>0</v>
          </cell>
          <cell r="H524">
            <v>63482</v>
          </cell>
        </row>
        <row r="525">
          <cell r="B525" t="str">
            <v> </v>
          </cell>
          <cell r="C525" t="str">
            <v>3020</v>
          </cell>
          <cell r="D525" t="str">
            <v>Wydatki osobowe niezaliczone do wynagrodzeń</v>
          </cell>
          <cell r="E525">
            <v>650</v>
          </cell>
          <cell r="H525">
            <v>650</v>
          </cell>
        </row>
        <row r="526">
          <cell r="C526" t="str">
            <v>4010</v>
          </cell>
          <cell r="D526" t="str">
            <v>Wynagrodzenia osobowe pracowników</v>
          </cell>
          <cell r="E526">
            <v>49232</v>
          </cell>
          <cell r="H526">
            <v>49232</v>
          </cell>
        </row>
        <row r="527">
          <cell r="C527" t="str">
            <v>4040</v>
          </cell>
          <cell r="D527" t="str">
            <v>Dodatkowe wynagrodzenie roczne</v>
          </cell>
          <cell r="E527">
            <v>2550</v>
          </cell>
          <cell r="H527">
            <v>2550</v>
          </cell>
        </row>
        <row r="528">
          <cell r="C528" t="str">
            <v>4110</v>
          </cell>
          <cell r="D528" t="str">
            <v>Składki na ubezpieczenia społeczne</v>
          </cell>
          <cell r="E528">
            <v>6000</v>
          </cell>
          <cell r="H528">
            <v>6000</v>
          </cell>
        </row>
        <row r="529">
          <cell r="C529" t="str">
            <v>4120</v>
          </cell>
          <cell r="D529" t="str">
            <v>Składki na Fundusz Pracy</v>
          </cell>
          <cell r="E529">
            <v>850</v>
          </cell>
          <cell r="H529">
            <v>850</v>
          </cell>
        </row>
        <row r="530">
          <cell r="B530" t="str">
            <v> </v>
          </cell>
          <cell r="C530" t="str">
            <v>4170</v>
          </cell>
          <cell r="D530" t="str">
            <v>Wynagrodzenia bezosobowe</v>
          </cell>
          <cell r="H530">
            <v>0</v>
          </cell>
        </row>
        <row r="531">
          <cell r="C531" t="str">
            <v>4280</v>
          </cell>
          <cell r="D531" t="str">
            <v>Zakup usług zdrowotnych</v>
          </cell>
          <cell r="E531">
            <v>0</v>
          </cell>
          <cell r="H531">
            <v>0</v>
          </cell>
        </row>
        <row r="532">
          <cell r="C532" t="str">
            <v>4410</v>
          </cell>
          <cell r="D532" t="str">
            <v>Podróże służbowe krajowe</v>
          </cell>
          <cell r="E532">
            <v>3106</v>
          </cell>
          <cell r="H532">
            <v>3106</v>
          </cell>
        </row>
        <row r="533">
          <cell r="B533" t="str">
            <v> </v>
          </cell>
          <cell r="C533" t="str">
            <v>4440</v>
          </cell>
          <cell r="D533" t="str">
            <v>Odpisy na zakładowy fundusz świadczeń socjalnych</v>
          </cell>
          <cell r="E533">
            <v>1094</v>
          </cell>
          <cell r="H533">
            <v>1094</v>
          </cell>
        </row>
        <row r="534">
          <cell r="B534" t="str">
            <v>85211</v>
          </cell>
          <cell r="D534" t="str">
            <v>Świadczenie wychowawcze</v>
          </cell>
          <cell r="E534">
            <v>7927712</v>
          </cell>
          <cell r="F534">
            <v>0</v>
          </cell>
          <cell r="G534">
            <v>247500</v>
          </cell>
          <cell r="H534">
            <v>8175212</v>
          </cell>
        </row>
        <row r="535">
          <cell r="B535" t="str">
            <v> </v>
          </cell>
          <cell r="C535" t="str">
            <v>3110</v>
          </cell>
          <cell r="D535" t="str">
            <v>Świadczenia społeczne</v>
          </cell>
          <cell r="E535">
            <v>7769158</v>
          </cell>
          <cell r="G535">
            <v>242550</v>
          </cell>
          <cell r="H535">
            <v>8011708</v>
          </cell>
        </row>
        <row r="536">
          <cell r="C536" t="str">
            <v>4010</v>
          </cell>
          <cell r="D536" t="str">
            <v>Wynagrodzenia osobowe pracowników</v>
          </cell>
          <cell r="E536">
            <v>58902</v>
          </cell>
          <cell r="H536">
            <v>58902</v>
          </cell>
        </row>
        <row r="537">
          <cell r="C537" t="str">
            <v>4040</v>
          </cell>
          <cell r="D537" t="str">
            <v>Dodatkowe wynagrodzenie roczne</v>
          </cell>
          <cell r="E537">
            <v>0</v>
          </cell>
          <cell r="H537">
            <v>0</v>
          </cell>
        </row>
        <row r="538">
          <cell r="C538" t="str">
            <v>4110</v>
          </cell>
          <cell r="D538" t="str">
            <v>Składki na ubezpieczenia społeczne</v>
          </cell>
          <cell r="E538">
            <v>10143</v>
          </cell>
          <cell r="H538">
            <v>10143</v>
          </cell>
        </row>
        <row r="539">
          <cell r="C539" t="str">
            <v>4120</v>
          </cell>
          <cell r="D539" t="str">
            <v>Składki na Fundusz Pracy</v>
          </cell>
          <cell r="E539">
            <v>1443</v>
          </cell>
          <cell r="H539">
            <v>1443</v>
          </cell>
        </row>
        <row r="540">
          <cell r="B540" t="str">
            <v> </v>
          </cell>
          <cell r="C540" t="str">
            <v>4210</v>
          </cell>
          <cell r="D540" t="str">
            <v>Zakup materiałów i wyposażenia</v>
          </cell>
          <cell r="E540">
            <v>49489</v>
          </cell>
          <cell r="G540">
            <v>4359</v>
          </cell>
          <cell r="H540">
            <v>53848</v>
          </cell>
        </row>
        <row r="541">
          <cell r="B541" t="str">
            <v> </v>
          </cell>
          <cell r="C541" t="str">
            <v>4260</v>
          </cell>
          <cell r="D541" t="str">
            <v>Zakup energii</v>
          </cell>
          <cell r="E541">
            <v>10000</v>
          </cell>
          <cell r="H541">
            <v>10000</v>
          </cell>
        </row>
        <row r="542">
          <cell r="C542" t="str">
            <v>4280</v>
          </cell>
          <cell r="D542" t="str">
            <v>Zakup usług zdrowotnych</v>
          </cell>
          <cell r="E542">
            <v>300</v>
          </cell>
          <cell r="H542">
            <v>300</v>
          </cell>
        </row>
        <row r="543">
          <cell r="C543" t="str">
            <v>4300</v>
          </cell>
          <cell r="D543" t="str">
            <v>Zakup usług pozostałych</v>
          </cell>
          <cell r="E543">
            <v>7000</v>
          </cell>
          <cell r="H543">
            <v>7000</v>
          </cell>
        </row>
        <row r="544">
          <cell r="C544" t="str">
            <v>4400</v>
          </cell>
          <cell r="D544" t="str">
            <v>Opłaty za administrowanie i czynsze za budynki, lokale i pomieszczenia garażowe</v>
          </cell>
          <cell r="E544">
            <v>16000</v>
          </cell>
          <cell r="H544">
            <v>16000</v>
          </cell>
        </row>
        <row r="545">
          <cell r="C545" t="str">
            <v>4440</v>
          </cell>
          <cell r="D545" t="str">
            <v>Odpisy na zakładowy fundusz świadczeń socjalnych</v>
          </cell>
          <cell r="E545">
            <v>1827</v>
          </cell>
          <cell r="G545">
            <v>591</v>
          </cell>
          <cell r="H545">
            <v>2418</v>
          </cell>
        </row>
        <row r="546">
          <cell r="B546" t="str">
            <v> </v>
          </cell>
          <cell r="C546" t="str">
            <v>4700</v>
          </cell>
          <cell r="D546" t="str">
            <v>Szkolenia pracowników niebędących członkami korpusu służby cywilnej</v>
          </cell>
          <cell r="E546">
            <v>3450</v>
          </cell>
          <cell r="H546">
            <v>3450</v>
          </cell>
        </row>
        <row r="547">
          <cell r="B547" t="str">
            <v>85212</v>
          </cell>
          <cell r="D547" t="str">
            <v>Świadczenia rodzinne, świadczenie z funduszu alimentacyjnego oraz składki na ubezpieczenia emerytalne i rentowe z ubezpieczenia społecznego</v>
          </cell>
          <cell r="E547">
            <v>6094823</v>
          </cell>
          <cell r="F547">
            <v>1722</v>
          </cell>
          <cell r="G547">
            <v>129566</v>
          </cell>
          <cell r="H547">
            <v>6222667</v>
          </cell>
        </row>
        <row r="548">
          <cell r="B548" t="str">
            <v> </v>
          </cell>
          <cell r="C548" t="str">
            <v>2910</v>
          </cell>
          <cell r="D548" t="str">
            <v>Zwrot dotacji oraz płatności, w tym wykorzystanych  niezgodnie z przeznaczeniem lub wykorzystanych z naruszeniem procedur, o których mowa w art..184 ustawy, pobranych nienależnie lub w nadmiernej wysokości</v>
          </cell>
          <cell r="E548">
            <v>7000</v>
          </cell>
          <cell r="H548">
            <v>7000</v>
          </cell>
        </row>
        <row r="549">
          <cell r="B549" t="str">
            <v> </v>
          </cell>
          <cell r="C549" t="str">
            <v>3020</v>
          </cell>
          <cell r="D549" t="str">
            <v>Wydatki osobowe niezaliczone do wynagrodzeń</v>
          </cell>
          <cell r="E549">
            <v>800</v>
          </cell>
          <cell r="H549">
            <v>800</v>
          </cell>
        </row>
        <row r="550">
          <cell r="B550" t="str">
            <v> </v>
          </cell>
          <cell r="C550" t="str">
            <v>3110</v>
          </cell>
          <cell r="D550" t="str">
            <v>Świadczenia społeczne</v>
          </cell>
          <cell r="E550">
            <v>5879965</v>
          </cell>
          <cell r="G550">
            <v>129566</v>
          </cell>
          <cell r="H550">
            <v>6009531</v>
          </cell>
        </row>
        <row r="551">
          <cell r="B551" t="str">
            <v> </v>
          </cell>
          <cell r="C551" t="str">
            <v>4010</v>
          </cell>
          <cell r="D551" t="str">
            <v>Wynagrodzenia osobowe pracowników</v>
          </cell>
          <cell r="E551">
            <v>132486</v>
          </cell>
          <cell r="H551">
            <v>132486</v>
          </cell>
        </row>
        <row r="552">
          <cell r="B552" t="str">
            <v> </v>
          </cell>
          <cell r="C552" t="str">
            <v>4040</v>
          </cell>
          <cell r="D552" t="str">
            <v>Dodatkowe wynagrodzenie roczne</v>
          </cell>
          <cell r="E552">
            <v>8826</v>
          </cell>
          <cell r="H552">
            <v>8826</v>
          </cell>
        </row>
        <row r="553">
          <cell r="B553" t="str">
            <v> </v>
          </cell>
          <cell r="C553" t="str">
            <v>4110</v>
          </cell>
          <cell r="D553" t="str">
            <v>Składki na ubezpieczenia społeczne</v>
          </cell>
          <cell r="E553">
            <v>24422</v>
          </cell>
          <cell r="F553">
            <v>601</v>
          </cell>
          <cell r="H553">
            <v>23821</v>
          </cell>
        </row>
        <row r="554">
          <cell r="B554" t="str">
            <v> </v>
          </cell>
          <cell r="C554" t="str">
            <v>4120</v>
          </cell>
          <cell r="D554" t="str">
            <v>Składki na Fundusz Pracy</v>
          </cell>
          <cell r="E554">
            <v>3001</v>
          </cell>
          <cell r="F554">
            <v>382</v>
          </cell>
          <cell r="H554">
            <v>2619</v>
          </cell>
        </row>
        <row r="555">
          <cell r="B555" t="str">
            <v> </v>
          </cell>
          <cell r="C555" t="str">
            <v>4170</v>
          </cell>
          <cell r="D555" t="str">
            <v>Wynagrodzenia bezosobowe</v>
          </cell>
          <cell r="H555">
            <v>0</v>
          </cell>
        </row>
        <row r="556">
          <cell r="B556" t="str">
            <v> </v>
          </cell>
          <cell r="C556" t="str">
            <v>4210</v>
          </cell>
          <cell r="D556" t="str">
            <v>Zakup materiałów i wyposażenia</v>
          </cell>
          <cell r="E556">
            <v>9103</v>
          </cell>
          <cell r="H556">
            <v>9103</v>
          </cell>
        </row>
        <row r="557">
          <cell r="B557" t="str">
            <v> </v>
          </cell>
          <cell r="C557" t="str">
            <v>4270</v>
          </cell>
          <cell r="D557" t="str">
            <v>Zakup usług remontowych</v>
          </cell>
          <cell r="E557">
            <v>160</v>
          </cell>
          <cell r="F557">
            <v>30</v>
          </cell>
          <cell r="H557">
            <v>130</v>
          </cell>
        </row>
        <row r="558">
          <cell r="B558" t="str">
            <v> </v>
          </cell>
          <cell r="C558" t="str">
            <v>4280</v>
          </cell>
          <cell r="D558" t="str">
            <v>Zakup usług zdrowotnych</v>
          </cell>
          <cell r="E558">
            <v>200</v>
          </cell>
          <cell r="F558">
            <v>17</v>
          </cell>
          <cell r="H558">
            <v>183</v>
          </cell>
        </row>
        <row r="559">
          <cell r="B559" t="str">
            <v> </v>
          </cell>
          <cell r="C559" t="str">
            <v>4300</v>
          </cell>
          <cell r="D559" t="str">
            <v>Zakup usług pozostałych</v>
          </cell>
          <cell r="E559">
            <v>2020</v>
          </cell>
          <cell r="H559">
            <v>2020</v>
          </cell>
        </row>
        <row r="560">
          <cell r="B560" t="str">
            <v> </v>
          </cell>
          <cell r="C560" t="str">
            <v>4330</v>
          </cell>
          <cell r="D560" t="str">
            <v>Zakup usług przez jednostki samorządu terytorialnego od innych jednostek samorządu terytorialnego</v>
          </cell>
          <cell r="H560">
            <v>0</v>
          </cell>
        </row>
        <row r="561">
          <cell r="B561" t="str">
            <v> </v>
          </cell>
          <cell r="C561" t="str">
            <v>4350</v>
          </cell>
          <cell r="D561" t="str">
            <v>Zakup usług dostępu do sieci Internet</v>
          </cell>
          <cell r="H561">
            <v>0</v>
          </cell>
        </row>
        <row r="562">
          <cell r="B562" t="str">
            <v> </v>
          </cell>
          <cell r="C562" t="str">
            <v>4360</v>
          </cell>
          <cell r="D562" t="str">
            <v>Opłaty z tytułu zakupu usług telekomunikacyjnych </v>
          </cell>
          <cell r="E562">
            <v>1900</v>
          </cell>
          <cell r="H562">
            <v>1900</v>
          </cell>
        </row>
        <row r="563">
          <cell r="B563" t="str">
            <v> </v>
          </cell>
          <cell r="C563" t="str">
            <v>4390</v>
          </cell>
          <cell r="D563" t="str">
            <v>Zakup usług obejmujących wykonanie ekspertyz, analiz i opinii</v>
          </cell>
          <cell r="H563">
            <v>0</v>
          </cell>
        </row>
        <row r="564">
          <cell r="B564" t="str">
            <v> </v>
          </cell>
          <cell r="C564" t="str">
            <v>4400</v>
          </cell>
          <cell r="D564" t="str">
            <v>Opłaty za administrowanie i czynsze za budynki, lokale i pomieszczenia garażowe</v>
          </cell>
          <cell r="E564">
            <v>18040</v>
          </cell>
          <cell r="H564">
            <v>18040</v>
          </cell>
        </row>
        <row r="565">
          <cell r="B565" t="str">
            <v> </v>
          </cell>
          <cell r="C565" t="str">
            <v>4410</v>
          </cell>
          <cell r="D565" t="str">
            <v>Podróże służbowe krajowe</v>
          </cell>
          <cell r="E565">
            <v>0</v>
          </cell>
          <cell r="H565">
            <v>0</v>
          </cell>
        </row>
        <row r="566">
          <cell r="B566" t="str">
            <v> </v>
          </cell>
          <cell r="C566" t="str">
            <v>4430</v>
          </cell>
          <cell r="D566" t="str">
            <v>Różne opłaty i składki</v>
          </cell>
          <cell r="E566">
            <v>0</v>
          </cell>
          <cell r="H566">
            <v>0</v>
          </cell>
        </row>
        <row r="567">
          <cell r="B567" t="str">
            <v> </v>
          </cell>
          <cell r="C567" t="str">
            <v>4440</v>
          </cell>
          <cell r="D567" t="str">
            <v>Odpisy na zakładowy fundusz świadczeń socjalnych</v>
          </cell>
          <cell r="E567">
            <v>4376</v>
          </cell>
          <cell r="H567">
            <v>4376</v>
          </cell>
        </row>
        <row r="568">
          <cell r="B568" t="str">
            <v> </v>
          </cell>
          <cell r="C568" t="str">
            <v>4560</v>
          </cell>
          <cell r="D568" t="str">
            <v>Odsetki od dotacji oraz płatności: wykorzystanych niezgodnie z przeznaczeniem lub wykorzystanych z naruszeniem procedur, o których mowa w art..184 ustawy, pobranych nienależnie lub w nadmiernej wysokości </v>
          </cell>
          <cell r="E568">
            <v>1000</v>
          </cell>
          <cell r="H568">
            <v>1000</v>
          </cell>
        </row>
        <row r="569">
          <cell r="B569" t="str">
            <v> </v>
          </cell>
          <cell r="C569" t="str">
            <v>4580</v>
          </cell>
          <cell r="D569" t="str">
            <v>Pozstałe odsetki</v>
          </cell>
          <cell r="E569">
            <v>0</v>
          </cell>
          <cell r="H569">
            <v>0</v>
          </cell>
        </row>
        <row r="570">
          <cell r="B570" t="str">
            <v> </v>
          </cell>
          <cell r="C570" t="str">
            <v>4610</v>
          </cell>
          <cell r="D570" t="str">
            <v>Koszty postepowania sądowego i prokuratorskiego</v>
          </cell>
          <cell r="E570">
            <v>0</v>
          </cell>
          <cell r="H570">
            <v>0</v>
          </cell>
        </row>
        <row r="571">
          <cell r="B571" t="str">
            <v> </v>
          </cell>
          <cell r="C571" t="str">
            <v>4700</v>
          </cell>
          <cell r="D571" t="str">
            <v>Szkolenia pracowników niebędących członkami korpusu służby cywilnej</v>
          </cell>
          <cell r="E571">
            <v>1524</v>
          </cell>
          <cell r="F571">
            <v>692</v>
          </cell>
          <cell r="H571">
            <v>832</v>
          </cell>
        </row>
        <row r="572">
          <cell r="B572" t="str">
            <v> </v>
          </cell>
          <cell r="C572" t="str">
            <v>4750</v>
          </cell>
          <cell r="D572" t="str">
            <v>Zakup akcesoriów komputerowych, w tym programów i licencji</v>
          </cell>
        </row>
        <row r="573">
          <cell r="B573" t="str">
            <v> </v>
          </cell>
          <cell r="C573" t="str">
            <v>6060</v>
          </cell>
          <cell r="D573" t="str">
            <v>Wydatki na zakupy inwestycyjne jednostek budżetowych</v>
          </cell>
        </row>
        <row r="574">
          <cell r="B574" t="str">
            <v>85213</v>
          </cell>
          <cell r="D574" t="str">
            <v>Składki na ubezpieczenia zdrowotne opłacane za osoby pobierające niektóre świadczenia z pomocy społecznej, niektóre świadczenia rodzinne oraz za osoby uczestniczące w zajęciach w centrum integracji społecznej</v>
          </cell>
          <cell r="E574">
            <v>113603</v>
          </cell>
          <cell r="F574">
            <v>0</v>
          </cell>
          <cell r="G574">
            <v>0</v>
          </cell>
          <cell r="H574">
            <v>113603</v>
          </cell>
        </row>
        <row r="575">
          <cell r="B575" t="str">
            <v> </v>
          </cell>
          <cell r="C575" t="str">
            <v>4130</v>
          </cell>
          <cell r="D575" t="str">
            <v>Składki na ubezpieczenie zdrowotne</v>
          </cell>
          <cell r="E575">
            <v>113603</v>
          </cell>
          <cell r="H575">
            <v>113603</v>
          </cell>
        </row>
        <row r="576">
          <cell r="B576" t="str">
            <v>85214</v>
          </cell>
          <cell r="D576" t="str">
            <v>Zasiłki i pomoc w naturze oraz składki na ubezpieczenia emerytalne i rentowe</v>
          </cell>
          <cell r="E576">
            <v>575753</v>
          </cell>
          <cell r="F576">
            <v>0</v>
          </cell>
          <cell r="G576">
            <v>0</v>
          </cell>
          <cell r="H576">
            <v>575753</v>
          </cell>
        </row>
        <row r="577">
          <cell r="B577" t="str">
            <v> </v>
          </cell>
          <cell r="C577" t="str">
            <v>2910</v>
          </cell>
          <cell r="D577" t="str">
            <v>Zwrot dotacji oraz płatności, w tym wykorzystanych  niezgodnie z przeznaczeniem lub wykorzystanych z naruszeniem procedur, o których mowa w art..184 ustawy, pobranych nienależnie lub w nadmiernej wysokości</v>
          </cell>
          <cell r="E577">
            <v>50</v>
          </cell>
          <cell r="H577">
            <v>50</v>
          </cell>
        </row>
        <row r="578">
          <cell r="B578" t="str">
            <v> </v>
          </cell>
          <cell r="C578" t="str">
            <v>3110</v>
          </cell>
          <cell r="D578" t="str">
            <v>Świadczenia społeczne</v>
          </cell>
          <cell r="E578">
            <v>568703</v>
          </cell>
          <cell r="H578">
            <v>568703</v>
          </cell>
        </row>
        <row r="579">
          <cell r="B579" t="str">
            <v> </v>
          </cell>
          <cell r="C579" t="str">
            <v>4300</v>
          </cell>
          <cell r="D579" t="str">
            <v>Zakup usług pozostałych</v>
          </cell>
          <cell r="E579">
            <v>7000</v>
          </cell>
          <cell r="H579">
            <v>7000</v>
          </cell>
        </row>
        <row r="580">
          <cell r="B580" t="str">
            <v>85215</v>
          </cell>
          <cell r="D580" t="str">
            <v>Dodatki mieszkaniowe</v>
          </cell>
          <cell r="E580">
            <v>21000</v>
          </cell>
          <cell r="H580">
            <v>21000</v>
          </cell>
        </row>
        <row r="581">
          <cell r="B581" t="str">
            <v> </v>
          </cell>
          <cell r="C581" t="str">
            <v>3110</v>
          </cell>
          <cell r="D581" t="str">
            <v>Świadczenia społeczne</v>
          </cell>
          <cell r="E581">
            <v>21000</v>
          </cell>
          <cell r="H581">
            <v>21000</v>
          </cell>
        </row>
        <row r="582">
          <cell r="B582" t="str">
            <v>85216</v>
          </cell>
          <cell r="D582" t="str">
            <v>Zasiłki stałe</v>
          </cell>
          <cell r="E582">
            <v>702714</v>
          </cell>
          <cell r="F582">
            <v>0</v>
          </cell>
          <cell r="G582">
            <v>0</v>
          </cell>
          <cell r="H582">
            <v>702714</v>
          </cell>
        </row>
        <row r="583">
          <cell r="B583" t="str">
            <v> </v>
          </cell>
          <cell r="C583" t="str">
            <v>2910</v>
          </cell>
          <cell r="D583" t="str">
            <v>Zwrot dotacji oraz płatności, w tym wykorzystanych  niezgodnie z przeznaczeniem lub wykorzystanych z naruszeniem procedur, o których mowa w art..184 ustawy, pobranych nienależnie lub w nadmiernej wysokości</v>
          </cell>
          <cell r="E583">
            <v>2000</v>
          </cell>
          <cell r="H583">
            <v>2000</v>
          </cell>
        </row>
        <row r="584">
          <cell r="B584" t="str">
            <v> </v>
          </cell>
          <cell r="C584" t="str">
            <v>3110</v>
          </cell>
          <cell r="D584" t="str">
            <v>Świadczenia społeczne</v>
          </cell>
          <cell r="E584">
            <v>700714</v>
          </cell>
          <cell r="H584">
            <v>700714</v>
          </cell>
        </row>
        <row r="585">
          <cell r="B585" t="str">
            <v>85219</v>
          </cell>
          <cell r="D585" t="str">
            <v>Ośrodki pomocy społecznej</v>
          </cell>
          <cell r="E585">
            <v>1181947</v>
          </cell>
          <cell r="F585">
            <v>0</v>
          </cell>
          <cell r="G585">
            <v>0</v>
          </cell>
          <cell r="H585">
            <v>1181947</v>
          </cell>
        </row>
        <row r="586">
          <cell r="B586" t="str">
            <v> </v>
          </cell>
          <cell r="C586" t="str">
            <v>3020</v>
          </cell>
          <cell r="D586" t="str">
            <v>Wydatki osobowe niezaliczone do wynagrodzeń</v>
          </cell>
          <cell r="E586">
            <v>4200</v>
          </cell>
          <cell r="H586">
            <v>4200</v>
          </cell>
        </row>
        <row r="587">
          <cell r="C587" t="str">
            <v>3110</v>
          </cell>
          <cell r="D587" t="str">
            <v>Świadczenia społeczne</v>
          </cell>
          <cell r="E587">
            <v>14233</v>
          </cell>
          <cell r="H587">
            <v>14233</v>
          </cell>
        </row>
        <row r="588">
          <cell r="B588" t="str">
            <v> </v>
          </cell>
          <cell r="C588" t="str">
            <v>4010</v>
          </cell>
          <cell r="D588" t="str">
            <v>Wynagrodzenia osobowe pracowników</v>
          </cell>
          <cell r="E588">
            <v>674688</v>
          </cell>
          <cell r="H588">
            <v>674688</v>
          </cell>
        </row>
        <row r="589">
          <cell r="B589" t="str">
            <v> </v>
          </cell>
          <cell r="C589" t="str">
            <v>4040</v>
          </cell>
          <cell r="D589" t="str">
            <v>Dodatkowe wynagrodzenie roczne</v>
          </cell>
          <cell r="E589">
            <v>41931</v>
          </cell>
          <cell r="H589">
            <v>41931</v>
          </cell>
        </row>
        <row r="590">
          <cell r="B590" t="str">
            <v> </v>
          </cell>
          <cell r="C590" t="str">
            <v>4110</v>
          </cell>
          <cell r="D590" t="str">
            <v>Składki na ubezpieczenia społeczne</v>
          </cell>
          <cell r="E590">
            <v>127155</v>
          </cell>
          <cell r="H590">
            <v>127155</v>
          </cell>
        </row>
        <row r="591">
          <cell r="B591" t="str">
            <v> </v>
          </cell>
          <cell r="C591" t="str">
            <v>4120</v>
          </cell>
          <cell r="D591" t="str">
            <v>Składki na Fundusz Pracy</v>
          </cell>
          <cell r="E591">
            <v>17445</v>
          </cell>
          <cell r="H591">
            <v>17445</v>
          </cell>
        </row>
        <row r="592">
          <cell r="B592" t="str">
            <v> </v>
          </cell>
          <cell r="C592" t="str">
            <v>4170</v>
          </cell>
          <cell r="D592" t="str">
            <v>Wynagrodzenia bezosobowe</v>
          </cell>
          <cell r="E592">
            <v>26400</v>
          </cell>
          <cell r="H592">
            <v>26400</v>
          </cell>
        </row>
        <row r="593">
          <cell r="B593" t="str">
            <v> </v>
          </cell>
          <cell r="C593" t="str">
            <v>4210</v>
          </cell>
          <cell r="D593" t="str">
            <v>Zakup materiałów i wyposażenia</v>
          </cell>
          <cell r="E593">
            <v>48417</v>
          </cell>
          <cell r="H593">
            <v>48417</v>
          </cell>
        </row>
        <row r="594">
          <cell r="B594" t="str">
            <v> </v>
          </cell>
          <cell r="C594" t="str">
            <v>4260</v>
          </cell>
          <cell r="D594" t="str">
            <v>Zakup energii</v>
          </cell>
          <cell r="E594">
            <v>24000</v>
          </cell>
          <cell r="H594">
            <v>24000</v>
          </cell>
        </row>
        <row r="595">
          <cell r="B595" t="str">
            <v> </v>
          </cell>
          <cell r="C595" t="str">
            <v>4270</v>
          </cell>
          <cell r="D595" t="str">
            <v>Zakup usług remontowych</v>
          </cell>
          <cell r="E595">
            <v>3155</v>
          </cell>
          <cell r="H595">
            <v>3155</v>
          </cell>
        </row>
        <row r="596">
          <cell r="B596" t="str">
            <v> </v>
          </cell>
          <cell r="C596" t="str">
            <v>4280</v>
          </cell>
          <cell r="D596" t="str">
            <v>Zakup usług zdrowotnych</v>
          </cell>
          <cell r="E596">
            <v>2000</v>
          </cell>
          <cell r="H596">
            <v>2000</v>
          </cell>
        </row>
        <row r="597">
          <cell r="B597" t="str">
            <v> </v>
          </cell>
          <cell r="C597" t="str">
            <v>4300</v>
          </cell>
          <cell r="D597" t="str">
            <v>Zakup usług pozostałych</v>
          </cell>
          <cell r="E597">
            <v>51693</v>
          </cell>
          <cell r="H597">
            <v>51693</v>
          </cell>
        </row>
        <row r="598">
          <cell r="B598" t="str">
            <v> </v>
          </cell>
          <cell r="C598" t="str">
            <v>4350</v>
          </cell>
          <cell r="D598" t="str">
            <v>Zakup usług dostępu do sieci Internet</v>
          </cell>
          <cell r="H598">
            <v>0</v>
          </cell>
        </row>
        <row r="599">
          <cell r="B599" t="str">
            <v> </v>
          </cell>
          <cell r="C599" t="str">
            <v>4360</v>
          </cell>
          <cell r="D599" t="str">
            <v>Opłaty z tytułu zakupu usług telekomunikacyjnych</v>
          </cell>
          <cell r="E599">
            <v>5500</v>
          </cell>
          <cell r="H599">
            <v>5500</v>
          </cell>
        </row>
        <row r="600">
          <cell r="B600" t="str">
            <v> </v>
          </cell>
          <cell r="C600" t="str">
            <v>4370</v>
          </cell>
          <cell r="D600" t="str">
            <v>Opłaty z tytułu zakupu usług telekomunikacyjnych świadczonych w stacjonarnej publicznej sieci telefonicznej</v>
          </cell>
          <cell r="H600">
            <v>0</v>
          </cell>
        </row>
        <row r="601">
          <cell r="B601" t="str">
            <v> </v>
          </cell>
          <cell r="C601" t="str">
            <v>4400</v>
          </cell>
          <cell r="D601" t="str">
            <v>Opłaty za administrowanie i czynsze za budynki, lokale i pomieszczenia garażowe</v>
          </cell>
          <cell r="E601">
            <v>100180</v>
          </cell>
          <cell r="H601">
            <v>100180</v>
          </cell>
        </row>
        <row r="602">
          <cell r="B602" t="str">
            <v> </v>
          </cell>
          <cell r="C602" t="str">
            <v>4410</v>
          </cell>
          <cell r="D602" t="str">
            <v>Podróże służbowe krajowe</v>
          </cell>
          <cell r="E602">
            <v>0</v>
          </cell>
          <cell r="H602">
            <v>0</v>
          </cell>
        </row>
        <row r="603">
          <cell r="B603" t="str">
            <v> </v>
          </cell>
          <cell r="C603" t="str">
            <v>4430</v>
          </cell>
          <cell r="D603" t="str">
            <v>Różne opłaty i składki</v>
          </cell>
          <cell r="E603">
            <v>1800</v>
          </cell>
          <cell r="H603">
            <v>1800</v>
          </cell>
        </row>
        <row r="604">
          <cell r="B604" t="str">
            <v> </v>
          </cell>
          <cell r="C604" t="str">
            <v>4440</v>
          </cell>
          <cell r="D604" t="str">
            <v>Odpisy na zakładowy fundusz świadczeń socjalnych</v>
          </cell>
          <cell r="E604">
            <v>17050</v>
          </cell>
          <cell r="H604">
            <v>17050</v>
          </cell>
        </row>
        <row r="605">
          <cell r="B605" t="str">
            <v> </v>
          </cell>
          <cell r="C605" t="str">
            <v>4610</v>
          </cell>
          <cell r="D605" t="str">
            <v>Koszty postepowania sądowego i prokuratorskiego</v>
          </cell>
          <cell r="E605">
            <v>12100</v>
          </cell>
          <cell r="H605">
            <v>12100</v>
          </cell>
        </row>
        <row r="606">
          <cell r="B606" t="str">
            <v> </v>
          </cell>
          <cell r="C606" t="str">
            <v>4700</v>
          </cell>
          <cell r="D606" t="str">
            <v>Szkolenia pracowników niebędących członkami korpusu służby cywilnej</v>
          </cell>
          <cell r="E606">
            <v>10000</v>
          </cell>
          <cell r="H606">
            <v>10000</v>
          </cell>
        </row>
        <row r="607">
          <cell r="B607" t="str">
            <v> </v>
          </cell>
          <cell r="C607" t="str">
            <v>4740</v>
          </cell>
          <cell r="D607" t="str">
            <v>Zakup materiałów papierniczych do sprzętu drukarskiego i urządzeń kserograficznych</v>
          </cell>
        </row>
        <row r="608">
          <cell r="B608" t="str">
            <v> </v>
          </cell>
          <cell r="C608" t="str">
            <v>4750</v>
          </cell>
          <cell r="D608" t="str">
            <v>Zakup akcesoriów komputerowych, w tym programów i licencji</v>
          </cell>
        </row>
        <row r="609">
          <cell r="B609" t="str">
            <v> </v>
          </cell>
          <cell r="C609" t="str">
            <v>6060</v>
          </cell>
          <cell r="D609" t="str">
            <v>Wydatki na zakupy inwestycyjne jednostek budżetowych</v>
          </cell>
        </row>
        <row r="610">
          <cell r="B610" t="str">
            <v>85228</v>
          </cell>
          <cell r="D610" t="str">
            <v>Usługi opiekuńcze i specjalistyczne usługi opiekuńcze</v>
          </cell>
          <cell r="E610">
            <v>77779</v>
          </cell>
          <cell r="F610">
            <v>0</v>
          </cell>
          <cell r="G610">
            <v>0</v>
          </cell>
          <cell r="H610">
            <v>77779</v>
          </cell>
        </row>
        <row r="611">
          <cell r="B611" t="str">
            <v> </v>
          </cell>
          <cell r="C611" t="str">
            <v>3020</v>
          </cell>
          <cell r="D611" t="str">
            <v>Wydatki osobowe niezaliczone do wynagrodzeń</v>
          </cell>
          <cell r="E611">
            <v>1370</v>
          </cell>
          <cell r="H611">
            <v>1370</v>
          </cell>
        </row>
        <row r="612">
          <cell r="B612" t="str">
            <v> </v>
          </cell>
          <cell r="C612" t="str">
            <v>3110</v>
          </cell>
          <cell r="D612" t="str">
            <v>Świadczenia społeczne</v>
          </cell>
          <cell r="H612">
            <v>0</v>
          </cell>
        </row>
        <row r="613">
          <cell r="B613" t="str">
            <v> </v>
          </cell>
          <cell r="C613" t="str">
            <v>4010</v>
          </cell>
          <cell r="D613" t="str">
            <v>Wynagrodzenia osobowe pracowników</v>
          </cell>
          <cell r="E613">
            <v>58664</v>
          </cell>
          <cell r="H613">
            <v>58664</v>
          </cell>
        </row>
        <row r="614">
          <cell r="B614" t="str">
            <v> </v>
          </cell>
          <cell r="C614" t="str">
            <v>4040</v>
          </cell>
          <cell r="D614" t="str">
            <v>Dodatkowe wynagrodzenie roczne</v>
          </cell>
          <cell r="E614">
            <v>4004</v>
          </cell>
          <cell r="H614">
            <v>4004</v>
          </cell>
        </row>
        <row r="615">
          <cell r="B615" t="str">
            <v> </v>
          </cell>
          <cell r="C615" t="str">
            <v>4110</v>
          </cell>
          <cell r="D615" t="str">
            <v>Składki na ubezpieczenia społeczne</v>
          </cell>
          <cell r="E615">
            <v>10470</v>
          </cell>
          <cell r="H615">
            <v>10470</v>
          </cell>
        </row>
        <row r="616">
          <cell r="B616" t="str">
            <v> </v>
          </cell>
          <cell r="C616" t="str">
            <v>4120</v>
          </cell>
          <cell r="D616" t="str">
            <v>Składki na Fundusz Pracy</v>
          </cell>
          <cell r="E616">
            <v>783</v>
          </cell>
          <cell r="H616">
            <v>783</v>
          </cell>
        </row>
        <row r="617">
          <cell r="B617" t="str">
            <v> </v>
          </cell>
          <cell r="C617" t="str">
            <v>4280</v>
          </cell>
          <cell r="D617" t="str">
            <v>Zakup usług zdrowotnych</v>
          </cell>
          <cell r="E617">
            <v>300</v>
          </cell>
          <cell r="H617">
            <v>300</v>
          </cell>
        </row>
        <row r="618">
          <cell r="B618" t="str">
            <v> </v>
          </cell>
          <cell r="C618" t="str">
            <v>4300</v>
          </cell>
          <cell r="D618" t="str">
            <v>Zakup usług pozostałych</v>
          </cell>
          <cell r="E618">
            <v>0</v>
          </cell>
          <cell r="H618">
            <v>0</v>
          </cell>
        </row>
        <row r="619">
          <cell r="B619" t="str">
            <v> </v>
          </cell>
          <cell r="C619" t="str">
            <v>4440</v>
          </cell>
          <cell r="D619" t="str">
            <v>Odpisy na zakładowy fundusz świadczeń socjalnych</v>
          </cell>
          <cell r="E619">
            <v>2188</v>
          </cell>
          <cell r="H619">
            <v>2188</v>
          </cell>
        </row>
        <row r="620">
          <cell r="B620" t="str">
            <v>85278</v>
          </cell>
          <cell r="D620" t="str">
            <v>Usuwanie skutków klęsk żywiołowych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</row>
        <row r="621">
          <cell r="B621" t="str">
            <v> </v>
          </cell>
          <cell r="C621" t="str">
            <v>3110</v>
          </cell>
          <cell r="D621" t="str">
            <v>Świadczenia społeczne</v>
          </cell>
          <cell r="H621">
            <v>0</v>
          </cell>
        </row>
        <row r="622">
          <cell r="B622" t="str">
            <v>85295</v>
          </cell>
          <cell r="D622" t="str">
            <v>Pozostała działalność</v>
          </cell>
          <cell r="E622">
            <v>350006</v>
          </cell>
          <cell r="F622">
            <v>0</v>
          </cell>
          <cell r="G622">
            <v>0</v>
          </cell>
          <cell r="H622">
            <v>350006</v>
          </cell>
        </row>
        <row r="623">
          <cell r="B623" t="str">
            <v> </v>
          </cell>
          <cell r="C623" t="str">
            <v>2630</v>
          </cell>
          <cell r="D623" t="str">
            <v>Dotacja przedmiotowa z budżetu dla jednostek niezaliczanych do sektora finansów publicznych</v>
          </cell>
        </row>
        <row r="624">
          <cell r="B624" t="str">
            <v> </v>
          </cell>
          <cell r="C624" t="str">
            <v>3110</v>
          </cell>
          <cell r="D624" t="str">
            <v>Świadczenia społeczne</v>
          </cell>
          <cell r="E624">
            <v>349492</v>
          </cell>
          <cell r="H624">
            <v>349492</v>
          </cell>
        </row>
        <row r="625">
          <cell r="B625" t="str">
            <v> </v>
          </cell>
          <cell r="C625" t="str">
            <v>4010</v>
          </cell>
          <cell r="D625" t="str">
            <v>Wynagrodzenia osobowe pracowników</v>
          </cell>
          <cell r="E625">
            <v>430</v>
          </cell>
          <cell r="H625">
            <v>430</v>
          </cell>
        </row>
        <row r="626">
          <cell r="B626" t="str">
            <v> </v>
          </cell>
          <cell r="C626" t="str">
            <v>4110</v>
          </cell>
          <cell r="D626" t="str">
            <v>Składki na ubezpieczenia społeczne</v>
          </cell>
          <cell r="E626">
            <v>74</v>
          </cell>
          <cell r="H626">
            <v>74</v>
          </cell>
        </row>
        <row r="627">
          <cell r="B627" t="str">
            <v> </v>
          </cell>
          <cell r="C627" t="str">
            <v>4120</v>
          </cell>
          <cell r="D627" t="str">
            <v>Składki na Fundusz Pracy</v>
          </cell>
          <cell r="E627">
            <v>10</v>
          </cell>
          <cell r="H627">
            <v>10</v>
          </cell>
        </row>
        <row r="628">
          <cell r="B628" t="str">
            <v> </v>
          </cell>
          <cell r="C628" t="str">
            <v>4210</v>
          </cell>
          <cell r="D628" t="str">
            <v>Zakup materiałów i wyposażenia</v>
          </cell>
          <cell r="E628">
            <v>0</v>
          </cell>
          <cell r="H628">
            <v>0</v>
          </cell>
        </row>
        <row r="629">
          <cell r="B629" t="str">
            <v> </v>
          </cell>
          <cell r="C629" t="str">
            <v>4260</v>
          </cell>
          <cell r="D629" t="str">
            <v>Zakup energii</v>
          </cell>
          <cell r="E629">
            <v>0</v>
          </cell>
          <cell r="H629">
            <v>0</v>
          </cell>
        </row>
        <row r="630">
          <cell r="B630" t="str">
            <v> </v>
          </cell>
          <cell r="C630" t="str">
            <v>4280</v>
          </cell>
          <cell r="D630" t="str">
            <v>Zakup usług zdrowotnych</v>
          </cell>
          <cell r="E630">
            <v>0</v>
          </cell>
          <cell r="H630">
            <v>0</v>
          </cell>
        </row>
        <row r="631">
          <cell r="B631" t="str">
            <v> </v>
          </cell>
          <cell r="C631" t="str">
            <v>4300</v>
          </cell>
          <cell r="D631" t="str">
            <v>Zakup usług pozostałych</v>
          </cell>
          <cell r="E631">
            <v>0</v>
          </cell>
          <cell r="H631">
            <v>0</v>
          </cell>
        </row>
        <row r="632">
          <cell r="B632" t="str">
            <v> </v>
          </cell>
          <cell r="C632" t="str">
            <v>4400</v>
          </cell>
          <cell r="D632" t="str">
            <v>Opłaty za administrowanie i czynsze za budynki, lokale i pomieszczenia garażowe</v>
          </cell>
          <cell r="E632">
            <v>0</v>
          </cell>
          <cell r="H632">
            <v>0</v>
          </cell>
        </row>
        <row r="633">
          <cell r="B633" t="str">
            <v> </v>
          </cell>
          <cell r="C633" t="str">
            <v>4410</v>
          </cell>
          <cell r="D633" t="str">
            <v>Podróże służbowe krajowe</v>
          </cell>
          <cell r="E633">
            <v>0</v>
          </cell>
          <cell r="H633">
            <v>0</v>
          </cell>
        </row>
        <row r="634">
          <cell r="B634" t="str">
            <v> </v>
          </cell>
          <cell r="C634" t="str">
            <v>4440</v>
          </cell>
          <cell r="D634" t="str">
            <v>Odpisy na zakładowy fundusz świadczeń socjalnych</v>
          </cell>
          <cell r="E634">
            <v>0</v>
          </cell>
          <cell r="H634">
            <v>0</v>
          </cell>
        </row>
        <row r="635">
          <cell r="B635" t="str">
            <v> </v>
          </cell>
          <cell r="C635" t="str">
            <v>4700</v>
          </cell>
          <cell r="D635" t="str">
            <v>Szkolenia pracowników niebędących członkami korpusu służby cywilnej</v>
          </cell>
          <cell r="E635">
            <v>0</v>
          </cell>
          <cell r="H635">
            <v>0</v>
          </cell>
        </row>
        <row r="636">
          <cell r="A636" t="str">
            <v>853</v>
          </cell>
          <cell r="D636" t="str">
            <v>Pozostałe zadania w zakresie polityki społecznej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</row>
        <row r="637">
          <cell r="B637" t="str">
            <v>85395</v>
          </cell>
          <cell r="D637" t="str">
            <v>Pozostała działalność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</row>
        <row r="638">
          <cell r="B638" t="str">
            <v> </v>
          </cell>
          <cell r="C638" t="str">
            <v>3119</v>
          </cell>
          <cell r="D638" t="str">
            <v>Świadczenia społeczne</v>
          </cell>
        </row>
        <row r="639">
          <cell r="B639" t="str">
            <v> </v>
          </cell>
          <cell r="C639" t="str">
            <v>4017</v>
          </cell>
          <cell r="D639" t="str">
            <v>Wynagrodzenia osobowe pracowników</v>
          </cell>
          <cell r="E639">
            <v>0</v>
          </cell>
          <cell r="H639">
            <v>0</v>
          </cell>
        </row>
        <row r="640">
          <cell r="B640" t="str">
            <v> </v>
          </cell>
          <cell r="C640" t="str">
            <v>4019</v>
          </cell>
          <cell r="D640" t="str">
            <v>Wynagrodzenia osobowe pracowników</v>
          </cell>
          <cell r="E640">
            <v>0</v>
          </cell>
          <cell r="H640">
            <v>0</v>
          </cell>
        </row>
        <row r="641">
          <cell r="C641" t="str">
            <v>4047</v>
          </cell>
          <cell r="D641" t="str">
            <v>Dodatkowe wynagrodzenie roczne</v>
          </cell>
          <cell r="E641">
            <v>0</v>
          </cell>
          <cell r="H641">
            <v>0</v>
          </cell>
        </row>
        <row r="642">
          <cell r="C642" t="str">
            <v>4049</v>
          </cell>
          <cell r="D642" t="str">
            <v>Dodatkowe wynagrodzenie roczne</v>
          </cell>
          <cell r="E642">
            <v>0</v>
          </cell>
          <cell r="H642">
            <v>0</v>
          </cell>
        </row>
        <row r="643">
          <cell r="B643" t="str">
            <v> </v>
          </cell>
          <cell r="C643" t="str">
            <v>4117</v>
          </cell>
          <cell r="D643" t="str">
            <v>Składki na ubezpieczenia społeczne</v>
          </cell>
          <cell r="E643">
            <v>0</v>
          </cell>
          <cell r="H643">
            <v>0</v>
          </cell>
        </row>
        <row r="644">
          <cell r="B644" t="str">
            <v> </v>
          </cell>
          <cell r="C644" t="str">
            <v>4119</v>
          </cell>
          <cell r="D644" t="str">
            <v>Składki na ubezpieczenia społeczne</v>
          </cell>
          <cell r="E644">
            <v>0</v>
          </cell>
          <cell r="H644">
            <v>0</v>
          </cell>
        </row>
        <row r="645">
          <cell r="B645" t="str">
            <v> </v>
          </cell>
          <cell r="C645" t="str">
            <v>4127</v>
          </cell>
          <cell r="D645" t="str">
            <v>Składki na Fundusz Pracy</v>
          </cell>
          <cell r="E645">
            <v>0</v>
          </cell>
          <cell r="H645">
            <v>0</v>
          </cell>
        </row>
        <row r="646">
          <cell r="B646" t="str">
            <v> </v>
          </cell>
          <cell r="C646" t="str">
            <v>4129</v>
          </cell>
          <cell r="D646" t="str">
            <v>Składki na Fundusz Pracy</v>
          </cell>
          <cell r="E646">
            <v>0</v>
          </cell>
          <cell r="H646">
            <v>0</v>
          </cell>
        </row>
        <row r="647">
          <cell r="B647" t="str">
            <v> </v>
          </cell>
          <cell r="C647" t="str">
            <v>4177</v>
          </cell>
          <cell r="D647" t="str">
            <v>Wynagrodzenia bezosobowe</v>
          </cell>
          <cell r="E647">
            <v>0</v>
          </cell>
          <cell r="H647">
            <v>0</v>
          </cell>
        </row>
        <row r="648">
          <cell r="B648" t="str">
            <v> </v>
          </cell>
          <cell r="C648" t="str">
            <v>4179</v>
          </cell>
          <cell r="D648" t="str">
            <v>Wynagrodzenia bezosobowe</v>
          </cell>
          <cell r="E648">
            <v>0</v>
          </cell>
          <cell r="H648">
            <v>0</v>
          </cell>
        </row>
        <row r="649">
          <cell r="B649" t="str">
            <v> </v>
          </cell>
          <cell r="C649" t="str">
            <v>4217</v>
          </cell>
          <cell r="D649" t="str">
            <v>Zakup materiałów i wyposażenia</v>
          </cell>
          <cell r="E649">
            <v>0</v>
          </cell>
          <cell r="H649">
            <v>0</v>
          </cell>
        </row>
        <row r="650">
          <cell r="B650" t="str">
            <v> </v>
          </cell>
          <cell r="C650" t="str">
            <v>4219</v>
          </cell>
          <cell r="D650" t="str">
            <v>Zakup materiałów i wyposażenia</v>
          </cell>
          <cell r="E650">
            <v>0</v>
          </cell>
          <cell r="H650">
            <v>0</v>
          </cell>
        </row>
        <row r="651">
          <cell r="B651" t="str">
            <v> </v>
          </cell>
          <cell r="C651" t="str">
            <v>4307</v>
          </cell>
          <cell r="D651" t="str">
            <v>Zakup usług pozostałych</v>
          </cell>
          <cell r="E651">
            <v>0</v>
          </cell>
          <cell r="H651">
            <v>0</v>
          </cell>
        </row>
        <row r="652">
          <cell r="B652" t="str">
            <v> </v>
          </cell>
          <cell r="C652" t="str">
            <v>4309</v>
          </cell>
          <cell r="D652" t="str">
            <v>Zakup usług pozostałych</v>
          </cell>
          <cell r="E652">
            <v>0</v>
          </cell>
          <cell r="H652">
            <v>0</v>
          </cell>
        </row>
        <row r="653">
          <cell r="B653" t="str">
            <v> </v>
          </cell>
          <cell r="C653" t="str">
            <v>4367</v>
          </cell>
          <cell r="D653" t="str">
            <v>Opłaty z tytułu zakupu usług telekomunikacyjnych</v>
          </cell>
          <cell r="E653">
            <v>0</v>
          </cell>
          <cell r="H653">
            <v>0</v>
          </cell>
        </row>
        <row r="654">
          <cell r="B654" t="str">
            <v> </v>
          </cell>
          <cell r="C654" t="str">
            <v>4369</v>
          </cell>
          <cell r="D654" t="str">
            <v>Opłaty z tytułu zakupu usług telekomunikacyjnych</v>
          </cell>
          <cell r="E654">
            <v>0</v>
          </cell>
          <cell r="H654">
            <v>0</v>
          </cell>
        </row>
        <row r="655">
          <cell r="B655" t="str">
            <v> </v>
          </cell>
          <cell r="C655" t="str">
            <v>4447</v>
          </cell>
          <cell r="D655" t="str">
            <v>Odpisy na zakładowy fundusz świadczeń socjalnych</v>
          </cell>
        </row>
        <row r="656">
          <cell r="B656" t="str">
            <v> </v>
          </cell>
          <cell r="C656" t="str">
            <v>4449</v>
          </cell>
          <cell r="D656" t="str">
            <v>Odpisy na zakładowy fundusz świadczeń socjalnych</v>
          </cell>
        </row>
        <row r="657">
          <cell r="B657" t="str">
            <v> </v>
          </cell>
          <cell r="C657" t="str">
            <v>4747</v>
          </cell>
          <cell r="D657" t="str">
            <v>Zakup materiałów papierniczych do sprzętu drukarskiego i urządzeń kserograficznych</v>
          </cell>
        </row>
        <row r="658">
          <cell r="B658" t="str">
            <v> </v>
          </cell>
          <cell r="C658" t="str">
            <v>4749</v>
          </cell>
          <cell r="D658" t="str">
            <v>Zakup materiałów papierniczych do sprzętu drukarskiego i urządzeń kserograficznych</v>
          </cell>
        </row>
        <row r="659">
          <cell r="B659" t="str">
            <v> </v>
          </cell>
          <cell r="C659" t="str">
            <v>4757</v>
          </cell>
          <cell r="D659" t="str">
            <v>Zakup akcesoriów komputerowych, w tym programów i licencji</v>
          </cell>
        </row>
        <row r="660">
          <cell r="B660" t="str">
            <v> </v>
          </cell>
          <cell r="C660" t="str">
            <v>4759</v>
          </cell>
          <cell r="D660" t="str">
            <v>Zakup akcesoriów komputerowych, w tym programów i licencji</v>
          </cell>
        </row>
        <row r="661">
          <cell r="A661" t="str">
            <v>854</v>
          </cell>
          <cell r="D661" t="str">
            <v>Edukacyjna opieka wychowawcza</v>
          </cell>
          <cell r="E661">
            <v>676896</v>
          </cell>
          <cell r="F661">
            <v>0</v>
          </cell>
          <cell r="G661">
            <v>0</v>
          </cell>
          <cell r="H661">
            <v>676896</v>
          </cell>
        </row>
        <row r="662">
          <cell r="B662" t="str">
            <v>85401</v>
          </cell>
          <cell r="D662" t="str">
            <v>Świetlice szkolne</v>
          </cell>
          <cell r="E662">
            <v>135232</v>
          </cell>
          <cell r="F662">
            <v>0</v>
          </cell>
          <cell r="G662">
            <v>0</v>
          </cell>
          <cell r="H662">
            <v>135232</v>
          </cell>
        </row>
        <row r="663">
          <cell r="B663" t="str">
            <v> </v>
          </cell>
          <cell r="C663" t="str">
            <v>3020</v>
          </cell>
          <cell r="D663" t="str">
            <v>Wydatki osobowe niezaliczone do wynagrodzeń</v>
          </cell>
          <cell r="E663">
            <v>8851</v>
          </cell>
          <cell r="H663">
            <v>8851</v>
          </cell>
        </row>
        <row r="664">
          <cell r="B664" t="str">
            <v> </v>
          </cell>
          <cell r="C664" t="str">
            <v>4010</v>
          </cell>
          <cell r="D664" t="str">
            <v>Wynagrodzenia osobowe pracowników</v>
          </cell>
          <cell r="E664">
            <v>92656</v>
          </cell>
          <cell r="H664">
            <v>92656</v>
          </cell>
        </row>
        <row r="665">
          <cell r="B665" t="str">
            <v> </v>
          </cell>
          <cell r="C665" t="str">
            <v>4040</v>
          </cell>
          <cell r="D665" t="str">
            <v>Dodatkowe wynagrodzenie roczne</v>
          </cell>
          <cell r="E665">
            <v>6700</v>
          </cell>
          <cell r="H665">
            <v>6700</v>
          </cell>
        </row>
        <row r="666">
          <cell r="B666" t="str">
            <v> </v>
          </cell>
          <cell r="C666" t="str">
            <v>4110</v>
          </cell>
          <cell r="D666" t="str">
            <v>Składki na ubezpieczenia społeczne</v>
          </cell>
          <cell r="E666">
            <v>18488</v>
          </cell>
          <cell r="H666">
            <v>18488</v>
          </cell>
        </row>
        <row r="667">
          <cell r="B667" t="str">
            <v> </v>
          </cell>
          <cell r="C667" t="str">
            <v>4120</v>
          </cell>
          <cell r="D667" t="str">
            <v>Składki na Fundusz Pracy</v>
          </cell>
          <cell r="E667">
            <v>2777</v>
          </cell>
          <cell r="H667">
            <v>2777</v>
          </cell>
        </row>
        <row r="668">
          <cell r="B668" t="str">
            <v> </v>
          </cell>
          <cell r="C668" t="str">
            <v>4440</v>
          </cell>
          <cell r="D668" t="str">
            <v>Odpisy na zakładowy fundusz świadczeń socjalnych</v>
          </cell>
          <cell r="E668">
            <v>5760</v>
          </cell>
          <cell r="H668">
            <v>5760</v>
          </cell>
        </row>
        <row r="669">
          <cell r="B669" t="str">
            <v>85415</v>
          </cell>
          <cell r="D669" t="str">
            <v>Pomoc materialna dla uczniów</v>
          </cell>
          <cell r="E669">
            <v>541664</v>
          </cell>
          <cell r="F669">
            <v>0</v>
          </cell>
          <cell r="G669">
            <v>0</v>
          </cell>
          <cell r="H669">
            <v>541664</v>
          </cell>
        </row>
        <row r="670">
          <cell r="B670" t="str">
            <v> </v>
          </cell>
          <cell r="C670" t="str">
            <v>2910</v>
          </cell>
          <cell r="D670" t="str">
            <v>Zwrot dotacji oraz płatności, w tym wykorzystanych  niezgodnie z przeznaczeniem lub wykorzystanych z naruszeniem procedur, o których mowa w art..184 ustawy, pobranych nienależnie lub w nadmiernej wysokości</v>
          </cell>
        </row>
        <row r="671">
          <cell r="B671" t="str">
            <v> </v>
          </cell>
          <cell r="C671" t="str">
            <v>3240</v>
          </cell>
          <cell r="D671" t="str">
            <v>Stypendia dla uczniów</v>
          </cell>
          <cell r="E671">
            <v>536164</v>
          </cell>
          <cell r="H671">
            <v>536164</v>
          </cell>
        </row>
        <row r="672">
          <cell r="B672" t="str">
            <v> </v>
          </cell>
          <cell r="C672" t="str">
            <v>3260</v>
          </cell>
          <cell r="D672" t="str">
            <v>Inne formy pomocy dla uczniów</v>
          </cell>
          <cell r="E672">
            <v>5500</v>
          </cell>
          <cell r="H672">
            <v>5500</v>
          </cell>
        </row>
        <row r="673">
          <cell r="B673" t="str">
            <v> </v>
          </cell>
          <cell r="C673" t="str">
            <v>4110</v>
          </cell>
          <cell r="D673" t="str">
            <v>Składki na ubezpieczenia społeczne</v>
          </cell>
        </row>
        <row r="674">
          <cell r="B674" t="str">
            <v> </v>
          </cell>
          <cell r="C674" t="str">
            <v>4120</v>
          </cell>
          <cell r="D674" t="str">
            <v>Składki na Fundusz Pracy</v>
          </cell>
        </row>
        <row r="675">
          <cell r="B675" t="str">
            <v> </v>
          </cell>
          <cell r="C675" t="str">
            <v>4170</v>
          </cell>
          <cell r="D675" t="str">
            <v>Wynagrodzenia bezosobowe</v>
          </cell>
        </row>
        <row r="676">
          <cell r="B676" t="str">
            <v> </v>
          </cell>
          <cell r="C676" t="str">
            <v>4210</v>
          </cell>
          <cell r="D676" t="str">
            <v>Zakup materiałów i wyposażenia</v>
          </cell>
        </row>
        <row r="677">
          <cell r="C677" t="str">
            <v>4740</v>
          </cell>
          <cell r="D677" t="str">
            <v>Zakup materiałów papierniczych do sprzętu drukarskiego i urządzeń kserograficznych</v>
          </cell>
        </row>
        <row r="678">
          <cell r="B678" t="str">
            <v> </v>
          </cell>
          <cell r="C678" t="str">
            <v>4750</v>
          </cell>
          <cell r="D678" t="str">
            <v>Zakup akcesoriów komputerowych, w tym programów i licencji</v>
          </cell>
        </row>
        <row r="679">
          <cell r="A679" t="str">
            <v>900</v>
          </cell>
          <cell r="D679" t="str">
            <v>Gospodarka komunalna i ochrona środowiska</v>
          </cell>
          <cell r="E679">
            <v>3000097.82</v>
          </cell>
          <cell r="F679">
            <v>0</v>
          </cell>
          <cell r="G679">
            <v>0</v>
          </cell>
          <cell r="H679">
            <v>3000097.82</v>
          </cell>
        </row>
        <row r="680">
          <cell r="B680" t="str">
            <v>90001</v>
          </cell>
          <cell r="D680" t="str">
            <v>Gospodarka ściekowa i ochrona wód</v>
          </cell>
          <cell r="E680">
            <v>290636.82</v>
          </cell>
          <cell r="F680">
            <v>0</v>
          </cell>
          <cell r="G680">
            <v>0</v>
          </cell>
          <cell r="H680">
            <v>290636.82</v>
          </cell>
        </row>
        <row r="681">
          <cell r="B681" t="str">
            <v> </v>
          </cell>
          <cell r="C681" t="str">
            <v>2310</v>
          </cell>
          <cell r="D681" t="str">
            <v>Dotacje celowe przekazane gminie na zadania bieżące realizowane na podstawie porozumień  (umów) między jednostkami samorządu terytorialnego</v>
          </cell>
          <cell r="E681">
            <v>103000</v>
          </cell>
          <cell r="H681">
            <v>103000</v>
          </cell>
        </row>
        <row r="682">
          <cell r="B682" t="str">
            <v> </v>
          </cell>
          <cell r="C682" t="str">
            <v>4430</v>
          </cell>
          <cell r="D682" t="str">
            <v>Różne opłaty i składki</v>
          </cell>
          <cell r="E682">
            <v>0</v>
          </cell>
          <cell r="H682">
            <v>0</v>
          </cell>
        </row>
        <row r="683">
          <cell r="B683" t="str">
            <v> </v>
          </cell>
          <cell r="C683" t="str">
            <v>6610</v>
          </cell>
          <cell r="D683" t="str">
            <v>Dotacje celowe przekazane gminie na inwestycje i zakupy inwestycyjne realizowane na podstawie porozumień (umów) między jednostkami samorządu terytorialnego</v>
          </cell>
          <cell r="E683">
            <v>187636.82</v>
          </cell>
          <cell r="H683">
            <v>187636.82</v>
          </cell>
        </row>
        <row r="684">
          <cell r="B684" t="str">
            <v> </v>
          </cell>
          <cell r="C684" t="str">
            <v>1.</v>
          </cell>
          <cell r="D684" t="str">
            <v>Kanalizacja sanitarna i sieć wodociągowa osiedle Kochanowskiego I etap</v>
          </cell>
          <cell r="E684">
            <v>26514.82</v>
          </cell>
          <cell r="H684">
            <v>26514.82</v>
          </cell>
        </row>
        <row r="685">
          <cell r="B685" t="str">
            <v> </v>
          </cell>
          <cell r="C685" t="str">
            <v>2.</v>
          </cell>
          <cell r="D685" t="str">
            <v>Kanalizacja sanitarna, deszczowa i sieć wodna w ul. Łomżyńskiej</v>
          </cell>
          <cell r="E685">
            <v>40757.06</v>
          </cell>
          <cell r="H685">
            <v>40757.06</v>
          </cell>
        </row>
        <row r="686">
          <cell r="C686" t="str">
            <v>3.</v>
          </cell>
          <cell r="D686" t="str">
            <v>Sieć wodociągowa i kanalizacja deszczowa w ul. Dąbrowskiego</v>
          </cell>
          <cell r="E686">
            <v>14091.5</v>
          </cell>
          <cell r="H686">
            <v>14091.5</v>
          </cell>
        </row>
        <row r="687">
          <cell r="B687" t="str">
            <v> </v>
          </cell>
          <cell r="C687" t="str">
            <v>4.</v>
          </cell>
          <cell r="D687" t="str">
            <v>Kanalizacja deszczowa z ul. Chrobrego do ul. Skłodowskiej</v>
          </cell>
          <cell r="E687">
            <v>22673.57</v>
          </cell>
          <cell r="H687">
            <v>22673.57</v>
          </cell>
        </row>
        <row r="688">
          <cell r="C688" t="str">
            <v>5.</v>
          </cell>
          <cell r="D688" t="str">
            <v>Przebudowa ul Dąbrowskiego</v>
          </cell>
          <cell r="H688">
            <v>0</v>
          </cell>
        </row>
        <row r="689">
          <cell r="C689" t="str">
            <v>5.</v>
          </cell>
          <cell r="D689" t="str">
            <v>Kanalizacja deszczowa, sanitarna i sieć wodociągowa w ul. Gnieźnieńskiej</v>
          </cell>
          <cell r="E689">
            <v>77178.2</v>
          </cell>
          <cell r="H689">
            <v>77178.2</v>
          </cell>
        </row>
        <row r="690">
          <cell r="C690" t="str">
            <v>6.</v>
          </cell>
          <cell r="D690" t="str">
            <v>Kanalizacja sanitarna w ul Kochanowskiego</v>
          </cell>
          <cell r="E690">
            <v>0</v>
          </cell>
          <cell r="H690">
            <v>0</v>
          </cell>
        </row>
        <row r="691">
          <cell r="B691" t="str">
            <v> </v>
          </cell>
          <cell r="C691" t="str">
            <v>6.</v>
          </cell>
          <cell r="D691" t="str">
            <v>Sieć wodociągowa i kanalizacja sanitarna w ul. Leśnej </v>
          </cell>
          <cell r="E691">
            <v>6421.67</v>
          </cell>
          <cell r="H691">
            <v>6421.67</v>
          </cell>
        </row>
        <row r="692">
          <cell r="B692" t="str">
            <v>90002</v>
          </cell>
          <cell r="D692" t="str">
            <v>Gospodarka odpadami</v>
          </cell>
          <cell r="E692">
            <v>1132961</v>
          </cell>
          <cell r="F692">
            <v>0</v>
          </cell>
          <cell r="G692">
            <v>0</v>
          </cell>
          <cell r="H692">
            <v>1132961</v>
          </cell>
        </row>
        <row r="693">
          <cell r="B693" t="str">
            <v> </v>
          </cell>
          <cell r="C693" t="str">
            <v>6010</v>
          </cell>
          <cell r="D693" t="str">
            <v>Wydatki na zakup i objęcie akcji, wniesienie wkładów do spółek prawa handlowego oraz na uzupełnienie funduszy statutowych banków państwowych i innych instytucji finansowych</v>
          </cell>
        </row>
        <row r="694">
          <cell r="B694" t="str">
            <v> </v>
          </cell>
          <cell r="C694" t="str">
            <v>4010</v>
          </cell>
          <cell r="D694" t="str">
            <v>Wynagrodzenia osobowe pracowników</v>
          </cell>
          <cell r="E694">
            <v>110000</v>
          </cell>
          <cell r="H694">
            <v>110000</v>
          </cell>
        </row>
        <row r="695">
          <cell r="B695" t="str">
            <v> </v>
          </cell>
          <cell r="C695" t="str">
            <v>4040</v>
          </cell>
          <cell r="D695" t="str">
            <v>Dodatkowe wynagrodzenie roczne</v>
          </cell>
          <cell r="E695">
            <v>6810</v>
          </cell>
          <cell r="H695">
            <v>6810</v>
          </cell>
        </row>
        <row r="696">
          <cell r="B696" t="str">
            <v> </v>
          </cell>
          <cell r="C696" t="str">
            <v>4100</v>
          </cell>
          <cell r="D696" t="str">
            <v>Wynagrodzenia agencyjno-prowizyjne</v>
          </cell>
          <cell r="E696">
            <v>15000</v>
          </cell>
          <cell r="H696">
            <v>15000</v>
          </cell>
        </row>
        <row r="697">
          <cell r="B697" t="str">
            <v> </v>
          </cell>
          <cell r="C697" t="str">
            <v>4110</v>
          </cell>
          <cell r="D697" t="str">
            <v>Składki na ubezpieczenia społeczne</v>
          </cell>
          <cell r="E697">
            <v>25000</v>
          </cell>
          <cell r="H697">
            <v>25000</v>
          </cell>
        </row>
        <row r="698">
          <cell r="B698" t="str">
            <v> </v>
          </cell>
          <cell r="C698" t="str">
            <v>4120</v>
          </cell>
          <cell r="D698" t="str">
            <v>Składki na Fundsz Pracy</v>
          </cell>
          <cell r="E698">
            <v>4000</v>
          </cell>
          <cell r="H698">
            <v>4000</v>
          </cell>
        </row>
        <row r="699">
          <cell r="B699" t="str">
            <v> </v>
          </cell>
          <cell r="C699" t="str">
            <v>4140</v>
          </cell>
          <cell r="D699" t="str">
            <v>Wpłaty na Państwowy Fundusz Rehabilitacji Osób Niepełnosprawnych</v>
          </cell>
          <cell r="E699">
            <v>3000</v>
          </cell>
          <cell r="H699">
            <v>3000</v>
          </cell>
        </row>
        <row r="700">
          <cell r="B700" t="str">
            <v> </v>
          </cell>
          <cell r="C700" t="str">
            <v>4210</v>
          </cell>
          <cell r="D700" t="str">
            <v>Zakup materiałów i wyposażenia</v>
          </cell>
          <cell r="E700">
            <v>20775</v>
          </cell>
          <cell r="H700">
            <v>20775</v>
          </cell>
        </row>
        <row r="701">
          <cell r="B701" t="str">
            <v> </v>
          </cell>
          <cell r="C701" t="str">
            <v>4300</v>
          </cell>
          <cell r="D701" t="str">
            <v>Zakup usług pozostałych</v>
          </cell>
          <cell r="E701">
            <v>944000</v>
          </cell>
          <cell r="H701">
            <v>944000</v>
          </cell>
        </row>
        <row r="702">
          <cell r="B702" t="str">
            <v> </v>
          </cell>
          <cell r="C702" t="str">
            <v>4440</v>
          </cell>
          <cell r="D702" t="str">
            <v>Odpisy na zakładowy fundusz świadczeń socjalnych</v>
          </cell>
          <cell r="E702">
            <v>4376</v>
          </cell>
          <cell r="H702">
            <v>4376</v>
          </cell>
        </row>
        <row r="703">
          <cell r="B703" t="str">
            <v> </v>
          </cell>
          <cell r="C703" t="str">
            <v>4700</v>
          </cell>
          <cell r="D703" t="str">
            <v>Szkolenia pracowników niebędących członkami korpusu służby cywilnej</v>
          </cell>
          <cell r="E703">
            <v>0</v>
          </cell>
          <cell r="H703">
            <v>0</v>
          </cell>
        </row>
        <row r="704">
          <cell r="B704" t="str">
            <v>90003</v>
          </cell>
          <cell r="D704" t="str">
            <v>Oczyszczanie miast i wsi</v>
          </cell>
          <cell r="E704">
            <v>300000</v>
          </cell>
          <cell r="F704">
            <v>0</v>
          </cell>
          <cell r="G704">
            <v>0</v>
          </cell>
          <cell r="H704">
            <v>300000</v>
          </cell>
        </row>
        <row r="705">
          <cell r="B705" t="str">
            <v> </v>
          </cell>
          <cell r="C705" t="str">
            <v>4110</v>
          </cell>
          <cell r="D705" t="str">
            <v>Składki na ubezpieczenia społeczne</v>
          </cell>
        </row>
        <row r="706">
          <cell r="B706" t="str">
            <v> </v>
          </cell>
          <cell r="C706" t="str">
            <v>4120</v>
          </cell>
          <cell r="D706" t="str">
            <v>Skladki na Fundusz Pracy</v>
          </cell>
        </row>
        <row r="707">
          <cell r="B707" t="str">
            <v> </v>
          </cell>
          <cell r="C707" t="str">
            <v>4170</v>
          </cell>
          <cell r="D707" t="str">
            <v>Wynagrodzenia bezosobowe</v>
          </cell>
        </row>
        <row r="708">
          <cell r="B708" t="str">
            <v> </v>
          </cell>
          <cell r="C708" t="str">
            <v>4300</v>
          </cell>
          <cell r="D708" t="str">
            <v>Zakup usług pozostałych</v>
          </cell>
          <cell r="E708">
            <v>300000</v>
          </cell>
          <cell r="H708">
            <v>300000</v>
          </cell>
        </row>
        <row r="709">
          <cell r="B709" t="str">
            <v> </v>
          </cell>
          <cell r="C709" t="str">
            <v>6060</v>
          </cell>
          <cell r="D709" t="str">
            <v>Wydatki na zakupy inwestycyjne jednostek budżetowych</v>
          </cell>
        </row>
        <row r="710">
          <cell r="B710" t="str">
            <v>90015</v>
          </cell>
          <cell r="D710" t="str">
            <v>Oświetlenie ulic, placów i dróg</v>
          </cell>
          <cell r="E710">
            <v>856000</v>
          </cell>
          <cell r="F710">
            <v>0</v>
          </cell>
          <cell r="G710">
            <v>0</v>
          </cell>
          <cell r="H710">
            <v>856000</v>
          </cell>
        </row>
        <row r="711">
          <cell r="B711" t="str">
            <v> </v>
          </cell>
          <cell r="C711" t="str">
            <v>4210</v>
          </cell>
          <cell r="D711" t="str">
            <v>Zakup materiałów i wyposażenia</v>
          </cell>
          <cell r="E711">
            <v>5000</v>
          </cell>
          <cell r="H711">
            <v>5000</v>
          </cell>
        </row>
        <row r="712">
          <cell r="B712" t="str">
            <v> </v>
          </cell>
          <cell r="C712" t="str">
            <v>4260</v>
          </cell>
          <cell r="D712" t="str">
            <v>Zakup energii</v>
          </cell>
          <cell r="E712">
            <v>350000</v>
          </cell>
          <cell r="H712">
            <v>350000</v>
          </cell>
        </row>
        <row r="713">
          <cell r="B713" t="str">
            <v> </v>
          </cell>
          <cell r="C713" t="str">
            <v>4270</v>
          </cell>
          <cell r="D713" t="str">
            <v>Zakup usług remontowych</v>
          </cell>
          <cell r="E713">
            <v>61000</v>
          </cell>
          <cell r="H713">
            <v>61000</v>
          </cell>
        </row>
        <row r="714">
          <cell r="B714" t="str">
            <v> </v>
          </cell>
          <cell r="C714" t="str">
            <v>4300</v>
          </cell>
          <cell r="D714" t="str">
            <v>Zakup usług pozostałych</v>
          </cell>
          <cell r="E714">
            <v>10000</v>
          </cell>
          <cell r="H714">
            <v>10000</v>
          </cell>
        </row>
        <row r="715">
          <cell r="B715" t="str">
            <v> </v>
          </cell>
          <cell r="C715" t="str">
            <v>4430</v>
          </cell>
          <cell r="D715" t="str">
            <v>Różne opłaty i składki</v>
          </cell>
          <cell r="E715">
            <v>5000</v>
          </cell>
          <cell r="H715">
            <v>5000</v>
          </cell>
        </row>
        <row r="716">
          <cell r="B716" t="str">
            <v> </v>
          </cell>
          <cell r="C716" t="str">
            <v>6050</v>
          </cell>
          <cell r="D716" t="str">
            <v>Wydatki inwestycyjne jednostek budżetowych</v>
          </cell>
          <cell r="E716">
            <v>317000</v>
          </cell>
          <cell r="H716">
            <v>317000</v>
          </cell>
        </row>
        <row r="717">
          <cell r="B717" t="str">
            <v> </v>
          </cell>
          <cell r="C717" t="str">
            <v>6060</v>
          </cell>
          <cell r="D717" t="str">
            <v>Wydatki na zakupy inwestycyjne jednostek budżetowych</v>
          </cell>
          <cell r="E717">
            <v>108000</v>
          </cell>
          <cell r="H717">
            <v>108000</v>
          </cell>
        </row>
        <row r="718">
          <cell r="B718" t="str">
            <v>90019</v>
          </cell>
          <cell r="D718" t="str">
            <v>Wpłwy i wydatki zwiazane z gromadzeniem środków z opłat i kar za korzystanie ze środowiska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</row>
        <row r="719">
          <cell r="B719" t="str">
            <v> </v>
          </cell>
          <cell r="C719" t="str">
            <v>4210</v>
          </cell>
          <cell r="D719" t="str">
            <v>Zakup materiałów i wyposażenia</v>
          </cell>
        </row>
        <row r="720">
          <cell r="B720" t="str">
            <v> </v>
          </cell>
          <cell r="C720" t="str">
            <v>4300</v>
          </cell>
          <cell r="D720" t="str">
            <v>Zakup usług pozostałych</v>
          </cell>
        </row>
        <row r="721">
          <cell r="B721" t="str">
            <v> </v>
          </cell>
          <cell r="C721" t="str">
            <v>6050</v>
          </cell>
          <cell r="D721" t="str">
            <v>Wydatki inwestycyjne jednostek budżetowych</v>
          </cell>
        </row>
        <row r="722">
          <cell r="B722" t="str">
            <v>90095</v>
          </cell>
          <cell r="D722" t="str">
            <v>Pozostała działalność</v>
          </cell>
          <cell r="E722">
            <v>420500</v>
          </cell>
          <cell r="F722">
            <v>0</v>
          </cell>
          <cell r="G722">
            <v>0</v>
          </cell>
          <cell r="H722">
            <v>420500</v>
          </cell>
        </row>
        <row r="723">
          <cell r="B723" t="str">
            <v> </v>
          </cell>
          <cell r="C723" t="str">
            <v>2310</v>
          </cell>
          <cell r="D723" t="str">
            <v>Dotacje celowe przekazane gminie na zadania bieżące realizowane na podstawie porozumień  (umów) między jednostkami samorządu terytorialnego</v>
          </cell>
          <cell r="E723">
            <v>177000</v>
          </cell>
          <cell r="H723">
            <v>177000</v>
          </cell>
        </row>
        <row r="724">
          <cell r="B724" t="str">
            <v> </v>
          </cell>
          <cell r="C724" t="str">
            <v>1.</v>
          </cell>
          <cell r="D724" t="str">
            <v>Doplata do utrzymania cmentarza komunalnego w Szczytnie</v>
          </cell>
          <cell r="E724">
            <v>13000</v>
          </cell>
          <cell r="H724">
            <v>13000</v>
          </cell>
        </row>
        <row r="725">
          <cell r="B725" t="str">
            <v> </v>
          </cell>
          <cell r="C725" t="str">
            <v>2.</v>
          </cell>
          <cell r="D725" t="str">
            <v>Dopłata do utrzymania schroniska dla zwierząt w Szczytnie</v>
          </cell>
          <cell r="E725">
            <v>164000</v>
          </cell>
          <cell r="H725">
            <v>164000</v>
          </cell>
        </row>
        <row r="726">
          <cell r="B726" t="str">
            <v> </v>
          </cell>
          <cell r="C726" t="str">
            <v>3.</v>
          </cell>
          <cell r="H726">
            <v>0</v>
          </cell>
        </row>
        <row r="727">
          <cell r="C727" t="str">
            <v>4.</v>
          </cell>
          <cell r="H727">
            <v>0</v>
          </cell>
        </row>
        <row r="728">
          <cell r="B728" t="str">
            <v> </v>
          </cell>
          <cell r="C728" t="str">
            <v>3030</v>
          </cell>
          <cell r="D728" t="str">
            <v>Różne wydatki na rzecz osób fizycznych</v>
          </cell>
          <cell r="E728">
            <v>1000</v>
          </cell>
          <cell r="H728">
            <v>1000</v>
          </cell>
        </row>
        <row r="729">
          <cell r="B729" t="str">
            <v> </v>
          </cell>
          <cell r="C729" t="str">
            <v>4170</v>
          </cell>
          <cell r="D729" t="str">
            <v>Wynagrodzenia bezosobowe</v>
          </cell>
          <cell r="E729">
            <v>5000</v>
          </cell>
          <cell r="H729">
            <v>5000</v>
          </cell>
        </row>
        <row r="730">
          <cell r="B730" t="str">
            <v> </v>
          </cell>
          <cell r="C730" t="str">
            <v>4210</v>
          </cell>
          <cell r="D730" t="str">
            <v>Zakup materiałów i wyposażenia</v>
          </cell>
          <cell r="E730">
            <v>12000</v>
          </cell>
          <cell r="H730">
            <v>12000</v>
          </cell>
        </row>
        <row r="731">
          <cell r="C731" t="str">
            <v>4217</v>
          </cell>
          <cell r="D731" t="str">
            <v>Zakup materiałów i wyposażenia</v>
          </cell>
          <cell r="H731">
            <v>0</v>
          </cell>
        </row>
        <row r="732">
          <cell r="C732" t="str">
            <v>4219</v>
          </cell>
          <cell r="D732" t="str">
            <v>Zakup materiałów i wyposażenia</v>
          </cell>
          <cell r="H732">
            <v>0</v>
          </cell>
        </row>
        <row r="733">
          <cell r="B733" t="str">
            <v> </v>
          </cell>
          <cell r="C733" t="str">
            <v>4260</v>
          </cell>
          <cell r="D733" t="str">
            <v>Zakup energii</v>
          </cell>
          <cell r="H733">
            <v>0</v>
          </cell>
        </row>
        <row r="734">
          <cell r="B734" t="str">
            <v> </v>
          </cell>
          <cell r="C734" t="str">
            <v>4270</v>
          </cell>
          <cell r="D734" t="str">
            <v>Zakup usług remontowych</v>
          </cell>
          <cell r="E734">
            <v>0</v>
          </cell>
          <cell r="H734">
            <v>0</v>
          </cell>
        </row>
        <row r="735">
          <cell r="B735" t="str">
            <v> </v>
          </cell>
          <cell r="C735" t="str">
            <v>4300</v>
          </cell>
          <cell r="D735" t="str">
            <v>Zakup usług pozostałych</v>
          </cell>
          <cell r="E735">
            <v>101500</v>
          </cell>
          <cell r="H735">
            <v>101500</v>
          </cell>
        </row>
        <row r="736">
          <cell r="C736" t="str">
            <v>4307</v>
          </cell>
          <cell r="D736" t="str">
            <v>Zakup usług pozostałych</v>
          </cell>
          <cell r="H736">
            <v>0</v>
          </cell>
        </row>
        <row r="737">
          <cell r="B737" t="str">
            <v> </v>
          </cell>
          <cell r="C737" t="str">
            <v>4309</v>
          </cell>
          <cell r="D737" t="str">
            <v>Zakup usług dostępu do sieci Internet</v>
          </cell>
          <cell r="H737">
            <v>0</v>
          </cell>
        </row>
        <row r="738">
          <cell r="B738" t="str">
            <v> </v>
          </cell>
          <cell r="C738" t="str">
            <v>4370</v>
          </cell>
          <cell r="D738" t="str">
            <v>Opłaty z tytułu zakupu usług telekomunikacyjnych świadczonych w stacjonarnej publicznej sieci telefonicznej</v>
          </cell>
          <cell r="H738">
            <v>0</v>
          </cell>
        </row>
        <row r="739">
          <cell r="B739" t="str">
            <v> </v>
          </cell>
          <cell r="C739" t="str">
            <v>4390</v>
          </cell>
          <cell r="D739" t="str">
            <v>Zaup usług obejmujących wykonanie ekspertyz, analiz i opini</v>
          </cell>
          <cell r="E739">
            <v>9000</v>
          </cell>
          <cell r="H739">
            <v>9000</v>
          </cell>
        </row>
        <row r="740">
          <cell r="B740" t="str">
            <v> </v>
          </cell>
          <cell r="C740" t="str">
            <v>4430</v>
          </cell>
          <cell r="D740" t="str">
            <v>Różne opłaty i składki</v>
          </cell>
          <cell r="E740">
            <v>10000</v>
          </cell>
          <cell r="H740">
            <v>10000</v>
          </cell>
        </row>
        <row r="741">
          <cell r="B741" t="str">
            <v> </v>
          </cell>
          <cell r="C741" t="str">
            <v>4480</v>
          </cell>
          <cell r="D741" t="str">
            <v>Podatek od nieruchomości</v>
          </cell>
          <cell r="H741">
            <v>0</v>
          </cell>
        </row>
        <row r="742">
          <cell r="B742" t="str">
            <v> </v>
          </cell>
          <cell r="C742" t="str">
            <v>6050</v>
          </cell>
          <cell r="D742" t="str">
            <v>Wydatki inwestycyjne jednostek budżetowych</v>
          </cell>
          <cell r="E742">
            <v>105000</v>
          </cell>
          <cell r="H742">
            <v>105000</v>
          </cell>
        </row>
        <row r="743">
          <cell r="B743" t="str">
            <v> </v>
          </cell>
          <cell r="C743" t="str">
            <v>6057</v>
          </cell>
          <cell r="D743" t="str">
            <v>Wydatki inwestycyjne jednostek budżetowych</v>
          </cell>
          <cell r="E743">
            <v>0</v>
          </cell>
          <cell r="H743">
            <v>0</v>
          </cell>
        </row>
        <row r="744">
          <cell r="B744" t="str">
            <v> </v>
          </cell>
          <cell r="C744" t="str">
            <v>6059</v>
          </cell>
          <cell r="D744" t="str">
            <v>Wydatki inwestycyjne jednostek budżetowych</v>
          </cell>
          <cell r="E744">
            <v>0</v>
          </cell>
          <cell r="H744">
            <v>0</v>
          </cell>
        </row>
        <row r="745">
          <cell r="B745" t="str">
            <v> </v>
          </cell>
          <cell r="C745" t="str">
            <v>6060</v>
          </cell>
          <cell r="D745" t="str">
            <v>Wydatki na zakupy inwestycyjne jednostek budżetowych</v>
          </cell>
        </row>
        <row r="746">
          <cell r="B746" t="str">
            <v> </v>
          </cell>
          <cell r="C746" t="str">
            <v>6067</v>
          </cell>
          <cell r="D746" t="str">
            <v>Wydatki na zakupy inwestycyjne jednostek budżetowych</v>
          </cell>
        </row>
        <row r="747">
          <cell r="B747" t="str">
            <v> </v>
          </cell>
          <cell r="C747" t="str">
            <v>6069</v>
          </cell>
          <cell r="D747" t="str">
            <v>Wydatki na zakupy inwestycyjne jednostek budżetowych</v>
          </cell>
        </row>
        <row r="748">
          <cell r="B748" t="str">
            <v> </v>
          </cell>
          <cell r="C748" t="str">
            <v>6610</v>
          </cell>
          <cell r="D748" t="str">
            <v>Dotacje celowe przekazane gminie na inwestycje i zakupy inwestycyjne realizowane na podstawie porozumień (umów) między jednostkami samorządu terytorialnego</v>
          </cell>
          <cell r="E748">
            <v>0</v>
          </cell>
          <cell r="H748">
            <v>0</v>
          </cell>
        </row>
        <row r="749">
          <cell r="B749" t="str">
            <v> </v>
          </cell>
          <cell r="C749" t="str">
            <v>1.</v>
          </cell>
          <cell r="D749" t="str">
            <v>Rozbudowa cmentarza komunalnego przy ul.Mazurskiej</v>
          </cell>
        </row>
        <row r="750">
          <cell r="B750" t="str">
            <v> </v>
          </cell>
          <cell r="C750" t="str">
            <v>2.</v>
          </cell>
          <cell r="D750" t="str">
            <v>Dokumentacja projektowa cmentarz Lipowa Góra Zachodnia</v>
          </cell>
        </row>
        <row r="751">
          <cell r="B751" t="str">
            <v> </v>
          </cell>
          <cell r="C751" t="str">
            <v>3.</v>
          </cell>
        </row>
        <row r="752">
          <cell r="C752" t="str">
            <v>4.</v>
          </cell>
        </row>
        <row r="753">
          <cell r="A753" t="str">
            <v>921</v>
          </cell>
          <cell r="D753" t="str">
            <v>Kultura i ochrona dziedzictwa narodowego</v>
          </cell>
          <cell r="E753">
            <v>1229548</v>
          </cell>
          <cell r="F753">
            <v>0</v>
          </cell>
          <cell r="G753">
            <v>0</v>
          </cell>
          <cell r="H753">
            <v>1229548</v>
          </cell>
        </row>
        <row r="754">
          <cell r="B754" t="str">
            <v>92105</v>
          </cell>
          <cell r="D754" t="str">
            <v>Pozostałe zadania w zakresie kultury</v>
          </cell>
          <cell r="E754">
            <v>93000</v>
          </cell>
          <cell r="F754">
            <v>0</v>
          </cell>
          <cell r="G754">
            <v>0</v>
          </cell>
          <cell r="H754">
            <v>93000</v>
          </cell>
        </row>
        <row r="755">
          <cell r="B755" t="str">
            <v> </v>
          </cell>
          <cell r="C755" t="str">
            <v>2310</v>
          </cell>
          <cell r="D755" t="str">
            <v>Dotacje celowe przekazane gminie na zadania bieżące realizowane na podstawie porozumień  (umów) między jednostkami samorządu terytorialnego</v>
          </cell>
        </row>
        <row r="756">
          <cell r="B756" t="str">
            <v> </v>
          </cell>
          <cell r="C756" t="str">
            <v>1.</v>
          </cell>
          <cell r="D756" t="str">
            <v>Dożynki powiatowe</v>
          </cell>
        </row>
        <row r="757">
          <cell r="B757" t="str">
            <v> </v>
          </cell>
          <cell r="C757" t="str">
            <v>2.</v>
          </cell>
        </row>
        <row r="758">
          <cell r="B758" t="str">
            <v> </v>
          </cell>
          <cell r="C758" t="str">
            <v>3.</v>
          </cell>
        </row>
        <row r="759">
          <cell r="C759" t="str">
            <v>4.</v>
          </cell>
        </row>
        <row r="760">
          <cell r="B760" t="str">
            <v> </v>
          </cell>
          <cell r="C760" t="str">
            <v>2630</v>
          </cell>
          <cell r="D760" t="str">
            <v>Dotacja przedmiotowa z budżetu dla jednostek niezaliczanych do sektora finansów publicznych</v>
          </cell>
          <cell r="E760">
            <v>11000</v>
          </cell>
          <cell r="H760">
            <v>11000</v>
          </cell>
        </row>
        <row r="761">
          <cell r="C761" t="str">
            <v>4110</v>
          </cell>
          <cell r="D761" t="str">
            <v>Składki na ubezpieczenia społeczne</v>
          </cell>
          <cell r="E761">
            <v>600</v>
          </cell>
          <cell r="H761">
            <v>600</v>
          </cell>
        </row>
        <row r="762">
          <cell r="C762" t="str">
            <v>4120</v>
          </cell>
          <cell r="D762" t="str">
            <v>Składki na Fundsz Pracy</v>
          </cell>
          <cell r="E762">
            <v>100</v>
          </cell>
          <cell r="H762">
            <v>100</v>
          </cell>
        </row>
        <row r="763">
          <cell r="C763" t="str">
            <v>4170</v>
          </cell>
          <cell r="D763" t="str">
            <v>Wynagrodzenia bezosobowe</v>
          </cell>
          <cell r="E763">
            <v>3300</v>
          </cell>
          <cell r="H763">
            <v>3300</v>
          </cell>
        </row>
        <row r="764">
          <cell r="B764" t="str">
            <v> </v>
          </cell>
          <cell r="C764" t="str">
            <v>4210</v>
          </cell>
          <cell r="D764" t="str">
            <v>Zakup materiałów i wyposażenia</v>
          </cell>
          <cell r="E764">
            <v>65000</v>
          </cell>
          <cell r="H764">
            <v>65000</v>
          </cell>
        </row>
        <row r="765">
          <cell r="B765" t="str">
            <v> </v>
          </cell>
          <cell r="C765" t="str">
            <v>4300</v>
          </cell>
          <cell r="D765" t="str">
            <v>Zakup usług pozostałych</v>
          </cell>
          <cell r="E765">
            <v>13000</v>
          </cell>
          <cell r="H765">
            <v>13000</v>
          </cell>
        </row>
        <row r="766">
          <cell r="B766" t="str">
            <v>92109</v>
          </cell>
          <cell r="D766" t="str">
            <v>Domy i ośrodki kultury, świetlice i kluby</v>
          </cell>
          <cell r="E766">
            <v>684500</v>
          </cell>
          <cell r="F766">
            <v>0</v>
          </cell>
          <cell r="G766">
            <v>0</v>
          </cell>
          <cell r="H766">
            <v>684500</v>
          </cell>
        </row>
        <row r="767">
          <cell r="B767" t="str">
            <v> </v>
          </cell>
          <cell r="C767" t="str">
            <v>4179</v>
          </cell>
          <cell r="D767" t="str">
            <v>Wynagrodzenia bezosobowe</v>
          </cell>
        </row>
        <row r="768">
          <cell r="B768" t="str">
            <v> </v>
          </cell>
          <cell r="C768" t="str">
            <v>4210</v>
          </cell>
          <cell r="D768" t="str">
            <v>Zakup materiałów i wyposażenia</v>
          </cell>
          <cell r="E768">
            <v>50000</v>
          </cell>
          <cell r="H768">
            <v>50000</v>
          </cell>
        </row>
        <row r="769">
          <cell r="C769" t="str">
            <v>4217</v>
          </cell>
          <cell r="D769" t="str">
            <v>Zakup materiałów i wyposażenia</v>
          </cell>
          <cell r="H769">
            <v>0</v>
          </cell>
        </row>
        <row r="770">
          <cell r="C770" t="str">
            <v>4219</v>
          </cell>
          <cell r="D770" t="str">
            <v>Zakup materiałów i wyposażenia</v>
          </cell>
          <cell r="H770">
            <v>0</v>
          </cell>
        </row>
        <row r="771">
          <cell r="B771" t="str">
            <v> </v>
          </cell>
          <cell r="C771" t="str">
            <v>4260</v>
          </cell>
          <cell r="D771" t="str">
            <v>Zakup energii</v>
          </cell>
          <cell r="E771">
            <v>68000</v>
          </cell>
          <cell r="H771">
            <v>68000</v>
          </cell>
        </row>
        <row r="772">
          <cell r="B772" t="str">
            <v> </v>
          </cell>
          <cell r="C772" t="str">
            <v>4270</v>
          </cell>
          <cell r="D772" t="str">
            <v>Zakup usług remontowych</v>
          </cell>
          <cell r="E772">
            <v>15000</v>
          </cell>
          <cell r="H772">
            <v>15000</v>
          </cell>
        </row>
        <row r="773">
          <cell r="B773" t="str">
            <v> </v>
          </cell>
          <cell r="C773" t="str">
            <v>4300</v>
          </cell>
          <cell r="D773" t="str">
            <v>Zakup usług pozostałych</v>
          </cell>
          <cell r="E773">
            <v>25000</v>
          </cell>
          <cell r="H773">
            <v>25000</v>
          </cell>
        </row>
        <row r="774">
          <cell r="B774" t="str">
            <v> </v>
          </cell>
          <cell r="C774" t="str">
            <v>4350</v>
          </cell>
          <cell r="D774" t="str">
            <v>Zakup usług dostępu do sieci Internet</v>
          </cell>
          <cell r="H7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W236"/>
  <sheetViews>
    <sheetView showGridLines="0" zoomScale="90" zoomScaleNormal="90" zoomScalePageLayoutView="0" workbookViewId="0" topLeftCell="A1">
      <pane xSplit="5" ySplit="8" topLeftCell="F16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W1" sqref="W1"/>
    </sheetView>
  </sheetViews>
  <sheetFormatPr defaultColWidth="9.125" defaultRowHeight="12.75"/>
  <cols>
    <col min="1" max="1" width="3.875" style="18" customWidth="1"/>
    <col min="2" max="2" width="6.75390625" style="18" customWidth="1"/>
    <col min="3" max="3" width="5.50390625" style="18" customWidth="1"/>
    <col min="4" max="4" width="30.875" style="18" customWidth="1"/>
    <col min="5" max="5" width="13.25390625" style="18" customWidth="1"/>
    <col min="6" max="6" width="9.875" style="18" customWidth="1"/>
    <col min="7" max="7" width="10.50390625" style="18" customWidth="1"/>
    <col min="8" max="8" width="10.625" style="18" customWidth="1"/>
    <col min="9" max="9" width="11.50390625" style="18" customWidth="1"/>
    <col min="10" max="11" width="10.50390625" style="18" customWidth="1"/>
    <col min="12" max="13" width="11.50390625" style="18" customWidth="1"/>
    <col min="14" max="14" width="10.50390625" style="18" customWidth="1"/>
    <col min="15" max="15" width="11.125" style="18" customWidth="1"/>
    <col min="16" max="16" width="12.50390625" style="18" customWidth="1"/>
    <col min="17" max="17" width="4.625" style="18" hidden="1" customWidth="1"/>
    <col min="18" max="18" width="6.125" style="18" hidden="1" customWidth="1"/>
    <col min="19" max="19" width="9.875" style="18" hidden="1" customWidth="1"/>
    <col min="20" max="20" width="12.50390625" style="18" bestFit="1" customWidth="1"/>
    <col min="21" max="21" width="11.50390625" style="18" customWidth="1"/>
    <col min="22" max="22" width="12.50390625" style="184" bestFit="1" customWidth="1"/>
    <col min="23" max="23" width="15.875" style="184" customWidth="1"/>
    <col min="24" max="16384" width="9.125" style="18" customWidth="1"/>
  </cols>
  <sheetData>
    <row r="1" spans="1:21" ht="12.75">
      <c r="A1" s="183" t="str">
        <f>IF(SUM(W9:W187)=0," ","Jeszcze nie wszystko zostało poprawnie naniesione")</f>
        <v>Jeszcze nie wszystko zostało poprawnie naniesione</v>
      </c>
      <c r="D1" s="138"/>
      <c r="E1" s="82">
        <f>E187</f>
        <v>36108569.61</v>
      </c>
      <c r="F1" s="82">
        <f>F187</f>
        <v>832267</v>
      </c>
      <c r="G1" s="82">
        <f>G187</f>
        <v>7833154</v>
      </c>
      <c r="H1" s="82">
        <f>H187</f>
        <v>-271776</v>
      </c>
      <c r="I1" s="82">
        <f aca="true" t="shared" si="0" ref="I1:U1">I187</f>
        <v>195117</v>
      </c>
      <c r="J1" s="82">
        <f t="shared" si="0"/>
        <v>299884.25</v>
      </c>
      <c r="K1" s="82">
        <f t="shared" si="0"/>
        <v>534923.35</v>
      </c>
      <c r="L1" s="82">
        <f t="shared" si="0"/>
        <v>50000</v>
      </c>
      <c r="M1" s="82">
        <f t="shared" si="0"/>
        <v>-367657</v>
      </c>
      <c r="N1" s="82">
        <f t="shared" si="0"/>
        <v>661039.24</v>
      </c>
      <c r="O1" s="82">
        <f t="shared" si="0"/>
        <v>74811</v>
      </c>
      <c r="P1" s="82">
        <f t="shared" si="0"/>
        <v>534065.2</v>
      </c>
      <c r="Q1" s="82">
        <f t="shared" si="0"/>
        <v>0</v>
      </c>
      <c r="R1" s="82">
        <f t="shared" si="0"/>
        <v>0</v>
      </c>
      <c r="S1" s="82">
        <f t="shared" si="0"/>
        <v>0</v>
      </c>
      <c r="T1" s="82">
        <f t="shared" si="0"/>
        <v>46484397.65</v>
      </c>
      <c r="U1" s="82">
        <f t="shared" si="0"/>
        <v>10375828.04</v>
      </c>
    </row>
    <row r="2" spans="2:21" ht="12.75" customHeight="1">
      <c r="B2" s="31"/>
      <c r="C2" s="31"/>
      <c r="D2" s="32"/>
      <c r="E2" s="30"/>
      <c r="F2" s="188"/>
      <c r="G2" s="18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30"/>
      <c r="U2" s="30"/>
    </row>
    <row r="3" spans="1:21" ht="18">
      <c r="A3" s="180" t="s">
        <v>477</v>
      </c>
      <c r="B3" s="31"/>
      <c r="C3" s="31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232" t="s">
        <v>451</v>
      </c>
      <c r="U3" s="232"/>
    </row>
    <row r="4" ht="12.75"/>
    <row r="5" spans="1:23" s="34" customFormat="1" ht="12.75" customHeight="1">
      <c r="A5" s="239" t="s">
        <v>354</v>
      </c>
      <c r="B5" s="240" t="s">
        <v>355</v>
      </c>
      <c r="C5" s="243" t="s">
        <v>326</v>
      </c>
      <c r="D5" s="243" t="s">
        <v>327</v>
      </c>
      <c r="E5" s="241" t="s">
        <v>479</v>
      </c>
      <c r="F5" s="174" t="s">
        <v>448</v>
      </c>
      <c r="G5" s="174" t="s">
        <v>448</v>
      </c>
      <c r="H5" s="174" t="s">
        <v>448</v>
      </c>
      <c r="I5" s="174" t="s">
        <v>448</v>
      </c>
      <c r="J5" s="174" t="s">
        <v>509</v>
      </c>
      <c r="K5" s="174" t="s">
        <v>448</v>
      </c>
      <c r="L5" s="174" t="s">
        <v>448</v>
      </c>
      <c r="M5" s="174" t="s">
        <v>448</v>
      </c>
      <c r="N5" s="174" t="s">
        <v>448</v>
      </c>
      <c r="O5" s="174" t="s">
        <v>448</v>
      </c>
      <c r="P5" s="174" t="s">
        <v>448</v>
      </c>
      <c r="Q5" s="174" t="s">
        <v>448</v>
      </c>
      <c r="R5" s="174" t="s">
        <v>448</v>
      </c>
      <c r="S5" s="174" t="s">
        <v>448</v>
      </c>
      <c r="T5" s="233" t="s">
        <v>449</v>
      </c>
      <c r="U5" s="235" t="s">
        <v>450</v>
      </c>
      <c r="V5" s="185">
        <f>SUM(V9:V187)</f>
        <v>47588396.5</v>
      </c>
      <c r="W5" s="185">
        <f>SUM(W9:W187)</f>
        <v>-1103998.85</v>
      </c>
    </row>
    <row r="6" spans="1:23" s="34" customFormat="1" ht="12.75">
      <c r="A6" s="239"/>
      <c r="B6" s="240"/>
      <c r="C6" s="243"/>
      <c r="D6" s="243"/>
      <c r="E6" s="242"/>
      <c r="F6" s="174" t="s">
        <v>499</v>
      </c>
      <c r="G6" s="174" t="s">
        <v>503</v>
      </c>
      <c r="H6" s="174" t="s">
        <v>505</v>
      </c>
      <c r="I6" s="174" t="s">
        <v>507</v>
      </c>
      <c r="J6" s="174" t="s">
        <v>510</v>
      </c>
      <c r="K6" s="174" t="s">
        <v>511</v>
      </c>
      <c r="L6" s="174" t="s">
        <v>524</v>
      </c>
      <c r="M6" s="174" t="s">
        <v>525</v>
      </c>
      <c r="N6" s="174" t="s">
        <v>528</v>
      </c>
      <c r="O6" s="174" t="s">
        <v>535</v>
      </c>
      <c r="P6" s="174" t="s">
        <v>539</v>
      </c>
      <c r="Q6" s="174" t="s">
        <v>453</v>
      </c>
      <c r="R6" s="174" t="s">
        <v>454</v>
      </c>
      <c r="S6" s="174" t="s">
        <v>455</v>
      </c>
      <c r="T6" s="234"/>
      <c r="U6" s="236"/>
      <c r="V6" s="186"/>
      <c r="W6" s="186"/>
    </row>
    <row r="7" spans="1:23" s="34" customFormat="1" ht="12.75">
      <c r="A7" s="239"/>
      <c r="B7" s="240"/>
      <c r="C7" s="243"/>
      <c r="D7" s="243"/>
      <c r="E7" s="242"/>
      <c r="F7" s="174" t="s">
        <v>500</v>
      </c>
      <c r="G7" s="174" t="s">
        <v>504</v>
      </c>
      <c r="H7" s="174" t="s">
        <v>506</v>
      </c>
      <c r="I7" s="174" t="s">
        <v>508</v>
      </c>
      <c r="J7" s="174" t="s">
        <v>513</v>
      </c>
      <c r="K7" s="174" t="s">
        <v>512</v>
      </c>
      <c r="L7" s="174" t="s">
        <v>526</v>
      </c>
      <c r="M7" s="174" t="s">
        <v>527</v>
      </c>
      <c r="N7" s="174" t="s">
        <v>529</v>
      </c>
      <c r="O7" s="174" t="s">
        <v>536</v>
      </c>
      <c r="P7" s="174" t="s">
        <v>540</v>
      </c>
      <c r="Q7" s="174" t="s">
        <v>452</v>
      </c>
      <c r="R7" s="174" t="s">
        <v>452</v>
      </c>
      <c r="S7" s="174" t="s">
        <v>452</v>
      </c>
      <c r="T7" s="234"/>
      <c r="U7" s="236"/>
      <c r="V7" s="186"/>
      <c r="W7" s="186"/>
    </row>
    <row r="8" spans="1:23" s="35" customFormat="1" ht="7.5" customHeight="1">
      <c r="A8" s="175" t="s">
        <v>356</v>
      </c>
      <c r="B8" s="175" t="s">
        <v>357</v>
      </c>
      <c r="C8" s="175" t="s">
        <v>358</v>
      </c>
      <c r="D8" s="175" t="s">
        <v>359</v>
      </c>
      <c r="E8" s="175" t="s">
        <v>219</v>
      </c>
      <c r="F8" s="175" t="s">
        <v>360</v>
      </c>
      <c r="G8" s="175" t="s">
        <v>361</v>
      </c>
      <c r="H8" s="175" t="s">
        <v>179</v>
      </c>
      <c r="I8" s="175" t="s">
        <v>180</v>
      </c>
      <c r="J8" s="175" t="s">
        <v>181</v>
      </c>
      <c r="K8" s="175" t="s">
        <v>182</v>
      </c>
      <c r="L8" s="175" t="s">
        <v>183</v>
      </c>
      <c r="M8" s="175" t="s">
        <v>184</v>
      </c>
      <c r="N8" s="175" t="s">
        <v>285</v>
      </c>
      <c r="O8" s="175" t="s">
        <v>286</v>
      </c>
      <c r="P8" s="175" t="s">
        <v>287</v>
      </c>
      <c r="Q8" s="175" t="s">
        <v>288</v>
      </c>
      <c r="R8" s="175" t="s">
        <v>289</v>
      </c>
      <c r="S8" s="175" t="s">
        <v>290</v>
      </c>
      <c r="T8" s="175" t="s">
        <v>291</v>
      </c>
      <c r="U8" s="175" t="s">
        <v>294</v>
      </c>
      <c r="V8" s="187"/>
      <c r="W8" s="187"/>
    </row>
    <row r="9" spans="1:23" ht="12.75">
      <c r="A9" s="157" t="s">
        <v>362</v>
      </c>
      <c r="B9" s="157"/>
      <c r="C9" s="157"/>
      <c r="D9" s="44" t="s">
        <v>363</v>
      </c>
      <c r="E9" s="60">
        <f>E10+E12</f>
        <v>30000</v>
      </c>
      <c r="F9" s="60">
        <f>F10+F12</f>
        <v>0</v>
      </c>
      <c r="G9" s="60">
        <f>G10+G12</f>
        <v>0</v>
      </c>
      <c r="H9" s="60">
        <f>H10+H12</f>
        <v>0</v>
      </c>
      <c r="I9" s="60">
        <f aca="true" t="shared" si="1" ref="I9:U9">I10+I12</f>
        <v>0</v>
      </c>
      <c r="J9" s="60">
        <f t="shared" si="1"/>
        <v>299884.25</v>
      </c>
      <c r="K9" s="60">
        <f t="shared" si="1"/>
        <v>0</v>
      </c>
      <c r="L9" s="60">
        <f t="shared" si="1"/>
        <v>0</v>
      </c>
      <c r="M9" s="60">
        <f t="shared" si="1"/>
        <v>0</v>
      </c>
      <c r="N9" s="60">
        <f t="shared" si="1"/>
        <v>0</v>
      </c>
      <c r="O9" s="60">
        <f t="shared" si="1"/>
        <v>0</v>
      </c>
      <c r="P9" s="60">
        <f t="shared" si="1"/>
        <v>0</v>
      </c>
      <c r="Q9" s="60">
        <f t="shared" si="1"/>
        <v>0</v>
      </c>
      <c r="R9" s="60">
        <f t="shared" si="1"/>
        <v>0</v>
      </c>
      <c r="S9" s="60">
        <f t="shared" si="1"/>
        <v>0</v>
      </c>
      <c r="T9" s="60">
        <f t="shared" si="1"/>
        <v>329884.25</v>
      </c>
      <c r="U9" s="60">
        <f t="shared" si="1"/>
        <v>299884.25</v>
      </c>
      <c r="V9" s="181">
        <f>VLOOKUP(A9,'[2]1D'!$A$12:$H$265,8,TRUE)</f>
        <v>571091.56</v>
      </c>
      <c r="W9" s="182">
        <f>T9-V9</f>
        <v>-241207.31</v>
      </c>
    </row>
    <row r="10" spans="1:21" ht="12.75" hidden="1">
      <c r="A10" s="164"/>
      <c r="B10" s="158" t="s">
        <v>364</v>
      </c>
      <c r="C10" s="158"/>
      <c r="D10" s="42" t="s">
        <v>365</v>
      </c>
      <c r="E10" s="127">
        <f>SUM(E11:E11)</f>
        <v>0</v>
      </c>
      <c r="F10" s="127">
        <f>SUM(F11:F11)</f>
        <v>0</v>
      </c>
      <c r="G10" s="127">
        <f>SUM(G11:G11)</f>
        <v>0</v>
      </c>
      <c r="H10" s="127">
        <f>SUM(H11:H11)</f>
        <v>0</v>
      </c>
      <c r="I10" s="127">
        <f aca="true" t="shared" si="2" ref="I10:S10">SUM(I11:I11)</f>
        <v>0</v>
      </c>
      <c r="J10" s="127">
        <f t="shared" si="2"/>
        <v>0</v>
      </c>
      <c r="K10" s="127">
        <f t="shared" si="2"/>
        <v>0</v>
      </c>
      <c r="L10" s="127">
        <f t="shared" si="2"/>
        <v>0</v>
      </c>
      <c r="M10" s="127">
        <f t="shared" si="2"/>
        <v>0</v>
      </c>
      <c r="N10" s="127">
        <f t="shared" si="2"/>
        <v>0</v>
      </c>
      <c r="O10" s="127">
        <f t="shared" si="2"/>
        <v>0</v>
      </c>
      <c r="P10" s="127">
        <f t="shared" si="2"/>
        <v>0</v>
      </c>
      <c r="Q10" s="127">
        <f t="shared" si="2"/>
        <v>0</v>
      </c>
      <c r="R10" s="127">
        <f t="shared" si="2"/>
        <v>0</v>
      </c>
      <c r="S10" s="127">
        <f t="shared" si="2"/>
        <v>0</v>
      </c>
      <c r="T10" s="127">
        <f>SUM(E10:S10)</f>
        <v>0</v>
      </c>
      <c r="U10" s="127">
        <f>SUM(F10:S10)</f>
        <v>0</v>
      </c>
    </row>
    <row r="11" spans="1:23" s="150" customFormat="1" ht="40.5" hidden="1">
      <c r="A11" s="165"/>
      <c r="B11" s="148"/>
      <c r="C11" s="159" t="s">
        <v>194</v>
      </c>
      <c r="D11" s="149" t="s">
        <v>229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>
        <f>SUM(E11:S11)</f>
        <v>0</v>
      </c>
      <c r="U11" s="166">
        <f>SUM(F11:S11)</f>
        <v>0</v>
      </c>
      <c r="V11" s="184"/>
      <c r="W11" s="184"/>
    </row>
    <row r="12" spans="1:21" ht="12">
      <c r="A12" s="164"/>
      <c r="B12" s="160" t="s">
        <v>88</v>
      </c>
      <c r="C12" s="160"/>
      <c r="D12" s="41" t="s">
        <v>385</v>
      </c>
      <c r="E12" s="128">
        <f>SUM(E13:E14)</f>
        <v>30000</v>
      </c>
      <c r="F12" s="128">
        <f aca="true" t="shared" si="3" ref="F12:S12">SUM(F13:F14)</f>
        <v>0</v>
      </c>
      <c r="G12" s="128">
        <f t="shared" si="3"/>
        <v>0</v>
      </c>
      <c r="H12" s="128">
        <f t="shared" si="3"/>
        <v>0</v>
      </c>
      <c r="I12" s="128">
        <f t="shared" si="3"/>
        <v>0</v>
      </c>
      <c r="J12" s="128">
        <f t="shared" si="3"/>
        <v>299884.25</v>
      </c>
      <c r="K12" s="128">
        <f t="shared" si="3"/>
        <v>0</v>
      </c>
      <c r="L12" s="128">
        <f t="shared" si="3"/>
        <v>0</v>
      </c>
      <c r="M12" s="128">
        <f t="shared" si="3"/>
        <v>0</v>
      </c>
      <c r="N12" s="128">
        <f t="shared" si="3"/>
        <v>0</v>
      </c>
      <c r="O12" s="128">
        <f t="shared" si="3"/>
        <v>0</v>
      </c>
      <c r="P12" s="128">
        <f t="shared" si="3"/>
        <v>0</v>
      </c>
      <c r="Q12" s="128">
        <f t="shared" si="3"/>
        <v>0</v>
      </c>
      <c r="R12" s="128">
        <f t="shared" si="3"/>
        <v>0</v>
      </c>
      <c r="S12" s="128">
        <f t="shared" si="3"/>
        <v>0</v>
      </c>
      <c r="T12" s="128">
        <f>SUM(E12:S12)</f>
        <v>329884.25</v>
      </c>
      <c r="U12" s="128">
        <f>SUM(F12:S12)</f>
        <v>299884.25</v>
      </c>
    </row>
    <row r="13" spans="1:21" ht="32.25" customHeight="1">
      <c r="A13" s="164"/>
      <c r="B13" s="137"/>
      <c r="C13" s="162" t="s">
        <v>262</v>
      </c>
      <c r="D13" s="36" t="s">
        <v>263</v>
      </c>
      <c r="E13" s="85">
        <v>30000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>
        <f>SUM(E13:S13)</f>
        <v>30000</v>
      </c>
      <c r="U13" s="85">
        <f>SUM(F13:S13)</f>
        <v>0</v>
      </c>
    </row>
    <row r="14" spans="1:21" ht="45.75" customHeight="1">
      <c r="A14" s="164"/>
      <c r="B14" s="137"/>
      <c r="C14" s="162" t="s">
        <v>352</v>
      </c>
      <c r="D14" s="36" t="s">
        <v>250</v>
      </c>
      <c r="E14" s="85">
        <v>0</v>
      </c>
      <c r="F14" s="85"/>
      <c r="G14" s="85"/>
      <c r="H14" s="85"/>
      <c r="I14" s="85"/>
      <c r="J14" s="85">
        <v>299884.25</v>
      </c>
      <c r="K14" s="85"/>
      <c r="L14" s="85"/>
      <c r="M14" s="85"/>
      <c r="N14" s="85"/>
      <c r="O14" s="85"/>
      <c r="P14" s="85"/>
      <c r="Q14" s="85"/>
      <c r="R14" s="85"/>
      <c r="S14" s="85"/>
      <c r="T14" s="85">
        <f>SUM(E14:S14)</f>
        <v>299884.25</v>
      </c>
      <c r="U14" s="85">
        <f>SUM(F14:S14)</f>
        <v>299884.25</v>
      </c>
    </row>
    <row r="15" spans="1:23" ht="12.75">
      <c r="A15" s="157" t="s">
        <v>370</v>
      </c>
      <c r="B15" s="157"/>
      <c r="C15" s="157"/>
      <c r="D15" s="44" t="s">
        <v>371</v>
      </c>
      <c r="E15" s="60">
        <f>E16</f>
        <v>15000</v>
      </c>
      <c r="F15" s="60">
        <f>F16</f>
        <v>0</v>
      </c>
      <c r="G15" s="60">
        <f>G16</f>
        <v>0</v>
      </c>
      <c r="H15" s="60">
        <f>H16</f>
        <v>0</v>
      </c>
      <c r="I15" s="60">
        <f aca="true" t="shared" si="4" ref="I15:U15">I16</f>
        <v>0</v>
      </c>
      <c r="J15" s="60">
        <f t="shared" si="4"/>
        <v>0</v>
      </c>
      <c r="K15" s="60">
        <f t="shared" si="4"/>
        <v>0</v>
      </c>
      <c r="L15" s="60">
        <f t="shared" si="4"/>
        <v>0</v>
      </c>
      <c r="M15" s="60">
        <f t="shared" si="4"/>
        <v>0</v>
      </c>
      <c r="N15" s="60">
        <f t="shared" si="4"/>
        <v>0</v>
      </c>
      <c r="O15" s="60">
        <f t="shared" si="4"/>
        <v>0</v>
      </c>
      <c r="P15" s="60">
        <f t="shared" si="4"/>
        <v>0</v>
      </c>
      <c r="Q15" s="60">
        <f t="shared" si="4"/>
        <v>0</v>
      </c>
      <c r="R15" s="60">
        <f t="shared" si="4"/>
        <v>0</v>
      </c>
      <c r="S15" s="60">
        <f t="shared" si="4"/>
        <v>0</v>
      </c>
      <c r="T15" s="60">
        <f t="shared" si="4"/>
        <v>15000</v>
      </c>
      <c r="U15" s="60">
        <f t="shared" si="4"/>
        <v>0</v>
      </c>
      <c r="V15" s="181">
        <f>VLOOKUP(A15,'[1]1D'!$A$12:$H$265,8,TRUE)</f>
        <v>15000</v>
      </c>
      <c r="W15" s="182">
        <f>T15-V15</f>
        <v>0</v>
      </c>
    </row>
    <row r="16" spans="1:21" ht="12">
      <c r="A16" s="164"/>
      <c r="B16" s="160" t="s">
        <v>372</v>
      </c>
      <c r="C16" s="160"/>
      <c r="D16" s="41" t="s">
        <v>373</v>
      </c>
      <c r="E16" s="128">
        <f>SUM(E17:E17)</f>
        <v>15000</v>
      </c>
      <c r="F16" s="128">
        <f>SUM(F17:F17)</f>
        <v>0</v>
      </c>
      <c r="G16" s="128">
        <f>SUM(G17:G17)</f>
        <v>0</v>
      </c>
      <c r="H16" s="128">
        <f>SUM(H17:H17)</f>
        <v>0</v>
      </c>
      <c r="I16" s="128">
        <f aca="true" t="shared" si="5" ref="I16:S16">SUM(I17:I17)</f>
        <v>0</v>
      </c>
      <c r="J16" s="128">
        <f t="shared" si="5"/>
        <v>0</v>
      </c>
      <c r="K16" s="128">
        <f t="shared" si="5"/>
        <v>0</v>
      </c>
      <c r="L16" s="128">
        <f t="shared" si="5"/>
        <v>0</v>
      </c>
      <c r="M16" s="128">
        <f t="shared" si="5"/>
        <v>0</v>
      </c>
      <c r="N16" s="128">
        <f t="shared" si="5"/>
        <v>0</v>
      </c>
      <c r="O16" s="128">
        <f t="shared" si="5"/>
        <v>0</v>
      </c>
      <c r="P16" s="128">
        <f t="shared" si="5"/>
        <v>0</v>
      </c>
      <c r="Q16" s="128">
        <f t="shared" si="5"/>
        <v>0</v>
      </c>
      <c r="R16" s="128">
        <f t="shared" si="5"/>
        <v>0</v>
      </c>
      <c r="S16" s="128">
        <f t="shared" si="5"/>
        <v>0</v>
      </c>
      <c r="T16" s="128">
        <f>SUM(E16:S16)</f>
        <v>15000</v>
      </c>
      <c r="U16" s="128">
        <f>SUM(F16:S16)</f>
        <v>0</v>
      </c>
    </row>
    <row r="17" spans="1:21" ht="72">
      <c r="A17" s="167"/>
      <c r="B17" s="137"/>
      <c r="C17" s="162" t="s">
        <v>374</v>
      </c>
      <c r="D17" s="36" t="s">
        <v>236</v>
      </c>
      <c r="E17" s="85">
        <v>15000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>
        <f>SUM(E17:S17)</f>
        <v>15000</v>
      </c>
      <c r="U17" s="85">
        <f>SUM(F17:S17)</f>
        <v>0</v>
      </c>
    </row>
    <row r="18" spans="1:23" s="34" customFormat="1" ht="12.75">
      <c r="A18" s="157" t="s">
        <v>375</v>
      </c>
      <c r="B18" s="156"/>
      <c r="C18" s="157"/>
      <c r="D18" s="44" t="s">
        <v>376</v>
      </c>
      <c r="E18" s="60">
        <f>E22+E25+E19</f>
        <v>2002066</v>
      </c>
      <c r="F18" s="60">
        <f aca="true" t="shared" si="6" ref="F18:U18">F22+F25+F19</f>
        <v>100000</v>
      </c>
      <c r="G18" s="60">
        <f t="shared" si="6"/>
        <v>0</v>
      </c>
      <c r="H18" s="60">
        <f t="shared" si="6"/>
        <v>0</v>
      </c>
      <c r="I18" s="60">
        <f t="shared" si="6"/>
        <v>-25000</v>
      </c>
      <c r="J18" s="60">
        <f t="shared" si="6"/>
        <v>0</v>
      </c>
      <c r="K18" s="60">
        <f t="shared" si="6"/>
        <v>0</v>
      </c>
      <c r="L18" s="60">
        <f t="shared" si="6"/>
        <v>0</v>
      </c>
      <c r="M18" s="60">
        <f t="shared" si="6"/>
        <v>-975309</v>
      </c>
      <c r="N18" s="60">
        <f t="shared" si="6"/>
        <v>0</v>
      </c>
      <c r="O18" s="60">
        <f t="shared" si="6"/>
        <v>0</v>
      </c>
      <c r="P18" s="60">
        <f t="shared" si="6"/>
        <v>0</v>
      </c>
      <c r="Q18" s="60">
        <f t="shared" si="6"/>
        <v>0</v>
      </c>
      <c r="R18" s="60">
        <f t="shared" si="6"/>
        <v>0</v>
      </c>
      <c r="S18" s="60">
        <f t="shared" si="6"/>
        <v>0</v>
      </c>
      <c r="T18" s="60">
        <f t="shared" si="6"/>
        <v>1101757</v>
      </c>
      <c r="U18" s="60">
        <f t="shared" si="6"/>
        <v>-900309</v>
      </c>
      <c r="V18" s="181">
        <f>VLOOKUP(A18,'[2]1D'!$A$12:$H$265,8,TRUE)</f>
        <v>1117580.54</v>
      </c>
      <c r="W18" s="182">
        <f>T18-V18</f>
        <v>-15823.54</v>
      </c>
    </row>
    <row r="19" spans="1:23" s="37" customFormat="1" ht="12.75">
      <c r="A19" s="168"/>
      <c r="B19" s="160" t="s">
        <v>377</v>
      </c>
      <c r="C19" s="160"/>
      <c r="D19" s="41" t="s">
        <v>378</v>
      </c>
      <c r="E19" s="128">
        <f>SUM(E20:E21)</f>
        <v>715000</v>
      </c>
      <c r="F19" s="128">
        <f>SUM(F20:F21)</f>
        <v>0</v>
      </c>
      <c r="G19" s="128">
        <f>SUM(G20:G21)</f>
        <v>0</v>
      </c>
      <c r="H19" s="128">
        <f>SUM(H20:H21)</f>
        <v>0</v>
      </c>
      <c r="I19" s="128">
        <f aca="true" t="shared" si="7" ref="I19:S19">SUM(I20:I21)</f>
        <v>0</v>
      </c>
      <c r="J19" s="128">
        <f t="shared" si="7"/>
        <v>0</v>
      </c>
      <c r="K19" s="128">
        <f t="shared" si="7"/>
        <v>0</v>
      </c>
      <c r="L19" s="128">
        <f t="shared" si="7"/>
        <v>0</v>
      </c>
      <c r="M19" s="128">
        <f t="shared" si="7"/>
        <v>-355000</v>
      </c>
      <c r="N19" s="128">
        <f t="shared" si="7"/>
        <v>0</v>
      </c>
      <c r="O19" s="128">
        <f t="shared" si="7"/>
        <v>0</v>
      </c>
      <c r="P19" s="128">
        <f t="shared" si="7"/>
        <v>0</v>
      </c>
      <c r="Q19" s="128">
        <f t="shared" si="7"/>
        <v>0</v>
      </c>
      <c r="R19" s="128">
        <f t="shared" si="7"/>
        <v>0</v>
      </c>
      <c r="S19" s="128">
        <f t="shared" si="7"/>
        <v>0</v>
      </c>
      <c r="T19" s="128">
        <f aca="true" t="shared" si="8" ref="T19:T26">SUM(E19:S19)</f>
        <v>360000</v>
      </c>
      <c r="U19" s="128">
        <f aca="true" t="shared" si="9" ref="U19:U26">SUM(F19:S19)</f>
        <v>-355000</v>
      </c>
      <c r="V19" s="184"/>
      <c r="W19" s="184"/>
    </row>
    <row r="20" spans="1:23" s="37" customFormat="1" ht="48">
      <c r="A20" s="168"/>
      <c r="B20" s="137"/>
      <c r="C20" s="162" t="s">
        <v>379</v>
      </c>
      <c r="D20" s="36" t="s">
        <v>480</v>
      </c>
      <c r="E20" s="85">
        <v>715000</v>
      </c>
      <c r="F20" s="169"/>
      <c r="G20" s="169"/>
      <c r="H20" s="169"/>
      <c r="I20" s="169"/>
      <c r="J20" s="169"/>
      <c r="K20" s="169"/>
      <c r="L20" s="169"/>
      <c r="M20" s="169">
        <v>-355000</v>
      </c>
      <c r="N20" s="169"/>
      <c r="O20" s="169"/>
      <c r="P20" s="169"/>
      <c r="Q20" s="169"/>
      <c r="R20" s="169"/>
      <c r="S20" s="169"/>
      <c r="T20" s="169">
        <f t="shared" si="8"/>
        <v>360000</v>
      </c>
      <c r="U20" s="169">
        <f t="shared" si="9"/>
        <v>-355000</v>
      </c>
      <c r="V20" s="184"/>
      <c r="W20" s="184"/>
    </row>
    <row r="21" spans="1:23" s="37" customFormat="1" ht="30" hidden="1">
      <c r="A21" s="168"/>
      <c r="B21" s="137"/>
      <c r="C21" s="162" t="s">
        <v>228</v>
      </c>
      <c r="D21" s="36" t="s">
        <v>251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>
        <f t="shared" si="8"/>
        <v>0</v>
      </c>
      <c r="U21" s="85">
        <f t="shared" si="9"/>
        <v>0</v>
      </c>
      <c r="V21" s="184"/>
      <c r="W21" s="184"/>
    </row>
    <row r="22" spans="1:23" s="37" customFormat="1" ht="12.75">
      <c r="A22" s="168"/>
      <c r="B22" s="160" t="s">
        <v>380</v>
      </c>
      <c r="C22" s="160"/>
      <c r="D22" s="41" t="s">
        <v>381</v>
      </c>
      <c r="E22" s="128">
        <f>SUM(E23:E24)</f>
        <v>1287066</v>
      </c>
      <c r="F22" s="128">
        <f>SUM(F23:F24)</f>
        <v>100000</v>
      </c>
      <c r="G22" s="128">
        <f>SUM(G23:G24)</f>
        <v>0</v>
      </c>
      <c r="H22" s="128">
        <f>SUM(H23:H24)</f>
        <v>0</v>
      </c>
      <c r="I22" s="128">
        <f aca="true" t="shared" si="10" ref="I22:S22">SUM(I23:I24)</f>
        <v>-25000</v>
      </c>
      <c r="J22" s="128">
        <f t="shared" si="10"/>
        <v>0</v>
      </c>
      <c r="K22" s="128">
        <f t="shared" si="10"/>
        <v>0</v>
      </c>
      <c r="L22" s="128">
        <f t="shared" si="10"/>
        <v>0</v>
      </c>
      <c r="M22" s="128">
        <f t="shared" si="10"/>
        <v>-620309</v>
      </c>
      <c r="N22" s="128">
        <f t="shared" si="10"/>
        <v>0</v>
      </c>
      <c r="O22" s="128">
        <f t="shared" si="10"/>
        <v>0</v>
      </c>
      <c r="P22" s="128">
        <f t="shared" si="10"/>
        <v>0</v>
      </c>
      <c r="Q22" s="128">
        <f t="shared" si="10"/>
        <v>0</v>
      </c>
      <c r="R22" s="128">
        <f t="shared" si="10"/>
        <v>0</v>
      </c>
      <c r="S22" s="128">
        <f t="shared" si="10"/>
        <v>0</v>
      </c>
      <c r="T22" s="128">
        <f t="shared" si="8"/>
        <v>741757</v>
      </c>
      <c r="U22" s="128">
        <f t="shared" si="9"/>
        <v>-545309</v>
      </c>
      <c r="V22" s="184"/>
      <c r="W22" s="184"/>
    </row>
    <row r="23" spans="1:23" s="37" customFormat="1" ht="60">
      <c r="A23" s="168"/>
      <c r="B23" s="137"/>
      <c r="C23" s="162" t="s">
        <v>246</v>
      </c>
      <c r="D23" s="36" t="s">
        <v>501</v>
      </c>
      <c r="E23" s="85"/>
      <c r="F23" s="169">
        <v>100000</v>
      </c>
      <c r="G23" s="169"/>
      <c r="H23" s="169"/>
      <c r="I23" s="169">
        <v>-25000</v>
      </c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>
        <f t="shared" si="8"/>
        <v>75000</v>
      </c>
      <c r="U23" s="169">
        <f t="shared" si="9"/>
        <v>75000</v>
      </c>
      <c r="V23" s="184"/>
      <c r="W23" s="184"/>
    </row>
    <row r="24" spans="1:23" s="37" customFormat="1" ht="48">
      <c r="A24" s="168"/>
      <c r="B24" s="137"/>
      <c r="C24" s="162" t="s">
        <v>228</v>
      </c>
      <c r="D24" s="36" t="s">
        <v>251</v>
      </c>
      <c r="E24" s="85">
        <v>1287066</v>
      </c>
      <c r="F24" s="85"/>
      <c r="G24" s="85"/>
      <c r="H24" s="85"/>
      <c r="I24" s="85"/>
      <c r="J24" s="85"/>
      <c r="K24" s="85"/>
      <c r="L24" s="85"/>
      <c r="M24" s="85">
        <v>-620309</v>
      </c>
      <c r="N24" s="85"/>
      <c r="O24" s="85"/>
      <c r="P24" s="85"/>
      <c r="Q24" s="85"/>
      <c r="R24" s="85"/>
      <c r="S24" s="85"/>
      <c r="T24" s="85">
        <f t="shared" si="8"/>
        <v>666757</v>
      </c>
      <c r="U24" s="85">
        <f t="shared" si="9"/>
        <v>-620309</v>
      </c>
      <c r="V24" s="184"/>
      <c r="W24" s="184"/>
    </row>
    <row r="25" spans="1:21" ht="12.75" hidden="1">
      <c r="A25" s="168"/>
      <c r="B25" s="160" t="s">
        <v>254</v>
      </c>
      <c r="C25" s="160"/>
      <c r="D25" s="41" t="s">
        <v>255</v>
      </c>
      <c r="E25" s="128">
        <f>SUM(E26:E26)</f>
        <v>0</v>
      </c>
      <c r="F25" s="128">
        <f>SUM(F26:F26)</f>
        <v>0</v>
      </c>
      <c r="G25" s="128">
        <f>SUM(G26:G26)</f>
        <v>0</v>
      </c>
      <c r="H25" s="128">
        <f>SUM(H26:H26)</f>
        <v>0</v>
      </c>
      <c r="I25" s="128">
        <f aca="true" t="shared" si="11" ref="I25:S25">SUM(I26:I26)</f>
        <v>0</v>
      </c>
      <c r="J25" s="128">
        <f t="shared" si="11"/>
        <v>0</v>
      </c>
      <c r="K25" s="128">
        <f t="shared" si="11"/>
        <v>0</v>
      </c>
      <c r="L25" s="128">
        <f t="shared" si="11"/>
        <v>0</v>
      </c>
      <c r="M25" s="128">
        <f t="shared" si="11"/>
        <v>0</v>
      </c>
      <c r="N25" s="128">
        <f t="shared" si="11"/>
        <v>0</v>
      </c>
      <c r="O25" s="128">
        <f t="shared" si="11"/>
        <v>0</v>
      </c>
      <c r="P25" s="128">
        <f t="shared" si="11"/>
        <v>0</v>
      </c>
      <c r="Q25" s="128">
        <f t="shared" si="11"/>
        <v>0</v>
      </c>
      <c r="R25" s="128">
        <f t="shared" si="11"/>
        <v>0</v>
      </c>
      <c r="S25" s="128">
        <f t="shared" si="11"/>
        <v>0</v>
      </c>
      <c r="T25" s="128">
        <f t="shared" si="8"/>
        <v>0</v>
      </c>
      <c r="U25" s="128">
        <f t="shared" si="9"/>
        <v>0</v>
      </c>
    </row>
    <row r="26" spans="1:21" ht="30" hidden="1">
      <c r="A26" s="164"/>
      <c r="B26" s="137"/>
      <c r="C26" s="162" t="s">
        <v>7</v>
      </c>
      <c r="D26" s="36" t="s">
        <v>8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>
        <f t="shared" si="8"/>
        <v>0</v>
      </c>
      <c r="U26" s="85">
        <f t="shared" si="9"/>
        <v>0</v>
      </c>
    </row>
    <row r="27" spans="1:23" ht="12.75">
      <c r="A27" s="157" t="s">
        <v>386</v>
      </c>
      <c r="B27" s="157"/>
      <c r="C27" s="157"/>
      <c r="D27" s="44" t="s">
        <v>387</v>
      </c>
      <c r="E27" s="60">
        <f>E28+E31</f>
        <v>223500</v>
      </c>
      <c r="F27" s="60">
        <f>F28+F31</f>
        <v>0</v>
      </c>
      <c r="G27" s="60">
        <f>G28+G31</f>
        <v>0</v>
      </c>
      <c r="H27" s="60">
        <f>H28+H31</f>
        <v>0</v>
      </c>
      <c r="I27" s="60">
        <f aca="true" t="shared" si="12" ref="I27:U27">I28+I31</f>
        <v>0</v>
      </c>
      <c r="J27" s="60">
        <f t="shared" si="12"/>
        <v>0</v>
      </c>
      <c r="K27" s="60">
        <f t="shared" si="12"/>
        <v>25000</v>
      </c>
      <c r="L27" s="60">
        <f t="shared" si="12"/>
        <v>0</v>
      </c>
      <c r="M27" s="60">
        <f t="shared" si="12"/>
        <v>0</v>
      </c>
      <c r="N27" s="60">
        <f t="shared" si="12"/>
        <v>0</v>
      </c>
      <c r="O27" s="60">
        <f t="shared" si="12"/>
        <v>0</v>
      </c>
      <c r="P27" s="60">
        <f t="shared" si="12"/>
        <v>0</v>
      </c>
      <c r="Q27" s="60">
        <f t="shared" si="12"/>
        <v>0</v>
      </c>
      <c r="R27" s="60">
        <f t="shared" si="12"/>
        <v>0</v>
      </c>
      <c r="S27" s="60">
        <f t="shared" si="12"/>
        <v>0</v>
      </c>
      <c r="T27" s="60">
        <f t="shared" si="12"/>
        <v>248500</v>
      </c>
      <c r="U27" s="60">
        <f t="shared" si="12"/>
        <v>25000</v>
      </c>
      <c r="V27" s="181">
        <f>VLOOKUP(A27,'[2]1D'!$A$12:$H$265,8,TRUE)</f>
        <v>312700</v>
      </c>
      <c r="W27" s="182">
        <f>T27-V27</f>
        <v>-64200</v>
      </c>
    </row>
    <row r="28" spans="1:23" s="37" customFormat="1" ht="23.25" customHeight="1">
      <c r="A28" s="164"/>
      <c r="B28" s="160" t="s">
        <v>388</v>
      </c>
      <c r="C28" s="160"/>
      <c r="D28" s="41" t="s">
        <v>389</v>
      </c>
      <c r="E28" s="128">
        <f>SUM(E29:E30)</f>
        <v>5000</v>
      </c>
      <c r="F28" s="128">
        <f>SUM(F30:F30)</f>
        <v>0</v>
      </c>
      <c r="G28" s="128">
        <f>SUM(G30:G30)</f>
        <v>0</v>
      </c>
      <c r="H28" s="128">
        <f>SUM(H30:H30)</f>
        <v>0</v>
      </c>
      <c r="I28" s="128">
        <f aca="true" t="shared" si="13" ref="I28:S28">SUM(I30:I30)</f>
        <v>0</v>
      </c>
      <c r="J28" s="128">
        <f t="shared" si="13"/>
        <v>0</v>
      </c>
      <c r="K28" s="128">
        <f t="shared" si="13"/>
        <v>0</v>
      </c>
      <c r="L28" s="128">
        <f t="shared" si="13"/>
        <v>0</v>
      </c>
      <c r="M28" s="128">
        <f t="shared" si="13"/>
        <v>0</v>
      </c>
      <c r="N28" s="128">
        <f t="shared" si="13"/>
        <v>0</v>
      </c>
      <c r="O28" s="128">
        <f t="shared" si="13"/>
        <v>0</v>
      </c>
      <c r="P28" s="128">
        <f t="shared" si="13"/>
        <v>0</v>
      </c>
      <c r="Q28" s="128">
        <f t="shared" si="13"/>
        <v>0</v>
      </c>
      <c r="R28" s="128">
        <f t="shared" si="13"/>
        <v>0</v>
      </c>
      <c r="S28" s="128">
        <f t="shared" si="13"/>
        <v>0</v>
      </c>
      <c r="T28" s="128">
        <f aca="true" t="shared" si="14" ref="T28:T38">SUM(E28:S28)</f>
        <v>5000</v>
      </c>
      <c r="U28" s="128">
        <f aca="true" t="shared" si="15" ref="U28:U38">SUM(F28:S28)</f>
        <v>0</v>
      </c>
      <c r="V28" s="184"/>
      <c r="W28" s="184"/>
    </row>
    <row r="29" spans="1:21" ht="12">
      <c r="A29" s="164"/>
      <c r="B29" s="137"/>
      <c r="C29" s="162" t="s">
        <v>368</v>
      </c>
      <c r="D29" s="149" t="s">
        <v>484</v>
      </c>
      <c r="E29" s="85">
        <v>2000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>
        <f t="shared" si="14"/>
        <v>2000</v>
      </c>
      <c r="U29" s="85">
        <f t="shared" si="15"/>
        <v>0</v>
      </c>
    </row>
    <row r="30" spans="1:23" s="37" customFormat="1" ht="12.75">
      <c r="A30" s="164"/>
      <c r="B30" s="137"/>
      <c r="C30" s="162" t="s">
        <v>317</v>
      </c>
      <c r="D30" s="149" t="s">
        <v>417</v>
      </c>
      <c r="E30" s="85">
        <v>3000</v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>
        <f t="shared" si="14"/>
        <v>3000</v>
      </c>
      <c r="U30" s="85">
        <f t="shared" si="15"/>
        <v>0</v>
      </c>
      <c r="V30" s="184"/>
      <c r="W30" s="184"/>
    </row>
    <row r="31" spans="1:21" ht="12">
      <c r="A31" s="164"/>
      <c r="B31" s="160" t="s">
        <v>390</v>
      </c>
      <c r="C31" s="160"/>
      <c r="D31" s="41" t="s">
        <v>391</v>
      </c>
      <c r="E31" s="128">
        <f>SUM(E32:E38)</f>
        <v>218500</v>
      </c>
      <c r="F31" s="128">
        <f>SUM(F32:F38)</f>
        <v>0</v>
      </c>
      <c r="G31" s="128">
        <f>SUM(G32:G38)</f>
        <v>0</v>
      </c>
      <c r="H31" s="128">
        <f>SUM(H32:H38)</f>
        <v>0</v>
      </c>
      <c r="I31" s="128">
        <f aca="true" t="shared" si="16" ref="I31:S31">SUM(I32:I38)</f>
        <v>0</v>
      </c>
      <c r="J31" s="128">
        <f t="shared" si="16"/>
        <v>0</v>
      </c>
      <c r="K31" s="128">
        <f t="shared" si="16"/>
        <v>25000</v>
      </c>
      <c r="L31" s="128">
        <f t="shared" si="16"/>
        <v>0</v>
      </c>
      <c r="M31" s="128">
        <f t="shared" si="16"/>
        <v>0</v>
      </c>
      <c r="N31" s="128">
        <f t="shared" si="16"/>
        <v>0</v>
      </c>
      <c r="O31" s="128">
        <f t="shared" si="16"/>
        <v>0</v>
      </c>
      <c r="P31" s="128">
        <f t="shared" si="16"/>
        <v>0</v>
      </c>
      <c r="Q31" s="128">
        <f t="shared" si="16"/>
        <v>0</v>
      </c>
      <c r="R31" s="128">
        <f t="shared" si="16"/>
        <v>0</v>
      </c>
      <c r="S31" s="128">
        <f t="shared" si="16"/>
        <v>0</v>
      </c>
      <c r="T31" s="128">
        <f t="shared" si="14"/>
        <v>243500</v>
      </c>
      <c r="U31" s="128">
        <f t="shared" si="15"/>
        <v>25000</v>
      </c>
    </row>
    <row r="32" spans="1:21" ht="24">
      <c r="A32" s="164"/>
      <c r="B32" s="137"/>
      <c r="C32" s="162" t="s">
        <v>392</v>
      </c>
      <c r="D32" s="36" t="s">
        <v>482</v>
      </c>
      <c r="E32" s="85">
        <v>500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>
        <f t="shared" si="14"/>
        <v>500</v>
      </c>
      <c r="U32" s="85">
        <f t="shared" si="15"/>
        <v>0</v>
      </c>
    </row>
    <row r="33" spans="1:21" ht="24">
      <c r="A33" s="164"/>
      <c r="B33" s="137"/>
      <c r="C33" s="162" t="s">
        <v>481</v>
      </c>
      <c r="D33" s="36" t="s">
        <v>483</v>
      </c>
      <c r="E33" s="85">
        <v>35500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>
        <f>SUM(E33:S33)</f>
        <v>35500</v>
      </c>
      <c r="U33" s="85">
        <f>SUM(F33:S33)</f>
        <v>0</v>
      </c>
    </row>
    <row r="34" spans="1:21" ht="12">
      <c r="A34" s="164"/>
      <c r="B34" s="137"/>
      <c r="C34" s="162" t="s">
        <v>366</v>
      </c>
      <c r="D34" s="36" t="s">
        <v>367</v>
      </c>
      <c r="E34" s="85">
        <v>500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>
        <f t="shared" si="14"/>
        <v>500</v>
      </c>
      <c r="U34" s="85">
        <f t="shared" si="15"/>
        <v>0</v>
      </c>
    </row>
    <row r="35" spans="1:21" ht="67.5">
      <c r="A35" s="164"/>
      <c r="B35" s="137"/>
      <c r="C35" s="162" t="s">
        <v>374</v>
      </c>
      <c r="D35" s="209" t="s">
        <v>485</v>
      </c>
      <c r="E35" s="85">
        <v>100000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>
        <f t="shared" si="14"/>
        <v>100000</v>
      </c>
      <c r="U35" s="85">
        <f t="shared" si="15"/>
        <v>0</v>
      </c>
    </row>
    <row r="36" spans="1:21" ht="33.75">
      <c r="A36" s="164"/>
      <c r="B36" s="137"/>
      <c r="C36" s="162" t="s">
        <v>393</v>
      </c>
      <c r="D36" s="209" t="s">
        <v>394</v>
      </c>
      <c r="E36" s="85">
        <v>5000</v>
      </c>
      <c r="F36" s="85"/>
      <c r="G36" s="85"/>
      <c r="H36" s="85"/>
      <c r="I36" s="85"/>
      <c r="J36" s="85"/>
      <c r="K36" s="85">
        <v>5000</v>
      </c>
      <c r="L36" s="85"/>
      <c r="M36" s="85"/>
      <c r="N36" s="85"/>
      <c r="O36" s="85"/>
      <c r="P36" s="85"/>
      <c r="Q36" s="85"/>
      <c r="R36" s="85"/>
      <c r="S36" s="85"/>
      <c r="T36" s="85">
        <f t="shared" si="14"/>
        <v>10000</v>
      </c>
      <c r="U36" s="85">
        <f t="shared" si="15"/>
        <v>5000</v>
      </c>
    </row>
    <row r="37" spans="1:21" ht="32.25" customHeight="1">
      <c r="A37" s="164"/>
      <c r="B37" s="137"/>
      <c r="C37" s="162" t="s">
        <v>262</v>
      </c>
      <c r="D37" s="36" t="s">
        <v>263</v>
      </c>
      <c r="E37" s="85">
        <v>70000</v>
      </c>
      <c r="F37" s="85"/>
      <c r="G37" s="85"/>
      <c r="H37" s="85"/>
      <c r="I37" s="85"/>
      <c r="J37" s="85"/>
      <c r="K37" s="85">
        <v>20000</v>
      </c>
      <c r="L37" s="85"/>
      <c r="M37" s="85"/>
      <c r="N37" s="85"/>
      <c r="O37" s="85"/>
      <c r="P37" s="85"/>
      <c r="Q37" s="85"/>
      <c r="R37" s="85"/>
      <c r="S37" s="85"/>
      <c r="T37" s="85">
        <f t="shared" si="14"/>
        <v>90000</v>
      </c>
      <c r="U37" s="85">
        <f t="shared" si="15"/>
        <v>20000</v>
      </c>
    </row>
    <row r="38" spans="1:21" ht="12">
      <c r="A38" s="164"/>
      <c r="B38" s="137"/>
      <c r="C38" s="162" t="s">
        <v>368</v>
      </c>
      <c r="D38" s="209" t="s">
        <v>484</v>
      </c>
      <c r="E38" s="85">
        <v>7000</v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>
        <f t="shared" si="14"/>
        <v>7000</v>
      </c>
      <c r="U38" s="85">
        <f t="shared" si="15"/>
        <v>0</v>
      </c>
    </row>
    <row r="39" spans="1:23" ht="12.75">
      <c r="A39" s="157" t="s">
        <v>396</v>
      </c>
      <c r="B39" s="157"/>
      <c r="C39" s="157"/>
      <c r="D39" s="44" t="s">
        <v>397</v>
      </c>
      <c r="E39" s="60">
        <f>E43+E40</f>
        <v>141610</v>
      </c>
      <c r="F39" s="60">
        <f>F43+F40+F53</f>
        <v>470000</v>
      </c>
      <c r="G39" s="60">
        <f aca="true" t="shared" si="17" ref="G39:S39">G43+G40+G53</f>
        <v>0</v>
      </c>
      <c r="H39" s="60">
        <f t="shared" si="17"/>
        <v>0</v>
      </c>
      <c r="I39" s="60">
        <f t="shared" si="17"/>
        <v>47000</v>
      </c>
      <c r="J39" s="60">
        <f t="shared" si="17"/>
        <v>0</v>
      </c>
      <c r="K39" s="60">
        <f t="shared" si="17"/>
        <v>0</v>
      </c>
      <c r="L39" s="60">
        <f t="shared" si="17"/>
        <v>50000</v>
      </c>
      <c r="M39" s="60">
        <f t="shared" si="17"/>
        <v>500000</v>
      </c>
      <c r="N39" s="60">
        <f t="shared" si="17"/>
        <v>375000</v>
      </c>
      <c r="O39" s="60">
        <f t="shared" si="17"/>
        <v>38450</v>
      </c>
      <c r="P39" s="60">
        <f t="shared" si="17"/>
        <v>0</v>
      </c>
      <c r="Q39" s="60">
        <f t="shared" si="17"/>
        <v>0</v>
      </c>
      <c r="R39" s="60">
        <f t="shared" si="17"/>
        <v>0</v>
      </c>
      <c r="S39" s="60">
        <f t="shared" si="17"/>
        <v>0</v>
      </c>
      <c r="T39" s="60">
        <f>T43+T40+T53</f>
        <v>1622060</v>
      </c>
      <c r="U39" s="60">
        <f>U43+U40+U53</f>
        <v>1480450</v>
      </c>
      <c r="V39" s="181">
        <f>VLOOKUP(A39,'[2]1D'!$A$12:$H$265,8,TRUE)</f>
        <v>1717750</v>
      </c>
      <c r="W39" s="182">
        <f>T39-V39</f>
        <v>-95690</v>
      </c>
    </row>
    <row r="40" spans="1:21" ht="12">
      <c r="A40" s="170"/>
      <c r="B40" s="160" t="s">
        <v>398</v>
      </c>
      <c r="C40" s="160"/>
      <c r="D40" s="41" t="s">
        <v>399</v>
      </c>
      <c r="E40" s="128">
        <f>SUM(E41:E42)</f>
        <v>48110</v>
      </c>
      <c r="F40" s="128">
        <f>SUM(F41:F42)</f>
        <v>0</v>
      </c>
      <c r="G40" s="128">
        <f>SUM(G41:G42)</f>
        <v>0</v>
      </c>
      <c r="H40" s="128">
        <f>SUM(H41:H42)</f>
        <v>0</v>
      </c>
      <c r="I40" s="128">
        <f aca="true" t="shared" si="18" ref="I40:S40">SUM(I41:I42)</f>
        <v>0</v>
      </c>
      <c r="J40" s="128">
        <f t="shared" si="18"/>
        <v>0</v>
      </c>
      <c r="K40" s="128">
        <f t="shared" si="18"/>
        <v>0</v>
      </c>
      <c r="L40" s="128">
        <f t="shared" si="18"/>
        <v>0</v>
      </c>
      <c r="M40" s="128">
        <f t="shared" si="18"/>
        <v>0</v>
      </c>
      <c r="N40" s="128">
        <f t="shared" si="18"/>
        <v>0</v>
      </c>
      <c r="O40" s="128">
        <f t="shared" si="18"/>
        <v>0</v>
      </c>
      <c r="P40" s="128">
        <f t="shared" si="18"/>
        <v>0</v>
      </c>
      <c r="Q40" s="128">
        <f t="shared" si="18"/>
        <v>0</v>
      </c>
      <c r="R40" s="128">
        <f t="shared" si="18"/>
        <v>0</v>
      </c>
      <c r="S40" s="128">
        <f t="shared" si="18"/>
        <v>0</v>
      </c>
      <c r="T40" s="128">
        <f aca="true" t="shared" si="19" ref="T40:T52">SUM(E40:S40)</f>
        <v>48110</v>
      </c>
      <c r="U40" s="128">
        <f aca="true" t="shared" si="20" ref="U40:U50">SUM(F40:S40)</f>
        <v>0</v>
      </c>
    </row>
    <row r="41" spans="1:21" ht="60">
      <c r="A41" s="170"/>
      <c r="B41" s="137"/>
      <c r="C41" s="162" t="s">
        <v>352</v>
      </c>
      <c r="D41" s="36" t="s">
        <v>250</v>
      </c>
      <c r="E41" s="85">
        <v>48060</v>
      </c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>
        <f t="shared" si="19"/>
        <v>48060</v>
      </c>
      <c r="U41" s="85">
        <f t="shared" si="20"/>
        <v>0</v>
      </c>
    </row>
    <row r="42" spans="1:21" ht="48">
      <c r="A42" s="170"/>
      <c r="B42" s="137"/>
      <c r="C42" s="162" t="s">
        <v>400</v>
      </c>
      <c r="D42" s="36" t="s">
        <v>401</v>
      </c>
      <c r="E42" s="85">
        <v>50</v>
      </c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>
        <f t="shared" si="19"/>
        <v>50</v>
      </c>
      <c r="U42" s="85">
        <f t="shared" si="20"/>
        <v>0</v>
      </c>
    </row>
    <row r="43" spans="1:21" ht="20.25" customHeight="1">
      <c r="A43" s="164"/>
      <c r="B43" s="160" t="s">
        <v>402</v>
      </c>
      <c r="C43" s="160"/>
      <c r="D43" s="41" t="s">
        <v>231</v>
      </c>
      <c r="E43" s="128">
        <f>SUM(E44:E52)</f>
        <v>93500</v>
      </c>
      <c r="F43" s="128">
        <f aca="true" t="shared" si="21" ref="F43:S43">SUM(F44:F52)</f>
        <v>470000</v>
      </c>
      <c r="G43" s="128">
        <f t="shared" si="21"/>
        <v>0</v>
      </c>
      <c r="H43" s="128">
        <f t="shared" si="21"/>
        <v>0</v>
      </c>
      <c r="I43" s="128">
        <f t="shared" si="21"/>
        <v>47000</v>
      </c>
      <c r="J43" s="128">
        <f t="shared" si="21"/>
        <v>0</v>
      </c>
      <c r="K43" s="128">
        <f t="shared" si="21"/>
        <v>0</v>
      </c>
      <c r="L43" s="128">
        <f t="shared" si="21"/>
        <v>50000</v>
      </c>
      <c r="M43" s="128">
        <f t="shared" si="21"/>
        <v>500000</v>
      </c>
      <c r="N43" s="128">
        <f t="shared" si="21"/>
        <v>375000</v>
      </c>
      <c r="O43" s="128">
        <f t="shared" si="21"/>
        <v>20450</v>
      </c>
      <c r="P43" s="128">
        <f t="shared" si="21"/>
        <v>0</v>
      </c>
      <c r="Q43" s="128">
        <f t="shared" si="21"/>
        <v>0</v>
      </c>
      <c r="R43" s="128">
        <f t="shared" si="21"/>
        <v>0</v>
      </c>
      <c r="S43" s="128">
        <f t="shared" si="21"/>
        <v>0</v>
      </c>
      <c r="T43" s="128">
        <f t="shared" si="19"/>
        <v>1555950</v>
      </c>
      <c r="U43" s="128">
        <f t="shared" si="20"/>
        <v>1462450</v>
      </c>
    </row>
    <row r="44" spans="1:21" ht="18.75" customHeight="1">
      <c r="A44" s="164"/>
      <c r="B44" s="137"/>
      <c r="C44" s="199" t="s">
        <v>462</v>
      </c>
      <c r="D44" s="36" t="s">
        <v>463</v>
      </c>
      <c r="E44" s="85">
        <v>0</v>
      </c>
      <c r="F44" s="85"/>
      <c r="G44" s="85"/>
      <c r="H44" s="85"/>
      <c r="I44" s="85"/>
      <c r="J44" s="85"/>
      <c r="K44" s="85"/>
      <c r="L44" s="85"/>
      <c r="M44" s="85"/>
      <c r="N44" s="85">
        <v>25000</v>
      </c>
      <c r="O44" s="85"/>
      <c r="P44" s="85"/>
      <c r="Q44" s="85"/>
      <c r="R44" s="85"/>
      <c r="S44" s="85"/>
      <c r="T44" s="85">
        <f t="shared" si="19"/>
        <v>25000</v>
      </c>
      <c r="U44" s="85">
        <f t="shared" si="20"/>
        <v>25000</v>
      </c>
    </row>
    <row r="45" spans="1:21" ht="15" customHeight="1" hidden="1">
      <c r="A45" s="164"/>
      <c r="B45" s="137"/>
      <c r="C45" s="199" t="s">
        <v>464</v>
      </c>
      <c r="D45" s="36" t="s">
        <v>465</v>
      </c>
      <c r="E45" s="85">
        <v>0</v>
      </c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>
        <f t="shared" si="19"/>
        <v>0</v>
      </c>
      <c r="U45" s="85">
        <f t="shared" si="20"/>
        <v>0</v>
      </c>
    </row>
    <row r="46" spans="1:21" ht="12">
      <c r="A46" s="164"/>
      <c r="B46" s="137"/>
      <c r="C46" s="162" t="s">
        <v>366</v>
      </c>
      <c r="D46" s="36" t="s">
        <v>367</v>
      </c>
      <c r="E46" s="85">
        <v>300</v>
      </c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>
        <f>SUM(E46:S46)</f>
        <v>300</v>
      </c>
      <c r="U46" s="85">
        <f>SUM(F46:S46)</f>
        <v>0</v>
      </c>
    </row>
    <row r="47" spans="1:21" ht="72">
      <c r="A47" s="164"/>
      <c r="B47" s="137"/>
      <c r="C47" s="162" t="s">
        <v>374</v>
      </c>
      <c r="D47" s="36" t="s">
        <v>485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>
        <v>410</v>
      </c>
      <c r="P47" s="85"/>
      <c r="Q47" s="85"/>
      <c r="R47" s="85"/>
      <c r="S47" s="85"/>
      <c r="T47" s="85">
        <f>SUM(E47:S47)</f>
        <v>410</v>
      </c>
      <c r="U47" s="85">
        <f>SUM(F47:S47)</f>
        <v>410</v>
      </c>
    </row>
    <row r="48" spans="1:21" ht="12">
      <c r="A48" s="164"/>
      <c r="B48" s="137"/>
      <c r="C48" s="162" t="s">
        <v>53</v>
      </c>
      <c r="D48" s="176" t="s">
        <v>313</v>
      </c>
      <c r="E48" s="85">
        <v>13000</v>
      </c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>
        <f>SUM(E48:S48)</f>
        <v>13000</v>
      </c>
      <c r="U48" s="85">
        <f>SUM(F48:S48)</f>
        <v>0</v>
      </c>
    </row>
    <row r="49" spans="1:21" ht="24" customHeight="1">
      <c r="A49" s="164"/>
      <c r="B49" s="137"/>
      <c r="C49" s="162" t="s">
        <v>429</v>
      </c>
      <c r="D49" s="219" t="s">
        <v>486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>
        <v>40</v>
      </c>
      <c r="P49" s="85"/>
      <c r="Q49" s="85"/>
      <c r="R49" s="85"/>
      <c r="S49" s="85"/>
      <c r="T49" s="85">
        <f>SUM(E49:S49)</f>
        <v>40</v>
      </c>
      <c r="U49" s="85">
        <f>SUM(F49:S49)</f>
        <v>40</v>
      </c>
    </row>
    <row r="50" spans="1:21" ht="12">
      <c r="A50" s="164"/>
      <c r="B50" s="137"/>
      <c r="C50" s="162" t="s">
        <v>368</v>
      </c>
      <c r="D50" s="209" t="s">
        <v>484</v>
      </c>
      <c r="E50" s="85">
        <v>200</v>
      </c>
      <c r="F50" s="85">
        <v>70000</v>
      </c>
      <c r="G50" s="85"/>
      <c r="H50" s="85"/>
      <c r="I50" s="85"/>
      <c r="J50" s="85"/>
      <c r="K50" s="85"/>
      <c r="L50" s="85">
        <v>50000</v>
      </c>
      <c r="M50" s="85"/>
      <c r="N50" s="85"/>
      <c r="O50" s="85">
        <v>15000</v>
      </c>
      <c r="P50" s="85"/>
      <c r="Q50" s="85"/>
      <c r="R50" s="85"/>
      <c r="S50" s="85"/>
      <c r="T50" s="85">
        <f t="shared" si="19"/>
        <v>135200</v>
      </c>
      <c r="U50" s="85">
        <f t="shared" si="20"/>
        <v>135000</v>
      </c>
    </row>
    <row r="51" spans="1:21" ht="12">
      <c r="A51" s="164"/>
      <c r="B51" s="137"/>
      <c r="C51" s="162" t="s">
        <v>382</v>
      </c>
      <c r="D51" s="36" t="s">
        <v>383</v>
      </c>
      <c r="E51" s="85">
        <v>80000</v>
      </c>
      <c r="F51" s="85">
        <v>400000</v>
      </c>
      <c r="G51" s="85"/>
      <c r="H51" s="85"/>
      <c r="I51" s="85">
        <v>47000</v>
      </c>
      <c r="J51" s="85"/>
      <c r="K51" s="85"/>
      <c r="L51" s="85"/>
      <c r="M51" s="85">
        <v>500000</v>
      </c>
      <c r="N51" s="85">
        <v>350000</v>
      </c>
      <c r="O51" s="85"/>
      <c r="P51" s="85"/>
      <c r="Q51" s="85"/>
      <c r="R51" s="85"/>
      <c r="S51" s="85"/>
      <c r="T51" s="85">
        <f t="shared" si="19"/>
        <v>1377000</v>
      </c>
      <c r="U51" s="85">
        <f>SUM(F51:S51)</f>
        <v>1297000</v>
      </c>
    </row>
    <row r="52" spans="1:21" ht="72.75" customHeight="1">
      <c r="A52" s="164"/>
      <c r="B52" s="137"/>
      <c r="C52" s="162" t="s">
        <v>43</v>
      </c>
      <c r="D52" s="36" t="s">
        <v>336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>
        <v>5000</v>
      </c>
      <c r="P52" s="85"/>
      <c r="Q52" s="85"/>
      <c r="R52" s="85"/>
      <c r="S52" s="85"/>
      <c r="T52" s="85">
        <f t="shared" si="19"/>
        <v>5000</v>
      </c>
      <c r="U52" s="85">
        <f>SUM(F52:S52)</f>
        <v>5000</v>
      </c>
    </row>
    <row r="53" spans="1:21" ht="19.5" customHeight="1">
      <c r="A53" s="164"/>
      <c r="B53" s="218">
        <v>75075</v>
      </c>
      <c r="C53" s="220"/>
      <c r="D53" s="216" t="s">
        <v>241</v>
      </c>
      <c r="E53" s="217">
        <f>SUM(E54:E54)</f>
        <v>0</v>
      </c>
      <c r="F53" s="217">
        <f aca="true" t="shared" si="22" ref="F53:S53">SUM(F54:F54)</f>
        <v>0</v>
      </c>
      <c r="G53" s="217">
        <f t="shared" si="22"/>
        <v>0</v>
      </c>
      <c r="H53" s="217">
        <f t="shared" si="22"/>
        <v>0</v>
      </c>
      <c r="I53" s="217">
        <f t="shared" si="22"/>
        <v>0</v>
      </c>
      <c r="J53" s="217">
        <f t="shared" si="22"/>
        <v>0</v>
      </c>
      <c r="K53" s="217">
        <f t="shared" si="22"/>
        <v>0</v>
      </c>
      <c r="L53" s="217">
        <f t="shared" si="22"/>
        <v>0</v>
      </c>
      <c r="M53" s="217">
        <f t="shared" si="22"/>
        <v>0</v>
      </c>
      <c r="N53" s="217">
        <f t="shared" si="22"/>
        <v>0</v>
      </c>
      <c r="O53" s="217">
        <f t="shared" si="22"/>
        <v>18000</v>
      </c>
      <c r="P53" s="217">
        <f t="shared" si="22"/>
        <v>0</v>
      </c>
      <c r="Q53" s="217">
        <f t="shared" si="22"/>
        <v>0</v>
      </c>
      <c r="R53" s="217">
        <f t="shared" si="22"/>
        <v>0</v>
      </c>
      <c r="S53" s="217">
        <f t="shared" si="22"/>
        <v>0</v>
      </c>
      <c r="T53" s="217">
        <f>SUM(E53:S53)</f>
        <v>18000</v>
      </c>
      <c r="U53" s="217">
        <f>SUM(F53:S53)</f>
        <v>18000</v>
      </c>
    </row>
    <row r="54" spans="1:23" s="227" customFormat="1" ht="26.25" customHeight="1">
      <c r="A54" s="221"/>
      <c r="B54" s="222"/>
      <c r="C54" s="223" t="s">
        <v>537</v>
      </c>
      <c r="D54" s="224" t="s">
        <v>538</v>
      </c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>
        <v>18000</v>
      </c>
      <c r="P54" s="225"/>
      <c r="Q54" s="225"/>
      <c r="R54" s="225"/>
      <c r="S54" s="225"/>
      <c r="T54" s="225">
        <f>SUM(E54:S54)</f>
        <v>18000</v>
      </c>
      <c r="U54" s="225">
        <f>SUM(F54:S54)</f>
        <v>18000</v>
      </c>
      <c r="V54" s="226"/>
      <c r="W54" s="226"/>
    </row>
    <row r="55" spans="1:23" ht="36">
      <c r="A55" s="157" t="s">
        <v>403</v>
      </c>
      <c r="B55" s="157"/>
      <c r="C55" s="157"/>
      <c r="D55" s="44" t="s">
        <v>404</v>
      </c>
      <c r="E55" s="60">
        <f>E56+E60+E58</f>
        <v>2400</v>
      </c>
      <c r="F55" s="60">
        <f aca="true" t="shared" si="23" ref="F55:U55">F56+F60+F58</f>
        <v>0</v>
      </c>
      <c r="G55" s="60">
        <f t="shared" si="23"/>
        <v>0</v>
      </c>
      <c r="H55" s="60">
        <f t="shared" si="23"/>
        <v>10472</v>
      </c>
      <c r="I55" s="60">
        <f t="shared" si="23"/>
        <v>0</v>
      </c>
      <c r="J55" s="60">
        <f t="shared" si="23"/>
        <v>0</v>
      </c>
      <c r="K55" s="60">
        <f t="shared" si="23"/>
        <v>0</v>
      </c>
      <c r="L55" s="60">
        <f t="shared" si="23"/>
        <v>0</v>
      </c>
      <c r="M55" s="60">
        <f t="shared" si="23"/>
        <v>0</v>
      </c>
      <c r="N55" s="60">
        <f t="shared" si="23"/>
        <v>0</v>
      </c>
      <c r="O55" s="60">
        <f t="shared" si="23"/>
        <v>0</v>
      </c>
      <c r="P55" s="60">
        <f t="shared" si="23"/>
        <v>0</v>
      </c>
      <c r="Q55" s="60">
        <f t="shared" si="23"/>
        <v>0</v>
      </c>
      <c r="R55" s="60">
        <f t="shared" si="23"/>
        <v>0</v>
      </c>
      <c r="S55" s="60">
        <f t="shared" si="23"/>
        <v>0</v>
      </c>
      <c r="T55" s="60">
        <f t="shared" si="23"/>
        <v>12872</v>
      </c>
      <c r="U55" s="60">
        <f t="shared" si="23"/>
        <v>10472</v>
      </c>
      <c r="V55" s="181">
        <f>VLOOKUP(A55,'[2]1D'!$A$12:$H$265,8,TRUE)</f>
        <v>12872</v>
      </c>
      <c r="W55" s="182">
        <f>T55-V55</f>
        <v>0</v>
      </c>
    </row>
    <row r="56" spans="1:21" ht="24">
      <c r="A56" s="164"/>
      <c r="B56" s="160" t="s">
        <v>405</v>
      </c>
      <c r="C56" s="160"/>
      <c r="D56" s="41" t="s">
        <v>406</v>
      </c>
      <c r="E56" s="128">
        <f>SUM(E57:E57)</f>
        <v>2400</v>
      </c>
      <c r="F56" s="128">
        <f>SUM(F57:F57)</f>
        <v>0</v>
      </c>
      <c r="G56" s="128">
        <f>SUM(G57:G57)</f>
        <v>0</v>
      </c>
      <c r="H56" s="128">
        <f>SUM(H57:H57)</f>
        <v>10472</v>
      </c>
      <c r="I56" s="128">
        <f aca="true" t="shared" si="24" ref="I56:S60">SUM(I57:I57)</f>
        <v>0</v>
      </c>
      <c r="J56" s="128">
        <f t="shared" si="24"/>
        <v>0</v>
      </c>
      <c r="K56" s="128">
        <f t="shared" si="24"/>
        <v>0</v>
      </c>
      <c r="L56" s="128">
        <f t="shared" si="24"/>
        <v>0</v>
      </c>
      <c r="M56" s="128">
        <f t="shared" si="24"/>
        <v>0</v>
      </c>
      <c r="N56" s="128">
        <f t="shared" si="24"/>
        <v>0</v>
      </c>
      <c r="O56" s="128">
        <f t="shared" si="24"/>
        <v>0</v>
      </c>
      <c r="P56" s="128">
        <f t="shared" si="24"/>
        <v>0</v>
      </c>
      <c r="Q56" s="128">
        <f t="shared" si="24"/>
        <v>0</v>
      </c>
      <c r="R56" s="128">
        <f t="shared" si="24"/>
        <v>0</v>
      </c>
      <c r="S56" s="128">
        <f t="shared" si="24"/>
        <v>0</v>
      </c>
      <c r="T56" s="128">
        <f aca="true" t="shared" si="25" ref="T56:T61">SUM(E56:S56)</f>
        <v>12872</v>
      </c>
      <c r="U56" s="128">
        <f aca="true" t="shared" si="26" ref="U56:U61">SUM(F56:S56)</f>
        <v>10472</v>
      </c>
    </row>
    <row r="57" spans="1:21" ht="60">
      <c r="A57" s="164"/>
      <c r="B57" s="137"/>
      <c r="C57" s="162" t="s">
        <v>352</v>
      </c>
      <c r="D57" s="36" t="s">
        <v>250</v>
      </c>
      <c r="E57" s="85">
        <v>2400</v>
      </c>
      <c r="F57" s="85"/>
      <c r="G57" s="85"/>
      <c r="H57" s="85">
        <v>10472</v>
      </c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>
        <f t="shared" si="25"/>
        <v>12872</v>
      </c>
      <c r="U57" s="85">
        <f t="shared" si="26"/>
        <v>10472</v>
      </c>
    </row>
    <row r="58" spans="1:21" ht="12.75" hidden="1">
      <c r="A58" s="164"/>
      <c r="B58" s="200" t="s">
        <v>470</v>
      </c>
      <c r="C58" s="200"/>
      <c r="D58" s="41" t="s">
        <v>471</v>
      </c>
      <c r="E58" s="128">
        <f>SUM(E59:E59)</f>
        <v>0</v>
      </c>
      <c r="F58" s="128">
        <f>SUM(F59:F59)</f>
        <v>0</v>
      </c>
      <c r="G58" s="128">
        <f>SUM(G59:G59)</f>
        <v>0</v>
      </c>
      <c r="H58" s="128">
        <f>SUM(H59:H59)</f>
        <v>0</v>
      </c>
      <c r="I58" s="128">
        <f t="shared" si="24"/>
        <v>0</v>
      </c>
      <c r="J58" s="128">
        <f t="shared" si="24"/>
        <v>0</v>
      </c>
      <c r="K58" s="128">
        <f t="shared" si="24"/>
        <v>0</v>
      </c>
      <c r="L58" s="128">
        <f t="shared" si="24"/>
        <v>0</v>
      </c>
      <c r="M58" s="128">
        <f t="shared" si="24"/>
        <v>0</v>
      </c>
      <c r="N58" s="128">
        <f t="shared" si="24"/>
        <v>0</v>
      </c>
      <c r="O58" s="128">
        <f t="shared" si="24"/>
        <v>0</v>
      </c>
      <c r="P58" s="128">
        <f t="shared" si="24"/>
        <v>0</v>
      </c>
      <c r="Q58" s="128">
        <f t="shared" si="24"/>
        <v>0</v>
      </c>
      <c r="R58" s="128">
        <f t="shared" si="24"/>
        <v>0</v>
      </c>
      <c r="S58" s="128">
        <f t="shared" si="24"/>
        <v>0</v>
      </c>
      <c r="T58" s="128">
        <f t="shared" si="25"/>
        <v>0</v>
      </c>
      <c r="U58" s="128">
        <f t="shared" si="26"/>
        <v>0</v>
      </c>
    </row>
    <row r="59" spans="1:21" ht="40.5" hidden="1">
      <c r="A59" s="164"/>
      <c r="B59" s="137"/>
      <c r="C59" s="162" t="s">
        <v>352</v>
      </c>
      <c r="D59" s="36" t="s">
        <v>250</v>
      </c>
      <c r="E59" s="85">
        <v>0</v>
      </c>
      <c r="F59" s="85"/>
      <c r="G59" s="85">
        <v>0</v>
      </c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>
        <f t="shared" si="25"/>
        <v>0</v>
      </c>
      <c r="U59" s="85">
        <f t="shared" si="26"/>
        <v>0</v>
      </c>
    </row>
    <row r="60" spans="1:21" ht="40.5" hidden="1">
      <c r="A60" s="164"/>
      <c r="B60" s="200" t="s">
        <v>342</v>
      </c>
      <c r="C60" s="200"/>
      <c r="D60" s="51" t="s">
        <v>343</v>
      </c>
      <c r="E60" s="128">
        <f>SUM(E61:E61)</f>
        <v>0</v>
      </c>
      <c r="F60" s="128">
        <f>SUM(F61:F61)</f>
        <v>0</v>
      </c>
      <c r="G60" s="128">
        <f>SUM(G61:G61)</f>
        <v>0</v>
      </c>
      <c r="H60" s="128">
        <f>SUM(H61:H61)</f>
        <v>0</v>
      </c>
      <c r="I60" s="128">
        <f t="shared" si="24"/>
        <v>0</v>
      </c>
      <c r="J60" s="128">
        <f t="shared" si="24"/>
        <v>0</v>
      </c>
      <c r="K60" s="128">
        <f t="shared" si="24"/>
        <v>0</v>
      </c>
      <c r="L60" s="128">
        <f t="shared" si="24"/>
        <v>0</v>
      </c>
      <c r="M60" s="128">
        <f t="shared" si="24"/>
        <v>0</v>
      </c>
      <c r="N60" s="128">
        <f t="shared" si="24"/>
        <v>0</v>
      </c>
      <c r="O60" s="128">
        <f t="shared" si="24"/>
        <v>0</v>
      </c>
      <c r="P60" s="128">
        <f t="shared" si="24"/>
        <v>0</v>
      </c>
      <c r="Q60" s="128">
        <f t="shared" si="24"/>
        <v>0</v>
      </c>
      <c r="R60" s="128">
        <f t="shared" si="24"/>
        <v>0</v>
      </c>
      <c r="S60" s="128">
        <f t="shared" si="24"/>
        <v>0</v>
      </c>
      <c r="T60" s="128">
        <f t="shared" si="25"/>
        <v>0</v>
      </c>
      <c r="U60" s="128">
        <f t="shared" si="26"/>
        <v>0</v>
      </c>
    </row>
    <row r="61" spans="1:21" ht="40.5" hidden="1">
      <c r="A61" s="164"/>
      <c r="B61" s="137"/>
      <c r="C61" s="162" t="s">
        <v>352</v>
      </c>
      <c r="D61" s="36" t="s">
        <v>250</v>
      </c>
      <c r="E61" s="85">
        <v>0</v>
      </c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>
        <f t="shared" si="25"/>
        <v>0</v>
      </c>
      <c r="U61" s="85">
        <f t="shared" si="26"/>
        <v>0</v>
      </c>
    </row>
    <row r="62" spans="1:23" ht="48">
      <c r="A62" s="157" t="s">
        <v>412</v>
      </c>
      <c r="B62" s="157"/>
      <c r="C62" s="157"/>
      <c r="D62" s="44" t="s">
        <v>413</v>
      </c>
      <c r="E62" s="60">
        <f>E63+E66+E75+E85+E93</f>
        <v>16415119</v>
      </c>
      <c r="F62" s="60">
        <f>F63+F66+F75+F85+F93</f>
        <v>0</v>
      </c>
      <c r="G62" s="60">
        <f>G63+G66+G75+G85+G93</f>
        <v>0</v>
      </c>
      <c r="H62" s="60">
        <f>H63+H66+H75+H85+H93</f>
        <v>24770</v>
      </c>
      <c r="I62" s="60">
        <f aca="true" t="shared" si="27" ref="I62:U62">I63+I66+I75+I85+I93</f>
        <v>0</v>
      </c>
      <c r="J62" s="60">
        <f t="shared" si="27"/>
        <v>0</v>
      </c>
      <c r="K62" s="60">
        <f t="shared" si="27"/>
        <v>8000</v>
      </c>
      <c r="L62" s="60">
        <f t="shared" si="27"/>
        <v>0</v>
      </c>
      <c r="M62" s="60">
        <f t="shared" si="27"/>
        <v>0</v>
      </c>
      <c r="N62" s="60">
        <f t="shared" si="27"/>
        <v>59000</v>
      </c>
      <c r="O62" s="60">
        <f t="shared" si="27"/>
        <v>0</v>
      </c>
      <c r="P62" s="60">
        <f t="shared" si="27"/>
        <v>0</v>
      </c>
      <c r="Q62" s="60">
        <f t="shared" si="27"/>
        <v>0</v>
      </c>
      <c r="R62" s="60">
        <f t="shared" si="27"/>
        <v>0</v>
      </c>
      <c r="S62" s="60">
        <f t="shared" si="27"/>
        <v>0</v>
      </c>
      <c r="T62" s="60">
        <f t="shared" si="27"/>
        <v>16506889</v>
      </c>
      <c r="U62" s="60">
        <f t="shared" si="27"/>
        <v>91770</v>
      </c>
      <c r="V62" s="181">
        <f>VLOOKUP(A62,'[2]1D'!$A$12:$H$265,8,TRUE)</f>
        <v>16579085</v>
      </c>
      <c r="W62" s="182">
        <f>T62-V62</f>
        <v>-72196</v>
      </c>
    </row>
    <row r="63" spans="1:21" ht="24">
      <c r="A63" s="164"/>
      <c r="B63" s="160" t="s">
        <v>414</v>
      </c>
      <c r="C63" s="160"/>
      <c r="D63" s="41" t="s">
        <v>415</v>
      </c>
      <c r="E63" s="128">
        <f>SUM(E64:E65)</f>
        <v>40010</v>
      </c>
      <c r="F63" s="128">
        <f>SUM(F64:F65)</f>
        <v>0</v>
      </c>
      <c r="G63" s="128">
        <f>SUM(G64:G65)</f>
        <v>0</v>
      </c>
      <c r="H63" s="128">
        <f>SUM(H64:H65)</f>
        <v>0</v>
      </c>
      <c r="I63" s="128">
        <f aca="true" t="shared" si="28" ref="I63:S63">SUM(I64:I65)</f>
        <v>0</v>
      </c>
      <c r="J63" s="128">
        <f t="shared" si="28"/>
        <v>0</v>
      </c>
      <c r="K63" s="128">
        <f t="shared" si="28"/>
        <v>0</v>
      </c>
      <c r="L63" s="128">
        <f t="shared" si="28"/>
        <v>0</v>
      </c>
      <c r="M63" s="128">
        <f t="shared" si="28"/>
        <v>0</v>
      </c>
      <c r="N63" s="128">
        <f t="shared" si="28"/>
        <v>0</v>
      </c>
      <c r="O63" s="128">
        <f t="shared" si="28"/>
        <v>0</v>
      </c>
      <c r="P63" s="128">
        <f t="shared" si="28"/>
        <v>0</v>
      </c>
      <c r="Q63" s="128">
        <f t="shared" si="28"/>
        <v>0</v>
      </c>
      <c r="R63" s="128">
        <f t="shared" si="28"/>
        <v>0</v>
      </c>
      <c r="S63" s="128">
        <f t="shared" si="28"/>
        <v>0</v>
      </c>
      <c r="T63" s="128">
        <f aca="true" t="shared" si="29" ref="T63:T95">SUM(E63:S63)</f>
        <v>40010</v>
      </c>
      <c r="U63" s="128">
        <f aca="true" t="shared" si="30" ref="U63:U95">SUM(F63:S63)</f>
        <v>0</v>
      </c>
    </row>
    <row r="64" spans="1:21" ht="36">
      <c r="A64" s="164"/>
      <c r="B64" s="137"/>
      <c r="C64" s="162" t="s">
        <v>416</v>
      </c>
      <c r="D64" s="36" t="s">
        <v>428</v>
      </c>
      <c r="E64" s="85">
        <v>40000</v>
      </c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>
        <f t="shared" si="29"/>
        <v>40000</v>
      </c>
      <c r="U64" s="85">
        <f t="shared" si="30"/>
        <v>0</v>
      </c>
    </row>
    <row r="65" spans="1:21" ht="22.5">
      <c r="A65" s="164"/>
      <c r="B65" s="137"/>
      <c r="C65" s="162" t="s">
        <v>429</v>
      </c>
      <c r="D65" s="209" t="s">
        <v>486</v>
      </c>
      <c r="E65" s="85">
        <v>10</v>
      </c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>
        <f t="shared" si="29"/>
        <v>10</v>
      </c>
      <c r="U65" s="85">
        <f t="shared" si="30"/>
        <v>0</v>
      </c>
    </row>
    <row r="66" spans="1:21" ht="48">
      <c r="A66" s="164"/>
      <c r="B66" s="160" t="s">
        <v>431</v>
      </c>
      <c r="C66" s="160"/>
      <c r="D66" s="41" t="s">
        <v>432</v>
      </c>
      <c r="E66" s="128">
        <f>SUM(E67:E74)</f>
        <v>6097349</v>
      </c>
      <c r="F66" s="128">
        <f>SUM(F67:F74)</f>
        <v>0</v>
      </c>
      <c r="G66" s="128">
        <f>SUM(G67:G74)</f>
        <v>0</v>
      </c>
      <c r="H66" s="128">
        <f>SUM(H67:H74)</f>
        <v>0</v>
      </c>
      <c r="I66" s="128">
        <f aca="true" t="shared" si="31" ref="I66:S66">SUM(I67:I74)</f>
        <v>0</v>
      </c>
      <c r="J66" s="128">
        <f t="shared" si="31"/>
        <v>0</v>
      </c>
      <c r="K66" s="128">
        <f t="shared" si="31"/>
        <v>2000</v>
      </c>
      <c r="L66" s="128">
        <f t="shared" si="31"/>
        <v>0</v>
      </c>
      <c r="M66" s="128">
        <f t="shared" si="31"/>
        <v>0</v>
      </c>
      <c r="N66" s="128">
        <f t="shared" si="31"/>
        <v>0</v>
      </c>
      <c r="O66" s="128">
        <f t="shared" si="31"/>
        <v>0</v>
      </c>
      <c r="P66" s="128">
        <f t="shared" si="31"/>
        <v>0</v>
      </c>
      <c r="Q66" s="128">
        <f t="shared" si="31"/>
        <v>0</v>
      </c>
      <c r="R66" s="128">
        <f t="shared" si="31"/>
        <v>0</v>
      </c>
      <c r="S66" s="128">
        <f t="shared" si="31"/>
        <v>0</v>
      </c>
      <c r="T66" s="128">
        <f t="shared" si="29"/>
        <v>6099349</v>
      </c>
      <c r="U66" s="128">
        <f t="shared" si="30"/>
        <v>2000</v>
      </c>
    </row>
    <row r="67" spans="1:21" ht="12">
      <c r="A67" s="164"/>
      <c r="B67" s="137"/>
      <c r="C67" s="162" t="s">
        <v>433</v>
      </c>
      <c r="D67" s="36" t="s">
        <v>434</v>
      </c>
      <c r="E67" s="85">
        <v>5478431</v>
      </c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>
        <f t="shared" si="29"/>
        <v>5478431</v>
      </c>
      <c r="U67" s="85">
        <f t="shared" si="30"/>
        <v>0</v>
      </c>
    </row>
    <row r="68" spans="1:21" ht="12">
      <c r="A68" s="164"/>
      <c r="B68" s="137"/>
      <c r="C68" s="162" t="s">
        <v>435</v>
      </c>
      <c r="D68" s="36" t="s">
        <v>436</v>
      </c>
      <c r="E68" s="85">
        <v>33222</v>
      </c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>
        <f t="shared" si="29"/>
        <v>33222</v>
      </c>
      <c r="U68" s="85">
        <f t="shared" si="30"/>
        <v>0</v>
      </c>
    </row>
    <row r="69" spans="1:21" ht="12">
      <c r="A69" s="164"/>
      <c r="B69" s="137"/>
      <c r="C69" s="162" t="s">
        <v>437</v>
      </c>
      <c r="D69" s="36" t="s">
        <v>438</v>
      </c>
      <c r="E69" s="85">
        <v>527855</v>
      </c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>
        <f t="shared" si="29"/>
        <v>527855</v>
      </c>
      <c r="U69" s="85">
        <f t="shared" si="30"/>
        <v>0</v>
      </c>
    </row>
    <row r="70" spans="1:21" ht="12">
      <c r="A70" s="164"/>
      <c r="B70" s="137"/>
      <c r="C70" s="162" t="s">
        <v>439</v>
      </c>
      <c r="D70" s="36" t="s">
        <v>440</v>
      </c>
      <c r="E70" s="85">
        <v>42174</v>
      </c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>
        <f t="shared" si="29"/>
        <v>42174</v>
      </c>
      <c r="U70" s="85">
        <f t="shared" si="30"/>
        <v>0</v>
      </c>
    </row>
    <row r="71" spans="1:21" ht="12">
      <c r="A71" s="164"/>
      <c r="B71" s="137"/>
      <c r="C71" s="162" t="s">
        <v>366</v>
      </c>
      <c r="D71" s="36" t="s">
        <v>367</v>
      </c>
      <c r="E71" s="85">
        <v>150</v>
      </c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>
        <f t="shared" si="29"/>
        <v>150</v>
      </c>
      <c r="U71" s="85">
        <f t="shared" si="30"/>
        <v>0</v>
      </c>
    </row>
    <row r="72" spans="1:21" ht="12">
      <c r="A72" s="164"/>
      <c r="B72" s="137"/>
      <c r="C72" s="162" t="s">
        <v>445</v>
      </c>
      <c r="D72" s="36" t="s">
        <v>446</v>
      </c>
      <c r="E72" s="85">
        <v>1000</v>
      </c>
      <c r="F72" s="85"/>
      <c r="G72" s="85"/>
      <c r="H72" s="85"/>
      <c r="I72" s="85"/>
      <c r="J72" s="85"/>
      <c r="K72" s="85">
        <v>2000</v>
      </c>
      <c r="L72" s="85"/>
      <c r="M72" s="85"/>
      <c r="N72" s="85"/>
      <c r="O72" s="85"/>
      <c r="P72" s="85"/>
      <c r="Q72" s="85"/>
      <c r="R72" s="85"/>
      <c r="S72" s="85"/>
      <c r="T72" s="85">
        <f t="shared" si="29"/>
        <v>3000</v>
      </c>
      <c r="U72" s="85">
        <f t="shared" si="30"/>
        <v>2000</v>
      </c>
    </row>
    <row r="73" spans="1:21" ht="22.5">
      <c r="A73" s="164"/>
      <c r="B73" s="137"/>
      <c r="C73" s="162" t="s">
        <v>429</v>
      </c>
      <c r="D73" s="209" t="s">
        <v>486</v>
      </c>
      <c r="E73" s="85">
        <v>10000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>
        <f t="shared" si="29"/>
        <v>10000</v>
      </c>
      <c r="U73" s="85">
        <f t="shared" si="30"/>
        <v>0</v>
      </c>
    </row>
    <row r="74" spans="1:21" ht="24">
      <c r="A74" s="168"/>
      <c r="B74" s="137"/>
      <c r="C74" s="162" t="s">
        <v>193</v>
      </c>
      <c r="D74" s="36" t="s">
        <v>207</v>
      </c>
      <c r="E74" s="64">
        <v>4517</v>
      </c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>
        <f t="shared" si="29"/>
        <v>4517</v>
      </c>
      <c r="U74" s="85">
        <f t="shared" si="30"/>
        <v>0</v>
      </c>
    </row>
    <row r="75" spans="1:21" ht="48">
      <c r="A75" s="168"/>
      <c r="B75" s="160" t="s">
        <v>447</v>
      </c>
      <c r="C75" s="160"/>
      <c r="D75" s="41" t="s">
        <v>0</v>
      </c>
      <c r="E75" s="128">
        <f>SUM(E76:E84)</f>
        <v>3559075</v>
      </c>
      <c r="F75" s="128">
        <f>SUM(F76:F84)</f>
        <v>0</v>
      </c>
      <c r="G75" s="128">
        <f>SUM(G76:G84)</f>
        <v>0</v>
      </c>
      <c r="H75" s="128">
        <f>SUM(H76:H84)</f>
        <v>0</v>
      </c>
      <c r="I75" s="128">
        <f aca="true" t="shared" si="32" ref="I75:S75">SUM(I76:I84)</f>
        <v>0</v>
      </c>
      <c r="J75" s="128">
        <f t="shared" si="32"/>
        <v>0</v>
      </c>
      <c r="K75" s="128">
        <f t="shared" si="32"/>
        <v>4000</v>
      </c>
      <c r="L75" s="128">
        <f t="shared" si="32"/>
        <v>0</v>
      </c>
      <c r="M75" s="128">
        <f t="shared" si="32"/>
        <v>0</v>
      </c>
      <c r="N75" s="128">
        <f t="shared" si="32"/>
        <v>0</v>
      </c>
      <c r="O75" s="128">
        <f t="shared" si="32"/>
        <v>0</v>
      </c>
      <c r="P75" s="128">
        <f t="shared" si="32"/>
        <v>0</v>
      </c>
      <c r="Q75" s="128">
        <f t="shared" si="32"/>
        <v>0</v>
      </c>
      <c r="R75" s="128">
        <f t="shared" si="32"/>
        <v>0</v>
      </c>
      <c r="S75" s="128">
        <f t="shared" si="32"/>
        <v>0</v>
      </c>
      <c r="T75" s="128">
        <f t="shared" si="29"/>
        <v>3563075</v>
      </c>
      <c r="U75" s="128">
        <f t="shared" si="30"/>
        <v>4000</v>
      </c>
    </row>
    <row r="76" spans="1:21" ht="12">
      <c r="A76" s="164"/>
      <c r="B76" s="137"/>
      <c r="C76" s="162" t="s">
        <v>433</v>
      </c>
      <c r="D76" s="36" t="s">
        <v>434</v>
      </c>
      <c r="E76" s="85">
        <v>2585390</v>
      </c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>
        <f t="shared" si="29"/>
        <v>2585390</v>
      </c>
      <c r="U76" s="85">
        <f t="shared" si="30"/>
        <v>0</v>
      </c>
    </row>
    <row r="77" spans="1:21" ht="12">
      <c r="A77" s="164"/>
      <c r="B77" s="137"/>
      <c r="C77" s="162" t="s">
        <v>1</v>
      </c>
      <c r="D77" s="36" t="s">
        <v>436</v>
      </c>
      <c r="E77" s="85">
        <v>356591</v>
      </c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>
        <f t="shared" si="29"/>
        <v>356591</v>
      </c>
      <c r="U77" s="85">
        <f t="shared" si="30"/>
        <v>0</v>
      </c>
    </row>
    <row r="78" spans="1:21" ht="12">
      <c r="A78" s="164"/>
      <c r="B78" s="137"/>
      <c r="C78" s="162" t="s">
        <v>437</v>
      </c>
      <c r="D78" s="36" t="s">
        <v>438</v>
      </c>
      <c r="E78" s="85">
        <v>30537</v>
      </c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>
        <f t="shared" si="29"/>
        <v>30537</v>
      </c>
      <c r="U78" s="85">
        <f t="shared" si="30"/>
        <v>0</v>
      </c>
    </row>
    <row r="79" spans="1:21" ht="12">
      <c r="A79" s="164"/>
      <c r="B79" s="137"/>
      <c r="C79" s="162" t="s">
        <v>439</v>
      </c>
      <c r="D79" s="36" t="s">
        <v>440</v>
      </c>
      <c r="E79" s="85">
        <v>80557</v>
      </c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>
        <f t="shared" si="29"/>
        <v>80557</v>
      </c>
      <c r="U79" s="85">
        <f t="shared" si="30"/>
        <v>0</v>
      </c>
    </row>
    <row r="80" spans="1:21" ht="12">
      <c r="A80" s="164"/>
      <c r="B80" s="137"/>
      <c r="C80" s="162" t="s">
        <v>441</v>
      </c>
      <c r="D80" s="36" t="s">
        <v>442</v>
      </c>
      <c r="E80" s="85">
        <v>40000</v>
      </c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>
        <f t="shared" si="29"/>
        <v>40000</v>
      </c>
      <c r="U80" s="85">
        <f t="shared" si="30"/>
        <v>0</v>
      </c>
    </row>
    <row r="81" spans="1:21" ht="12">
      <c r="A81" s="164"/>
      <c r="B81" s="137"/>
      <c r="C81" s="162" t="s">
        <v>443</v>
      </c>
      <c r="D81" s="36" t="s">
        <v>444</v>
      </c>
      <c r="E81" s="85">
        <v>6000</v>
      </c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>
        <f t="shared" si="29"/>
        <v>6000</v>
      </c>
      <c r="U81" s="85">
        <f t="shared" si="30"/>
        <v>0</v>
      </c>
    </row>
    <row r="82" spans="1:21" ht="12">
      <c r="A82" s="164"/>
      <c r="B82" s="137"/>
      <c r="C82" s="162" t="s">
        <v>445</v>
      </c>
      <c r="D82" s="36" t="s">
        <v>446</v>
      </c>
      <c r="E82" s="85">
        <v>450000</v>
      </c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>
        <f t="shared" si="29"/>
        <v>450000</v>
      </c>
      <c r="U82" s="85">
        <f t="shared" si="30"/>
        <v>0</v>
      </c>
    </row>
    <row r="83" spans="1:21" ht="12">
      <c r="A83" s="164"/>
      <c r="B83" s="137"/>
      <c r="C83" s="162" t="s">
        <v>366</v>
      </c>
      <c r="D83" s="36" t="s">
        <v>367</v>
      </c>
      <c r="E83" s="85">
        <v>4000</v>
      </c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>
        <f t="shared" si="29"/>
        <v>4000</v>
      </c>
      <c r="U83" s="85">
        <f t="shared" si="30"/>
        <v>0</v>
      </c>
    </row>
    <row r="84" spans="1:21" ht="22.5">
      <c r="A84" s="164"/>
      <c r="B84" s="137"/>
      <c r="C84" s="162" t="s">
        <v>429</v>
      </c>
      <c r="D84" s="209" t="s">
        <v>486</v>
      </c>
      <c r="E84" s="85">
        <v>6000</v>
      </c>
      <c r="F84" s="85"/>
      <c r="G84" s="85"/>
      <c r="H84" s="85"/>
      <c r="I84" s="85"/>
      <c r="J84" s="85"/>
      <c r="K84" s="85">
        <v>4000</v>
      </c>
      <c r="L84" s="85"/>
      <c r="M84" s="85"/>
      <c r="N84" s="85"/>
      <c r="O84" s="85"/>
      <c r="P84" s="85"/>
      <c r="Q84" s="85"/>
      <c r="R84" s="85"/>
      <c r="S84" s="85"/>
      <c r="T84" s="85">
        <f t="shared" si="29"/>
        <v>10000</v>
      </c>
      <c r="U84" s="85">
        <f t="shared" si="30"/>
        <v>4000</v>
      </c>
    </row>
    <row r="85" spans="1:21" ht="36">
      <c r="A85" s="164"/>
      <c r="B85" s="160" t="s">
        <v>2</v>
      </c>
      <c r="C85" s="160"/>
      <c r="D85" s="41" t="s">
        <v>3</v>
      </c>
      <c r="E85" s="128">
        <f>SUM(E86:E92)</f>
        <v>243100</v>
      </c>
      <c r="F85" s="128">
        <f>SUM(F86:F92)</f>
        <v>0</v>
      </c>
      <c r="G85" s="128">
        <f>SUM(G86:G92)</f>
        <v>0</v>
      </c>
      <c r="H85" s="128">
        <f>SUM(H86:H92)</f>
        <v>0</v>
      </c>
      <c r="I85" s="128">
        <f aca="true" t="shared" si="33" ref="I85:S85">SUM(I86:I92)</f>
        <v>0</v>
      </c>
      <c r="J85" s="128">
        <f t="shared" si="33"/>
        <v>0</v>
      </c>
      <c r="K85" s="128">
        <f t="shared" si="33"/>
        <v>2000</v>
      </c>
      <c r="L85" s="128">
        <f t="shared" si="33"/>
        <v>0</v>
      </c>
      <c r="M85" s="128">
        <f t="shared" si="33"/>
        <v>0</v>
      </c>
      <c r="N85" s="128">
        <f t="shared" si="33"/>
        <v>59000</v>
      </c>
      <c r="O85" s="128">
        <f t="shared" si="33"/>
        <v>0</v>
      </c>
      <c r="P85" s="128">
        <f t="shared" si="33"/>
        <v>0</v>
      </c>
      <c r="Q85" s="128">
        <f t="shared" si="33"/>
        <v>0</v>
      </c>
      <c r="R85" s="128">
        <f t="shared" si="33"/>
        <v>0</v>
      </c>
      <c r="S85" s="128">
        <f t="shared" si="33"/>
        <v>0</v>
      </c>
      <c r="T85" s="128">
        <f t="shared" si="29"/>
        <v>304100</v>
      </c>
      <c r="U85" s="128">
        <f t="shared" si="30"/>
        <v>61000</v>
      </c>
    </row>
    <row r="86" spans="1:21" ht="12">
      <c r="A86" s="164"/>
      <c r="B86" s="137"/>
      <c r="C86" s="162" t="s">
        <v>4</v>
      </c>
      <c r="D86" s="36" t="s">
        <v>5</v>
      </c>
      <c r="E86" s="85">
        <v>25000</v>
      </c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>
        <f t="shared" si="29"/>
        <v>25000</v>
      </c>
      <c r="U86" s="85">
        <f t="shared" si="30"/>
        <v>0</v>
      </c>
    </row>
    <row r="87" spans="1:21" ht="12">
      <c r="A87" s="164"/>
      <c r="B87" s="137"/>
      <c r="C87" s="162" t="s">
        <v>274</v>
      </c>
      <c r="D87" s="36" t="s">
        <v>275</v>
      </c>
      <c r="E87" s="85">
        <v>9000</v>
      </c>
      <c r="F87" s="85"/>
      <c r="G87" s="85"/>
      <c r="H87" s="85"/>
      <c r="I87" s="85"/>
      <c r="J87" s="85"/>
      <c r="K87" s="85">
        <v>2000</v>
      </c>
      <c r="L87" s="85"/>
      <c r="M87" s="85"/>
      <c r="N87" s="85">
        <v>9000</v>
      </c>
      <c r="O87" s="85"/>
      <c r="P87" s="85"/>
      <c r="Q87" s="85"/>
      <c r="R87" s="85"/>
      <c r="S87" s="85"/>
      <c r="T87" s="85">
        <f t="shared" si="29"/>
        <v>20000</v>
      </c>
      <c r="U87" s="85">
        <f t="shared" si="30"/>
        <v>11000</v>
      </c>
    </row>
    <row r="88" spans="1:21" ht="24">
      <c r="A88" s="164"/>
      <c r="B88" s="137"/>
      <c r="C88" s="162" t="s">
        <v>6</v>
      </c>
      <c r="D88" s="36" t="s">
        <v>314</v>
      </c>
      <c r="E88" s="85">
        <v>105000</v>
      </c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>
        <f t="shared" si="29"/>
        <v>105000</v>
      </c>
      <c r="U88" s="85">
        <f t="shared" si="30"/>
        <v>0</v>
      </c>
    </row>
    <row r="89" spans="1:21" ht="36">
      <c r="A89" s="164"/>
      <c r="B89" s="137"/>
      <c r="C89" s="162" t="s">
        <v>7</v>
      </c>
      <c r="D89" s="36" t="s">
        <v>8</v>
      </c>
      <c r="E89" s="85">
        <v>102100</v>
      </c>
      <c r="F89" s="85"/>
      <c r="G89" s="85"/>
      <c r="H89" s="85"/>
      <c r="I89" s="85"/>
      <c r="J89" s="85"/>
      <c r="K89" s="85"/>
      <c r="L89" s="85"/>
      <c r="M89" s="85"/>
      <c r="N89" s="85">
        <v>50000</v>
      </c>
      <c r="O89" s="85"/>
      <c r="P89" s="85"/>
      <c r="Q89" s="85"/>
      <c r="R89" s="85"/>
      <c r="S89" s="85"/>
      <c r="T89" s="85">
        <f t="shared" si="29"/>
        <v>152100</v>
      </c>
      <c r="U89" s="85">
        <f t="shared" si="30"/>
        <v>50000</v>
      </c>
    </row>
    <row r="90" spans="1:21" ht="12">
      <c r="A90" s="164"/>
      <c r="B90" s="137"/>
      <c r="C90" s="162" t="s">
        <v>366</v>
      </c>
      <c r="D90" s="36" t="s">
        <v>367</v>
      </c>
      <c r="E90" s="85">
        <v>500</v>
      </c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>
        <f t="shared" si="29"/>
        <v>500</v>
      </c>
      <c r="U90" s="85">
        <f t="shared" si="30"/>
        <v>0</v>
      </c>
    </row>
    <row r="91" spans="1:21" ht="20.25" hidden="1">
      <c r="A91" s="164"/>
      <c r="B91" s="137"/>
      <c r="C91" s="162" t="s">
        <v>429</v>
      </c>
      <c r="D91" s="36" t="s">
        <v>430</v>
      </c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>
        <f t="shared" si="29"/>
        <v>0</v>
      </c>
      <c r="U91" s="85">
        <f t="shared" si="30"/>
        <v>0</v>
      </c>
    </row>
    <row r="92" spans="1:21" ht="12">
      <c r="A92" s="164"/>
      <c r="B92" s="137"/>
      <c r="C92" s="162" t="s">
        <v>368</v>
      </c>
      <c r="D92" s="209" t="s">
        <v>484</v>
      </c>
      <c r="E92" s="85">
        <v>1500</v>
      </c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>
        <f t="shared" si="29"/>
        <v>1500</v>
      </c>
      <c r="U92" s="85">
        <f t="shared" si="30"/>
        <v>0</v>
      </c>
    </row>
    <row r="93" spans="1:21" ht="24">
      <c r="A93" s="164"/>
      <c r="B93" s="160" t="s">
        <v>9</v>
      </c>
      <c r="C93" s="160"/>
      <c r="D93" s="41" t="s">
        <v>10</v>
      </c>
      <c r="E93" s="128">
        <f>SUM(E94:E95)</f>
        <v>6475585</v>
      </c>
      <c r="F93" s="128">
        <f>SUM(F94:F95)</f>
        <v>0</v>
      </c>
      <c r="G93" s="128">
        <f>SUM(G94:G95)</f>
        <v>0</v>
      </c>
      <c r="H93" s="128">
        <f>SUM(H94:H95)</f>
        <v>24770</v>
      </c>
      <c r="I93" s="128">
        <f aca="true" t="shared" si="34" ref="I93:S93">SUM(I94:I95)</f>
        <v>0</v>
      </c>
      <c r="J93" s="128">
        <f t="shared" si="34"/>
        <v>0</v>
      </c>
      <c r="K93" s="128">
        <f t="shared" si="34"/>
        <v>0</v>
      </c>
      <c r="L93" s="128">
        <f t="shared" si="34"/>
        <v>0</v>
      </c>
      <c r="M93" s="128">
        <f t="shared" si="34"/>
        <v>0</v>
      </c>
      <c r="N93" s="128">
        <f t="shared" si="34"/>
        <v>0</v>
      </c>
      <c r="O93" s="128">
        <f t="shared" si="34"/>
        <v>0</v>
      </c>
      <c r="P93" s="128">
        <f t="shared" si="34"/>
        <v>0</v>
      </c>
      <c r="Q93" s="128">
        <f t="shared" si="34"/>
        <v>0</v>
      </c>
      <c r="R93" s="128">
        <f t="shared" si="34"/>
        <v>0</v>
      </c>
      <c r="S93" s="128">
        <f t="shared" si="34"/>
        <v>0</v>
      </c>
      <c r="T93" s="128">
        <f t="shared" si="29"/>
        <v>6500355</v>
      </c>
      <c r="U93" s="128">
        <f t="shared" si="30"/>
        <v>24770</v>
      </c>
    </row>
    <row r="94" spans="1:21" ht="12">
      <c r="A94" s="164"/>
      <c r="B94" s="137"/>
      <c r="C94" s="162" t="s">
        <v>11</v>
      </c>
      <c r="D94" s="36" t="s">
        <v>12</v>
      </c>
      <c r="E94" s="85">
        <v>6275585</v>
      </c>
      <c r="F94" s="85"/>
      <c r="G94" s="85"/>
      <c r="H94" s="85">
        <v>24770</v>
      </c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>
        <f t="shared" si="29"/>
        <v>6300355</v>
      </c>
      <c r="U94" s="85">
        <f t="shared" si="30"/>
        <v>24770</v>
      </c>
    </row>
    <row r="95" spans="1:21" ht="12">
      <c r="A95" s="164"/>
      <c r="B95" s="137"/>
      <c r="C95" s="162" t="s">
        <v>13</v>
      </c>
      <c r="D95" s="36" t="s">
        <v>14</v>
      </c>
      <c r="E95" s="85">
        <v>200000</v>
      </c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>
        <f t="shared" si="29"/>
        <v>200000</v>
      </c>
      <c r="U95" s="85">
        <f t="shared" si="30"/>
        <v>0</v>
      </c>
    </row>
    <row r="96" spans="1:23" ht="12.75">
      <c r="A96" s="157" t="s">
        <v>15</v>
      </c>
      <c r="B96" s="156"/>
      <c r="C96" s="157"/>
      <c r="D96" s="44" t="s">
        <v>16</v>
      </c>
      <c r="E96" s="60">
        <f>E97+E99+E101</f>
        <v>9432089.61</v>
      </c>
      <c r="F96" s="60">
        <f>F97+F99+F101</f>
        <v>0</v>
      </c>
      <c r="G96" s="60">
        <f>G97+G99+G101</f>
        <v>0</v>
      </c>
      <c r="H96" s="60">
        <f>H97+H99+H101</f>
        <v>-316788</v>
      </c>
      <c r="I96" s="60">
        <f aca="true" t="shared" si="35" ref="I96:U96">I97+I99+I101</f>
        <v>0</v>
      </c>
      <c r="J96" s="60">
        <f t="shared" si="35"/>
        <v>0</v>
      </c>
      <c r="K96" s="60">
        <f t="shared" si="35"/>
        <v>121055</v>
      </c>
      <c r="L96" s="60">
        <f t="shared" si="35"/>
        <v>0</v>
      </c>
      <c r="M96" s="60">
        <f t="shared" si="35"/>
        <v>0</v>
      </c>
      <c r="N96" s="60">
        <f t="shared" si="35"/>
        <v>10618</v>
      </c>
      <c r="O96" s="60">
        <f t="shared" si="35"/>
        <v>0</v>
      </c>
      <c r="P96" s="60">
        <f t="shared" si="35"/>
        <v>0</v>
      </c>
      <c r="Q96" s="60">
        <f t="shared" si="35"/>
        <v>0</v>
      </c>
      <c r="R96" s="60">
        <f t="shared" si="35"/>
        <v>0</v>
      </c>
      <c r="S96" s="60">
        <f t="shared" si="35"/>
        <v>0</v>
      </c>
      <c r="T96" s="60">
        <f t="shared" si="35"/>
        <v>9246974.61</v>
      </c>
      <c r="U96" s="60">
        <f t="shared" si="35"/>
        <v>-185115</v>
      </c>
      <c r="V96" s="181">
        <f>VLOOKUP(A96,'[2]1D'!$A$12:$H$265,8,TRUE)</f>
        <v>9246974.61</v>
      </c>
      <c r="W96" s="182">
        <f>T96-V96</f>
        <v>0</v>
      </c>
    </row>
    <row r="97" spans="1:23" s="37" customFormat="1" ht="24">
      <c r="A97" s="168"/>
      <c r="B97" s="160" t="s">
        <v>17</v>
      </c>
      <c r="C97" s="160"/>
      <c r="D97" s="41" t="s">
        <v>18</v>
      </c>
      <c r="E97" s="128">
        <f>SUM(E98:E98)</f>
        <v>7083735</v>
      </c>
      <c r="F97" s="128">
        <f>SUM(F98:F98)</f>
        <v>0</v>
      </c>
      <c r="G97" s="128">
        <f>SUM(G98:G98)</f>
        <v>0</v>
      </c>
      <c r="H97" s="128">
        <f>SUM(H98:H98)</f>
        <v>-316788</v>
      </c>
      <c r="I97" s="128">
        <f aca="true" t="shared" si="36" ref="I97:S97">SUM(I98:I98)</f>
        <v>0</v>
      </c>
      <c r="J97" s="128">
        <f t="shared" si="36"/>
        <v>0</v>
      </c>
      <c r="K97" s="128">
        <f t="shared" si="36"/>
        <v>0</v>
      </c>
      <c r="L97" s="128">
        <f t="shared" si="36"/>
        <v>0</v>
      </c>
      <c r="M97" s="128">
        <f t="shared" si="36"/>
        <v>0</v>
      </c>
      <c r="N97" s="128">
        <f t="shared" si="36"/>
        <v>0</v>
      </c>
      <c r="O97" s="128">
        <f t="shared" si="36"/>
        <v>0</v>
      </c>
      <c r="P97" s="128">
        <f t="shared" si="36"/>
        <v>0</v>
      </c>
      <c r="Q97" s="128">
        <f t="shared" si="36"/>
        <v>0</v>
      </c>
      <c r="R97" s="128">
        <f t="shared" si="36"/>
        <v>0</v>
      </c>
      <c r="S97" s="128">
        <f t="shared" si="36"/>
        <v>0</v>
      </c>
      <c r="T97" s="128">
        <f aca="true" t="shared" si="37" ref="T97:T105">SUM(E97:S97)</f>
        <v>6766947</v>
      </c>
      <c r="U97" s="128">
        <f aca="true" t="shared" si="38" ref="U97:U105">SUM(F97:S97)</f>
        <v>-316788</v>
      </c>
      <c r="V97" s="184"/>
      <c r="W97" s="184"/>
    </row>
    <row r="98" spans="1:23" s="37" customFormat="1" ht="12.75">
      <c r="A98" s="168"/>
      <c r="B98" s="137"/>
      <c r="C98" s="162" t="s">
        <v>19</v>
      </c>
      <c r="D98" s="36" t="s">
        <v>20</v>
      </c>
      <c r="E98" s="85">
        <v>7083735</v>
      </c>
      <c r="F98" s="85"/>
      <c r="G98" s="85"/>
      <c r="H98" s="85">
        <v>-316788</v>
      </c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>
        <f t="shared" si="37"/>
        <v>6766947</v>
      </c>
      <c r="U98" s="85">
        <f t="shared" si="38"/>
        <v>-316788</v>
      </c>
      <c r="V98" s="184"/>
      <c r="W98" s="184"/>
    </row>
    <row r="99" spans="1:23" s="37" customFormat="1" ht="24">
      <c r="A99" s="168"/>
      <c r="B99" s="160" t="s">
        <v>21</v>
      </c>
      <c r="C99" s="160"/>
      <c r="D99" s="41" t="s">
        <v>22</v>
      </c>
      <c r="E99" s="128">
        <f>SUM(E100:E100)</f>
        <v>2270976</v>
      </c>
      <c r="F99" s="128">
        <f>SUM(F100:F100)</f>
        <v>0</v>
      </c>
      <c r="G99" s="128">
        <f>SUM(G100:G100)</f>
        <v>0</v>
      </c>
      <c r="H99" s="128">
        <f>SUM(H100:H100)</f>
        <v>0</v>
      </c>
      <c r="I99" s="128">
        <f aca="true" t="shared" si="39" ref="I99:S99">SUM(I100:I100)</f>
        <v>0</v>
      </c>
      <c r="J99" s="128">
        <f t="shared" si="39"/>
        <v>0</v>
      </c>
      <c r="K99" s="128">
        <f t="shared" si="39"/>
        <v>0</v>
      </c>
      <c r="L99" s="128">
        <f t="shared" si="39"/>
        <v>0</v>
      </c>
      <c r="M99" s="128">
        <f t="shared" si="39"/>
        <v>0</v>
      </c>
      <c r="N99" s="128">
        <f t="shared" si="39"/>
        <v>0</v>
      </c>
      <c r="O99" s="128">
        <f t="shared" si="39"/>
        <v>0</v>
      </c>
      <c r="P99" s="128">
        <f t="shared" si="39"/>
        <v>0</v>
      </c>
      <c r="Q99" s="128">
        <f t="shared" si="39"/>
        <v>0</v>
      </c>
      <c r="R99" s="128">
        <f t="shared" si="39"/>
        <v>0</v>
      </c>
      <c r="S99" s="128">
        <f t="shared" si="39"/>
        <v>0</v>
      </c>
      <c r="T99" s="128">
        <f t="shared" si="37"/>
        <v>2270976</v>
      </c>
      <c r="U99" s="128">
        <f t="shared" si="38"/>
        <v>0</v>
      </c>
      <c r="V99" s="184"/>
      <c r="W99" s="184"/>
    </row>
    <row r="100" spans="1:23" s="37" customFormat="1" ht="12.75">
      <c r="A100" s="168"/>
      <c r="B100" s="137"/>
      <c r="C100" s="162" t="s">
        <v>19</v>
      </c>
      <c r="D100" s="36" t="s">
        <v>20</v>
      </c>
      <c r="E100" s="85">
        <v>2270976</v>
      </c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>
        <f t="shared" si="37"/>
        <v>2270976</v>
      </c>
      <c r="U100" s="85">
        <f t="shared" si="38"/>
        <v>0</v>
      </c>
      <c r="V100" s="184"/>
      <c r="W100" s="184"/>
    </row>
    <row r="101" spans="1:23" s="37" customFormat="1" ht="12.75">
      <c r="A101" s="168"/>
      <c r="B101" s="160" t="s">
        <v>23</v>
      </c>
      <c r="C101" s="160"/>
      <c r="D101" s="41" t="s">
        <v>24</v>
      </c>
      <c r="E101" s="128">
        <f>SUM(E102:E105)</f>
        <v>77378.61</v>
      </c>
      <c r="F101" s="128">
        <f>SUM(F102:F105)</f>
        <v>0</v>
      </c>
      <c r="G101" s="128">
        <f>SUM(G102:G105)</f>
        <v>0</v>
      </c>
      <c r="H101" s="128">
        <f>SUM(H102:H105)</f>
        <v>0</v>
      </c>
      <c r="I101" s="128">
        <f aca="true" t="shared" si="40" ref="I101:S101">SUM(I102:I105)</f>
        <v>0</v>
      </c>
      <c r="J101" s="128">
        <f t="shared" si="40"/>
        <v>0</v>
      </c>
      <c r="K101" s="128">
        <f t="shared" si="40"/>
        <v>121055</v>
      </c>
      <c r="L101" s="128">
        <f t="shared" si="40"/>
        <v>0</v>
      </c>
      <c r="M101" s="128">
        <f t="shared" si="40"/>
        <v>0</v>
      </c>
      <c r="N101" s="128">
        <f t="shared" si="40"/>
        <v>10618</v>
      </c>
      <c r="O101" s="128">
        <f t="shared" si="40"/>
        <v>0</v>
      </c>
      <c r="P101" s="128">
        <f t="shared" si="40"/>
        <v>0</v>
      </c>
      <c r="Q101" s="128">
        <f t="shared" si="40"/>
        <v>0</v>
      </c>
      <c r="R101" s="128">
        <f t="shared" si="40"/>
        <v>0</v>
      </c>
      <c r="S101" s="128">
        <f t="shared" si="40"/>
        <v>0</v>
      </c>
      <c r="T101" s="128">
        <f t="shared" si="37"/>
        <v>209051.61</v>
      </c>
      <c r="U101" s="128">
        <f t="shared" si="38"/>
        <v>131673</v>
      </c>
      <c r="V101" s="184"/>
      <c r="W101" s="184"/>
    </row>
    <row r="102" spans="1:23" s="37" customFormat="1" ht="12.75">
      <c r="A102" s="168"/>
      <c r="B102" s="137"/>
      <c r="C102" s="162" t="s">
        <v>368</v>
      </c>
      <c r="D102" s="36" t="s">
        <v>484</v>
      </c>
      <c r="E102" s="85">
        <v>70000</v>
      </c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>
        <f t="shared" si="37"/>
        <v>70000</v>
      </c>
      <c r="U102" s="85">
        <f t="shared" si="38"/>
        <v>0</v>
      </c>
      <c r="V102" s="184"/>
      <c r="W102" s="184"/>
    </row>
    <row r="103" spans="1:23" s="37" customFormat="1" ht="48">
      <c r="A103" s="168"/>
      <c r="B103" s="137"/>
      <c r="C103" s="162" t="s">
        <v>530</v>
      </c>
      <c r="D103" s="36" t="s">
        <v>514</v>
      </c>
      <c r="E103" s="85"/>
      <c r="F103" s="85"/>
      <c r="G103" s="85"/>
      <c r="H103" s="85"/>
      <c r="I103" s="85"/>
      <c r="J103" s="85"/>
      <c r="K103" s="85"/>
      <c r="L103" s="85"/>
      <c r="M103" s="85"/>
      <c r="N103" s="85">
        <v>1160</v>
      </c>
      <c r="O103" s="85"/>
      <c r="P103" s="85"/>
      <c r="Q103" s="85"/>
      <c r="R103" s="85"/>
      <c r="S103" s="85"/>
      <c r="T103" s="85">
        <f t="shared" si="37"/>
        <v>1160</v>
      </c>
      <c r="U103" s="85">
        <f t="shared" si="38"/>
        <v>1160</v>
      </c>
      <c r="V103" s="184"/>
      <c r="W103" s="184"/>
    </row>
    <row r="104" spans="1:23" s="37" customFormat="1" ht="48">
      <c r="A104" s="168"/>
      <c r="B104" s="137"/>
      <c r="C104" s="162" t="s">
        <v>204</v>
      </c>
      <c r="D104" s="36" t="s">
        <v>514</v>
      </c>
      <c r="E104" s="85">
        <v>0</v>
      </c>
      <c r="F104" s="85"/>
      <c r="G104" s="85"/>
      <c r="H104" s="85"/>
      <c r="I104" s="85"/>
      <c r="J104" s="85"/>
      <c r="K104" s="85">
        <v>121055</v>
      </c>
      <c r="L104" s="85"/>
      <c r="M104" s="85"/>
      <c r="N104" s="85">
        <v>9458</v>
      </c>
      <c r="O104" s="85"/>
      <c r="P104" s="85"/>
      <c r="Q104" s="85"/>
      <c r="R104" s="85"/>
      <c r="S104" s="85"/>
      <c r="T104" s="85">
        <f>SUM(E104:S104)</f>
        <v>130513</v>
      </c>
      <c r="U104" s="85">
        <f>SUM(F104:S104)</f>
        <v>130513</v>
      </c>
      <c r="V104" s="184"/>
      <c r="W104" s="184"/>
    </row>
    <row r="105" spans="1:23" s="37" customFormat="1" ht="24">
      <c r="A105" s="168"/>
      <c r="B105" s="137"/>
      <c r="C105" s="162" t="s">
        <v>315</v>
      </c>
      <c r="D105" s="36" t="s">
        <v>316</v>
      </c>
      <c r="E105" s="85">
        <v>7378.61</v>
      </c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>
        <f t="shared" si="37"/>
        <v>7378.61</v>
      </c>
      <c r="U105" s="85">
        <f t="shared" si="38"/>
        <v>0</v>
      </c>
      <c r="V105" s="184"/>
      <c r="W105" s="184"/>
    </row>
    <row r="106" spans="1:23" ht="12.75">
      <c r="A106" s="157" t="s">
        <v>25</v>
      </c>
      <c r="B106" s="157"/>
      <c r="C106" s="157"/>
      <c r="D106" s="44" t="s">
        <v>26</v>
      </c>
      <c r="E106" s="60">
        <f>E107+E122+E113+E111+E118+E120</f>
        <v>136000</v>
      </c>
      <c r="F106" s="60">
        <f aca="true" t="shared" si="41" ref="F106:U106">F107+F122+F113+F111+F118+F120</f>
        <v>0</v>
      </c>
      <c r="G106" s="60">
        <f t="shared" si="41"/>
        <v>380860</v>
      </c>
      <c r="H106" s="60">
        <f t="shared" si="41"/>
        <v>0</v>
      </c>
      <c r="I106" s="60">
        <f t="shared" si="41"/>
        <v>0</v>
      </c>
      <c r="J106" s="60">
        <f t="shared" si="41"/>
        <v>0</v>
      </c>
      <c r="K106" s="60">
        <f t="shared" si="41"/>
        <v>57524.35</v>
      </c>
      <c r="L106" s="60">
        <f t="shared" si="41"/>
        <v>0</v>
      </c>
      <c r="M106" s="60">
        <f t="shared" si="41"/>
        <v>0</v>
      </c>
      <c r="N106" s="60">
        <f t="shared" si="41"/>
        <v>19346.24</v>
      </c>
      <c r="O106" s="60">
        <f t="shared" si="41"/>
        <v>0</v>
      </c>
      <c r="P106" s="60">
        <f t="shared" si="41"/>
        <v>-7879.8</v>
      </c>
      <c r="Q106" s="60">
        <f t="shared" si="41"/>
        <v>0</v>
      </c>
      <c r="R106" s="60">
        <f t="shared" si="41"/>
        <v>0</v>
      </c>
      <c r="S106" s="60">
        <f t="shared" si="41"/>
        <v>0</v>
      </c>
      <c r="T106" s="60">
        <f t="shared" si="41"/>
        <v>585850.79</v>
      </c>
      <c r="U106" s="60">
        <f t="shared" si="41"/>
        <v>449850.79</v>
      </c>
      <c r="V106" s="181">
        <f>VLOOKUP(A106,'[2]1D'!$A$12:$H$265,8,TRUE)</f>
        <v>595850.79</v>
      </c>
      <c r="W106" s="182">
        <f>T106-V106</f>
        <v>-10000</v>
      </c>
    </row>
    <row r="107" spans="1:21" ht="12">
      <c r="A107" s="171"/>
      <c r="B107" s="160" t="s">
        <v>27</v>
      </c>
      <c r="C107" s="163"/>
      <c r="D107" s="41" t="s">
        <v>28</v>
      </c>
      <c r="E107" s="128">
        <f>SUM(E108:E110)</f>
        <v>40000</v>
      </c>
      <c r="F107" s="128">
        <f>SUM(F108:F110)</f>
        <v>0</v>
      </c>
      <c r="G107" s="128">
        <f>SUM(G108:G110)</f>
        <v>0</v>
      </c>
      <c r="H107" s="128">
        <f>SUM(H108:H110)</f>
        <v>0</v>
      </c>
      <c r="I107" s="128">
        <f aca="true" t="shared" si="42" ref="I107:S107">SUM(I108:I110)</f>
        <v>0</v>
      </c>
      <c r="J107" s="128">
        <f t="shared" si="42"/>
        <v>0</v>
      </c>
      <c r="K107" s="128">
        <f t="shared" si="42"/>
        <v>33577.27</v>
      </c>
      <c r="L107" s="128">
        <f t="shared" si="42"/>
        <v>0</v>
      </c>
      <c r="M107" s="128">
        <f t="shared" si="42"/>
        <v>0</v>
      </c>
      <c r="N107" s="128">
        <f t="shared" si="42"/>
        <v>11069.84</v>
      </c>
      <c r="O107" s="128">
        <f t="shared" si="42"/>
        <v>0</v>
      </c>
      <c r="P107" s="128">
        <f t="shared" si="42"/>
        <v>-1729.95</v>
      </c>
      <c r="Q107" s="128">
        <f t="shared" si="42"/>
        <v>0</v>
      </c>
      <c r="R107" s="128">
        <f t="shared" si="42"/>
        <v>0</v>
      </c>
      <c r="S107" s="128">
        <f t="shared" si="42"/>
        <v>0</v>
      </c>
      <c r="T107" s="128">
        <f aca="true" t="shared" si="43" ref="T107:T124">SUM(E107:S107)</f>
        <v>82917.16</v>
      </c>
      <c r="U107" s="128">
        <f aca="true" t="shared" si="44" ref="U107:U124">SUM(F107:S107)</f>
        <v>42917.16</v>
      </c>
    </row>
    <row r="108" spans="1:21" ht="12">
      <c r="A108" s="172"/>
      <c r="B108" s="137"/>
      <c r="C108" s="162" t="s">
        <v>382</v>
      </c>
      <c r="D108" s="36" t="s">
        <v>383</v>
      </c>
      <c r="E108" s="85">
        <v>40000</v>
      </c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>
        <f t="shared" si="43"/>
        <v>40000</v>
      </c>
      <c r="U108" s="85">
        <f t="shared" si="44"/>
        <v>0</v>
      </c>
    </row>
    <row r="109" spans="1:21" ht="60">
      <c r="A109" s="171"/>
      <c r="B109" s="137"/>
      <c r="C109" s="162" t="s">
        <v>352</v>
      </c>
      <c r="D109" s="36" t="s">
        <v>250</v>
      </c>
      <c r="E109" s="85"/>
      <c r="F109" s="85"/>
      <c r="G109" s="85"/>
      <c r="H109" s="85"/>
      <c r="I109" s="85"/>
      <c r="J109" s="85"/>
      <c r="K109" s="85">
        <v>31097.27</v>
      </c>
      <c r="L109" s="85"/>
      <c r="M109" s="85"/>
      <c r="N109" s="85">
        <v>11069.84</v>
      </c>
      <c r="O109" s="85"/>
      <c r="P109" s="85">
        <v>-1729.95</v>
      </c>
      <c r="Q109" s="85"/>
      <c r="R109" s="85"/>
      <c r="S109" s="85"/>
      <c r="T109" s="85">
        <f t="shared" si="43"/>
        <v>40437.16</v>
      </c>
      <c r="U109" s="85">
        <f t="shared" si="44"/>
        <v>40437.16</v>
      </c>
    </row>
    <row r="110" spans="1:21" ht="36">
      <c r="A110" s="171"/>
      <c r="B110" s="137"/>
      <c r="C110" s="162" t="s">
        <v>353</v>
      </c>
      <c r="D110" s="36" t="s">
        <v>237</v>
      </c>
      <c r="E110" s="85"/>
      <c r="F110" s="85"/>
      <c r="G110" s="85"/>
      <c r="H110" s="85"/>
      <c r="I110" s="85"/>
      <c r="J110" s="85"/>
      <c r="K110" s="85">
        <v>2480</v>
      </c>
      <c r="L110" s="85"/>
      <c r="M110" s="85"/>
      <c r="N110" s="85"/>
      <c r="O110" s="85"/>
      <c r="P110" s="85"/>
      <c r="Q110" s="85"/>
      <c r="R110" s="85"/>
      <c r="S110" s="85"/>
      <c r="T110" s="85">
        <f t="shared" si="43"/>
        <v>2480</v>
      </c>
      <c r="U110" s="85">
        <f t="shared" si="44"/>
        <v>2480</v>
      </c>
    </row>
    <row r="111" spans="1:23" s="37" customFormat="1" ht="12.75">
      <c r="A111" s="164"/>
      <c r="B111" s="200" t="s">
        <v>141</v>
      </c>
      <c r="C111" s="200"/>
      <c r="D111" s="41" t="s">
        <v>472</v>
      </c>
      <c r="E111" s="128">
        <f aca="true" t="shared" si="45" ref="E111:S111">SUM(E112:E112)</f>
        <v>0</v>
      </c>
      <c r="F111" s="128">
        <f t="shared" si="45"/>
        <v>0</v>
      </c>
      <c r="G111" s="128">
        <f t="shared" si="45"/>
        <v>71240</v>
      </c>
      <c r="H111" s="128">
        <f t="shared" si="45"/>
        <v>0</v>
      </c>
      <c r="I111" s="128">
        <f t="shared" si="45"/>
        <v>0</v>
      </c>
      <c r="J111" s="128">
        <f t="shared" si="45"/>
        <v>0</v>
      </c>
      <c r="K111" s="128">
        <f t="shared" si="45"/>
        <v>0</v>
      </c>
      <c r="L111" s="128">
        <f t="shared" si="45"/>
        <v>0</v>
      </c>
      <c r="M111" s="128">
        <f t="shared" si="45"/>
        <v>0</v>
      </c>
      <c r="N111" s="128">
        <f t="shared" si="45"/>
        <v>0</v>
      </c>
      <c r="O111" s="128">
        <f t="shared" si="45"/>
        <v>0</v>
      </c>
      <c r="P111" s="128">
        <f t="shared" si="45"/>
        <v>0</v>
      </c>
      <c r="Q111" s="128">
        <f t="shared" si="45"/>
        <v>0</v>
      </c>
      <c r="R111" s="128">
        <f t="shared" si="45"/>
        <v>0</v>
      </c>
      <c r="S111" s="128">
        <f t="shared" si="45"/>
        <v>0</v>
      </c>
      <c r="T111" s="128">
        <f t="shared" si="43"/>
        <v>71240</v>
      </c>
      <c r="U111" s="128">
        <f t="shared" si="44"/>
        <v>71240</v>
      </c>
      <c r="V111" s="184"/>
      <c r="W111" s="184"/>
    </row>
    <row r="112" spans="1:23" s="37" customFormat="1" ht="36">
      <c r="A112" s="164"/>
      <c r="B112" s="137"/>
      <c r="C112" s="199" t="s">
        <v>353</v>
      </c>
      <c r="D112" s="36" t="s">
        <v>237</v>
      </c>
      <c r="E112" s="146">
        <v>0</v>
      </c>
      <c r="F112" s="85"/>
      <c r="G112" s="85">
        <v>71240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>
        <f t="shared" si="43"/>
        <v>71240</v>
      </c>
      <c r="U112" s="85">
        <f t="shared" si="44"/>
        <v>71240</v>
      </c>
      <c r="V112" s="184"/>
      <c r="W112" s="184"/>
    </row>
    <row r="113" spans="1:23" s="37" customFormat="1" ht="12.75">
      <c r="A113" s="164"/>
      <c r="B113" s="160" t="s">
        <v>29</v>
      </c>
      <c r="C113" s="160"/>
      <c r="D113" s="41" t="s">
        <v>30</v>
      </c>
      <c r="E113" s="128">
        <f>SUM(E114:E117)</f>
        <v>96000</v>
      </c>
      <c r="F113" s="128">
        <f>SUM(F114:F117)</f>
        <v>0</v>
      </c>
      <c r="G113" s="128">
        <f>SUM(G114:G117)</f>
        <v>294550</v>
      </c>
      <c r="H113" s="128">
        <f>SUM(H114:H117)</f>
        <v>0</v>
      </c>
      <c r="I113" s="128">
        <f aca="true" t="shared" si="46" ref="I113:S113">SUM(I114:I117)</f>
        <v>0</v>
      </c>
      <c r="J113" s="128">
        <f t="shared" si="46"/>
        <v>0</v>
      </c>
      <c r="K113" s="128">
        <f t="shared" si="46"/>
        <v>0</v>
      </c>
      <c r="L113" s="128">
        <f t="shared" si="46"/>
        <v>0</v>
      </c>
      <c r="M113" s="128">
        <f t="shared" si="46"/>
        <v>0</v>
      </c>
      <c r="N113" s="128">
        <f t="shared" si="46"/>
        <v>0</v>
      </c>
      <c r="O113" s="128">
        <f t="shared" si="46"/>
        <v>0</v>
      </c>
      <c r="P113" s="128">
        <f t="shared" si="46"/>
        <v>0</v>
      </c>
      <c r="Q113" s="128">
        <f t="shared" si="46"/>
        <v>0</v>
      </c>
      <c r="R113" s="128">
        <f t="shared" si="46"/>
        <v>0</v>
      </c>
      <c r="S113" s="128">
        <f t="shared" si="46"/>
        <v>0</v>
      </c>
      <c r="T113" s="128">
        <f aca="true" t="shared" si="47" ref="T113:T121">SUM(E113:S113)</f>
        <v>390550</v>
      </c>
      <c r="U113" s="128">
        <f aca="true" t="shared" si="48" ref="U113:U121">SUM(F113:S113)</f>
        <v>294550</v>
      </c>
      <c r="V113" s="184"/>
      <c r="W113" s="184"/>
    </row>
    <row r="114" spans="1:23" s="37" customFormat="1" ht="12.75">
      <c r="A114" s="164"/>
      <c r="B114" s="137"/>
      <c r="C114" s="162" t="s">
        <v>366</v>
      </c>
      <c r="D114" s="36" t="s">
        <v>367</v>
      </c>
      <c r="E114" s="146">
        <v>56000</v>
      </c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>
        <f t="shared" si="47"/>
        <v>56000</v>
      </c>
      <c r="U114" s="85">
        <f t="shared" si="48"/>
        <v>0</v>
      </c>
      <c r="V114" s="184"/>
      <c r="W114" s="184"/>
    </row>
    <row r="115" spans="1:23" s="37" customFormat="1" ht="12.75">
      <c r="A115" s="164"/>
      <c r="B115" s="137"/>
      <c r="C115" s="162" t="s">
        <v>53</v>
      </c>
      <c r="D115" s="36" t="s">
        <v>54</v>
      </c>
      <c r="E115" s="146">
        <v>20000</v>
      </c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>
        <f t="shared" si="47"/>
        <v>20000</v>
      </c>
      <c r="U115" s="85">
        <f t="shared" si="48"/>
        <v>0</v>
      </c>
      <c r="V115" s="184"/>
      <c r="W115" s="184"/>
    </row>
    <row r="116" spans="1:23" s="37" customFormat="1" ht="12.75">
      <c r="A116" s="164"/>
      <c r="B116" s="137"/>
      <c r="C116" s="162" t="s">
        <v>382</v>
      </c>
      <c r="D116" s="36" t="s">
        <v>383</v>
      </c>
      <c r="E116" s="146">
        <v>20000</v>
      </c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>
        <f t="shared" si="47"/>
        <v>20000</v>
      </c>
      <c r="U116" s="85">
        <f t="shared" si="48"/>
        <v>0</v>
      </c>
      <c r="V116" s="184"/>
      <c r="W116" s="184"/>
    </row>
    <row r="117" spans="1:23" s="37" customFormat="1" ht="36">
      <c r="A117" s="164"/>
      <c r="B117" s="137"/>
      <c r="C117" s="199" t="s">
        <v>353</v>
      </c>
      <c r="D117" s="36" t="s">
        <v>237</v>
      </c>
      <c r="E117" s="146">
        <v>0</v>
      </c>
      <c r="F117" s="85"/>
      <c r="G117" s="85">
        <v>294550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>
        <f t="shared" si="47"/>
        <v>294550</v>
      </c>
      <c r="U117" s="85">
        <f t="shared" si="48"/>
        <v>294550</v>
      </c>
      <c r="V117" s="184"/>
      <c r="W117" s="184"/>
    </row>
    <row r="118" spans="1:23" s="37" customFormat="1" ht="12.75">
      <c r="A118" s="164"/>
      <c r="B118" s="160" t="s">
        <v>347</v>
      </c>
      <c r="C118" s="160"/>
      <c r="D118" s="41" t="s">
        <v>348</v>
      </c>
      <c r="E118" s="128">
        <f>SUM(E119:E119)</f>
        <v>0</v>
      </c>
      <c r="F118" s="128">
        <f aca="true" t="shared" si="49" ref="F118:S118">SUM(F119:F119)</f>
        <v>0</v>
      </c>
      <c r="G118" s="128">
        <f t="shared" si="49"/>
        <v>15070</v>
      </c>
      <c r="H118" s="128">
        <f t="shared" si="49"/>
        <v>0</v>
      </c>
      <c r="I118" s="128">
        <f t="shared" si="49"/>
        <v>0</v>
      </c>
      <c r="J118" s="128">
        <f t="shared" si="49"/>
        <v>0</v>
      </c>
      <c r="K118" s="128">
        <f t="shared" si="49"/>
        <v>0</v>
      </c>
      <c r="L118" s="128">
        <f t="shared" si="49"/>
        <v>0</v>
      </c>
      <c r="M118" s="128">
        <f t="shared" si="49"/>
        <v>0</v>
      </c>
      <c r="N118" s="128">
        <f t="shared" si="49"/>
        <v>0</v>
      </c>
      <c r="O118" s="128">
        <f t="shared" si="49"/>
        <v>0</v>
      </c>
      <c r="P118" s="128">
        <f t="shared" si="49"/>
        <v>0</v>
      </c>
      <c r="Q118" s="128">
        <f t="shared" si="49"/>
        <v>0</v>
      </c>
      <c r="R118" s="128">
        <f t="shared" si="49"/>
        <v>0</v>
      </c>
      <c r="S118" s="128">
        <f t="shared" si="49"/>
        <v>0</v>
      </c>
      <c r="T118" s="128">
        <f t="shared" si="47"/>
        <v>15070</v>
      </c>
      <c r="U118" s="128">
        <f t="shared" si="48"/>
        <v>15070</v>
      </c>
      <c r="V118" s="184"/>
      <c r="W118" s="184"/>
    </row>
    <row r="119" spans="1:23" s="37" customFormat="1" ht="36">
      <c r="A119" s="164"/>
      <c r="B119" s="137" t="s">
        <v>473</v>
      </c>
      <c r="C119" s="162" t="s">
        <v>353</v>
      </c>
      <c r="D119" s="36" t="s">
        <v>237</v>
      </c>
      <c r="E119" s="146">
        <v>0</v>
      </c>
      <c r="F119" s="85"/>
      <c r="G119" s="85">
        <v>15070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>
        <f t="shared" si="47"/>
        <v>15070</v>
      </c>
      <c r="U119" s="85">
        <f t="shared" si="48"/>
        <v>15070</v>
      </c>
      <c r="V119" s="184"/>
      <c r="W119" s="184"/>
    </row>
    <row r="120" spans="1:23" s="37" customFormat="1" ht="12.75">
      <c r="A120" s="164"/>
      <c r="B120" s="160" t="s">
        <v>31</v>
      </c>
      <c r="C120" s="160"/>
      <c r="D120" s="41" t="s">
        <v>145</v>
      </c>
      <c r="E120" s="128">
        <f>SUM(E121:E121)</f>
        <v>0</v>
      </c>
      <c r="F120" s="128">
        <f aca="true" t="shared" si="50" ref="F120:K120">SUM(F121:F121)</f>
        <v>0</v>
      </c>
      <c r="G120" s="128">
        <f t="shared" si="50"/>
        <v>0</v>
      </c>
      <c r="H120" s="128">
        <f t="shared" si="50"/>
        <v>0</v>
      </c>
      <c r="I120" s="128">
        <f t="shared" si="50"/>
        <v>0</v>
      </c>
      <c r="J120" s="128">
        <f t="shared" si="50"/>
        <v>0</v>
      </c>
      <c r="K120" s="128">
        <f t="shared" si="50"/>
        <v>21044.59</v>
      </c>
      <c r="L120" s="128">
        <f>SUM(L121:L121)</f>
        <v>0</v>
      </c>
      <c r="M120" s="128">
        <f aca="true" t="shared" si="51" ref="M120:S120">SUM(M121)</f>
        <v>0</v>
      </c>
      <c r="N120" s="128">
        <f t="shared" si="51"/>
        <v>8154.52</v>
      </c>
      <c r="O120" s="128">
        <f t="shared" si="51"/>
        <v>0</v>
      </c>
      <c r="P120" s="128">
        <f t="shared" si="51"/>
        <v>-6149.85</v>
      </c>
      <c r="Q120" s="128">
        <f t="shared" si="51"/>
        <v>0</v>
      </c>
      <c r="R120" s="128">
        <f t="shared" si="51"/>
        <v>0</v>
      </c>
      <c r="S120" s="128">
        <f t="shared" si="51"/>
        <v>0</v>
      </c>
      <c r="T120" s="128">
        <f t="shared" si="47"/>
        <v>23049.26</v>
      </c>
      <c r="U120" s="128">
        <f t="shared" si="48"/>
        <v>23049.26</v>
      </c>
      <c r="V120" s="184"/>
      <c r="W120" s="184"/>
    </row>
    <row r="121" spans="1:23" s="37" customFormat="1" ht="60">
      <c r="A121" s="164"/>
      <c r="B121" s="137" t="s">
        <v>473</v>
      </c>
      <c r="C121" s="162" t="s">
        <v>352</v>
      </c>
      <c r="D121" s="36" t="s">
        <v>250</v>
      </c>
      <c r="E121" s="146">
        <v>0</v>
      </c>
      <c r="F121" s="85"/>
      <c r="G121" s="85"/>
      <c r="H121" s="85"/>
      <c r="I121" s="85"/>
      <c r="J121" s="85"/>
      <c r="K121" s="85">
        <v>21044.59</v>
      </c>
      <c r="L121" s="85"/>
      <c r="M121" s="85"/>
      <c r="N121" s="85">
        <v>8154.52</v>
      </c>
      <c r="O121" s="85"/>
      <c r="P121" s="85">
        <v>-6149.85</v>
      </c>
      <c r="Q121" s="85"/>
      <c r="R121" s="85"/>
      <c r="S121" s="85"/>
      <c r="T121" s="85">
        <f t="shared" si="47"/>
        <v>23049.26</v>
      </c>
      <c r="U121" s="85">
        <f t="shared" si="48"/>
        <v>23049.26</v>
      </c>
      <c r="V121" s="184"/>
      <c r="W121" s="184"/>
    </row>
    <row r="122" spans="1:23" s="37" customFormat="1" ht="54" customHeight="1">
      <c r="A122" s="164"/>
      <c r="B122" s="160" t="s">
        <v>468</v>
      </c>
      <c r="C122" s="160"/>
      <c r="D122" s="41" t="s">
        <v>515</v>
      </c>
      <c r="E122" s="128">
        <f>SUM(E123:E124)</f>
        <v>0</v>
      </c>
      <c r="F122" s="128">
        <f aca="true" t="shared" si="52" ref="F122:S122">SUM(F123:F124)</f>
        <v>0</v>
      </c>
      <c r="G122" s="128">
        <f t="shared" si="52"/>
        <v>0</v>
      </c>
      <c r="H122" s="128">
        <f t="shared" si="52"/>
        <v>0</v>
      </c>
      <c r="I122" s="128">
        <f t="shared" si="52"/>
        <v>0</v>
      </c>
      <c r="J122" s="128">
        <f t="shared" si="52"/>
        <v>0</v>
      </c>
      <c r="K122" s="128">
        <f t="shared" si="52"/>
        <v>2902.49</v>
      </c>
      <c r="L122" s="128">
        <f t="shared" si="52"/>
        <v>0</v>
      </c>
      <c r="M122" s="128">
        <f t="shared" si="52"/>
        <v>0</v>
      </c>
      <c r="N122" s="128">
        <f t="shared" si="52"/>
        <v>121.88</v>
      </c>
      <c r="O122" s="128">
        <f t="shared" si="52"/>
        <v>0</v>
      </c>
      <c r="P122" s="128">
        <f t="shared" si="52"/>
        <v>0</v>
      </c>
      <c r="Q122" s="128">
        <f t="shared" si="52"/>
        <v>0</v>
      </c>
      <c r="R122" s="128">
        <f t="shared" si="52"/>
        <v>0</v>
      </c>
      <c r="S122" s="128">
        <f t="shared" si="52"/>
        <v>0</v>
      </c>
      <c r="T122" s="128">
        <f t="shared" si="43"/>
        <v>3024.37</v>
      </c>
      <c r="U122" s="128">
        <f t="shared" si="44"/>
        <v>3024.37</v>
      </c>
      <c r="V122" s="184"/>
      <c r="W122" s="184"/>
    </row>
    <row r="123" spans="1:23" s="37" customFormat="1" ht="60">
      <c r="A123" s="164"/>
      <c r="B123" s="137" t="s">
        <v>473</v>
      </c>
      <c r="C123" s="162" t="s">
        <v>352</v>
      </c>
      <c r="D123" s="36" t="s">
        <v>250</v>
      </c>
      <c r="E123" s="146">
        <v>0</v>
      </c>
      <c r="F123" s="85"/>
      <c r="G123" s="85"/>
      <c r="H123" s="85"/>
      <c r="I123" s="85"/>
      <c r="J123" s="85"/>
      <c r="K123" s="85">
        <v>2902.49</v>
      </c>
      <c r="L123" s="85"/>
      <c r="M123" s="85"/>
      <c r="N123" s="85">
        <v>121.88</v>
      </c>
      <c r="O123" s="85"/>
      <c r="P123" s="85"/>
      <c r="Q123" s="85"/>
      <c r="R123" s="85"/>
      <c r="S123" s="85"/>
      <c r="T123" s="85">
        <f t="shared" si="43"/>
        <v>3024.37</v>
      </c>
      <c r="U123" s="85">
        <f t="shared" si="44"/>
        <v>3024.37</v>
      </c>
      <c r="V123" s="184"/>
      <c r="W123" s="184"/>
    </row>
    <row r="124" spans="1:23" s="37" customFormat="1" ht="12.75" hidden="1">
      <c r="A124" s="164"/>
      <c r="B124" s="137"/>
      <c r="C124" s="162"/>
      <c r="D124" s="36"/>
      <c r="E124" s="146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>
        <f t="shared" si="43"/>
        <v>0</v>
      </c>
      <c r="U124" s="85">
        <f t="shared" si="44"/>
        <v>0</v>
      </c>
      <c r="V124" s="184"/>
      <c r="W124" s="184"/>
    </row>
    <row r="125" spans="1:23" ht="12.75">
      <c r="A125" s="157" t="s">
        <v>36</v>
      </c>
      <c r="B125" s="157"/>
      <c r="C125" s="157"/>
      <c r="D125" s="44" t="s">
        <v>37</v>
      </c>
      <c r="E125" s="60">
        <f>E126</f>
        <v>200</v>
      </c>
      <c r="F125" s="60">
        <f>F126</f>
        <v>0</v>
      </c>
      <c r="G125" s="60">
        <f>G126</f>
        <v>0</v>
      </c>
      <c r="H125" s="60">
        <f>H126</f>
        <v>0</v>
      </c>
      <c r="I125" s="60">
        <f aca="true" t="shared" si="53" ref="I125:U125">I126</f>
        <v>0</v>
      </c>
      <c r="J125" s="60">
        <f t="shared" si="53"/>
        <v>0</v>
      </c>
      <c r="K125" s="60">
        <f t="shared" si="53"/>
        <v>0</v>
      </c>
      <c r="L125" s="60">
        <f t="shared" si="53"/>
        <v>0</v>
      </c>
      <c r="M125" s="60">
        <f t="shared" si="53"/>
        <v>0</v>
      </c>
      <c r="N125" s="60">
        <f t="shared" si="53"/>
        <v>0</v>
      </c>
      <c r="O125" s="60">
        <f t="shared" si="53"/>
        <v>0</v>
      </c>
      <c r="P125" s="60">
        <f t="shared" si="53"/>
        <v>0</v>
      </c>
      <c r="Q125" s="60">
        <f t="shared" si="53"/>
        <v>0</v>
      </c>
      <c r="R125" s="60">
        <f t="shared" si="53"/>
        <v>0</v>
      </c>
      <c r="S125" s="60">
        <f t="shared" si="53"/>
        <v>0</v>
      </c>
      <c r="T125" s="60">
        <f t="shared" si="53"/>
        <v>200</v>
      </c>
      <c r="U125" s="60">
        <f t="shared" si="53"/>
        <v>0</v>
      </c>
      <c r="V125" s="181">
        <f>VLOOKUP(A125,'[2]1D'!$A$12:$H$265,8,TRUE)</f>
        <v>200</v>
      </c>
      <c r="W125" s="182">
        <f>T125-V125</f>
        <v>0</v>
      </c>
    </row>
    <row r="126" spans="1:21" ht="12">
      <c r="A126" s="171"/>
      <c r="B126" s="160" t="s">
        <v>38</v>
      </c>
      <c r="C126" s="163"/>
      <c r="D126" s="41" t="s">
        <v>39</v>
      </c>
      <c r="E126" s="128">
        <f>SUM(E127:E127)</f>
        <v>200</v>
      </c>
      <c r="F126" s="128">
        <f>SUM(F127:F127)</f>
        <v>0</v>
      </c>
      <c r="G126" s="128">
        <f>SUM(G127:G127)</f>
        <v>0</v>
      </c>
      <c r="H126" s="128">
        <f>SUM(H127:H127)</f>
        <v>0</v>
      </c>
      <c r="I126" s="128">
        <f aca="true" t="shared" si="54" ref="I126:S126">SUM(I127:I127)</f>
        <v>0</v>
      </c>
      <c r="J126" s="128">
        <f t="shared" si="54"/>
        <v>0</v>
      </c>
      <c r="K126" s="128">
        <f t="shared" si="54"/>
        <v>0</v>
      </c>
      <c r="L126" s="128">
        <f t="shared" si="54"/>
        <v>0</v>
      </c>
      <c r="M126" s="128">
        <f t="shared" si="54"/>
        <v>0</v>
      </c>
      <c r="N126" s="128">
        <f t="shared" si="54"/>
        <v>0</v>
      </c>
      <c r="O126" s="128">
        <f t="shared" si="54"/>
        <v>0</v>
      </c>
      <c r="P126" s="128">
        <f t="shared" si="54"/>
        <v>0</v>
      </c>
      <c r="Q126" s="128">
        <f t="shared" si="54"/>
        <v>0</v>
      </c>
      <c r="R126" s="128">
        <f t="shared" si="54"/>
        <v>0</v>
      </c>
      <c r="S126" s="128">
        <f t="shared" si="54"/>
        <v>0</v>
      </c>
      <c r="T126" s="128">
        <f>SUM(E126:S126)</f>
        <v>200</v>
      </c>
      <c r="U126" s="128">
        <f>SUM(F126:S126)</f>
        <v>0</v>
      </c>
    </row>
    <row r="127" spans="1:21" ht="12">
      <c r="A127" s="172"/>
      <c r="B127" s="137"/>
      <c r="C127" s="162" t="s">
        <v>382</v>
      </c>
      <c r="D127" s="36" t="s">
        <v>383</v>
      </c>
      <c r="E127" s="85">
        <v>200</v>
      </c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>
        <f>SUM(E127:S127)</f>
        <v>200</v>
      </c>
      <c r="U127" s="85">
        <f>SUM(F127:S127)</f>
        <v>0</v>
      </c>
    </row>
    <row r="128" spans="1:23" ht="12.75">
      <c r="A128" s="157" t="s">
        <v>40</v>
      </c>
      <c r="B128" s="157"/>
      <c r="C128" s="157"/>
      <c r="D128" s="44" t="s">
        <v>41</v>
      </c>
      <c r="E128" s="60">
        <f>E135+E141+E144+E152+E157+E161+E149+E129+E133+E147+E131</f>
        <v>6518485</v>
      </c>
      <c r="F128" s="60">
        <f aca="true" t="shared" si="55" ref="F128:U128">F135+F141+F144+F152+F157+F161+F149+F129+F133+F147+F131</f>
        <v>-1333</v>
      </c>
      <c r="G128" s="60">
        <f t="shared" si="55"/>
        <v>7452294</v>
      </c>
      <c r="H128" s="60">
        <f t="shared" si="55"/>
        <v>9770</v>
      </c>
      <c r="I128" s="60">
        <f t="shared" si="55"/>
        <v>50</v>
      </c>
      <c r="J128" s="60">
        <f t="shared" si="55"/>
        <v>0</v>
      </c>
      <c r="K128" s="60">
        <f t="shared" si="55"/>
        <v>248344</v>
      </c>
      <c r="L128" s="60">
        <f t="shared" si="55"/>
        <v>0</v>
      </c>
      <c r="M128" s="60">
        <f t="shared" si="55"/>
        <v>107652</v>
      </c>
      <c r="N128" s="60">
        <f t="shared" si="55"/>
        <v>191879</v>
      </c>
      <c r="O128" s="60">
        <f t="shared" si="55"/>
        <v>36361</v>
      </c>
      <c r="P128" s="60">
        <f t="shared" si="55"/>
        <v>539945</v>
      </c>
      <c r="Q128" s="60">
        <f t="shared" si="55"/>
        <v>0</v>
      </c>
      <c r="R128" s="60">
        <f t="shared" si="55"/>
        <v>0</v>
      </c>
      <c r="S128" s="60">
        <f t="shared" si="55"/>
        <v>0</v>
      </c>
      <c r="T128" s="60">
        <f t="shared" si="55"/>
        <v>15103447</v>
      </c>
      <c r="U128" s="60">
        <f t="shared" si="55"/>
        <v>8584962</v>
      </c>
      <c r="V128" s="181">
        <f>VLOOKUP(A128,'[2]1D'!$A$12:$H$265,8,TRUE)</f>
        <v>15893765</v>
      </c>
      <c r="W128" s="182">
        <f>T128-V128</f>
        <v>-790318</v>
      </c>
    </row>
    <row r="129" spans="1:21" ht="12">
      <c r="A129" s="171"/>
      <c r="B129" s="160" t="s">
        <v>151</v>
      </c>
      <c r="C129" s="163"/>
      <c r="D129" s="41" t="s">
        <v>152</v>
      </c>
      <c r="E129" s="128">
        <f aca="true" t="shared" si="56" ref="E129:S129">SUM(E130:E130)</f>
        <v>3600</v>
      </c>
      <c r="F129" s="128">
        <f t="shared" si="56"/>
        <v>0</v>
      </c>
      <c r="G129" s="128">
        <f t="shared" si="56"/>
        <v>0</v>
      </c>
      <c r="H129" s="128">
        <f t="shared" si="56"/>
        <v>0</v>
      </c>
      <c r="I129" s="128">
        <f t="shared" si="56"/>
        <v>0</v>
      </c>
      <c r="J129" s="128">
        <f t="shared" si="56"/>
        <v>0</v>
      </c>
      <c r="K129" s="128">
        <f t="shared" si="56"/>
        <v>0</v>
      </c>
      <c r="L129" s="128">
        <f t="shared" si="56"/>
        <v>0</v>
      </c>
      <c r="M129" s="128">
        <f t="shared" si="56"/>
        <v>0</v>
      </c>
      <c r="N129" s="128">
        <f t="shared" si="56"/>
        <v>0</v>
      </c>
      <c r="O129" s="128">
        <f t="shared" si="56"/>
        <v>0</v>
      </c>
      <c r="P129" s="128">
        <f t="shared" si="56"/>
        <v>0</v>
      </c>
      <c r="Q129" s="128">
        <f t="shared" si="56"/>
        <v>0</v>
      </c>
      <c r="R129" s="128">
        <f t="shared" si="56"/>
        <v>0</v>
      </c>
      <c r="S129" s="128">
        <f t="shared" si="56"/>
        <v>0</v>
      </c>
      <c r="T129" s="128">
        <f aca="true" t="shared" si="57" ref="T129:T163">SUM(E129:S129)</f>
        <v>3600</v>
      </c>
      <c r="U129" s="128">
        <f aca="true" t="shared" si="58" ref="U129:U163">SUM(F129:S129)</f>
        <v>0</v>
      </c>
    </row>
    <row r="130" spans="1:21" ht="12">
      <c r="A130" s="172"/>
      <c r="B130" s="137"/>
      <c r="C130" s="162" t="s">
        <v>382</v>
      </c>
      <c r="D130" s="36" t="s">
        <v>383</v>
      </c>
      <c r="E130" s="85">
        <v>3600</v>
      </c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>
        <f t="shared" si="57"/>
        <v>3600</v>
      </c>
      <c r="U130" s="85">
        <f t="shared" si="58"/>
        <v>0</v>
      </c>
    </row>
    <row r="131" spans="1:21" ht="15" customHeight="1">
      <c r="A131" s="171"/>
      <c r="B131" s="160" t="s">
        <v>349</v>
      </c>
      <c r="C131" s="163"/>
      <c r="D131" s="41"/>
      <c r="E131" s="128">
        <f aca="true" t="shared" si="59" ref="E131:S133">SUM(E132:E132)</f>
        <v>0</v>
      </c>
      <c r="F131" s="128">
        <f t="shared" si="59"/>
        <v>0</v>
      </c>
      <c r="G131" s="128">
        <f t="shared" si="59"/>
        <v>0</v>
      </c>
      <c r="H131" s="128">
        <f t="shared" si="59"/>
        <v>0</v>
      </c>
      <c r="I131" s="128">
        <f t="shared" si="59"/>
        <v>0</v>
      </c>
      <c r="J131" s="128">
        <f t="shared" si="59"/>
        <v>0</v>
      </c>
      <c r="K131" s="128">
        <f t="shared" si="59"/>
        <v>0</v>
      </c>
      <c r="L131" s="128">
        <f t="shared" si="59"/>
        <v>0</v>
      </c>
      <c r="M131" s="128">
        <f t="shared" si="59"/>
        <v>0</v>
      </c>
      <c r="N131" s="128">
        <f t="shared" si="59"/>
        <v>0</v>
      </c>
      <c r="O131" s="128">
        <f t="shared" si="59"/>
        <v>19678</v>
      </c>
      <c r="P131" s="128">
        <f t="shared" si="59"/>
        <v>0</v>
      </c>
      <c r="Q131" s="128">
        <f t="shared" si="59"/>
        <v>0</v>
      </c>
      <c r="R131" s="128">
        <f t="shared" si="59"/>
        <v>0</v>
      </c>
      <c r="S131" s="128">
        <f t="shared" si="59"/>
        <v>0</v>
      </c>
      <c r="T131" s="128">
        <f>SUM(E131:S131)</f>
        <v>19678</v>
      </c>
      <c r="U131" s="128">
        <f>SUM(F131:S131)</f>
        <v>19678</v>
      </c>
    </row>
    <row r="132" spans="1:21" ht="23.25" customHeight="1">
      <c r="A132" s="172"/>
      <c r="B132" s="137"/>
      <c r="C132" s="162" t="s">
        <v>353</v>
      </c>
      <c r="D132" s="36" t="s">
        <v>237</v>
      </c>
      <c r="E132" s="85">
        <v>0</v>
      </c>
      <c r="F132" s="85"/>
      <c r="G132" s="85"/>
      <c r="H132" s="85"/>
      <c r="I132" s="85"/>
      <c r="J132" s="85"/>
      <c r="K132" s="85"/>
      <c r="L132" s="85"/>
      <c r="M132" s="85"/>
      <c r="N132" s="85"/>
      <c r="O132" s="85">
        <v>19678</v>
      </c>
      <c r="P132" s="85"/>
      <c r="Q132" s="85"/>
      <c r="R132" s="85"/>
      <c r="S132" s="85"/>
      <c r="T132" s="85">
        <f>SUM(E132:S132)</f>
        <v>19678</v>
      </c>
      <c r="U132" s="85">
        <f>SUM(F132:S132)</f>
        <v>19678</v>
      </c>
    </row>
    <row r="133" spans="1:21" ht="12">
      <c r="A133" s="171"/>
      <c r="B133" s="160" t="s">
        <v>516</v>
      </c>
      <c r="C133" s="163"/>
      <c r="D133" s="41" t="s">
        <v>517</v>
      </c>
      <c r="E133" s="128">
        <f t="shared" si="59"/>
        <v>0</v>
      </c>
      <c r="F133" s="128">
        <f t="shared" si="59"/>
        <v>0</v>
      </c>
      <c r="G133" s="128">
        <f t="shared" si="59"/>
        <v>0</v>
      </c>
      <c r="H133" s="128">
        <f t="shared" si="59"/>
        <v>0</v>
      </c>
      <c r="I133" s="128">
        <f t="shared" si="59"/>
        <v>0</v>
      </c>
      <c r="J133" s="128">
        <f t="shared" si="59"/>
        <v>0</v>
      </c>
      <c r="K133" s="128">
        <f t="shared" si="59"/>
        <v>7453229</v>
      </c>
      <c r="L133" s="128">
        <f t="shared" si="59"/>
        <v>0</v>
      </c>
      <c r="M133" s="128">
        <f t="shared" si="59"/>
        <v>0</v>
      </c>
      <c r="N133" s="128">
        <f t="shared" si="59"/>
        <v>0</v>
      </c>
      <c r="O133" s="128">
        <f t="shared" si="59"/>
        <v>0</v>
      </c>
      <c r="P133" s="128">
        <f t="shared" si="59"/>
        <v>367738</v>
      </c>
      <c r="Q133" s="128">
        <f t="shared" si="59"/>
        <v>0</v>
      </c>
      <c r="R133" s="128">
        <f t="shared" si="59"/>
        <v>0</v>
      </c>
      <c r="S133" s="128">
        <f t="shared" si="59"/>
        <v>0</v>
      </c>
      <c r="T133" s="128">
        <f t="shared" si="57"/>
        <v>7820967</v>
      </c>
      <c r="U133" s="128">
        <f t="shared" si="58"/>
        <v>7820967</v>
      </c>
    </row>
    <row r="134" spans="1:21" ht="78" customHeight="1">
      <c r="A134" s="172"/>
      <c r="B134" s="137"/>
      <c r="C134" s="162" t="s">
        <v>518</v>
      </c>
      <c r="D134" s="36" t="s">
        <v>519</v>
      </c>
      <c r="E134" s="85">
        <v>0</v>
      </c>
      <c r="F134" s="85"/>
      <c r="G134" s="85"/>
      <c r="H134" s="85"/>
      <c r="I134" s="85"/>
      <c r="J134" s="85"/>
      <c r="K134" s="85">
        <v>7453229</v>
      </c>
      <c r="L134" s="85"/>
      <c r="M134" s="85"/>
      <c r="N134" s="85"/>
      <c r="O134" s="85"/>
      <c r="P134" s="85">
        <v>367738</v>
      </c>
      <c r="Q134" s="85"/>
      <c r="R134" s="85"/>
      <c r="S134" s="85"/>
      <c r="T134" s="85">
        <f t="shared" si="57"/>
        <v>7820967</v>
      </c>
      <c r="U134" s="85">
        <f t="shared" si="58"/>
        <v>7820967</v>
      </c>
    </row>
    <row r="135" spans="1:21" ht="48">
      <c r="A135" s="171"/>
      <c r="B135" s="160" t="s">
        <v>42</v>
      </c>
      <c r="C135" s="163"/>
      <c r="D135" s="41" t="s">
        <v>334</v>
      </c>
      <c r="E135" s="128">
        <f>SUM(E136:E140)</f>
        <v>5853570</v>
      </c>
      <c r="F135" s="128">
        <f>SUM(F136:F140)</f>
        <v>0</v>
      </c>
      <c r="G135" s="128">
        <f>SUM(G136:G140)</f>
        <v>-112741</v>
      </c>
      <c r="H135" s="128">
        <f>SUM(H136:H140)</f>
        <v>0</v>
      </c>
      <c r="I135" s="128">
        <f aca="true" t="shared" si="60" ref="I135:S135">SUM(I136:I140)</f>
        <v>0</v>
      </c>
      <c r="J135" s="128">
        <f t="shared" si="60"/>
        <v>0</v>
      </c>
      <c r="K135" s="128">
        <f t="shared" si="60"/>
        <v>0</v>
      </c>
      <c r="L135" s="128">
        <f t="shared" si="60"/>
        <v>0</v>
      </c>
      <c r="M135" s="128">
        <f t="shared" si="60"/>
        <v>0</v>
      </c>
      <c r="N135" s="128">
        <f t="shared" si="60"/>
        <v>0</v>
      </c>
      <c r="O135" s="128">
        <f t="shared" si="60"/>
        <v>0</v>
      </c>
      <c r="P135" s="128">
        <f t="shared" si="60"/>
        <v>157901</v>
      </c>
      <c r="Q135" s="128">
        <f t="shared" si="60"/>
        <v>0</v>
      </c>
      <c r="R135" s="128">
        <f t="shared" si="60"/>
        <v>0</v>
      </c>
      <c r="S135" s="128">
        <f t="shared" si="60"/>
        <v>0</v>
      </c>
      <c r="T135" s="128">
        <f t="shared" si="57"/>
        <v>5898730</v>
      </c>
      <c r="U135" s="128">
        <f t="shared" si="58"/>
        <v>45160</v>
      </c>
    </row>
    <row r="136" spans="1:21" ht="84">
      <c r="A136" s="172"/>
      <c r="B136" s="137"/>
      <c r="C136" s="162" t="s">
        <v>220</v>
      </c>
      <c r="D136" s="36" t="s">
        <v>335</v>
      </c>
      <c r="E136" s="85">
        <v>1000</v>
      </c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>
        <f t="shared" si="57"/>
        <v>1000</v>
      </c>
      <c r="U136" s="85">
        <f t="shared" si="58"/>
        <v>0</v>
      </c>
    </row>
    <row r="137" spans="1:21" ht="12.75" hidden="1">
      <c r="A137" s="172"/>
      <c r="B137" s="137"/>
      <c r="C137" s="162" t="s">
        <v>382</v>
      </c>
      <c r="D137" s="36" t="s">
        <v>383</v>
      </c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>
        <f t="shared" si="57"/>
        <v>0</v>
      </c>
      <c r="U137" s="85">
        <f t="shared" si="58"/>
        <v>0</v>
      </c>
    </row>
    <row r="138" spans="1:21" ht="60">
      <c r="A138" s="172"/>
      <c r="B138" s="137"/>
      <c r="C138" s="162" t="s">
        <v>352</v>
      </c>
      <c r="D138" s="36" t="s">
        <v>250</v>
      </c>
      <c r="E138" s="85">
        <v>5819570</v>
      </c>
      <c r="F138" s="85"/>
      <c r="G138" s="85">
        <v>-112741</v>
      </c>
      <c r="H138" s="85"/>
      <c r="I138" s="85"/>
      <c r="J138" s="85"/>
      <c r="K138" s="85"/>
      <c r="L138" s="85"/>
      <c r="M138" s="85"/>
      <c r="N138" s="85"/>
      <c r="O138" s="85"/>
      <c r="P138" s="85">
        <v>157901</v>
      </c>
      <c r="Q138" s="85"/>
      <c r="R138" s="85"/>
      <c r="S138" s="85"/>
      <c r="T138" s="85">
        <f t="shared" si="57"/>
        <v>5864730</v>
      </c>
      <c r="U138" s="85">
        <f t="shared" si="58"/>
        <v>45160</v>
      </c>
    </row>
    <row r="139" spans="1:21" ht="48">
      <c r="A139" s="172"/>
      <c r="B139" s="137"/>
      <c r="C139" s="162" t="s">
        <v>400</v>
      </c>
      <c r="D139" s="36" t="s">
        <v>401</v>
      </c>
      <c r="E139" s="85">
        <v>26000</v>
      </c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>
        <f t="shared" si="57"/>
        <v>26000</v>
      </c>
      <c r="U139" s="85">
        <f t="shared" si="58"/>
        <v>0</v>
      </c>
    </row>
    <row r="140" spans="1:21" ht="72">
      <c r="A140" s="172"/>
      <c r="B140" s="137"/>
      <c r="C140" s="162" t="s">
        <v>43</v>
      </c>
      <c r="D140" s="36" t="s">
        <v>336</v>
      </c>
      <c r="E140" s="85">
        <v>7000</v>
      </c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>
        <f t="shared" si="57"/>
        <v>7000</v>
      </c>
      <c r="U140" s="85">
        <f t="shared" si="58"/>
        <v>0</v>
      </c>
    </row>
    <row r="141" spans="1:21" ht="72">
      <c r="A141" s="164"/>
      <c r="B141" s="160" t="s">
        <v>45</v>
      </c>
      <c r="C141" s="160"/>
      <c r="D141" s="41" t="s">
        <v>252</v>
      </c>
      <c r="E141" s="128">
        <f>SUM(E142:E143)</f>
        <v>73153</v>
      </c>
      <c r="F141" s="128">
        <f>SUM(F142:F143)</f>
        <v>0</v>
      </c>
      <c r="G141" s="128">
        <f>SUM(G142:G143)</f>
        <v>0</v>
      </c>
      <c r="H141" s="128">
        <f>SUM(H142:H143)</f>
        <v>13402</v>
      </c>
      <c r="I141" s="128">
        <f aca="true" t="shared" si="61" ref="I141:S141">SUM(I142:I143)</f>
        <v>0</v>
      </c>
      <c r="J141" s="128">
        <f t="shared" si="61"/>
        <v>0</v>
      </c>
      <c r="K141" s="128">
        <f t="shared" si="61"/>
        <v>0</v>
      </c>
      <c r="L141" s="128">
        <f t="shared" si="61"/>
        <v>0</v>
      </c>
      <c r="M141" s="128">
        <f t="shared" si="61"/>
        <v>0</v>
      </c>
      <c r="N141" s="128">
        <f t="shared" si="61"/>
        <v>0</v>
      </c>
      <c r="O141" s="128">
        <f t="shared" si="61"/>
        <v>16518</v>
      </c>
      <c r="P141" s="128">
        <f t="shared" si="61"/>
        <v>0</v>
      </c>
      <c r="Q141" s="128">
        <f t="shared" si="61"/>
        <v>0</v>
      </c>
      <c r="R141" s="128">
        <f t="shared" si="61"/>
        <v>0</v>
      </c>
      <c r="S141" s="128">
        <f t="shared" si="61"/>
        <v>0</v>
      </c>
      <c r="T141" s="128">
        <f t="shared" si="57"/>
        <v>103073</v>
      </c>
      <c r="U141" s="128">
        <f t="shared" si="58"/>
        <v>29920</v>
      </c>
    </row>
    <row r="142" spans="1:21" ht="60">
      <c r="A142" s="164"/>
      <c r="B142" s="137"/>
      <c r="C142" s="162" t="s">
        <v>352</v>
      </c>
      <c r="D142" s="36" t="s">
        <v>250</v>
      </c>
      <c r="E142" s="85">
        <v>32000</v>
      </c>
      <c r="F142" s="85"/>
      <c r="G142" s="85"/>
      <c r="H142" s="85">
        <v>8840</v>
      </c>
      <c r="I142" s="85"/>
      <c r="J142" s="85"/>
      <c r="K142" s="85"/>
      <c r="L142" s="85"/>
      <c r="M142" s="85"/>
      <c r="N142" s="85"/>
      <c r="O142" s="85">
        <v>13900</v>
      </c>
      <c r="P142" s="85"/>
      <c r="Q142" s="85"/>
      <c r="R142" s="85"/>
      <c r="S142" s="85"/>
      <c r="T142" s="85">
        <f t="shared" si="57"/>
        <v>54740</v>
      </c>
      <c r="U142" s="85">
        <f t="shared" si="58"/>
        <v>22740</v>
      </c>
    </row>
    <row r="143" spans="1:21" ht="36">
      <c r="A143" s="164"/>
      <c r="B143" s="137"/>
      <c r="C143" s="162" t="s">
        <v>353</v>
      </c>
      <c r="D143" s="36" t="s">
        <v>237</v>
      </c>
      <c r="E143" s="85">
        <v>41153</v>
      </c>
      <c r="F143" s="85"/>
      <c r="G143" s="85"/>
      <c r="H143" s="85">
        <v>4562</v>
      </c>
      <c r="I143" s="85"/>
      <c r="J143" s="85"/>
      <c r="K143" s="85"/>
      <c r="L143" s="85"/>
      <c r="M143" s="85"/>
      <c r="N143" s="85"/>
      <c r="O143" s="85">
        <v>2618</v>
      </c>
      <c r="P143" s="85"/>
      <c r="Q143" s="85"/>
      <c r="R143" s="85"/>
      <c r="S143" s="85"/>
      <c r="T143" s="85">
        <f t="shared" si="57"/>
        <v>48333</v>
      </c>
      <c r="U143" s="85">
        <f t="shared" si="58"/>
        <v>7180</v>
      </c>
    </row>
    <row r="144" spans="1:21" ht="24">
      <c r="A144" s="164"/>
      <c r="B144" s="160" t="s">
        <v>46</v>
      </c>
      <c r="C144" s="160"/>
      <c r="D144" s="41" t="s">
        <v>186</v>
      </c>
      <c r="E144" s="128">
        <f>SUM(E145:E146)</f>
        <v>44411</v>
      </c>
      <c r="F144" s="128">
        <f aca="true" t="shared" si="62" ref="F144:L144">SUM(F145:F146)</f>
        <v>-1333</v>
      </c>
      <c r="G144" s="128">
        <f t="shared" si="62"/>
        <v>17798</v>
      </c>
      <c r="H144" s="128">
        <f t="shared" si="62"/>
        <v>0</v>
      </c>
      <c r="I144" s="128">
        <f t="shared" si="62"/>
        <v>50</v>
      </c>
      <c r="J144" s="128">
        <f t="shared" si="62"/>
        <v>0</v>
      </c>
      <c r="K144" s="128">
        <f t="shared" si="62"/>
        <v>40903</v>
      </c>
      <c r="L144" s="128">
        <f t="shared" si="62"/>
        <v>0</v>
      </c>
      <c r="M144" s="128">
        <f>SUM(M145:M146)</f>
        <v>0</v>
      </c>
      <c r="N144" s="128">
        <f>SUM(N145:N146)</f>
        <v>45131</v>
      </c>
      <c r="O144" s="128">
        <f>SUM(O146:O146)</f>
        <v>0</v>
      </c>
      <c r="P144" s="128">
        <f>SUM(P146:P146)</f>
        <v>0</v>
      </c>
      <c r="Q144" s="128">
        <f>SUM(Q146:Q146)</f>
        <v>0</v>
      </c>
      <c r="R144" s="128">
        <f>SUM(R146:R146)</f>
        <v>0</v>
      </c>
      <c r="S144" s="128">
        <f>SUM(S146:S146)</f>
        <v>0</v>
      </c>
      <c r="T144" s="128">
        <f t="shared" si="57"/>
        <v>146960</v>
      </c>
      <c r="U144" s="128">
        <f t="shared" si="58"/>
        <v>102549</v>
      </c>
    </row>
    <row r="145" spans="1:21" ht="36">
      <c r="A145" s="164"/>
      <c r="B145" s="137"/>
      <c r="C145" s="162" t="s">
        <v>353</v>
      </c>
      <c r="D145" s="36" t="s">
        <v>237</v>
      </c>
      <c r="E145" s="85">
        <v>44411</v>
      </c>
      <c r="F145" s="85">
        <v>-1333</v>
      </c>
      <c r="G145" s="85">
        <v>17798</v>
      </c>
      <c r="H145" s="85"/>
      <c r="I145" s="85"/>
      <c r="J145" s="85"/>
      <c r="K145" s="85">
        <v>40903</v>
      </c>
      <c r="L145" s="85"/>
      <c r="M145" s="85"/>
      <c r="N145" s="85">
        <v>45131</v>
      </c>
      <c r="O145" s="85"/>
      <c r="P145" s="85"/>
      <c r="Q145" s="85"/>
      <c r="R145" s="85"/>
      <c r="S145" s="85"/>
      <c r="T145" s="85">
        <f>SUM(E145:S145)</f>
        <v>146910</v>
      </c>
      <c r="U145" s="85">
        <f>SUM(F145:S145)</f>
        <v>102499</v>
      </c>
    </row>
    <row r="146" spans="1:21" ht="72">
      <c r="A146" s="164"/>
      <c r="B146" s="137"/>
      <c r="C146" s="162" t="s">
        <v>43</v>
      </c>
      <c r="D146" s="36" t="s">
        <v>336</v>
      </c>
      <c r="E146" s="85">
        <v>0</v>
      </c>
      <c r="F146" s="85">
        <v>0</v>
      </c>
      <c r="G146" s="85">
        <v>0</v>
      </c>
      <c r="H146" s="85"/>
      <c r="I146" s="85">
        <v>50</v>
      </c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>
        <f t="shared" si="57"/>
        <v>50</v>
      </c>
      <c r="U146" s="85">
        <f t="shared" si="58"/>
        <v>50</v>
      </c>
    </row>
    <row r="147" spans="1:21" ht="12.75" hidden="1">
      <c r="A147" s="164"/>
      <c r="B147" s="160" t="s">
        <v>47</v>
      </c>
      <c r="C147" s="160"/>
      <c r="D147" s="58" t="s">
        <v>48</v>
      </c>
      <c r="E147" s="128">
        <f>SUM(E148:E148)</f>
        <v>0</v>
      </c>
      <c r="F147" s="128">
        <f>SUM(F148:F148)</f>
        <v>0</v>
      </c>
      <c r="G147" s="128">
        <f>SUM(G148:G148)</f>
        <v>0</v>
      </c>
      <c r="H147" s="128">
        <f>SUM(H148:H148)</f>
        <v>0</v>
      </c>
      <c r="I147" s="128">
        <f aca="true" t="shared" si="63" ref="I147:S147">SUM(I148:I148)</f>
        <v>0</v>
      </c>
      <c r="J147" s="128">
        <f t="shared" si="63"/>
        <v>0</v>
      </c>
      <c r="K147" s="128">
        <f t="shared" si="63"/>
        <v>0</v>
      </c>
      <c r="L147" s="128">
        <f t="shared" si="63"/>
        <v>0</v>
      </c>
      <c r="M147" s="128">
        <f t="shared" si="63"/>
        <v>0</v>
      </c>
      <c r="N147" s="128">
        <f t="shared" si="63"/>
        <v>0</v>
      </c>
      <c r="O147" s="128">
        <f t="shared" si="63"/>
        <v>0</v>
      </c>
      <c r="P147" s="128">
        <f t="shared" si="63"/>
        <v>0</v>
      </c>
      <c r="Q147" s="128">
        <f t="shared" si="63"/>
        <v>0</v>
      </c>
      <c r="R147" s="128">
        <f t="shared" si="63"/>
        <v>0</v>
      </c>
      <c r="S147" s="128">
        <f t="shared" si="63"/>
        <v>0</v>
      </c>
      <c r="T147" s="128">
        <f>SUM(E147:S147)</f>
        <v>0</v>
      </c>
      <c r="U147" s="128">
        <f>SUM(F147:S147)</f>
        <v>0</v>
      </c>
    </row>
    <row r="148" spans="1:21" ht="30" hidden="1">
      <c r="A148" s="164"/>
      <c r="B148" s="137"/>
      <c r="C148" s="162" t="s">
        <v>353</v>
      </c>
      <c r="D148" s="36" t="s">
        <v>237</v>
      </c>
      <c r="E148" s="85">
        <v>0</v>
      </c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>
        <f>SUM(E148:S148)</f>
        <v>0</v>
      </c>
      <c r="U148" s="85">
        <f>SUM(F148:S148)</f>
        <v>0</v>
      </c>
    </row>
    <row r="149" spans="1:21" ht="12">
      <c r="A149" s="164"/>
      <c r="B149" s="160" t="s">
        <v>280</v>
      </c>
      <c r="C149" s="160"/>
      <c r="D149" s="41" t="s">
        <v>281</v>
      </c>
      <c r="E149" s="128">
        <f>SUM(E150:E151)</f>
        <v>142264</v>
      </c>
      <c r="F149" s="128">
        <f>SUM(F150:F151)</f>
        <v>0</v>
      </c>
      <c r="G149" s="128">
        <f>SUM(G150:G151)</f>
        <v>94943</v>
      </c>
      <c r="H149" s="128">
        <f>SUM(H150:H151)</f>
        <v>0</v>
      </c>
      <c r="I149" s="128">
        <f aca="true" t="shared" si="64" ref="I149:S149">SUM(I150:I151)</f>
        <v>0</v>
      </c>
      <c r="J149" s="128">
        <f t="shared" si="64"/>
        <v>0</v>
      </c>
      <c r="K149" s="128">
        <f t="shared" si="64"/>
        <v>205524</v>
      </c>
      <c r="L149" s="128">
        <f t="shared" si="64"/>
        <v>0</v>
      </c>
      <c r="M149" s="128">
        <f t="shared" si="64"/>
        <v>0</v>
      </c>
      <c r="N149" s="128">
        <f t="shared" si="64"/>
        <v>143148</v>
      </c>
      <c r="O149" s="128">
        <f t="shared" si="64"/>
        <v>0</v>
      </c>
      <c r="P149" s="128">
        <f t="shared" si="64"/>
        <v>0</v>
      </c>
      <c r="Q149" s="128">
        <f t="shared" si="64"/>
        <v>0</v>
      </c>
      <c r="R149" s="128">
        <f t="shared" si="64"/>
        <v>0</v>
      </c>
      <c r="S149" s="128">
        <f t="shared" si="64"/>
        <v>0</v>
      </c>
      <c r="T149" s="128">
        <f t="shared" si="57"/>
        <v>585879</v>
      </c>
      <c r="U149" s="128">
        <f t="shared" si="58"/>
        <v>443615</v>
      </c>
    </row>
    <row r="150" spans="1:21" ht="36">
      <c r="A150" s="164"/>
      <c r="B150" s="137"/>
      <c r="C150" s="162" t="s">
        <v>353</v>
      </c>
      <c r="D150" s="36" t="s">
        <v>237</v>
      </c>
      <c r="E150" s="85">
        <v>140264</v>
      </c>
      <c r="F150" s="85"/>
      <c r="G150" s="85">
        <v>94943</v>
      </c>
      <c r="H150" s="85"/>
      <c r="I150" s="85"/>
      <c r="J150" s="85"/>
      <c r="K150" s="85">
        <v>205524</v>
      </c>
      <c r="L150" s="85"/>
      <c r="M150" s="85"/>
      <c r="N150" s="85">
        <v>143148</v>
      </c>
      <c r="O150" s="85"/>
      <c r="P150" s="85"/>
      <c r="Q150" s="85"/>
      <c r="R150" s="85"/>
      <c r="S150" s="85"/>
      <c r="T150" s="85">
        <f t="shared" si="57"/>
        <v>583879</v>
      </c>
      <c r="U150" s="85">
        <f t="shared" si="58"/>
        <v>443615</v>
      </c>
    </row>
    <row r="151" spans="1:21" ht="72">
      <c r="A151" s="164"/>
      <c r="B151" s="137"/>
      <c r="C151" s="162" t="s">
        <v>43</v>
      </c>
      <c r="D151" s="36" t="s">
        <v>336</v>
      </c>
      <c r="E151" s="85">
        <v>2000</v>
      </c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>
        <f t="shared" si="57"/>
        <v>2000</v>
      </c>
      <c r="U151" s="85">
        <f t="shared" si="58"/>
        <v>0</v>
      </c>
    </row>
    <row r="152" spans="1:21" ht="12">
      <c r="A152" s="164"/>
      <c r="B152" s="160" t="s">
        <v>49</v>
      </c>
      <c r="C152" s="160"/>
      <c r="D152" s="41" t="s">
        <v>50</v>
      </c>
      <c r="E152" s="128">
        <f>SUM(E153:E156)</f>
        <v>172803</v>
      </c>
      <c r="F152" s="128">
        <f>SUM(F153:F156)</f>
        <v>0</v>
      </c>
      <c r="G152" s="128">
        <f>SUM(G153:G156)</f>
        <v>-935</v>
      </c>
      <c r="H152" s="128">
        <f>SUM(H153:H156)</f>
        <v>0</v>
      </c>
      <c r="I152" s="128">
        <f aca="true" t="shared" si="65" ref="I152:S152">SUM(I153:I156)</f>
        <v>0</v>
      </c>
      <c r="J152" s="128">
        <f t="shared" si="65"/>
        <v>0</v>
      </c>
      <c r="K152" s="128">
        <f t="shared" si="65"/>
        <v>1800</v>
      </c>
      <c r="L152" s="128">
        <f t="shared" si="65"/>
        <v>0</v>
      </c>
      <c r="M152" s="128">
        <f t="shared" si="65"/>
        <v>0</v>
      </c>
      <c r="N152" s="128">
        <f t="shared" si="65"/>
        <v>3600</v>
      </c>
      <c r="O152" s="128">
        <f t="shared" si="65"/>
        <v>0</v>
      </c>
      <c r="P152" s="128">
        <f t="shared" si="65"/>
        <v>0</v>
      </c>
      <c r="Q152" s="128">
        <f t="shared" si="65"/>
        <v>0</v>
      </c>
      <c r="R152" s="128">
        <f t="shared" si="65"/>
        <v>0</v>
      </c>
      <c r="S152" s="128">
        <f t="shared" si="65"/>
        <v>0</v>
      </c>
      <c r="T152" s="128">
        <f t="shared" si="57"/>
        <v>177268</v>
      </c>
      <c r="U152" s="128">
        <f t="shared" si="58"/>
        <v>4465</v>
      </c>
    </row>
    <row r="153" spans="1:21" ht="12">
      <c r="A153" s="164"/>
      <c r="B153" s="137"/>
      <c r="C153" s="162" t="s">
        <v>366</v>
      </c>
      <c r="D153" s="36" t="s">
        <v>367</v>
      </c>
      <c r="E153" s="85">
        <v>500</v>
      </c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>
        <f t="shared" si="57"/>
        <v>500</v>
      </c>
      <c r="U153" s="85">
        <f t="shared" si="58"/>
        <v>0</v>
      </c>
    </row>
    <row r="154" spans="1:21" ht="12">
      <c r="A154" s="164"/>
      <c r="B154" s="137"/>
      <c r="C154" s="162" t="s">
        <v>382</v>
      </c>
      <c r="D154" s="36" t="s">
        <v>383</v>
      </c>
      <c r="E154" s="85">
        <v>500</v>
      </c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>
        <f t="shared" si="57"/>
        <v>500</v>
      </c>
      <c r="U154" s="85">
        <f t="shared" si="58"/>
        <v>0</v>
      </c>
    </row>
    <row r="155" spans="1:21" ht="60">
      <c r="A155" s="164"/>
      <c r="B155" s="137"/>
      <c r="C155" s="162" t="s">
        <v>352</v>
      </c>
      <c r="D155" s="36" t="s">
        <v>250</v>
      </c>
      <c r="E155" s="85">
        <v>2735</v>
      </c>
      <c r="F155" s="85"/>
      <c r="G155" s="85">
        <v>-935</v>
      </c>
      <c r="H155" s="85"/>
      <c r="I155" s="85"/>
      <c r="J155" s="85"/>
      <c r="K155" s="85">
        <v>1800</v>
      </c>
      <c r="L155" s="85"/>
      <c r="M155" s="85"/>
      <c r="N155" s="85">
        <v>3600</v>
      </c>
      <c r="O155" s="85"/>
      <c r="P155" s="85"/>
      <c r="Q155" s="85"/>
      <c r="R155" s="85"/>
      <c r="S155" s="85"/>
      <c r="T155" s="85">
        <f t="shared" si="57"/>
        <v>7200</v>
      </c>
      <c r="U155" s="85">
        <f t="shared" si="58"/>
        <v>4465</v>
      </c>
    </row>
    <row r="156" spans="1:21" ht="36">
      <c r="A156" s="164"/>
      <c r="B156" s="137"/>
      <c r="C156" s="162" t="s">
        <v>353</v>
      </c>
      <c r="D156" s="36" t="s">
        <v>237</v>
      </c>
      <c r="E156" s="85">
        <v>169068</v>
      </c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>
        <f t="shared" si="57"/>
        <v>169068</v>
      </c>
      <c r="U156" s="85">
        <f t="shared" si="58"/>
        <v>0</v>
      </c>
    </row>
    <row r="157" spans="1:21" ht="24">
      <c r="A157" s="164"/>
      <c r="B157" s="160" t="s">
        <v>51</v>
      </c>
      <c r="C157" s="160"/>
      <c r="D157" s="41" t="s">
        <v>52</v>
      </c>
      <c r="E157" s="128">
        <f>SUM(E158:E160)</f>
        <v>11010</v>
      </c>
      <c r="F157" s="128">
        <f>SUM(F158:F160)</f>
        <v>0</v>
      </c>
      <c r="G157" s="128">
        <f>SUM(G158:G160)</f>
        <v>0</v>
      </c>
      <c r="H157" s="128">
        <f>SUM(H158:H160)</f>
        <v>0</v>
      </c>
      <c r="I157" s="128">
        <f aca="true" t="shared" si="66" ref="I157:S157">SUM(I158:I160)</f>
        <v>0</v>
      </c>
      <c r="J157" s="128">
        <f t="shared" si="66"/>
        <v>0</v>
      </c>
      <c r="K157" s="128">
        <f t="shared" si="66"/>
        <v>0</v>
      </c>
      <c r="L157" s="128">
        <f t="shared" si="66"/>
        <v>0</v>
      </c>
      <c r="M157" s="128">
        <f t="shared" si="66"/>
        <v>0</v>
      </c>
      <c r="N157" s="128">
        <f t="shared" si="66"/>
        <v>0</v>
      </c>
      <c r="O157" s="128">
        <f t="shared" si="66"/>
        <v>0</v>
      </c>
      <c r="P157" s="128">
        <f t="shared" si="66"/>
        <v>0</v>
      </c>
      <c r="Q157" s="128">
        <f t="shared" si="66"/>
        <v>0</v>
      </c>
      <c r="R157" s="128">
        <f t="shared" si="66"/>
        <v>0</v>
      </c>
      <c r="S157" s="128">
        <f t="shared" si="66"/>
        <v>0</v>
      </c>
      <c r="T157" s="128">
        <f t="shared" si="57"/>
        <v>11010</v>
      </c>
      <c r="U157" s="128">
        <f t="shared" si="58"/>
        <v>0</v>
      </c>
    </row>
    <row r="158" spans="1:21" ht="12">
      <c r="A158" s="164"/>
      <c r="B158" s="137"/>
      <c r="C158" s="162" t="s">
        <v>53</v>
      </c>
      <c r="D158" s="36" t="s">
        <v>54</v>
      </c>
      <c r="E158" s="85">
        <v>8000</v>
      </c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>
        <f t="shared" si="57"/>
        <v>8000</v>
      </c>
      <c r="U158" s="85">
        <f t="shared" si="58"/>
        <v>0</v>
      </c>
    </row>
    <row r="159" spans="1:21" ht="12">
      <c r="A159" s="164"/>
      <c r="B159" s="137"/>
      <c r="C159" s="162" t="s">
        <v>368</v>
      </c>
      <c r="D159" s="36" t="s">
        <v>484</v>
      </c>
      <c r="E159" s="85">
        <v>10</v>
      </c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>
        <f t="shared" si="57"/>
        <v>10</v>
      </c>
      <c r="U159" s="85">
        <f t="shared" si="58"/>
        <v>0</v>
      </c>
    </row>
    <row r="160" spans="1:21" ht="12">
      <c r="A160" s="164"/>
      <c r="B160" s="137"/>
      <c r="C160" s="162" t="s">
        <v>382</v>
      </c>
      <c r="D160" s="36" t="s">
        <v>383</v>
      </c>
      <c r="E160" s="85">
        <v>3000</v>
      </c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>
        <f t="shared" si="57"/>
        <v>3000</v>
      </c>
      <c r="U160" s="85">
        <f t="shared" si="58"/>
        <v>0</v>
      </c>
    </row>
    <row r="161" spans="1:21" ht="12">
      <c r="A161" s="164"/>
      <c r="B161" s="160" t="s">
        <v>55</v>
      </c>
      <c r="C161" s="160"/>
      <c r="D161" s="41" t="s">
        <v>385</v>
      </c>
      <c r="E161" s="128">
        <f>SUM(E162:E163)</f>
        <v>217674</v>
      </c>
      <c r="F161" s="128">
        <f>SUM(F162:F163)</f>
        <v>0</v>
      </c>
      <c r="G161" s="128">
        <f>SUM(G162:G163)</f>
        <v>7453229</v>
      </c>
      <c r="H161" s="128">
        <f>SUM(H162:H163)</f>
        <v>-3632</v>
      </c>
      <c r="I161" s="128">
        <f aca="true" t="shared" si="67" ref="I161:S161">SUM(I162:I163)</f>
        <v>0</v>
      </c>
      <c r="J161" s="128">
        <f t="shared" si="67"/>
        <v>0</v>
      </c>
      <c r="K161" s="128">
        <f t="shared" si="67"/>
        <v>-7453112</v>
      </c>
      <c r="L161" s="128">
        <f t="shared" si="67"/>
        <v>0</v>
      </c>
      <c r="M161" s="128">
        <f t="shared" si="67"/>
        <v>107652</v>
      </c>
      <c r="N161" s="128">
        <f t="shared" si="67"/>
        <v>0</v>
      </c>
      <c r="O161" s="128">
        <f t="shared" si="67"/>
        <v>165</v>
      </c>
      <c r="P161" s="128">
        <f t="shared" si="67"/>
        <v>14306</v>
      </c>
      <c r="Q161" s="128">
        <f t="shared" si="67"/>
        <v>0</v>
      </c>
      <c r="R161" s="128">
        <f t="shared" si="67"/>
        <v>0</v>
      </c>
      <c r="S161" s="128">
        <f t="shared" si="67"/>
        <v>0</v>
      </c>
      <c r="T161" s="128">
        <f t="shared" si="57"/>
        <v>336282</v>
      </c>
      <c r="U161" s="128">
        <f t="shared" si="58"/>
        <v>118608</v>
      </c>
    </row>
    <row r="162" spans="1:21" ht="60">
      <c r="A162" s="164"/>
      <c r="B162" s="137"/>
      <c r="C162" s="162" t="s">
        <v>352</v>
      </c>
      <c r="D162" s="36" t="s">
        <v>250</v>
      </c>
      <c r="E162" s="85">
        <v>0</v>
      </c>
      <c r="F162" s="85"/>
      <c r="G162" s="85">
        <v>7453229</v>
      </c>
      <c r="H162" s="85"/>
      <c r="I162" s="85"/>
      <c r="J162" s="85"/>
      <c r="K162" s="85">
        <v>-7453112</v>
      </c>
      <c r="L162" s="85"/>
      <c r="M162" s="85"/>
      <c r="N162" s="85"/>
      <c r="O162" s="85">
        <v>165</v>
      </c>
      <c r="P162" s="85"/>
      <c r="Q162" s="85"/>
      <c r="R162" s="85"/>
      <c r="S162" s="85"/>
      <c r="T162" s="85">
        <f t="shared" si="57"/>
        <v>282</v>
      </c>
      <c r="U162" s="85">
        <f t="shared" si="58"/>
        <v>282</v>
      </c>
    </row>
    <row r="163" spans="1:21" ht="36">
      <c r="A163" s="167"/>
      <c r="B163" s="137"/>
      <c r="C163" s="162" t="s">
        <v>353</v>
      </c>
      <c r="D163" s="36" t="s">
        <v>237</v>
      </c>
      <c r="E163" s="85">
        <v>217674</v>
      </c>
      <c r="F163" s="85"/>
      <c r="G163" s="85"/>
      <c r="H163" s="85">
        <v>-3632</v>
      </c>
      <c r="I163" s="85"/>
      <c r="J163" s="85"/>
      <c r="K163" s="85"/>
      <c r="L163" s="85"/>
      <c r="M163" s="85">
        <v>107652</v>
      </c>
      <c r="N163" s="85"/>
      <c r="O163" s="85"/>
      <c r="P163" s="85">
        <v>14306</v>
      </c>
      <c r="Q163" s="85"/>
      <c r="R163" s="85"/>
      <c r="S163" s="85"/>
      <c r="T163" s="85">
        <f t="shared" si="57"/>
        <v>336000</v>
      </c>
      <c r="U163" s="85">
        <f t="shared" si="58"/>
        <v>118326</v>
      </c>
    </row>
    <row r="164" spans="1:23" ht="12.75">
      <c r="A164" s="173" t="s">
        <v>56</v>
      </c>
      <c r="B164" s="156"/>
      <c r="C164" s="157"/>
      <c r="D164" s="44" t="s">
        <v>57</v>
      </c>
      <c r="E164" s="60">
        <f>E165</f>
        <v>0</v>
      </c>
      <c r="F164" s="60">
        <f>F165</f>
        <v>0</v>
      </c>
      <c r="G164" s="60">
        <f>G165</f>
        <v>0</v>
      </c>
      <c r="H164" s="60">
        <f>H165</f>
        <v>0</v>
      </c>
      <c r="I164" s="60">
        <f aca="true" t="shared" si="68" ref="I164:U164">I165</f>
        <v>220067</v>
      </c>
      <c r="J164" s="60">
        <f t="shared" si="68"/>
        <v>0</v>
      </c>
      <c r="K164" s="60">
        <f t="shared" si="68"/>
        <v>0</v>
      </c>
      <c r="L164" s="60">
        <f t="shared" si="68"/>
        <v>0</v>
      </c>
      <c r="M164" s="60">
        <f t="shared" si="68"/>
        <v>0</v>
      </c>
      <c r="N164" s="60">
        <f t="shared" si="68"/>
        <v>0</v>
      </c>
      <c r="O164" s="60">
        <f t="shared" si="68"/>
        <v>0</v>
      </c>
      <c r="P164" s="60">
        <f t="shared" si="68"/>
        <v>2000</v>
      </c>
      <c r="Q164" s="60">
        <f t="shared" si="68"/>
        <v>0</v>
      </c>
      <c r="R164" s="60">
        <f t="shared" si="68"/>
        <v>0</v>
      </c>
      <c r="S164" s="60">
        <f t="shared" si="68"/>
        <v>0</v>
      </c>
      <c r="T164" s="60">
        <f t="shared" si="68"/>
        <v>222067</v>
      </c>
      <c r="U164" s="60">
        <f t="shared" si="68"/>
        <v>222067</v>
      </c>
      <c r="V164" s="181">
        <f>VLOOKUP(A164,'[2]1D'!$A$12:$H$265,8,TRUE)</f>
        <v>328164</v>
      </c>
      <c r="W164" s="182">
        <f>T164-V164</f>
        <v>-106097</v>
      </c>
    </row>
    <row r="165" spans="1:21" ht="12">
      <c r="A165" s="168"/>
      <c r="B165" s="160" t="s">
        <v>58</v>
      </c>
      <c r="C165" s="160"/>
      <c r="D165" s="41" t="s">
        <v>59</v>
      </c>
      <c r="E165" s="128">
        <f>SUM(E166:E168)</f>
        <v>0</v>
      </c>
      <c r="F165" s="128">
        <f>SUM(F166:F168)</f>
        <v>0</v>
      </c>
      <c r="G165" s="128">
        <f>SUM(G166:G168)</f>
        <v>0</v>
      </c>
      <c r="H165" s="128">
        <f>SUM(H166:H168)</f>
        <v>0</v>
      </c>
      <c r="I165" s="128">
        <f aca="true" t="shared" si="69" ref="I165:S165">SUM(I166:I168)</f>
        <v>220067</v>
      </c>
      <c r="J165" s="128">
        <f t="shared" si="69"/>
        <v>0</v>
      </c>
      <c r="K165" s="128">
        <f t="shared" si="69"/>
        <v>0</v>
      </c>
      <c r="L165" s="128">
        <f t="shared" si="69"/>
        <v>0</v>
      </c>
      <c r="M165" s="128">
        <f t="shared" si="69"/>
        <v>0</v>
      </c>
      <c r="N165" s="128">
        <f t="shared" si="69"/>
        <v>0</v>
      </c>
      <c r="O165" s="128">
        <f t="shared" si="69"/>
        <v>0</v>
      </c>
      <c r="P165" s="128">
        <f t="shared" si="69"/>
        <v>2000</v>
      </c>
      <c r="Q165" s="128">
        <f t="shared" si="69"/>
        <v>0</v>
      </c>
      <c r="R165" s="128">
        <f t="shared" si="69"/>
        <v>0</v>
      </c>
      <c r="S165" s="128">
        <f t="shared" si="69"/>
        <v>0</v>
      </c>
      <c r="T165" s="128">
        <f>SUM(E165:S165)</f>
        <v>222067</v>
      </c>
      <c r="U165" s="128">
        <f>SUM(F165:S165)</f>
        <v>222067</v>
      </c>
    </row>
    <row r="166" spans="1:21" ht="36">
      <c r="A166" s="168"/>
      <c r="B166" s="137"/>
      <c r="C166" s="162" t="s">
        <v>353</v>
      </c>
      <c r="D166" s="36" t="s">
        <v>237</v>
      </c>
      <c r="E166" s="146"/>
      <c r="F166" s="85"/>
      <c r="G166" s="85"/>
      <c r="H166" s="85"/>
      <c r="I166" s="85">
        <v>220067</v>
      </c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>
        <f>SUM(E166:S166)</f>
        <v>220067</v>
      </c>
      <c r="U166" s="85">
        <f>SUM(F166:S166)</f>
        <v>220067</v>
      </c>
    </row>
    <row r="167" spans="1:21" ht="60">
      <c r="A167" s="168"/>
      <c r="B167" s="137"/>
      <c r="C167" s="162" t="s">
        <v>541</v>
      </c>
      <c r="D167" s="36" t="s">
        <v>542</v>
      </c>
      <c r="E167" s="146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>
        <f>2257-257</f>
        <v>2000</v>
      </c>
      <c r="Q167" s="85"/>
      <c r="R167" s="85"/>
      <c r="S167" s="85"/>
      <c r="T167" s="85">
        <f>SUM(E167:S167)</f>
        <v>2000</v>
      </c>
      <c r="U167" s="85">
        <f>SUM(F167:S167)</f>
        <v>2000</v>
      </c>
    </row>
    <row r="168" spans="1:21" ht="0.75" customHeight="1">
      <c r="A168" s="167"/>
      <c r="B168" s="137"/>
      <c r="C168" s="162" t="s">
        <v>276</v>
      </c>
      <c r="D168" s="36" t="s">
        <v>408</v>
      </c>
      <c r="E168" s="146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>
        <f>SUM(E168:S168)</f>
        <v>0</v>
      </c>
      <c r="U168" s="85">
        <f>SUM(F168:S168)</f>
        <v>0</v>
      </c>
    </row>
    <row r="169" spans="1:23" s="34" customFormat="1" ht="24">
      <c r="A169" s="157" t="s">
        <v>60</v>
      </c>
      <c r="B169" s="157"/>
      <c r="C169" s="157"/>
      <c r="D169" s="44" t="s">
        <v>61</v>
      </c>
      <c r="E169" s="60">
        <f>E170+E179+E175</f>
        <v>1096100</v>
      </c>
      <c r="F169" s="60">
        <f aca="true" t="shared" si="70" ref="F169:S169">F170+F179+F175</f>
        <v>33000</v>
      </c>
      <c r="G169" s="60">
        <f t="shared" si="70"/>
        <v>0</v>
      </c>
      <c r="H169" s="60">
        <f t="shared" si="70"/>
        <v>0</v>
      </c>
      <c r="I169" s="60">
        <f t="shared" si="70"/>
        <v>0</v>
      </c>
      <c r="J169" s="60">
        <f t="shared" si="70"/>
        <v>0</v>
      </c>
      <c r="K169" s="60">
        <f t="shared" si="70"/>
        <v>75000</v>
      </c>
      <c r="L169" s="60">
        <f t="shared" si="70"/>
        <v>0</v>
      </c>
      <c r="M169" s="60">
        <f t="shared" si="70"/>
        <v>0</v>
      </c>
      <c r="N169" s="60">
        <f>N170+N179+N175+N177</f>
        <v>5196</v>
      </c>
      <c r="O169" s="60">
        <f t="shared" si="70"/>
        <v>0</v>
      </c>
      <c r="P169" s="60">
        <f t="shared" si="70"/>
        <v>0</v>
      </c>
      <c r="Q169" s="60">
        <f t="shared" si="70"/>
        <v>0</v>
      </c>
      <c r="R169" s="60">
        <f t="shared" si="70"/>
        <v>0</v>
      </c>
      <c r="S169" s="60">
        <f t="shared" si="70"/>
        <v>0</v>
      </c>
      <c r="T169" s="60">
        <f>T170+T179+T175+T177</f>
        <v>1209296</v>
      </c>
      <c r="U169" s="60">
        <f>U170+U179+U175+U177</f>
        <v>113196</v>
      </c>
      <c r="V169" s="181">
        <f>VLOOKUP(A169,'[2]1D'!$A$12:$H$265,8,TRUE)</f>
        <v>1197363</v>
      </c>
      <c r="W169" s="182">
        <f>T169-V169</f>
        <v>11933</v>
      </c>
    </row>
    <row r="170" spans="1:23" s="34" customFormat="1" ht="12.75">
      <c r="A170" s="237"/>
      <c r="B170" s="160" t="s">
        <v>260</v>
      </c>
      <c r="C170" s="160"/>
      <c r="D170" s="43" t="s">
        <v>284</v>
      </c>
      <c r="E170" s="128">
        <f>SUM(E171:E174)</f>
        <v>1076100</v>
      </c>
      <c r="F170" s="128">
        <f>SUM(F171:F174)</f>
        <v>0</v>
      </c>
      <c r="G170" s="128">
        <f aca="true" t="shared" si="71" ref="G170:S170">SUM(G171:G174)</f>
        <v>0</v>
      </c>
      <c r="H170" s="128">
        <f t="shared" si="71"/>
        <v>0</v>
      </c>
      <c r="I170" s="128">
        <f t="shared" si="71"/>
        <v>0</v>
      </c>
      <c r="J170" s="128">
        <f t="shared" si="71"/>
        <v>0</v>
      </c>
      <c r="K170" s="128">
        <f t="shared" si="71"/>
        <v>0</v>
      </c>
      <c r="L170" s="128">
        <f t="shared" si="71"/>
        <v>0</v>
      </c>
      <c r="M170" s="128">
        <f t="shared" si="71"/>
        <v>0</v>
      </c>
      <c r="N170" s="128">
        <f t="shared" si="71"/>
        <v>4496</v>
      </c>
      <c r="O170" s="128">
        <f t="shared" si="71"/>
        <v>0</v>
      </c>
      <c r="P170" s="128">
        <f t="shared" si="71"/>
        <v>0</v>
      </c>
      <c r="Q170" s="128">
        <f t="shared" si="71"/>
        <v>0</v>
      </c>
      <c r="R170" s="128">
        <f t="shared" si="71"/>
        <v>0</v>
      </c>
      <c r="S170" s="128">
        <f t="shared" si="71"/>
        <v>0</v>
      </c>
      <c r="T170" s="128">
        <f>SUM(T171:T174)</f>
        <v>1080596</v>
      </c>
      <c r="U170" s="128">
        <f>SUM(U171:U174)</f>
        <v>4496</v>
      </c>
      <c r="V170" s="186"/>
      <c r="W170" s="186"/>
    </row>
    <row r="171" spans="1:23" s="34" customFormat="1" ht="36">
      <c r="A171" s="231"/>
      <c r="B171" s="137"/>
      <c r="C171" s="162" t="s">
        <v>7</v>
      </c>
      <c r="D171" s="36" t="s">
        <v>8</v>
      </c>
      <c r="E171" s="85">
        <v>1070000</v>
      </c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>
        <f>SUM(E171:S171)</f>
        <v>1070000</v>
      </c>
      <c r="U171" s="85">
        <f>SUM(F171:S171)</f>
        <v>0</v>
      </c>
      <c r="V171" s="186"/>
      <c r="W171" s="186"/>
    </row>
    <row r="172" spans="1:23" s="34" customFormat="1" ht="12.75">
      <c r="A172" s="231"/>
      <c r="B172" s="137"/>
      <c r="C172" s="199" t="s">
        <v>366</v>
      </c>
      <c r="D172" s="36" t="s">
        <v>367</v>
      </c>
      <c r="E172" s="85">
        <v>5000</v>
      </c>
      <c r="F172" s="85"/>
      <c r="G172" s="85"/>
      <c r="H172" s="85"/>
      <c r="I172" s="85"/>
      <c r="J172" s="85"/>
      <c r="K172" s="85"/>
      <c r="L172" s="85"/>
      <c r="M172" s="85"/>
      <c r="N172" s="85">
        <v>4000</v>
      </c>
      <c r="O172" s="85"/>
      <c r="P172" s="85"/>
      <c r="Q172" s="85"/>
      <c r="R172" s="85"/>
      <c r="S172" s="85"/>
      <c r="T172" s="85">
        <f>SUM(E172:S172)</f>
        <v>9000</v>
      </c>
      <c r="U172" s="85">
        <f>SUM(F172:S172)</f>
        <v>4000</v>
      </c>
      <c r="V172" s="186"/>
      <c r="W172" s="186"/>
    </row>
    <row r="173" spans="1:23" s="34" customFormat="1" ht="22.5">
      <c r="A173" s="238"/>
      <c r="B173" s="137"/>
      <c r="C173" s="199" t="s">
        <v>429</v>
      </c>
      <c r="D173" s="209" t="s">
        <v>486</v>
      </c>
      <c r="E173" s="85">
        <v>1100</v>
      </c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>
        <f>SUM(E173:S173)</f>
        <v>1100</v>
      </c>
      <c r="U173" s="85">
        <f>SUM(F173:S173)</f>
        <v>0</v>
      </c>
      <c r="V173" s="186"/>
      <c r="W173" s="186"/>
    </row>
    <row r="174" spans="1:23" s="34" customFormat="1" ht="56.25">
      <c r="A174" s="213"/>
      <c r="B174" s="137"/>
      <c r="C174" s="199" t="s">
        <v>531</v>
      </c>
      <c r="D174" s="209" t="s">
        <v>532</v>
      </c>
      <c r="E174" s="85"/>
      <c r="F174" s="85"/>
      <c r="G174" s="85"/>
      <c r="H174" s="85"/>
      <c r="I174" s="85"/>
      <c r="J174" s="85"/>
      <c r="K174" s="85"/>
      <c r="L174" s="85"/>
      <c r="M174" s="85"/>
      <c r="N174" s="85">
        <v>496</v>
      </c>
      <c r="O174" s="85"/>
      <c r="P174" s="85"/>
      <c r="Q174" s="85"/>
      <c r="R174" s="85"/>
      <c r="S174" s="85"/>
      <c r="T174" s="85">
        <f>SUM(E174:S174)</f>
        <v>496</v>
      </c>
      <c r="U174" s="85">
        <f>SUM(F174:S174)</f>
        <v>496</v>
      </c>
      <c r="V174" s="186"/>
      <c r="W174" s="186"/>
    </row>
    <row r="175" spans="1:23" s="34" customFormat="1" ht="33" customHeight="1">
      <c r="A175" s="213"/>
      <c r="B175" s="200" t="s">
        <v>520</v>
      </c>
      <c r="C175" s="200"/>
      <c r="D175" s="214" t="s">
        <v>521</v>
      </c>
      <c r="E175" s="128">
        <f>SUM(E176:E176)</f>
        <v>0</v>
      </c>
      <c r="F175" s="128">
        <f aca="true" t="shared" si="72" ref="F175:U175">SUM(F176:F176)</f>
        <v>0</v>
      </c>
      <c r="G175" s="128">
        <f t="shared" si="72"/>
        <v>0</v>
      </c>
      <c r="H175" s="128">
        <f t="shared" si="72"/>
        <v>0</v>
      </c>
      <c r="I175" s="128">
        <f t="shared" si="72"/>
        <v>0</v>
      </c>
      <c r="J175" s="128">
        <f t="shared" si="72"/>
        <v>0</v>
      </c>
      <c r="K175" s="128">
        <f t="shared" si="72"/>
        <v>44500</v>
      </c>
      <c r="L175" s="128">
        <f t="shared" si="72"/>
        <v>0</v>
      </c>
      <c r="M175" s="128">
        <f t="shared" si="72"/>
        <v>0</v>
      </c>
      <c r="N175" s="128">
        <f t="shared" si="72"/>
        <v>0</v>
      </c>
      <c r="O175" s="128">
        <f t="shared" si="72"/>
        <v>0</v>
      </c>
      <c r="P175" s="128">
        <f t="shared" si="72"/>
        <v>0</v>
      </c>
      <c r="Q175" s="128">
        <f t="shared" si="72"/>
        <v>0</v>
      </c>
      <c r="R175" s="128">
        <f t="shared" si="72"/>
        <v>0</v>
      </c>
      <c r="S175" s="128">
        <f t="shared" si="72"/>
        <v>0</v>
      </c>
      <c r="T175" s="128">
        <f t="shared" si="72"/>
        <v>44500</v>
      </c>
      <c r="U175" s="128">
        <f t="shared" si="72"/>
        <v>44500</v>
      </c>
      <c r="V175" s="186"/>
      <c r="W175" s="186"/>
    </row>
    <row r="176" spans="1:23" s="34" customFormat="1" ht="12.75">
      <c r="A176" s="213"/>
      <c r="B176" s="137"/>
      <c r="C176" s="199" t="s">
        <v>366</v>
      </c>
      <c r="D176" s="36" t="s">
        <v>367</v>
      </c>
      <c r="E176" s="85">
        <v>0</v>
      </c>
      <c r="F176" s="85"/>
      <c r="G176" s="85"/>
      <c r="H176" s="85"/>
      <c r="I176" s="85"/>
      <c r="J176" s="85"/>
      <c r="K176" s="85">
        <v>44500</v>
      </c>
      <c r="L176" s="85"/>
      <c r="M176" s="85"/>
      <c r="N176" s="85"/>
      <c r="O176" s="85"/>
      <c r="P176" s="85"/>
      <c r="Q176" s="85"/>
      <c r="R176" s="85"/>
      <c r="S176" s="85"/>
      <c r="T176" s="85">
        <f>SUM(E176:S176)</f>
        <v>44500</v>
      </c>
      <c r="U176" s="85">
        <f>SUM(F176:S176)</f>
        <v>44500</v>
      </c>
      <c r="V176" s="186"/>
      <c r="W176" s="186"/>
    </row>
    <row r="177" spans="1:23" s="34" customFormat="1" ht="24">
      <c r="A177" s="213"/>
      <c r="B177" s="218">
        <v>90020</v>
      </c>
      <c r="C177" s="215"/>
      <c r="D177" s="216" t="s">
        <v>533</v>
      </c>
      <c r="E177" s="217">
        <f>SUM(E178:E178)</f>
        <v>0</v>
      </c>
      <c r="F177" s="217">
        <f aca="true" t="shared" si="73" ref="F177:S177">SUM(F178:F178)</f>
        <v>0</v>
      </c>
      <c r="G177" s="217">
        <f t="shared" si="73"/>
        <v>0</v>
      </c>
      <c r="H177" s="217">
        <f t="shared" si="73"/>
        <v>0</v>
      </c>
      <c r="I177" s="217">
        <f t="shared" si="73"/>
        <v>0</v>
      </c>
      <c r="J177" s="217">
        <f t="shared" si="73"/>
        <v>0</v>
      </c>
      <c r="K177" s="217">
        <f t="shared" si="73"/>
        <v>0</v>
      </c>
      <c r="L177" s="217">
        <f t="shared" si="73"/>
        <v>0</v>
      </c>
      <c r="M177" s="217">
        <f t="shared" si="73"/>
        <v>0</v>
      </c>
      <c r="N177" s="217">
        <f t="shared" si="73"/>
        <v>700</v>
      </c>
      <c r="O177" s="217">
        <f t="shared" si="73"/>
        <v>0</v>
      </c>
      <c r="P177" s="217">
        <f t="shared" si="73"/>
        <v>0</v>
      </c>
      <c r="Q177" s="217">
        <f t="shared" si="73"/>
        <v>0</v>
      </c>
      <c r="R177" s="217">
        <f t="shared" si="73"/>
        <v>0</v>
      </c>
      <c r="S177" s="217">
        <f t="shared" si="73"/>
        <v>0</v>
      </c>
      <c r="T177" s="217">
        <f>SUM(T178:T178)</f>
        <v>700</v>
      </c>
      <c r="U177" s="217">
        <f>SUM(U178:U178)</f>
        <v>700</v>
      </c>
      <c r="V177" s="186"/>
      <c r="W177" s="186"/>
    </row>
    <row r="178" spans="1:23" s="34" customFormat="1" ht="12.75">
      <c r="A178" s="213"/>
      <c r="B178" s="137"/>
      <c r="C178" s="199" t="s">
        <v>366</v>
      </c>
      <c r="D178" s="36" t="s">
        <v>534</v>
      </c>
      <c r="E178" s="85"/>
      <c r="F178" s="85"/>
      <c r="G178" s="85"/>
      <c r="H178" s="85"/>
      <c r="I178" s="85"/>
      <c r="J178" s="85"/>
      <c r="K178" s="85"/>
      <c r="L178" s="85"/>
      <c r="M178" s="85"/>
      <c r="N178" s="85">
        <v>700</v>
      </c>
      <c r="O178" s="85"/>
      <c r="P178" s="85"/>
      <c r="Q178" s="85"/>
      <c r="R178" s="85"/>
      <c r="S178" s="85"/>
      <c r="T178" s="85">
        <f>SUM(E178:S178)</f>
        <v>700</v>
      </c>
      <c r="U178" s="85">
        <f>SUM(E178:S178)</f>
        <v>700</v>
      </c>
      <c r="V178" s="186"/>
      <c r="W178" s="186"/>
    </row>
    <row r="179" spans="1:23" s="34" customFormat="1" ht="12.75">
      <c r="A179" s="231"/>
      <c r="B179" s="200" t="s">
        <v>165</v>
      </c>
      <c r="C179" s="200"/>
      <c r="D179" s="43" t="s">
        <v>385</v>
      </c>
      <c r="E179" s="128">
        <f>SUM(E180:E182)</f>
        <v>20000</v>
      </c>
      <c r="F179" s="128">
        <f aca="true" t="shared" si="74" ref="F179:U179">SUM(F180:F182)</f>
        <v>33000</v>
      </c>
      <c r="G179" s="128">
        <f t="shared" si="74"/>
        <v>0</v>
      </c>
      <c r="H179" s="128">
        <f t="shared" si="74"/>
        <v>0</v>
      </c>
      <c r="I179" s="128">
        <f t="shared" si="74"/>
        <v>0</v>
      </c>
      <c r="J179" s="128">
        <f t="shared" si="74"/>
        <v>0</v>
      </c>
      <c r="K179" s="128">
        <f t="shared" si="74"/>
        <v>30500</v>
      </c>
      <c r="L179" s="128">
        <f t="shared" si="74"/>
        <v>0</v>
      </c>
      <c r="M179" s="128">
        <f t="shared" si="74"/>
        <v>0</v>
      </c>
      <c r="N179" s="128">
        <f t="shared" si="74"/>
        <v>0</v>
      </c>
      <c r="O179" s="128">
        <f t="shared" si="74"/>
        <v>0</v>
      </c>
      <c r="P179" s="128">
        <f t="shared" si="74"/>
        <v>0</v>
      </c>
      <c r="Q179" s="128">
        <f t="shared" si="74"/>
        <v>0</v>
      </c>
      <c r="R179" s="128">
        <f t="shared" si="74"/>
        <v>0</v>
      </c>
      <c r="S179" s="128">
        <f t="shared" si="74"/>
        <v>0</v>
      </c>
      <c r="T179" s="128">
        <f t="shared" si="74"/>
        <v>83500</v>
      </c>
      <c r="U179" s="128">
        <f t="shared" si="74"/>
        <v>63500</v>
      </c>
      <c r="V179" s="186"/>
      <c r="W179" s="186"/>
    </row>
    <row r="180" spans="1:23" s="34" customFormat="1" ht="12.75">
      <c r="A180" s="231"/>
      <c r="B180" s="137"/>
      <c r="C180" s="199" t="s">
        <v>382</v>
      </c>
      <c r="D180" s="36" t="s">
        <v>383</v>
      </c>
      <c r="E180" s="85">
        <v>2000</v>
      </c>
      <c r="F180" s="85"/>
      <c r="G180" s="85"/>
      <c r="H180" s="85"/>
      <c r="I180" s="85"/>
      <c r="J180" s="85"/>
      <c r="K180" s="85">
        <v>4575</v>
      </c>
      <c r="L180" s="85"/>
      <c r="M180" s="85"/>
      <c r="N180" s="85"/>
      <c r="O180" s="85"/>
      <c r="P180" s="85"/>
      <c r="Q180" s="85"/>
      <c r="R180" s="85"/>
      <c r="S180" s="85"/>
      <c r="T180" s="85">
        <f>SUM(E180:S180)</f>
        <v>6575</v>
      </c>
      <c r="U180" s="85">
        <f>SUM(F180:S180)</f>
        <v>4575</v>
      </c>
      <c r="V180" s="186"/>
      <c r="W180" s="186"/>
    </row>
    <row r="181" spans="1:23" s="34" customFormat="1" ht="36">
      <c r="A181" s="231"/>
      <c r="B181" s="137"/>
      <c r="C181" s="199" t="s">
        <v>487</v>
      </c>
      <c r="D181" s="36" t="s">
        <v>488</v>
      </c>
      <c r="E181" s="85">
        <v>18000</v>
      </c>
      <c r="F181" s="85"/>
      <c r="G181" s="85"/>
      <c r="H181" s="85"/>
      <c r="I181" s="85"/>
      <c r="J181" s="85"/>
      <c r="K181" s="85">
        <v>25925</v>
      </c>
      <c r="L181" s="85"/>
      <c r="M181" s="85"/>
      <c r="N181" s="85"/>
      <c r="O181" s="85"/>
      <c r="P181" s="85"/>
      <c r="Q181" s="85"/>
      <c r="R181" s="85"/>
      <c r="S181" s="85"/>
      <c r="T181" s="85">
        <f>SUM(E181:S181)</f>
        <v>43925</v>
      </c>
      <c r="U181" s="85">
        <f>SUM(F181:S181)</f>
        <v>25925</v>
      </c>
      <c r="V181" s="186"/>
      <c r="W181" s="186"/>
    </row>
    <row r="182" spans="1:23" s="34" customFormat="1" ht="60">
      <c r="A182" s="231"/>
      <c r="B182" s="137"/>
      <c r="C182" s="199" t="s">
        <v>246</v>
      </c>
      <c r="D182" s="36" t="s">
        <v>501</v>
      </c>
      <c r="E182" s="85">
        <v>0</v>
      </c>
      <c r="F182" s="85">
        <v>33000</v>
      </c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>
        <f>SUM(E182:S182)</f>
        <v>33000</v>
      </c>
      <c r="U182" s="85">
        <f>SUM(F182:S182)</f>
        <v>33000</v>
      </c>
      <c r="V182" s="186"/>
      <c r="W182" s="186"/>
    </row>
    <row r="183" spans="1:23" s="34" customFormat="1" ht="12.75">
      <c r="A183" s="157" t="s">
        <v>170</v>
      </c>
      <c r="B183" s="157"/>
      <c r="C183" s="157"/>
      <c r="D183" s="44" t="s">
        <v>171</v>
      </c>
      <c r="E183" s="60">
        <f>E184</f>
        <v>96000</v>
      </c>
      <c r="F183" s="60">
        <f>F184</f>
        <v>230600</v>
      </c>
      <c r="G183" s="60">
        <f>G184</f>
        <v>0</v>
      </c>
      <c r="H183" s="60">
        <f>H184</f>
        <v>0</v>
      </c>
      <c r="I183" s="60">
        <f aca="true" t="shared" si="75" ref="I183:U183">I184</f>
        <v>-47000</v>
      </c>
      <c r="J183" s="60">
        <f t="shared" si="75"/>
        <v>0</v>
      </c>
      <c r="K183" s="60">
        <f t="shared" si="75"/>
        <v>0</v>
      </c>
      <c r="L183" s="60">
        <f t="shared" si="75"/>
        <v>0</v>
      </c>
      <c r="M183" s="60">
        <f t="shared" si="75"/>
        <v>0</v>
      </c>
      <c r="N183" s="60">
        <f t="shared" si="75"/>
        <v>0</v>
      </c>
      <c r="O183" s="60">
        <f t="shared" si="75"/>
        <v>0</v>
      </c>
      <c r="P183" s="60">
        <f t="shared" si="75"/>
        <v>0</v>
      </c>
      <c r="Q183" s="60">
        <f t="shared" si="75"/>
        <v>0</v>
      </c>
      <c r="R183" s="60">
        <f t="shared" si="75"/>
        <v>0</v>
      </c>
      <c r="S183" s="60">
        <f t="shared" si="75"/>
        <v>0</v>
      </c>
      <c r="T183" s="60">
        <f t="shared" si="75"/>
        <v>279600</v>
      </c>
      <c r="U183" s="60">
        <f t="shared" si="75"/>
        <v>183600</v>
      </c>
      <c r="V183" s="181">
        <f>VLOOKUP(A183,'[2]1D'!$A$12:$H$265,8,TRUE)</f>
        <v>0</v>
      </c>
      <c r="W183" s="182">
        <f>T183-V183</f>
        <v>279600</v>
      </c>
    </row>
    <row r="184" spans="1:21" ht="12">
      <c r="A184" s="161"/>
      <c r="B184" s="160" t="s">
        <v>277</v>
      </c>
      <c r="C184" s="160"/>
      <c r="D184" s="43" t="s">
        <v>278</v>
      </c>
      <c r="E184" s="128">
        <f>SUM(E185:E186)</f>
        <v>96000</v>
      </c>
      <c r="F184" s="128">
        <f aca="true" t="shared" si="76" ref="F184:U184">SUM(F185:F186)</f>
        <v>230600</v>
      </c>
      <c r="G184" s="128">
        <f t="shared" si="76"/>
        <v>0</v>
      </c>
      <c r="H184" s="128">
        <f t="shared" si="76"/>
        <v>0</v>
      </c>
      <c r="I184" s="128">
        <f t="shared" si="76"/>
        <v>-47000</v>
      </c>
      <c r="J184" s="128">
        <f t="shared" si="76"/>
        <v>0</v>
      </c>
      <c r="K184" s="128">
        <f t="shared" si="76"/>
        <v>0</v>
      </c>
      <c r="L184" s="128">
        <f t="shared" si="76"/>
        <v>0</v>
      </c>
      <c r="M184" s="128">
        <f t="shared" si="76"/>
        <v>0</v>
      </c>
      <c r="N184" s="128">
        <f t="shared" si="76"/>
        <v>0</v>
      </c>
      <c r="O184" s="128">
        <f t="shared" si="76"/>
        <v>0</v>
      </c>
      <c r="P184" s="128">
        <f t="shared" si="76"/>
        <v>0</v>
      </c>
      <c r="Q184" s="128">
        <f t="shared" si="76"/>
        <v>0</v>
      </c>
      <c r="R184" s="128">
        <f t="shared" si="76"/>
        <v>0</v>
      </c>
      <c r="S184" s="128">
        <f t="shared" si="76"/>
        <v>0</v>
      </c>
      <c r="T184" s="128">
        <f t="shared" si="76"/>
        <v>279600</v>
      </c>
      <c r="U184" s="128">
        <f t="shared" si="76"/>
        <v>183600</v>
      </c>
    </row>
    <row r="185" spans="1:21" ht="48">
      <c r="A185" s="167"/>
      <c r="B185" s="155"/>
      <c r="C185" s="162" t="s">
        <v>194</v>
      </c>
      <c r="D185" s="36" t="s">
        <v>229</v>
      </c>
      <c r="E185" s="85">
        <v>96000</v>
      </c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>
        <f>SUM(E185:S185)</f>
        <v>96000</v>
      </c>
      <c r="U185" s="85">
        <f>SUM(F185:S185)</f>
        <v>0</v>
      </c>
    </row>
    <row r="186" spans="1:21" ht="60">
      <c r="A186" s="167"/>
      <c r="B186" s="155"/>
      <c r="C186" s="162" t="s">
        <v>246</v>
      </c>
      <c r="D186" s="36" t="s">
        <v>501</v>
      </c>
      <c r="E186" s="85">
        <v>0</v>
      </c>
      <c r="F186" s="85">
        <v>230600</v>
      </c>
      <c r="G186" s="85"/>
      <c r="H186" s="85"/>
      <c r="I186" s="85">
        <v>-47000</v>
      </c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>
        <f>SUM(E186:S186)</f>
        <v>183600</v>
      </c>
      <c r="U186" s="85">
        <f>SUM(F186:S186)</f>
        <v>183600</v>
      </c>
    </row>
    <row r="187" spans="1:23" s="38" customFormat="1" ht="31.5">
      <c r="A187" s="31"/>
      <c r="B187" s="31"/>
      <c r="C187" s="31"/>
      <c r="D187" s="178" t="s">
        <v>71</v>
      </c>
      <c r="E187" s="179">
        <f aca="true" t="shared" si="77" ref="E187:U187">E9+E15+E18+E27+E39+E55+E62+E96+E106+E128+E125+E183+E169+E164</f>
        <v>36108569.61</v>
      </c>
      <c r="F187" s="179">
        <f t="shared" si="77"/>
        <v>832267</v>
      </c>
      <c r="G187" s="179">
        <f t="shared" si="77"/>
        <v>7833154</v>
      </c>
      <c r="H187" s="179">
        <f t="shared" si="77"/>
        <v>-271776</v>
      </c>
      <c r="I187" s="179">
        <f t="shared" si="77"/>
        <v>195117</v>
      </c>
      <c r="J187" s="179">
        <f t="shared" si="77"/>
        <v>299884.25</v>
      </c>
      <c r="K187" s="179">
        <f t="shared" si="77"/>
        <v>534923.35</v>
      </c>
      <c r="L187" s="179">
        <f t="shared" si="77"/>
        <v>50000</v>
      </c>
      <c r="M187" s="179">
        <f t="shared" si="77"/>
        <v>-367657</v>
      </c>
      <c r="N187" s="179">
        <f t="shared" si="77"/>
        <v>661039.24</v>
      </c>
      <c r="O187" s="179">
        <f t="shared" si="77"/>
        <v>74811</v>
      </c>
      <c r="P187" s="179">
        <f t="shared" si="77"/>
        <v>534065.2</v>
      </c>
      <c r="Q187" s="179">
        <f t="shared" si="77"/>
        <v>0</v>
      </c>
      <c r="R187" s="179">
        <f t="shared" si="77"/>
        <v>0</v>
      </c>
      <c r="S187" s="179">
        <f t="shared" si="77"/>
        <v>0</v>
      </c>
      <c r="T187" s="179">
        <f t="shared" si="77"/>
        <v>46484397.65</v>
      </c>
      <c r="U187" s="179">
        <f t="shared" si="77"/>
        <v>10375828.04</v>
      </c>
      <c r="V187" s="117"/>
      <c r="W187" s="117"/>
    </row>
    <row r="188" spans="4:21" s="117" customFormat="1" ht="12">
      <c r="D188" s="118" t="s">
        <v>68</v>
      </c>
      <c r="E188" s="177">
        <f>E189+E193+E198+E201</f>
        <v>8519401</v>
      </c>
      <c r="F188" s="177">
        <f>F189+F193+F198+F201</f>
        <v>362267</v>
      </c>
      <c r="G188" s="177">
        <f>G189+G193+G198+G201</f>
        <v>7833154</v>
      </c>
      <c r="H188" s="177">
        <f>H189+H193+H198+H201</f>
        <v>20242</v>
      </c>
      <c r="I188" s="177">
        <f aca="true" t="shared" si="78" ref="I188:U188">I189+I193+I198+I201</f>
        <v>148067</v>
      </c>
      <c r="J188" s="177">
        <f t="shared" si="78"/>
        <v>299884.25</v>
      </c>
      <c r="K188" s="177">
        <f t="shared" si="78"/>
        <v>305868.35</v>
      </c>
      <c r="L188" s="177">
        <f t="shared" si="78"/>
        <v>0</v>
      </c>
      <c r="M188" s="177">
        <f t="shared" si="78"/>
        <v>-867657</v>
      </c>
      <c r="N188" s="177">
        <f t="shared" si="78"/>
        <v>211225.24</v>
      </c>
      <c r="O188" s="177">
        <f t="shared" si="78"/>
        <v>36361</v>
      </c>
      <c r="P188" s="177">
        <f t="shared" si="78"/>
        <v>532065.2</v>
      </c>
      <c r="Q188" s="177">
        <f t="shared" si="78"/>
        <v>0</v>
      </c>
      <c r="R188" s="177">
        <f t="shared" si="78"/>
        <v>0</v>
      </c>
      <c r="S188" s="177">
        <f t="shared" si="78"/>
        <v>0</v>
      </c>
      <c r="T188" s="177">
        <f t="shared" si="78"/>
        <v>17400878.04</v>
      </c>
      <c r="U188" s="177">
        <f t="shared" si="78"/>
        <v>8881477.04</v>
      </c>
    </row>
    <row r="189" spans="1:21" s="119" customFormat="1" ht="12">
      <c r="A189" s="117"/>
      <c r="D189" s="123" t="s">
        <v>213</v>
      </c>
      <c r="E189" s="124">
        <f>SUM(E190:E192)</f>
        <v>1899636</v>
      </c>
      <c r="F189" s="124">
        <f>SUM(F190:F192)</f>
        <v>-1333</v>
      </c>
      <c r="G189" s="124">
        <f>SUM(G190:G192)</f>
        <v>493601</v>
      </c>
      <c r="H189" s="124">
        <f>SUM(H190:H192)</f>
        <v>930</v>
      </c>
      <c r="I189" s="124">
        <f aca="true" t="shared" si="79" ref="I189:U189">SUM(I190:I192)</f>
        <v>220067</v>
      </c>
      <c r="J189" s="124">
        <f t="shared" si="79"/>
        <v>0</v>
      </c>
      <c r="K189" s="124">
        <f t="shared" si="79"/>
        <v>248907</v>
      </c>
      <c r="L189" s="124">
        <f t="shared" si="79"/>
        <v>0</v>
      </c>
      <c r="M189" s="124">
        <f t="shared" si="79"/>
        <v>-512657</v>
      </c>
      <c r="N189" s="124">
        <f t="shared" si="79"/>
        <v>188279</v>
      </c>
      <c r="O189" s="124">
        <f t="shared" si="79"/>
        <v>22296</v>
      </c>
      <c r="P189" s="124">
        <f t="shared" si="79"/>
        <v>14306</v>
      </c>
      <c r="Q189" s="124">
        <f t="shared" si="79"/>
        <v>0</v>
      </c>
      <c r="R189" s="124">
        <f t="shared" si="79"/>
        <v>0</v>
      </c>
      <c r="S189" s="124">
        <f t="shared" si="79"/>
        <v>0</v>
      </c>
      <c r="T189" s="124">
        <f t="shared" si="79"/>
        <v>2574032</v>
      </c>
      <c r="U189" s="124">
        <f t="shared" si="79"/>
        <v>674396</v>
      </c>
    </row>
    <row r="190" spans="4:21" s="117" customFormat="1" ht="12">
      <c r="D190" s="125">
        <v>2030</v>
      </c>
      <c r="E190" s="126">
        <f aca="true" t="shared" si="80" ref="E190:N192">SUMIF($C$9:$C$186,$D190,E$9:E$186)</f>
        <v>612570</v>
      </c>
      <c r="F190" s="126">
        <f t="shared" si="80"/>
        <v>-1333</v>
      </c>
      <c r="G190" s="126">
        <f t="shared" si="80"/>
        <v>493601</v>
      </c>
      <c r="H190" s="126">
        <f t="shared" si="80"/>
        <v>930</v>
      </c>
      <c r="I190" s="126">
        <f t="shared" si="80"/>
        <v>220067</v>
      </c>
      <c r="J190" s="126">
        <f t="shared" si="80"/>
        <v>0</v>
      </c>
      <c r="K190" s="126">
        <f t="shared" si="80"/>
        <v>248907</v>
      </c>
      <c r="L190" s="126">
        <f t="shared" si="80"/>
        <v>0</v>
      </c>
      <c r="M190" s="126">
        <f t="shared" si="80"/>
        <v>107652</v>
      </c>
      <c r="N190" s="126">
        <f t="shared" si="80"/>
        <v>188279</v>
      </c>
      <c r="O190" s="126">
        <f aca="true" t="shared" si="81" ref="O190:U192">SUMIF($C$9:$C$186,$D190,O$9:O$186)</f>
        <v>22296</v>
      </c>
      <c r="P190" s="126">
        <f t="shared" si="81"/>
        <v>14306</v>
      </c>
      <c r="Q190" s="126">
        <f t="shared" si="81"/>
        <v>0</v>
      </c>
      <c r="R190" s="126">
        <f t="shared" si="81"/>
        <v>0</v>
      </c>
      <c r="S190" s="126">
        <f t="shared" si="81"/>
        <v>0</v>
      </c>
      <c r="T190" s="126">
        <f t="shared" si="81"/>
        <v>1907275</v>
      </c>
      <c r="U190" s="126">
        <f t="shared" si="81"/>
        <v>1294705</v>
      </c>
    </row>
    <row r="191" spans="4:21" s="117" customFormat="1" ht="12">
      <c r="D191" s="125" t="s">
        <v>228</v>
      </c>
      <c r="E191" s="126">
        <f t="shared" si="80"/>
        <v>1287066</v>
      </c>
      <c r="F191" s="126">
        <f t="shared" si="80"/>
        <v>0</v>
      </c>
      <c r="G191" s="126">
        <f t="shared" si="80"/>
        <v>0</v>
      </c>
      <c r="H191" s="126">
        <f t="shared" si="80"/>
        <v>0</v>
      </c>
      <c r="I191" s="126">
        <f t="shared" si="80"/>
        <v>0</v>
      </c>
      <c r="J191" s="126">
        <f t="shared" si="80"/>
        <v>0</v>
      </c>
      <c r="K191" s="126">
        <f t="shared" si="80"/>
        <v>0</v>
      </c>
      <c r="L191" s="126">
        <f t="shared" si="80"/>
        <v>0</v>
      </c>
      <c r="M191" s="126">
        <f t="shared" si="80"/>
        <v>-620309</v>
      </c>
      <c r="N191" s="126">
        <f t="shared" si="80"/>
        <v>0</v>
      </c>
      <c r="O191" s="126">
        <f t="shared" si="81"/>
        <v>0</v>
      </c>
      <c r="P191" s="126">
        <f t="shared" si="81"/>
        <v>0</v>
      </c>
      <c r="Q191" s="126">
        <f t="shared" si="81"/>
        <v>0</v>
      </c>
      <c r="R191" s="126">
        <f t="shared" si="81"/>
        <v>0</v>
      </c>
      <c r="S191" s="126">
        <f t="shared" si="81"/>
        <v>0</v>
      </c>
      <c r="T191" s="126">
        <f t="shared" si="81"/>
        <v>666757</v>
      </c>
      <c r="U191" s="126">
        <f t="shared" si="81"/>
        <v>-620309</v>
      </c>
    </row>
    <row r="192" spans="4:21" s="117" customFormat="1" ht="12">
      <c r="D192" s="125"/>
      <c r="E192" s="126">
        <f t="shared" si="80"/>
        <v>0</v>
      </c>
      <c r="F192" s="126">
        <f t="shared" si="80"/>
        <v>0</v>
      </c>
      <c r="G192" s="126">
        <f t="shared" si="80"/>
        <v>0</v>
      </c>
      <c r="H192" s="126">
        <f t="shared" si="80"/>
        <v>0</v>
      </c>
      <c r="I192" s="126">
        <f t="shared" si="80"/>
        <v>0</v>
      </c>
      <c r="J192" s="126">
        <f t="shared" si="80"/>
        <v>0</v>
      </c>
      <c r="K192" s="126">
        <f t="shared" si="80"/>
        <v>0</v>
      </c>
      <c r="L192" s="126">
        <f t="shared" si="80"/>
        <v>0</v>
      </c>
      <c r="M192" s="126">
        <f t="shared" si="80"/>
        <v>0</v>
      </c>
      <c r="N192" s="126">
        <f t="shared" si="80"/>
        <v>0</v>
      </c>
      <c r="O192" s="126">
        <f t="shared" si="81"/>
        <v>0</v>
      </c>
      <c r="P192" s="126">
        <f t="shared" si="81"/>
        <v>0</v>
      </c>
      <c r="Q192" s="126">
        <f t="shared" si="81"/>
        <v>0</v>
      </c>
      <c r="R192" s="126">
        <f t="shared" si="81"/>
        <v>0</v>
      </c>
      <c r="S192" s="126">
        <f t="shared" si="81"/>
        <v>0</v>
      </c>
      <c r="T192" s="126">
        <f t="shared" si="81"/>
        <v>0</v>
      </c>
      <c r="U192" s="126">
        <f t="shared" si="81"/>
        <v>0</v>
      </c>
    </row>
    <row r="193" spans="4:21" s="119" customFormat="1" ht="12">
      <c r="D193" s="123" t="s">
        <v>214</v>
      </c>
      <c r="E193" s="124">
        <f>SUM(E194:E197)</f>
        <v>5904765</v>
      </c>
      <c r="F193" s="124">
        <f>SUM(F194:F197)</f>
        <v>0</v>
      </c>
      <c r="G193" s="124">
        <f>SUM(G194:G197)</f>
        <v>7339553</v>
      </c>
      <c r="H193" s="124">
        <f>SUM(H194:H197)</f>
        <v>19312</v>
      </c>
      <c r="I193" s="124">
        <f aca="true" t="shared" si="82" ref="I193:U193">SUM(I194:I197)</f>
        <v>0</v>
      </c>
      <c r="J193" s="124">
        <f t="shared" si="82"/>
        <v>299884.25</v>
      </c>
      <c r="K193" s="124">
        <f t="shared" si="82"/>
        <v>56961.35</v>
      </c>
      <c r="L193" s="124">
        <f t="shared" si="82"/>
        <v>0</v>
      </c>
      <c r="M193" s="124">
        <f t="shared" si="82"/>
        <v>0</v>
      </c>
      <c r="N193" s="124">
        <f t="shared" si="82"/>
        <v>22946.24</v>
      </c>
      <c r="O193" s="124">
        <f t="shared" si="82"/>
        <v>14065</v>
      </c>
      <c r="P193" s="124">
        <f t="shared" si="82"/>
        <v>517759.2</v>
      </c>
      <c r="Q193" s="124">
        <f t="shared" si="82"/>
        <v>0</v>
      </c>
      <c r="R193" s="124">
        <f t="shared" si="82"/>
        <v>0</v>
      </c>
      <c r="S193" s="124">
        <f t="shared" si="82"/>
        <v>0</v>
      </c>
      <c r="T193" s="124">
        <f t="shared" si="82"/>
        <v>14175246.04</v>
      </c>
      <c r="U193" s="124">
        <f t="shared" si="82"/>
        <v>8270481.04</v>
      </c>
    </row>
    <row r="194" spans="4:21" s="117" customFormat="1" ht="12">
      <c r="D194" s="125">
        <v>2010</v>
      </c>
      <c r="E194" s="126">
        <f aca="true" t="shared" si="83" ref="E194:U195">SUMIF($C$9:$C$186,$D194,E$9:E$186)</f>
        <v>5904765</v>
      </c>
      <c r="F194" s="126">
        <f t="shared" si="83"/>
        <v>0</v>
      </c>
      <c r="G194" s="126">
        <f t="shared" si="83"/>
        <v>7339553</v>
      </c>
      <c r="H194" s="126">
        <f t="shared" si="83"/>
        <v>19312</v>
      </c>
      <c r="I194" s="126">
        <f t="shared" si="83"/>
        <v>0</v>
      </c>
      <c r="J194" s="126">
        <f t="shared" si="83"/>
        <v>299884.25</v>
      </c>
      <c r="K194" s="126">
        <f t="shared" si="83"/>
        <v>-7396267.65</v>
      </c>
      <c r="L194" s="126">
        <f t="shared" si="83"/>
        <v>0</v>
      </c>
      <c r="M194" s="126">
        <f t="shared" si="83"/>
        <v>0</v>
      </c>
      <c r="N194" s="126">
        <f t="shared" si="83"/>
        <v>22946.24</v>
      </c>
      <c r="O194" s="126">
        <f t="shared" si="83"/>
        <v>14065</v>
      </c>
      <c r="P194" s="126">
        <f t="shared" si="83"/>
        <v>150021.2</v>
      </c>
      <c r="Q194" s="126">
        <f t="shared" si="83"/>
        <v>0</v>
      </c>
      <c r="R194" s="126">
        <f t="shared" si="83"/>
        <v>0</v>
      </c>
      <c r="S194" s="126">
        <f t="shared" si="83"/>
        <v>0</v>
      </c>
      <c r="T194" s="126">
        <f t="shared" si="83"/>
        <v>6354279.04</v>
      </c>
      <c r="U194" s="126">
        <f t="shared" si="83"/>
        <v>449514.04</v>
      </c>
    </row>
    <row r="195" spans="4:21" s="117" customFormat="1" ht="12">
      <c r="D195" s="125" t="s">
        <v>518</v>
      </c>
      <c r="E195" s="126">
        <f aca="true" t="shared" si="84" ref="E195:L197">SUMIF($C$9:$C$186,$D195,E$9:E$186)</f>
        <v>0</v>
      </c>
      <c r="F195" s="126">
        <f t="shared" si="84"/>
        <v>0</v>
      </c>
      <c r="G195" s="126">
        <f t="shared" si="84"/>
        <v>0</v>
      </c>
      <c r="H195" s="126">
        <f t="shared" si="84"/>
        <v>0</v>
      </c>
      <c r="I195" s="126">
        <f t="shared" si="84"/>
        <v>0</v>
      </c>
      <c r="J195" s="126">
        <f t="shared" si="84"/>
        <v>0</v>
      </c>
      <c r="K195" s="126">
        <f t="shared" si="84"/>
        <v>7453229</v>
      </c>
      <c r="L195" s="126">
        <f t="shared" si="84"/>
        <v>0</v>
      </c>
      <c r="M195" s="126">
        <f t="shared" si="83"/>
        <v>0</v>
      </c>
      <c r="N195" s="126">
        <f t="shared" si="83"/>
        <v>0</v>
      </c>
      <c r="O195" s="126">
        <f t="shared" si="83"/>
        <v>0</v>
      </c>
      <c r="P195" s="126">
        <f t="shared" si="83"/>
        <v>367738</v>
      </c>
      <c r="Q195" s="126">
        <f t="shared" si="83"/>
        <v>0</v>
      </c>
      <c r="R195" s="126">
        <f t="shared" si="83"/>
        <v>0</v>
      </c>
      <c r="S195" s="126">
        <f t="shared" si="83"/>
        <v>0</v>
      </c>
      <c r="T195" s="126">
        <f aca="true" t="shared" si="85" ref="T195:U197">SUMIF($C$9:$C$186,$D195,T$9:T$186)</f>
        <v>7820967</v>
      </c>
      <c r="U195" s="126">
        <f t="shared" si="85"/>
        <v>7820967</v>
      </c>
    </row>
    <row r="196" spans="4:21" s="117" customFormat="1" ht="12">
      <c r="D196" s="125">
        <v>6310</v>
      </c>
      <c r="E196" s="126">
        <f t="shared" si="84"/>
        <v>0</v>
      </c>
      <c r="F196" s="126">
        <f t="shared" si="84"/>
        <v>0</v>
      </c>
      <c r="G196" s="126">
        <f t="shared" si="84"/>
        <v>0</v>
      </c>
      <c r="H196" s="126">
        <f t="shared" si="84"/>
        <v>0</v>
      </c>
      <c r="I196" s="126">
        <f t="shared" si="84"/>
        <v>0</v>
      </c>
      <c r="J196" s="126">
        <f t="shared" si="84"/>
        <v>0</v>
      </c>
      <c r="K196" s="126">
        <f t="shared" si="84"/>
        <v>0</v>
      </c>
      <c r="L196" s="126">
        <f t="shared" si="84"/>
        <v>0</v>
      </c>
      <c r="M196" s="126">
        <f aca="true" t="shared" si="86" ref="M196:S197">SUMIF($C$9:$C$186,$D196,M$9:M$186)</f>
        <v>0</v>
      </c>
      <c r="N196" s="126">
        <f t="shared" si="86"/>
        <v>0</v>
      </c>
      <c r="O196" s="126">
        <f t="shared" si="86"/>
        <v>0</v>
      </c>
      <c r="P196" s="126">
        <f t="shared" si="86"/>
        <v>0</v>
      </c>
      <c r="Q196" s="126">
        <f t="shared" si="86"/>
        <v>0</v>
      </c>
      <c r="R196" s="126">
        <f t="shared" si="86"/>
        <v>0</v>
      </c>
      <c r="S196" s="126">
        <f t="shared" si="86"/>
        <v>0</v>
      </c>
      <c r="T196" s="126">
        <f t="shared" si="85"/>
        <v>0</v>
      </c>
      <c r="U196" s="126">
        <f t="shared" si="85"/>
        <v>0</v>
      </c>
    </row>
    <row r="197" spans="4:21" s="117" customFormat="1" ht="12">
      <c r="D197" s="125"/>
      <c r="E197" s="126">
        <f t="shared" si="84"/>
        <v>0</v>
      </c>
      <c r="F197" s="126">
        <f t="shared" si="84"/>
        <v>0</v>
      </c>
      <c r="G197" s="126">
        <f t="shared" si="84"/>
        <v>0</v>
      </c>
      <c r="H197" s="126">
        <f t="shared" si="84"/>
        <v>0</v>
      </c>
      <c r="I197" s="126">
        <f t="shared" si="84"/>
        <v>0</v>
      </c>
      <c r="J197" s="126">
        <f t="shared" si="84"/>
        <v>0</v>
      </c>
      <c r="K197" s="126">
        <f t="shared" si="84"/>
        <v>0</v>
      </c>
      <c r="L197" s="126">
        <f t="shared" si="84"/>
        <v>0</v>
      </c>
      <c r="M197" s="126">
        <f t="shared" si="86"/>
        <v>0</v>
      </c>
      <c r="N197" s="126">
        <f t="shared" si="86"/>
        <v>0</v>
      </c>
      <c r="O197" s="126">
        <f t="shared" si="86"/>
        <v>0</v>
      </c>
      <c r="P197" s="126">
        <f t="shared" si="86"/>
        <v>0</v>
      </c>
      <c r="Q197" s="126">
        <f t="shared" si="86"/>
        <v>0</v>
      </c>
      <c r="R197" s="126">
        <f t="shared" si="86"/>
        <v>0</v>
      </c>
      <c r="S197" s="126">
        <f t="shared" si="86"/>
        <v>0</v>
      </c>
      <c r="T197" s="126">
        <f t="shared" si="85"/>
        <v>0</v>
      </c>
      <c r="U197" s="126">
        <f t="shared" si="85"/>
        <v>0</v>
      </c>
    </row>
    <row r="198" spans="4:21" s="119" customFormat="1" ht="22.5">
      <c r="D198" s="123" t="s">
        <v>215</v>
      </c>
      <c r="E198" s="124">
        <f>SUM(E199:E200)</f>
        <v>0</v>
      </c>
      <c r="F198" s="124">
        <f>SUM(F199:F200)</f>
        <v>0</v>
      </c>
      <c r="G198" s="124">
        <f>SUM(G199:G200)</f>
        <v>0</v>
      </c>
      <c r="H198" s="124">
        <f>SUM(H199:H200)</f>
        <v>0</v>
      </c>
      <c r="I198" s="124">
        <f aca="true" t="shared" si="87" ref="I198:U198">SUM(I199:I200)</f>
        <v>0</v>
      </c>
      <c r="J198" s="124">
        <f t="shared" si="87"/>
        <v>0</v>
      </c>
      <c r="K198" s="124">
        <f t="shared" si="87"/>
        <v>0</v>
      </c>
      <c r="L198" s="124">
        <f t="shared" si="87"/>
        <v>0</v>
      </c>
      <c r="M198" s="124">
        <f t="shared" si="87"/>
        <v>0</v>
      </c>
      <c r="N198" s="124">
        <f t="shared" si="87"/>
        <v>0</v>
      </c>
      <c r="O198" s="124">
        <f t="shared" si="87"/>
        <v>0</v>
      </c>
      <c r="P198" s="124">
        <f t="shared" si="87"/>
        <v>0</v>
      </c>
      <c r="Q198" s="124">
        <f t="shared" si="87"/>
        <v>0</v>
      </c>
      <c r="R198" s="124">
        <f t="shared" si="87"/>
        <v>0</v>
      </c>
      <c r="S198" s="124">
        <f t="shared" si="87"/>
        <v>0</v>
      </c>
      <c r="T198" s="124">
        <f t="shared" si="87"/>
        <v>0</v>
      </c>
      <c r="U198" s="124">
        <f t="shared" si="87"/>
        <v>0</v>
      </c>
    </row>
    <row r="199" spans="4:21" s="117" customFormat="1" ht="12">
      <c r="D199" s="125" t="s">
        <v>203</v>
      </c>
      <c r="E199" s="126">
        <f aca="true" t="shared" si="88" ref="E199:N200">SUMIF($C$9:$C$186,$D199,E$9:E$186)</f>
        <v>0</v>
      </c>
      <c r="F199" s="126">
        <f t="shared" si="88"/>
        <v>0</v>
      </c>
      <c r="G199" s="126">
        <f t="shared" si="88"/>
        <v>0</v>
      </c>
      <c r="H199" s="126">
        <f t="shared" si="88"/>
        <v>0</v>
      </c>
      <c r="I199" s="126">
        <f t="shared" si="88"/>
        <v>0</v>
      </c>
      <c r="J199" s="126">
        <f t="shared" si="88"/>
        <v>0</v>
      </c>
      <c r="K199" s="126">
        <f t="shared" si="88"/>
        <v>0</v>
      </c>
      <c r="L199" s="126">
        <f t="shared" si="88"/>
        <v>0</v>
      </c>
      <c r="M199" s="126">
        <f t="shared" si="88"/>
        <v>0</v>
      </c>
      <c r="N199" s="126">
        <f t="shared" si="88"/>
        <v>0</v>
      </c>
      <c r="O199" s="126">
        <f aca="true" t="shared" si="89" ref="O199:U200">SUMIF($C$9:$C$186,$D199,O$9:O$186)</f>
        <v>0</v>
      </c>
      <c r="P199" s="126">
        <f t="shared" si="89"/>
        <v>0</v>
      </c>
      <c r="Q199" s="126">
        <f t="shared" si="89"/>
        <v>0</v>
      </c>
      <c r="R199" s="126">
        <f t="shared" si="89"/>
        <v>0</v>
      </c>
      <c r="S199" s="126">
        <f t="shared" si="89"/>
        <v>0</v>
      </c>
      <c r="T199" s="126">
        <f t="shared" si="89"/>
        <v>0</v>
      </c>
      <c r="U199" s="126">
        <f t="shared" si="89"/>
        <v>0</v>
      </c>
    </row>
    <row r="200" spans="4:21" s="117" customFormat="1" ht="12">
      <c r="D200" s="125"/>
      <c r="E200" s="126">
        <f t="shared" si="88"/>
        <v>0</v>
      </c>
      <c r="F200" s="126">
        <f t="shared" si="88"/>
        <v>0</v>
      </c>
      <c r="G200" s="126">
        <f t="shared" si="88"/>
        <v>0</v>
      </c>
      <c r="H200" s="126">
        <f t="shared" si="88"/>
        <v>0</v>
      </c>
      <c r="I200" s="126">
        <f t="shared" si="88"/>
        <v>0</v>
      </c>
      <c r="J200" s="126">
        <f t="shared" si="88"/>
        <v>0</v>
      </c>
      <c r="K200" s="126">
        <f t="shared" si="88"/>
        <v>0</v>
      </c>
      <c r="L200" s="126">
        <f t="shared" si="88"/>
        <v>0</v>
      </c>
      <c r="M200" s="126">
        <f t="shared" si="88"/>
        <v>0</v>
      </c>
      <c r="N200" s="126">
        <f t="shared" si="88"/>
        <v>0</v>
      </c>
      <c r="O200" s="126">
        <f t="shared" si="89"/>
        <v>0</v>
      </c>
      <c r="P200" s="126">
        <f t="shared" si="89"/>
        <v>0</v>
      </c>
      <c r="Q200" s="126">
        <f t="shared" si="89"/>
        <v>0</v>
      </c>
      <c r="R200" s="126">
        <f t="shared" si="89"/>
        <v>0</v>
      </c>
      <c r="S200" s="126">
        <f t="shared" si="89"/>
        <v>0</v>
      </c>
      <c r="T200" s="126">
        <f t="shared" si="89"/>
        <v>0</v>
      </c>
      <c r="U200" s="126">
        <f t="shared" si="89"/>
        <v>0</v>
      </c>
    </row>
    <row r="201" spans="4:21" s="119" customFormat="1" ht="22.5">
      <c r="D201" s="123" t="s">
        <v>216</v>
      </c>
      <c r="E201" s="124">
        <f>SUM(E202:E207)</f>
        <v>715000</v>
      </c>
      <c r="F201" s="124">
        <f>SUM(F202:F207)</f>
        <v>363600</v>
      </c>
      <c r="G201" s="124">
        <f>SUM(G202:G207)</f>
        <v>0</v>
      </c>
      <c r="H201" s="124">
        <f>SUM(H202:H207)</f>
        <v>0</v>
      </c>
      <c r="I201" s="124">
        <f aca="true" t="shared" si="90" ref="I201:U201">SUM(I202:I207)</f>
        <v>-72000</v>
      </c>
      <c r="J201" s="124">
        <f t="shared" si="90"/>
        <v>0</v>
      </c>
      <c r="K201" s="124">
        <f t="shared" si="90"/>
        <v>0</v>
      </c>
      <c r="L201" s="124">
        <f t="shared" si="90"/>
        <v>0</v>
      </c>
      <c r="M201" s="124">
        <f t="shared" si="90"/>
        <v>-355000</v>
      </c>
      <c r="N201" s="124">
        <f t="shared" si="90"/>
        <v>0</v>
      </c>
      <c r="O201" s="124">
        <f t="shared" si="90"/>
        <v>0</v>
      </c>
      <c r="P201" s="124">
        <f t="shared" si="90"/>
        <v>0</v>
      </c>
      <c r="Q201" s="124">
        <f t="shared" si="90"/>
        <v>0</v>
      </c>
      <c r="R201" s="124">
        <f t="shared" si="90"/>
        <v>0</v>
      </c>
      <c r="S201" s="124">
        <f t="shared" si="90"/>
        <v>0</v>
      </c>
      <c r="T201" s="124">
        <f t="shared" si="90"/>
        <v>651600</v>
      </c>
      <c r="U201" s="124">
        <f t="shared" si="90"/>
        <v>-63400</v>
      </c>
    </row>
    <row r="202" spans="4:21" s="117" customFormat="1" ht="12">
      <c r="D202" s="125">
        <v>2310</v>
      </c>
      <c r="E202" s="126">
        <f aca="true" t="shared" si="91" ref="E202:N207">SUMIF($C$9:$C$186,$D202,E$9:E$186)</f>
        <v>0</v>
      </c>
      <c r="F202" s="126">
        <f t="shared" si="91"/>
        <v>0</v>
      </c>
      <c r="G202" s="126">
        <f t="shared" si="91"/>
        <v>0</v>
      </c>
      <c r="H202" s="126">
        <f t="shared" si="91"/>
        <v>0</v>
      </c>
      <c r="I202" s="126">
        <f t="shared" si="91"/>
        <v>0</v>
      </c>
      <c r="J202" s="126">
        <f t="shared" si="91"/>
        <v>0</v>
      </c>
      <c r="K202" s="126">
        <f t="shared" si="91"/>
        <v>0</v>
      </c>
      <c r="L202" s="126">
        <f t="shared" si="91"/>
        <v>0</v>
      </c>
      <c r="M202" s="126">
        <f t="shared" si="91"/>
        <v>0</v>
      </c>
      <c r="N202" s="126">
        <f t="shared" si="91"/>
        <v>0</v>
      </c>
      <c r="O202" s="126">
        <f aca="true" t="shared" si="92" ref="O202:U207">SUMIF($C$9:$C$186,$D202,O$9:O$186)</f>
        <v>0</v>
      </c>
      <c r="P202" s="126">
        <f t="shared" si="92"/>
        <v>0</v>
      </c>
      <c r="Q202" s="126">
        <f t="shared" si="92"/>
        <v>0</v>
      </c>
      <c r="R202" s="126">
        <f t="shared" si="92"/>
        <v>0</v>
      </c>
      <c r="S202" s="126">
        <f t="shared" si="92"/>
        <v>0</v>
      </c>
      <c r="T202" s="126">
        <f t="shared" si="92"/>
        <v>0</v>
      </c>
      <c r="U202" s="126">
        <f t="shared" si="92"/>
        <v>0</v>
      </c>
    </row>
    <row r="203" spans="4:21" s="117" customFormat="1" ht="12">
      <c r="D203" s="125" t="s">
        <v>246</v>
      </c>
      <c r="E203" s="126">
        <f t="shared" si="91"/>
        <v>0</v>
      </c>
      <c r="F203" s="126">
        <f t="shared" si="91"/>
        <v>363600</v>
      </c>
      <c r="G203" s="126">
        <f t="shared" si="91"/>
        <v>0</v>
      </c>
      <c r="H203" s="126">
        <f t="shared" si="91"/>
        <v>0</v>
      </c>
      <c r="I203" s="126">
        <f t="shared" si="91"/>
        <v>-72000</v>
      </c>
      <c r="J203" s="126">
        <f t="shared" si="91"/>
        <v>0</v>
      </c>
      <c r="K203" s="126">
        <f t="shared" si="91"/>
        <v>0</v>
      </c>
      <c r="L203" s="126">
        <f t="shared" si="91"/>
        <v>0</v>
      </c>
      <c r="M203" s="126">
        <f t="shared" si="91"/>
        <v>0</v>
      </c>
      <c r="N203" s="126">
        <f t="shared" si="91"/>
        <v>0</v>
      </c>
      <c r="O203" s="126">
        <f t="shared" si="92"/>
        <v>0</v>
      </c>
      <c r="P203" s="126">
        <f t="shared" si="92"/>
        <v>0</v>
      </c>
      <c r="Q203" s="126">
        <f t="shared" si="92"/>
        <v>0</v>
      </c>
      <c r="R203" s="126">
        <f t="shared" si="92"/>
        <v>0</v>
      </c>
      <c r="S203" s="126">
        <f t="shared" si="92"/>
        <v>0</v>
      </c>
      <c r="T203" s="126">
        <f t="shared" si="92"/>
        <v>291600</v>
      </c>
      <c r="U203" s="126">
        <f t="shared" si="92"/>
        <v>291600</v>
      </c>
    </row>
    <row r="204" spans="4:21" s="117" customFormat="1" ht="12">
      <c r="D204" s="125" t="s">
        <v>379</v>
      </c>
      <c r="E204" s="126">
        <f t="shared" si="91"/>
        <v>715000</v>
      </c>
      <c r="F204" s="126">
        <f t="shared" si="91"/>
        <v>0</v>
      </c>
      <c r="G204" s="126">
        <f t="shared" si="91"/>
        <v>0</v>
      </c>
      <c r="H204" s="126">
        <f t="shared" si="91"/>
        <v>0</v>
      </c>
      <c r="I204" s="126">
        <f t="shared" si="91"/>
        <v>0</v>
      </c>
      <c r="J204" s="126">
        <f t="shared" si="91"/>
        <v>0</v>
      </c>
      <c r="K204" s="126">
        <f t="shared" si="91"/>
        <v>0</v>
      </c>
      <c r="L204" s="126">
        <f t="shared" si="91"/>
        <v>0</v>
      </c>
      <c r="M204" s="126">
        <f t="shared" si="91"/>
        <v>-355000</v>
      </c>
      <c r="N204" s="126">
        <f t="shared" si="91"/>
        <v>0</v>
      </c>
      <c r="O204" s="126">
        <f t="shared" si="92"/>
        <v>0</v>
      </c>
      <c r="P204" s="126">
        <f t="shared" si="92"/>
        <v>0</v>
      </c>
      <c r="Q204" s="126">
        <f t="shared" si="92"/>
        <v>0</v>
      </c>
      <c r="R204" s="126">
        <f t="shared" si="92"/>
        <v>0</v>
      </c>
      <c r="S204" s="126">
        <f t="shared" si="92"/>
        <v>0</v>
      </c>
      <c r="T204" s="126">
        <f t="shared" si="92"/>
        <v>360000</v>
      </c>
      <c r="U204" s="126">
        <f t="shared" si="92"/>
        <v>-355000</v>
      </c>
    </row>
    <row r="205" spans="4:21" s="117" customFormat="1" ht="12">
      <c r="D205" s="125" t="s">
        <v>320</v>
      </c>
      <c r="E205" s="126">
        <f t="shared" si="91"/>
        <v>0</v>
      </c>
      <c r="F205" s="126">
        <f t="shared" si="91"/>
        <v>0</v>
      </c>
      <c r="G205" s="126">
        <f t="shared" si="91"/>
        <v>0</v>
      </c>
      <c r="H205" s="126">
        <f t="shared" si="91"/>
        <v>0</v>
      </c>
      <c r="I205" s="126">
        <f t="shared" si="91"/>
        <v>0</v>
      </c>
      <c r="J205" s="126">
        <f t="shared" si="91"/>
        <v>0</v>
      </c>
      <c r="K205" s="126">
        <f t="shared" si="91"/>
        <v>0</v>
      </c>
      <c r="L205" s="126">
        <f t="shared" si="91"/>
        <v>0</v>
      </c>
      <c r="M205" s="126">
        <f t="shared" si="91"/>
        <v>0</v>
      </c>
      <c r="N205" s="126">
        <f t="shared" si="91"/>
        <v>0</v>
      </c>
      <c r="O205" s="126">
        <f t="shared" si="92"/>
        <v>0</v>
      </c>
      <c r="P205" s="126">
        <f t="shared" si="92"/>
        <v>0</v>
      </c>
      <c r="Q205" s="126">
        <f t="shared" si="92"/>
        <v>0</v>
      </c>
      <c r="R205" s="126">
        <f t="shared" si="92"/>
        <v>0</v>
      </c>
      <c r="S205" s="126">
        <f t="shared" si="92"/>
        <v>0</v>
      </c>
      <c r="T205" s="126">
        <f t="shared" si="92"/>
        <v>0</v>
      </c>
      <c r="U205" s="126">
        <f t="shared" si="92"/>
        <v>0</v>
      </c>
    </row>
    <row r="206" spans="4:21" s="117" customFormat="1" ht="12">
      <c r="D206" s="125" t="s">
        <v>209</v>
      </c>
      <c r="E206" s="126">
        <f t="shared" si="91"/>
        <v>0</v>
      </c>
      <c r="F206" s="126">
        <f t="shared" si="91"/>
        <v>0</v>
      </c>
      <c r="G206" s="126">
        <f t="shared" si="91"/>
        <v>0</v>
      </c>
      <c r="H206" s="126">
        <f t="shared" si="91"/>
        <v>0</v>
      </c>
      <c r="I206" s="126">
        <f t="shared" si="91"/>
        <v>0</v>
      </c>
      <c r="J206" s="126">
        <f t="shared" si="91"/>
        <v>0</v>
      </c>
      <c r="K206" s="126">
        <f t="shared" si="91"/>
        <v>0</v>
      </c>
      <c r="L206" s="126">
        <f t="shared" si="91"/>
        <v>0</v>
      </c>
      <c r="M206" s="126">
        <f t="shared" si="91"/>
        <v>0</v>
      </c>
      <c r="N206" s="126">
        <f t="shared" si="91"/>
        <v>0</v>
      </c>
      <c r="O206" s="126">
        <f t="shared" si="92"/>
        <v>0</v>
      </c>
      <c r="P206" s="126">
        <f t="shared" si="92"/>
        <v>0</v>
      </c>
      <c r="Q206" s="126">
        <f t="shared" si="92"/>
        <v>0</v>
      </c>
      <c r="R206" s="126">
        <f t="shared" si="92"/>
        <v>0</v>
      </c>
      <c r="S206" s="126">
        <f t="shared" si="92"/>
        <v>0</v>
      </c>
      <c r="T206" s="126">
        <f t="shared" si="92"/>
        <v>0</v>
      </c>
      <c r="U206" s="126">
        <f t="shared" si="92"/>
        <v>0</v>
      </c>
    </row>
    <row r="207" spans="4:21" s="117" customFormat="1" ht="12">
      <c r="D207" s="125"/>
      <c r="E207" s="126">
        <f t="shared" si="91"/>
        <v>0</v>
      </c>
      <c r="F207" s="126">
        <f t="shared" si="91"/>
        <v>0</v>
      </c>
      <c r="G207" s="126">
        <f t="shared" si="91"/>
        <v>0</v>
      </c>
      <c r="H207" s="126">
        <f t="shared" si="91"/>
        <v>0</v>
      </c>
      <c r="I207" s="126">
        <f t="shared" si="91"/>
        <v>0</v>
      </c>
      <c r="J207" s="126">
        <f t="shared" si="91"/>
        <v>0</v>
      </c>
      <c r="K207" s="126">
        <f t="shared" si="91"/>
        <v>0</v>
      </c>
      <c r="L207" s="126">
        <f t="shared" si="91"/>
        <v>0</v>
      </c>
      <c r="M207" s="126">
        <f t="shared" si="91"/>
        <v>0</v>
      </c>
      <c r="N207" s="126">
        <f t="shared" si="91"/>
        <v>0</v>
      </c>
      <c r="O207" s="126">
        <f t="shared" si="92"/>
        <v>0</v>
      </c>
      <c r="P207" s="126">
        <f t="shared" si="92"/>
        <v>0</v>
      </c>
      <c r="Q207" s="126">
        <f t="shared" si="92"/>
        <v>0</v>
      </c>
      <c r="R207" s="126">
        <f t="shared" si="92"/>
        <v>0</v>
      </c>
      <c r="S207" s="126">
        <f t="shared" si="92"/>
        <v>0</v>
      </c>
      <c r="T207" s="126">
        <f t="shared" si="92"/>
        <v>0</v>
      </c>
      <c r="U207" s="126">
        <f t="shared" si="92"/>
        <v>0</v>
      </c>
    </row>
    <row r="208" spans="4:21" s="119" customFormat="1" ht="12">
      <c r="D208" s="123" t="s">
        <v>217</v>
      </c>
      <c r="E208" s="124">
        <f>SUM(E209:E216)</f>
        <v>18000</v>
      </c>
      <c r="F208" s="124">
        <f>SUM(F209:F216)</f>
        <v>0</v>
      </c>
      <c r="G208" s="124">
        <f>SUM(G209:G216)</f>
        <v>0</v>
      </c>
      <c r="H208" s="124">
        <f>SUM(H209:H216)</f>
        <v>0</v>
      </c>
      <c r="I208" s="124">
        <f aca="true" t="shared" si="93" ref="I208:U208">SUM(I209:I216)</f>
        <v>0</v>
      </c>
      <c r="J208" s="124">
        <f t="shared" si="93"/>
        <v>0</v>
      </c>
      <c r="K208" s="124">
        <f t="shared" si="93"/>
        <v>25925</v>
      </c>
      <c r="L208" s="124">
        <f t="shared" si="93"/>
        <v>0</v>
      </c>
      <c r="M208" s="124">
        <f t="shared" si="93"/>
        <v>0</v>
      </c>
      <c r="N208" s="124">
        <f t="shared" si="93"/>
        <v>0</v>
      </c>
      <c r="O208" s="124">
        <f t="shared" si="93"/>
        <v>0</v>
      </c>
      <c r="P208" s="124">
        <f t="shared" si="93"/>
        <v>0</v>
      </c>
      <c r="Q208" s="124">
        <f t="shared" si="93"/>
        <v>0</v>
      </c>
      <c r="R208" s="124">
        <f t="shared" si="93"/>
        <v>0</v>
      </c>
      <c r="S208" s="124">
        <f t="shared" si="93"/>
        <v>0</v>
      </c>
      <c r="T208" s="124">
        <f t="shared" si="93"/>
        <v>43925</v>
      </c>
      <c r="U208" s="124">
        <f t="shared" si="93"/>
        <v>25925</v>
      </c>
    </row>
    <row r="209" spans="4:21" s="117" customFormat="1" ht="12">
      <c r="D209" s="125">
        <v>2440</v>
      </c>
      <c r="E209" s="126">
        <f aca="true" t="shared" si="94" ref="E209:N216">SUMIF($C$9:$C$186,$D209,E$9:E$186)</f>
        <v>18000</v>
      </c>
      <c r="F209" s="126">
        <f t="shared" si="94"/>
        <v>0</v>
      </c>
      <c r="G209" s="126">
        <f t="shared" si="94"/>
        <v>0</v>
      </c>
      <c r="H209" s="126">
        <f t="shared" si="94"/>
        <v>0</v>
      </c>
      <c r="I209" s="126">
        <f t="shared" si="94"/>
        <v>0</v>
      </c>
      <c r="J209" s="126">
        <f t="shared" si="94"/>
        <v>0</v>
      </c>
      <c r="K209" s="126">
        <f t="shared" si="94"/>
        <v>25925</v>
      </c>
      <c r="L209" s="126">
        <f t="shared" si="94"/>
        <v>0</v>
      </c>
      <c r="M209" s="126">
        <f t="shared" si="94"/>
        <v>0</v>
      </c>
      <c r="N209" s="126">
        <f t="shared" si="94"/>
        <v>0</v>
      </c>
      <c r="O209" s="126">
        <f aca="true" t="shared" si="95" ref="O209:U216">SUMIF($C$9:$C$186,$D209,O$9:O$186)</f>
        <v>0</v>
      </c>
      <c r="P209" s="126">
        <f t="shared" si="95"/>
        <v>0</v>
      </c>
      <c r="Q209" s="126">
        <f t="shared" si="95"/>
        <v>0</v>
      </c>
      <c r="R209" s="126">
        <f t="shared" si="95"/>
        <v>0</v>
      </c>
      <c r="S209" s="126">
        <f t="shared" si="95"/>
        <v>0</v>
      </c>
      <c r="T209" s="126">
        <f t="shared" si="95"/>
        <v>43925</v>
      </c>
      <c r="U209" s="126">
        <f t="shared" si="95"/>
        <v>25925</v>
      </c>
    </row>
    <row r="210" spans="4:21" s="117" customFormat="1" ht="12">
      <c r="D210" s="125" t="s">
        <v>201</v>
      </c>
      <c r="E210" s="126">
        <f t="shared" si="94"/>
        <v>0</v>
      </c>
      <c r="F210" s="126">
        <f t="shared" si="94"/>
        <v>0</v>
      </c>
      <c r="G210" s="126">
        <f t="shared" si="94"/>
        <v>0</v>
      </c>
      <c r="H210" s="126">
        <f t="shared" si="94"/>
        <v>0</v>
      </c>
      <c r="I210" s="126">
        <f t="shared" si="94"/>
        <v>0</v>
      </c>
      <c r="J210" s="126">
        <f t="shared" si="94"/>
        <v>0</v>
      </c>
      <c r="K210" s="126">
        <f t="shared" si="94"/>
        <v>0</v>
      </c>
      <c r="L210" s="126">
        <f t="shared" si="94"/>
        <v>0</v>
      </c>
      <c r="M210" s="126">
        <f t="shared" si="94"/>
        <v>0</v>
      </c>
      <c r="N210" s="126">
        <f t="shared" si="94"/>
        <v>0</v>
      </c>
      <c r="O210" s="126">
        <f t="shared" si="95"/>
        <v>0</v>
      </c>
      <c r="P210" s="126">
        <f t="shared" si="95"/>
        <v>0</v>
      </c>
      <c r="Q210" s="126">
        <f t="shared" si="95"/>
        <v>0</v>
      </c>
      <c r="R210" s="126">
        <f t="shared" si="95"/>
        <v>0</v>
      </c>
      <c r="S210" s="126">
        <f t="shared" si="95"/>
        <v>0</v>
      </c>
      <c r="T210" s="126">
        <f t="shared" si="95"/>
        <v>0</v>
      </c>
      <c r="U210" s="126">
        <f t="shared" si="95"/>
        <v>0</v>
      </c>
    </row>
    <row r="211" spans="4:21" s="117" customFormat="1" ht="12">
      <c r="D211" s="125" t="s">
        <v>276</v>
      </c>
      <c r="E211" s="126">
        <f t="shared" si="94"/>
        <v>0</v>
      </c>
      <c r="F211" s="126">
        <f t="shared" si="94"/>
        <v>0</v>
      </c>
      <c r="G211" s="126">
        <f t="shared" si="94"/>
        <v>0</v>
      </c>
      <c r="H211" s="126">
        <f t="shared" si="94"/>
        <v>0</v>
      </c>
      <c r="I211" s="126">
        <f t="shared" si="94"/>
        <v>0</v>
      </c>
      <c r="J211" s="126">
        <f t="shared" si="94"/>
        <v>0</v>
      </c>
      <c r="K211" s="126">
        <f t="shared" si="94"/>
        <v>0</v>
      </c>
      <c r="L211" s="126">
        <f t="shared" si="94"/>
        <v>0</v>
      </c>
      <c r="M211" s="126">
        <f t="shared" si="94"/>
        <v>0</v>
      </c>
      <c r="N211" s="126">
        <f t="shared" si="94"/>
        <v>0</v>
      </c>
      <c r="O211" s="126">
        <f t="shared" si="95"/>
        <v>0</v>
      </c>
      <c r="P211" s="126">
        <f t="shared" si="95"/>
        <v>0</v>
      </c>
      <c r="Q211" s="126">
        <f t="shared" si="95"/>
        <v>0</v>
      </c>
      <c r="R211" s="126">
        <f t="shared" si="95"/>
        <v>0</v>
      </c>
      <c r="S211" s="126">
        <f t="shared" si="95"/>
        <v>0</v>
      </c>
      <c r="T211" s="126">
        <f t="shared" si="95"/>
        <v>0</v>
      </c>
      <c r="U211" s="126">
        <f t="shared" si="95"/>
        <v>0</v>
      </c>
    </row>
    <row r="212" spans="4:21" s="117" customFormat="1" ht="12">
      <c r="D212" s="125">
        <v>2700</v>
      </c>
      <c r="E212" s="126">
        <f t="shared" si="94"/>
        <v>0</v>
      </c>
      <c r="F212" s="126">
        <f t="shared" si="94"/>
        <v>0</v>
      </c>
      <c r="G212" s="126">
        <f t="shared" si="94"/>
        <v>0</v>
      </c>
      <c r="H212" s="126">
        <f t="shared" si="94"/>
        <v>0</v>
      </c>
      <c r="I212" s="126">
        <f t="shared" si="94"/>
        <v>0</v>
      </c>
      <c r="J212" s="126">
        <f t="shared" si="94"/>
        <v>0</v>
      </c>
      <c r="K212" s="126">
        <f t="shared" si="94"/>
        <v>0</v>
      </c>
      <c r="L212" s="126">
        <f t="shared" si="94"/>
        <v>0</v>
      </c>
      <c r="M212" s="126">
        <f t="shared" si="94"/>
        <v>0</v>
      </c>
      <c r="N212" s="126">
        <f t="shared" si="94"/>
        <v>0</v>
      </c>
      <c r="O212" s="126">
        <f t="shared" si="95"/>
        <v>0</v>
      </c>
      <c r="P212" s="126">
        <f t="shared" si="95"/>
        <v>0</v>
      </c>
      <c r="Q212" s="126">
        <f t="shared" si="95"/>
        <v>0</v>
      </c>
      <c r="R212" s="126">
        <f t="shared" si="95"/>
        <v>0</v>
      </c>
      <c r="S212" s="126">
        <f t="shared" si="95"/>
        <v>0</v>
      </c>
      <c r="T212" s="126">
        <f t="shared" si="95"/>
        <v>0</v>
      </c>
      <c r="U212" s="126">
        <f t="shared" si="95"/>
        <v>0</v>
      </c>
    </row>
    <row r="213" spans="4:21" s="117" customFormat="1" ht="12">
      <c r="D213" s="125" t="s">
        <v>202</v>
      </c>
      <c r="E213" s="126">
        <f t="shared" si="94"/>
        <v>0</v>
      </c>
      <c r="F213" s="126">
        <f t="shared" si="94"/>
        <v>0</v>
      </c>
      <c r="G213" s="126">
        <f t="shared" si="94"/>
        <v>0</v>
      </c>
      <c r="H213" s="126">
        <f t="shared" si="94"/>
        <v>0</v>
      </c>
      <c r="I213" s="126">
        <f t="shared" si="94"/>
        <v>0</v>
      </c>
      <c r="J213" s="126">
        <f t="shared" si="94"/>
        <v>0</v>
      </c>
      <c r="K213" s="126">
        <f t="shared" si="94"/>
        <v>0</v>
      </c>
      <c r="L213" s="126">
        <f t="shared" si="94"/>
        <v>0</v>
      </c>
      <c r="M213" s="126">
        <f t="shared" si="94"/>
        <v>0</v>
      </c>
      <c r="N213" s="126">
        <f t="shared" si="94"/>
        <v>0</v>
      </c>
      <c r="O213" s="126">
        <f t="shared" si="95"/>
        <v>0</v>
      </c>
      <c r="P213" s="126">
        <f t="shared" si="95"/>
        <v>0</v>
      </c>
      <c r="Q213" s="126">
        <f t="shared" si="95"/>
        <v>0</v>
      </c>
      <c r="R213" s="126">
        <f t="shared" si="95"/>
        <v>0</v>
      </c>
      <c r="S213" s="126">
        <f t="shared" si="95"/>
        <v>0</v>
      </c>
      <c r="T213" s="126">
        <f t="shared" si="95"/>
        <v>0</v>
      </c>
      <c r="U213" s="126">
        <f t="shared" si="95"/>
        <v>0</v>
      </c>
    </row>
    <row r="214" spans="4:21" s="117" customFormat="1" ht="12">
      <c r="D214" s="125" t="s">
        <v>230</v>
      </c>
      <c r="E214" s="126">
        <f t="shared" si="94"/>
        <v>0</v>
      </c>
      <c r="F214" s="126">
        <f t="shared" si="94"/>
        <v>0</v>
      </c>
      <c r="G214" s="126">
        <f t="shared" si="94"/>
        <v>0</v>
      </c>
      <c r="H214" s="126">
        <f t="shared" si="94"/>
        <v>0</v>
      </c>
      <c r="I214" s="126">
        <f t="shared" si="94"/>
        <v>0</v>
      </c>
      <c r="J214" s="126">
        <f t="shared" si="94"/>
        <v>0</v>
      </c>
      <c r="K214" s="126">
        <f t="shared" si="94"/>
        <v>0</v>
      </c>
      <c r="L214" s="126">
        <f t="shared" si="94"/>
        <v>0</v>
      </c>
      <c r="M214" s="126">
        <f t="shared" si="94"/>
        <v>0</v>
      </c>
      <c r="N214" s="126">
        <f t="shared" si="94"/>
        <v>0</v>
      </c>
      <c r="O214" s="126">
        <f t="shared" si="95"/>
        <v>0</v>
      </c>
      <c r="P214" s="126">
        <f t="shared" si="95"/>
        <v>0</v>
      </c>
      <c r="Q214" s="126">
        <f t="shared" si="95"/>
        <v>0</v>
      </c>
      <c r="R214" s="126">
        <f t="shared" si="95"/>
        <v>0</v>
      </c>
      <c r="S214" s="126">
        <f t="shared" si="95"/>
        <v>0</v>
      </c>
      <c r="T214" s="126">
        <f t="shared" si="95"/>
        <v>0</v>
      </c>
      <c r="U214" s="126">
        <f t="shared" si="95"/>
        <v>0</v>
      </c>
    </row>
    <row r="215" spans="4:21" s="117" customFormat="1" ht="12">
      <c r="D215" s="125"/>
      <c r="E215" s="126">
        <f t="shared" si="94"/>
        <v>0</v>
      </c>
      <c r="F215" s="126">
        <f t="shared" si="94"/>
        <v>0</v>
      </c>
      <c r="G215" s="126">
        <f t="shared" si="94"/>
        <v>0</v>
      </c>
      <c r="H215" s="126">
        <f t="shared" si="94"/>
        <v>0</v>
      </c>
      <c r="I215" s="126">
        <f t="shared" si="94"/>
        <v>0</v>
      </c>
      <c r="J215" s="126">
        <f t="shared" si="94"/>
        <v>0</v>
      </c>
      <c r="K215" s="126">
        <f t="shared" si="94"/>
        <v>0</v>
      </c>
      <c r="L215" s="126">
        <f t="shared" si="94"/>
        <v>0</v>
      </c>
      <c r="M215" s="126">
        <f t="shared" si="94"/>
        <v>0</v>
      </c>
      <c r="N215" s="126">
        <f t="shared" si="94"/>
        <v>0</v>
      </c>
      <c r="O215" s="126">
        <f t="shared" si="95"/>
        <v>0</v>
      </c>
      <c r="P215" s="126">
        <f t="shared" si="95"/>
        <v>0</v>
      </c>
      <c r="Q215" s="126">
        <f t="shared" si="95"/>
        <v>0</v>
      </c>
      <c r="R215" s="126">
        <f t="shared" si="95"/>
        <v>0</v>
      </c>
      <c r="S215" s="126">
        <f t="shared" si="95"/>
        <v>0</v>
      </c>
      <c r="T215" s="126">
        <f t="shared" si="95"/>
        <v>0</v>
      </c>
      <c r="U215" s="126">
        <f t="shared" si="95"/>
        <v>0</v>
      </c>
    </row>
    <row r="216" spans="4:21" s="117" customFormat="1" ht="12">
      <c r="D216" s="125"/>
      <c r="E216" s="126">
        <f t="shared" si="94"/>
        <v>0</v>
      </c>
      <c r="F216" s="126">
        <f t="shared" si="94"/>
        <v>0</v>
      </c>
      <c r="G216" s="126">
        <f t="shared" si="94"/>
        <v>0</v>
      </c>
      <c r="H216" s="126">
        <f t="shared" si="94"/>
        <v>0</v>
      </c>
      <c r="I216" s="126">
        <f t="shared" si="94"/>
        <v>0</v>
      </c>
      <c r="J216" s="126">
        <f t="shared" si="94"/>
        <v>0</v>
      </c>
      <c r="K216" s="126">
        <f t="shared" si="94"/>
        <v>0</v>
      </c>
      <c r="L216" s="126">
        <f t="shared" si="94"/>
        <v>0</v>
      </c>
      <c r="M216" s="126">
        <f t="shared" si="94"/>
        <v>0</v>
      </c>
      <c r="N216" s="126">
        <f t="shared" si="94"/>
        <v>0</v>
      </c>
      <c r="O216" s="126">
        <f t="shared" si="95"/>
        <v>0</v>
      </c>
      <c r="P216" s="126">
        <f t="shared" si="95"/>
        <v>0</v>
      </c>
      <c r="Q216" s="126">
        <f t="shared" si="95"/>
        <v>0</v>
      </c>
      <c r="R216" s="126">
        <f t="shared" si="95"/>
        <v>0</v>
      </c>
      <c r="S216" s="126">
        <f t="shared" si="95"/>
        <v>0</v>
      </c>
      <c r="T216" s="126">
        <f t="shared" si="95"/>
        <v>0</v>
      </c>
      <c r="U216" s="126">
        <f t="shared" si="95"/>
        <v>0</v>
      </c>
    </row>
    <row r="217" spans="4:21" s="119" customFormat="1" ht="12">
      <c r="D217" s="123" t="s">
        <v>218</v>
      </c>
      <c r="E217" s="124">
        <f>SUM(E218:E220)</f>
        <v>96000</v>
      </c>
      <c r="F217" s="124">
        <f>SUM(F218:F220)</f>
        <v>0</v>
      </c>
      <c r="G217" s="124">
        <f>SUM(G218:G220)</f>
        <v>0</v>
      </c>
      <c r="H217" s="124">
        <f>SUM(H218:H220)</f>
        <v>0</v>
      </c>
      <c r="I217" s="124">
        <f aca="true" t="shared" si="96" ref="I217:U217">SUM(I218:I220)</f>
        <v>0</v>
      </c>
      <c r="J217" s="124">
        <f t="shared" si="96"/>
        <v>0</v>
      </c>
      <c r="K217" s="124">
        <f t="shared" si="96"/>
        <v>0</v>
      </c>
      <c r="L217" s="124">
        <f t="shared" si="96"/>
        <v>0</v>
      </c>
      <c r="M217" s="124">
        <f t="shared" si="96"/>
        <v>0</v>
      </c>
      <c r="N217" s="124">
        <f t="shared" si="96"/>
        <v>0</v>
      </c>
      <c r="O217" s="124">
        <f t="shared" si="96"/>
        <v>0</v>
      </c>
      <c r="P217" s="124">
        <f t="shared" si="96"/>
        <v>0</v>
      </c>
      <c r="Q217" s="124">
        <f t="shared" si="96"/>
        <v>0</v>
      </c>
      <c r="R217" s="124">
        <f t="shared" si="96"/>
        <v>0</v>
      </c>
      <c r="S217" s="124">
        <f t="shared" si="96"/>
        <v>0</v>
      </c>
      <c r="T217" s="124">
        <f t="shared" si="96"/>
        <v>96000</v>
      </c>
      <c r="U217" s="124">
        <f t="shared" si="96"/>
        <v>0</v>
      </c>
    </row>
    <row r="218" spans="4:21" s="117" customFormat="1" ht="12">
      <c r="D218" s="125" t="s">
        <v>194</v>
      </c>
      <c r="E218" s="126">
        <f aca="true" t="shared" si="97" ref="E218:N220">SUMIF($C$9:$C$186,$D218,E$9:E$186)</f>
        <v>96000</v>
      </c>
      <c r="F218" s="126">
        <f t="shared" si="97"/>
        <v>0</v>
      </c>
      <c r="G218" s="126">
        <f t="shared" si="97"/>
        <v>0</v>
      </c>
      <c r="H218" s="126">
        <f t="shared" si="97"/>
        <v>0</v>
      </c>
      <c r="I218" s="126">
        <f t="shared" si="97"/>
        <v>0</v>
      </c>
      <c r="J218" s="126">
        <f t="shared" si="97"/>
        <v>0</v>
      </c>
      <c r="K218" s="126">
        <f t="shared" si="97"/>
        <v>0</v>
      </c>
      <c r="L218" s="126">
        <f t="shared" si="97"/>
        <v>0</v>
      </c>
      <c r="M218" s="126">
        <f t="shared" si="97"/>
        <v>0</v>
      </c>
      <c r="N218" s="126">
        <f t="shared" si="97"/>
        <v>0</v>
      </c>
      <c r="O218" s="126">
        <f aca="true" t="shared" si="98" ref="O218:U220">SUMIF($C$9:$C$186,$D218,O$9:O$186)</f>
        <v>0</v>
      </c>
      <c r="P218" s="126">
        <f t="shared" si="98"/>
        <v>0</v>
      </c>
      <c r="Q218" s="126">
        <f t="shared" si="98"/>
        <v>0</v>
      </c>
      <c r="R218" s="126">
        <f t="shared" si="98"/>
        <v>0</v>
      </c>
      <c r="S218" s="126">
        <f t="shared" si="98"/>
        <v>0</v>
      </c>
      <c r="T218" s="126">
        <f t="shared" si="98"/>
        <v>96000</v>
      </c>
      <c r="U218" s="126">
        <f t="shared" si="98"/>
        <v>0</v>
      </c>
    </row>
    <row r="219" spans="4:21" s="117" customFormat="1" ht="12">
      <c r="D219" s="125">
        <v>6299</v>
      </c>
      <c r="E219" s="126">
        <f t="shared" si="97"/>
        <v>0</v>
      </c>
      <c r="F219" s="126">
        <f t="shared" si="97"/>
        <v>0</v>
      </c>
      <c r="G219" s="126">
        <f t="shared" si="97"/>
        <v>0</v>
      </c>
      <c r="H219" s="126">
        <f t="shared" si="97"/>
        <v>0</v>
      </c>
      <c r="I219" s="126">
        <f t="shared" si="97"/>
        <v>0</v>
      </c>
      <c r="J219" s="126">
        <f t="shared" si="97"/>
        <v>0</v>
      </c>
      <c r="K219" s="126">
        <f t="shared" si="97"/>
        <v>0</v>
      </c>
      <c r="L219" s="126">
        <f t="shared" si="97"/>
        <v>0</v>
      </c>
      <c r="M219" s="126">
        <f t="shared" si="97"/>
        <v>0</v>
      </c>
      <c r="N219" s="126">
        <f t="shared" si="97"/>
        <v>0</v>
      </c>
      <c r="O219" s="126">
        <f t="shared" si="98"/>
        <v>0</v>
      </c>
      <c r="P219" s="126">
        <f t="shared" si="98"/>
        <v>0</v>
      </c>
      <c r="Q219" s="126">
        <f t="shared" si="98"/>
        <v>0</v>
      </c>
      <c r="R219" s="126">
        <f t="shared" si="98"/>
        <v>0</v>
      </c>
      <c r="S219" s="126">
        <f t="shared" si="98"/>
        <v>0</v>
      </c>
      <c r="T219" s="126">
        <f t="shared" si="98"/>
        <v>0</v>
      </c>
      <c r="U219" s="126">
        <f t="shared" si="98"/>
        <v>0</v>
      </c>
    </row>
    <row r="220" spans="4:21" s="117" customFormat="1" ht="12">
      <c r="D220" s="125"/>
      <c r="E220" s="126">
        <f t="shared" si="97"/>
        <v>0</v>
      </c>
      <c r="F220" s="126">
        <f t="shared" si="97"/>
        <v>0</v>
      </c>
      <c r="G220" s="126">
        <f t="shared" si="97"/>
        <v>0</v>
      </c>
      <c r="H220" s="126">
        <f t="shared" si="97"/>
        <v>0</v>
      </c>
      <c r="I220" s="126">
        <f t="shared" si="97"/>
        <v>0</v>
      </c>
      <c r="J220" s="126">
        <f t="shared" si="97"/>
        <v>0</v>
      </c>
      <c r="K220" s="126">
        <f t="shared" si="97"/>
        <v>0</v>
      </c>
      <c r="L220" s="126">
        <f t="shared" si="97"/>
        <v>0</v>
      </c>
      <c r="M220" s="126">
        <f t="shared" si="97"/>
        <v>0</v>
      </c>
      <c r="N220" s="126">
        <f t="shared" si="97"/>
        <v>0</v>
      </c>
      <c r="O220" s="126">
        <f t="shared" si="98"/>
        <v>0</v>
      </c>
      <c r="P220" s="126">
        <f t="shared" si="98"/>
        <v>0</v>
      </c>
      <c r="Q220" s="126">
        <f t="shared" si="98"/>
        <v>0</v>
      </c>
      <c r="R220" s="126">
        <f t="shared" si="98"/>
        <v>0</v>
      </c>
      <c r="S220" s="126">
        <f t="shared" si="98"/>
        <v>0</v>
      </c>
      <c r="T220" s="126">
        <f t="shared" si="98"/>
        <v>0</v>
      </c>
      <c r="U220" s="126">
        <f t="shared" si="98"/>
        <v>0</v>
      </c>
    </row>
    <row r="221" spans="4:21" s="117" customFormat="1" ht="12">
      <c r="D221" s="123" t="s">
        <v>245</v>
      </c>
      <c r="E221" s="124">
        <f>SUM(E222:E234)</f>
        <v>2203066</v>
      </c>
      <c r="F221" s="124">
        <f>SUM(F222:F234)</f>
        <v>363600</v>
      </c>
      <c r="G221" s="124">
        <f>SUM(G222:G234)</f>
        <v>0</v>
      </c>
      <c r="H221" s="124">
        <f>SUM(H222:H234)</f>
        <v>0</v>
      </c>
      <c r="I221" s="124">
        <f aca="true" t="shared" si="99" ref="I221:U221">SUM(I222:I234)</f>
        <v>-72000</v>
      </c>
      <c r="J221" s="124">
        <f t="shared" si="99"/>
        <v>0</v>
      </c>
      <c r="K221" s="124">
        <f t="shared" si="99"/>
        <v>146055</v>
      </c>
      <c r="L221" s="124">
        <f t="shared" si="99"/>
        <v>0</v>
      </c>
      <c r="M221" s="124">
        <f t="shared" si="99"/>
        <v>-975309</v>
      </c>
      <c r="N221" s="124">
        <f t="shared" si="99"/>
        <v>9458</v>
      </c>
      <c r="O221" s="124">
        <f t="shared" si="99"/>
        <v>0</v>
      </c>
      <c r="P221" s="124">
        <f t="shared" si="99"/>
        <v>0</v>
      </c>
      <c r="Q221" s="124">
        <f t="shared" si="99"/>
        <v>0</v>
      </c>
      <c r="R221" s="124">
        <f t="shared" si="99"/>
        <v>0</v>
      </c>
      <c r="S221" s="124">
        <f t="shared" si="99"/>
        <v>0</v>
      </c>
      <c r="T221" s="124">
        <f t="shared" si="99"/>
        <v>1674870</v>
      </c>
      <c r="U221" s="124">
        <f t="shared" si="99"/>
        <v>-528196</v>
      </c>
    </row>
    <row r="222" spans="4:21" s="117" customFormat="1" ht="12">
      <c r="D222" s="125" t="s">
        <v>393</v>
      </c>
      <c r="E222" s="126">
        <f aca="true" t="shared" si="100" ref="E222:N234">SUMIF($C$9:$C$186,$D222,E$9:E$186)</f>
        <v>5000</v>
      </c>
      <c r="F222" s="126">
        <f t="shared" si="100"/>
        <v>0</v>
      </c>
      <c r="G222" s="126">
        <f t="shared" si="100"/>
        <v>0</v>
      </c>
      <c r="H222" s="126">
        <f t="shared" si="100"/>
        <v>0</v>
      </c>
      <c r="I222" s="126">
        <f t="shared" si="100"/>
        <v>0</v>
      </c>
      <c r="J222" s="126">
        <f t="shared" si="100"/>
        <v>0</v>
      </c>
      <c r="K222" s="126">
        <f t="shared" si="100"/>
        <v>5000</v>
      </c>
      <c r="L222" s="126">
        <f t="shared" si="100"/>
        <v>0</v>
      </c>
      <c r="M222" s="126">
        <f t="shared" si="100"/>
        <v>0</v>
      </c>
      <c r="N222" s="126">
        <f t="shared" si="100"/>
        <v>0</v>
      </c>
      <c r="O222" s="126">
        <f aca="true" t="shared" si="101" ref="O222:U234">SUMIF($C$9:$C$186,$D222,O$9:O$186)</f>
        <v>0</v>
      </c>
      <c r="P222" s="126">
        <f t="shared" si="101"/>
        <v>0</v>
      </c>
      <c r="Q222" s="126">
        <f t="shared" si="101"/>
        <v>0</v>
      </c>
      <c r="R222" s="126">
        <f t="shared" si="101"/>
        <v>0</v>
      </c>
      <c r="S222" s="126">
        <f t="shared" si="101"/>
        <v>0</v>
      </c>
      <c r="T222" s="126">
        <f t="shared" si="101"/>
        <v>10000</v>
      </c>
      <c r="U222" s="126">
        <f t="shared" si="101"/>
        <v>5000</v>
      </c>
    </row>
    <row r="223" spans="4:21" s="117" customFormat="1" ht="12">
      <c r="D223" s="125" t="s">
        <v>262</v>
      </c>
      <c r="E223" s="126">
        <f t="shared" si="100"/>
        <v>100000</v>
      </c>
      <c r="F223" s="126">
        <f t="shared" si="100"/>
        <v>0</v>
      </c>
      <c r="G223" s="126">
        <f t="shared" si="100"/>
        <v>0</v>
      </c>
      <c r="H223" s="126">
        <f t="shared" si="100"/>
        <v>0</v>
      </c>
      <c r="I223" s="126">
        <f t="shared" si="100"/>
        <v>0</v>
      </c>
      <c r="J223" s="126">
        <f t="shared" si="100"/>
        <v>0</v>
      </c>
      <c r="K223" s="126">
        <f t="shared" si="100"/>
        <v>20000</v>
      </c>
      <c r="L223" s="126">
        <f t="shared" si="100"/>
        <v>0</v>
      </c>
      <c r="M223" s="126">
        <f t="shared" si="100"/>
        <v>0</v>
      </c>
      <c r="N223" s="126">
        <f t="shared" si="100"/>
        <v>0</v>
      </c>
      <c r="O223" s="126">
        <f t="shared" si="101"/>
        <v>0</v>
      </c>
      <c r="P223" s="126">
        <f t="shared" si="101"/>
        <v>0</v>
      </c>
      <c r="Q223" s="126">
        <f t="shared" si="101"/>
        <v>0</v>
      </c>
      <c r="R223" s="126">
        <f t="shared" si="101"/>
        <v>0</v>
      </c>
      <c r="S223" s="126">
        <f t="shared" si="101"/>
        <v>0</v>
      </c>
      <c r="T223" s="126">
        <f t="shared" si="101"/>
        <v>120000</v>
      </c>
      <c r="U223" s="126">
        <f t="shared" si="101"/>
        <v>20000</v>
      </c>
    </row>
    <row r="224" spans="4:21" s="117" customFormat="1" ht="12">
      <c r="D224" s="125" t="s">
        <v>318</v>
      </c>
      <c r="E224" s="126">
        <f t="shared" si="100"/>
        <v>0</v>
      </c>
      <c r="F224" s="126">
        <f t="shared" si="100"/>
        <v>0</v>
      </c>
      <c r="G224" s="126">
        <f t="shared" si="100"/>
        <v>0</v>
      </c>
      <c r="H224" s="126">
        <f t="shared" si="100"/>
        <v>0</v>
      </c>
      <c r="I224" s="126">
        <f t="shared" si="100"/>
        <v>0</v>
      </c>
      <c r="J224" s="126">
        <f t="shared" si="100"/>
        <v>0</v>
      </c>
      <c r="K224" s="126">
        <f t="shared" si="100"/>
        <v>0</v>
      </c>
      <c r="L224" s="126">
        <f t="shared" si="100"/>
        <v>0</v>
      </c>
      <c r="M224" s="126">
        <f t="shared" si="100"/>
        <v>0</v>
      </c>
      <c r="N224" s="126">
        <f t="shared" si="100"/>
        <v>0</v>
      </c>
      <c r="O224" s="126">
        <f t="shared" si="101"/>
        <v>0</v>
      </c>
      <c r="P224" s="126">
        <f t="shared" si="101"/>
        <v>0</v>
      </c>
      <c r="Q224" s="126">
        <f t="shared" si="101"/>
        <v>0</v>
      </c>
      <c r="R224" s="126">
        <f t="shared" si="101"/>
        <v>0</v>
      </c>
      <c r="S224" s="126">
        <f t="shared" si="101"/>
        <v>0</v>
      </c>
      <c r="T224" s="126">
        <f t="shared" si="101"/>
        <v>0</v>
      </c>
      <c r="U224" s="126">
        <f t="shared" si="101"/>
        <v>0</v>
      </c>
    </row>
    <row r="225" spans="4:21" s="117" customFormat="1" ht="12">
      <c r="D225" s="125" t="s">
        <v>319</v>
      </c>
      <c r="E225" s="126">
        <f t="shared" si="100"/>
        <v>0</v>
      </c>
      <c r="F225" s="126">
        <f t="shared" si="100"/>
        <v>0</v>
      </c>
      <c r="G225" s="126">
        <f t="shared" si="100"/>
        <v>0</v>
      </c>
      <c r="H225" s="126">
        <f t="shared" si="100"/>
        <v>0</v>
      </c>
      <c r="I225" s="126">
        <f t="shared" si="100"/>
        <v>0</v>
      </c>
      <c r="J225" s="126">
        <f t="shared" si="100"/>
        <v>0</v>
      </c>
      <c r="K225" s="126">
        <f t="shared" si="100"/>
        <v>0</v>
      </c>
      <c r="L225" s="126">
        <f t="shared" si="100"/>
        <v>0</v>
      </c>
      <c r="M225" s="126">
        <f t="shared" si="100"/>
        <v>0</v>
      </c>
      <c r="N225" s="126">
        <f t="shared" si="100"/>
        <v>0</v>
      </c>
      <c r="O225" s="126">
        <f t="shared" si="101"/>
        <v>0</v>
      </c>
      <c r="P225" s="126">
        <f t="shared" si="101"/>
        <v>0</v>
      </c>
      <c r="Q225" s="126">
        <f t="shared" si="101"/>
        <v>0</v>
      </c>
      <c r="R225" s="126">
        <f t="shared" si="101"/>
        <v>0</v>
      </c>
      <c r="S225" s="126">
        <f t="shared" si="101"/>
        <v>0</v>
      </c>
      <c r="T225" s="126">
        <f t="shared" si="101"/>
        <v>0</v>
      </c>
      <c r="U225" s="126">
        <f t="shared" si="101"/>
        <v>0</v>
      </c>
    </row>
    <row r="226" spans="4:21" s="117" customFormat="1" ht="12">
      <c r="D226" s="125" t="s">
        <v>204</v>
      </c>
      <c r="E226" s="126">
        <f t="shared" si="100"/>
        <v>0</v>
      </c>
      <c r="F226" s="126">
        <f t="shared" si="100"/>
        <v>0</v>
      </c>
      <c r="G226" s="126">
        <f t="shared" si="100"/>
        <v>0</v>
      </c>
      <c r="H226" s="126">
        <f t="shared" si="100"/>
        <v>0</v>
      </c>
      <c r="I226" s="126">
        <f t="shared" si="100"/>
        <v>0</v>
      </c>
      <c r="J226" s="126">
        <f t="shared" si="100"/>
        <v>0</v>
      </c>
      <c r="K226" s="126">
        <f t="shared" si="100"/>
        <v>121055</v>
      </c>
      <c r="L226" s="126">
        <f t="shared" si="100"/>
        <v>0</v>
      </c>
      <c r="M226" s="126">
        <f t="shared" si="100"/>
        <v>0</v>
      </c>
      <c r="N226" s="126">
        <f t="shared" si="100"/>
        <v>9458</v>
      </c>
      <c r="O226" s="126">
        <f t="shared" si="101"/>
        <v>0</v>
      </c>
      <c r="P226" s="126">
        <f t="shared" si="101"/>
        <v>0</v>
      </c>
      <c r="Q226" s="126">
        <f t="shared" si="101"/>
        <v>0</v>
      </c>
      <c r="R226" s="126">
        <f t="shared" si="101"/>
        <v>0</v>
      </c>
      <c r="S226" s="126">
        <f t="shared" si="101"/>
        <v>0</v>
      </c>
      <c r="T226" s="126">
        <f t="shared" si="101"/>
        <v>130513</v>
      </c>
      <c r="U226" s="126">
        <f t="shared" si="101"/>
        <v>130513</v>
      </c>
    </row>
    <row r="227" spans="4:21" s="117" customFormat="1" ht="12">
      <c r="D227" s="125" t="s">
        <v>246</v>
      </c>
      <c r="E227" s="126">
        <f t="shared" si="100"/>
        <v>0</v>
      </c>
      <c r="F227" s="126">
        <f t="shared" si="100"/>
        <v>363600</v>
      </c>
      <c r="G227" s="126">
        <f t="shared" si="100"/>
        <v>0</v>
      </c>
      <c r="H227" s="126">
        <f t="shared" si="100"/>
        <v>0</v>
      </c>
      <c r="I227" s="126">
        <f t="shared" si="100"/>
        <v>-72000</v>
      </c>
      <c r="J227" s="126">
        <f t="shared" si="100"/>
        <v>0</v>
      </c>
      <c r="K227" s="126">
        <f t="shared" si="100"/>
        <v>0</v>
      </c>
      <c r="L227" s="126">
        <f t="shared" si="100"/>
        <v>0</v>
      </c>
      <c r="M227" s="126">
        <f t="shared" si="100"/>
        <v>0</v>
      </c>
      <c r="N227" s="126">
        <f t="shared" si="100"/>
        <v>0</v>
      </c>
      <c r="O227" s="126">
        <f t="shared" si="101"/>
        <v>0</v>
      </c>
      <c r="P227" s="126">
        <f t="shared" si="101"/>
        <v>0</v>
      </c>
      <c r="Q227" s="126">
        <f t="shared" si="101"/>
        <v>0</v>
      </c>
      <c r="R227" s="126">
        <f t="shared" si="101"/>
        <v>0</v>
      </c>
      <c r="S227" s="126">
        <f t="shared" si="101"/>
        <v>0</v>
      </c>
      <c r="T227" s="126">
        <f t="shared" si="101"/>
        <v>291600</v>
      </c>
      <c r="U227" s="126">
        <f t="shared" si="101"/>
        <v>291600</v>
      </c>
    </row>
    <row r="228" spans="4:21" s="117" customFormat="1" ht="12">
      <c r="D228" s="125" t="s">
        <v>320</v>
      </c>
      <c r="E228" s="126">
        <f t="shared" si="100"/>
        <v>0</v>
      </c>
      <c r="F228" s="126">
        <f t="shared" si="100"/>
        <v>0</v>
      </c>
      <c r="G228" s="126">
        <f t="shared" si="100"/>
        <v>0</v>
      </c>
      <c r="H228" s="126">
        <f t="shared" si="100"/>
        <v>0</v>
      </c>
      <c r="I228" s="126">
        <f t="shared" si="100"/>
        <v>0</v>
      </c>
      <c r="J228" s="126">
        <f t="shared" si="100"/>
        <v>0</v>
      </c>
      <c r="K228" s="126">
        <f t="shared" si="100"/>
        <v>0</v>
      </c>
      <c r="L228" s="126">
        <f t="shared" si="100"/>
        <v>0</v>
      </c>
      <c r="M228" s="126">
        <f t="shared" si="100"/>
        <v>0</v>
      </c>
      <c r="N228" s="126">
        <f t="shared" si="100"/>
        <v>0</v>
      </c>
      <c r="O228" s="126">
        <f t="shared" si="101"/>
        <v>0</v>
      </c>
      <c r="P228" s="126">
        <f t="shared" si="101"/>
        <v>0</v>
      </c>
      <c r="Q228" s="126">
        <f t="shared" si="101"/>
        <v>0</v>
      </c>
      <c r="R228" s="126">
        <f t="shared" si="101"/>
        <v>0</v>
      </c>
      <c r="S228" s="126">
        <f t="shared" si="101"/>
        <v>0</v>
      </c>
      <c r="T228" s="126">
        <f t="shared" si="101"/>
        <v>0</v>
      </c>
      <c r="U228" s="126">
        <f t="shared" si="101"/>
        <v>0</v>
      </c>
    </row>
    <row r="229" spans="4:21" s="117" customFormat="1" ht="12">
      <c r="D229" s="125" t="s">
        <v>194</v>
      </c>
      <c r="E229" s="126">
        <f t="shared" si="100"/>
        <v>96000</v>
      </c>
      <c r="F229" s="126">
        <f t="shared" si="100"/>
        <v>0</v>
      </c>
      <c r="G229" s="126">
        <f t="shared" si="100"/>
        <v>0</v>
      </c>
      <c r="H229" s="126">
        <f t="shared" si="100"/>
        <v>0</v>
      </c>
      <c r="I229" s="126">
        <f t="shared" si="100"/>
        <v>0</v>
      </c>
      <c r="J229" s="126">
        <f t="shared" si="100"/>
        <v>0</v>
      </c>
      <c r="K229" s="126">
        <f t="shared" si="100"/>
        <v>0</v>
      </c>
      <c r="L229" s="126">
        <f t="shared" si="100"/>
        <v>0</v>
      </c>
      <c r="M229" s="126">
        <f t="shared" si="100"/>
        <v>0</v>
      </c>
      <c r="N229" s="126">
        <f t="shared" si="100"/>
        <v>0</v>
      </c>
      <c r="O229" s="126">
        <f t="shared" si="101"/>
        <v>0</v>
      </c>
      <c r="P229" s="126">
        <f t="shared" si="101"/>
        <v>0</v>
      </c>
      <c r="Q229" s="126">
        <f t="shared" si="101"/>
        <v>0</v>
      </c>
      <c r="R229" s="126">
        <f t="shared" si="101"/>
        <v>0</v>
      </c>
      <c r="S229" s="126">
        <f t="shared" si="101"/>
        <v>0</v>
      </c>
      <c r="T229" s="126">
        <f t="shared" si="101"/>
        <v>96000</v>
      </c>
      <c r="U229" s="126">
        <f t="shared" si="101"/>
        <v>0</v>
      </c>
    </row>
    <row r="230" spans="4:21" s="117" customFormat="1" ht="12">
      <c r="D230" s="125" t="s">
        <v>279</v>
      </c>
      <c r="E230" s="126">
        <f t="shared" si="100"/>
        <v>0</v>
      </c>
      <c r="F230" s="126">
        <f t="shared" si="100"/>
        <v>0</v>
      </c>
      <c r="G230" s="126">
        <f t="shared" si="100"/>
        <v>0</v>
      </c>
      <c r="H230" s="126">
        <f t="shared" si="100"/>
        <v>0</v>
      </c>
      <c r="I230" s="126">
        <f t="shared" si="100"/>
        <v>0</v>
      </c>
      <c r="J230" s="126">
        <f t="shared" si="100"/>
        <v>0</v>
      </c>
      <c r="K230" s="126">
        <f t="shared" si="100"/>
        <v>0</v>
      </c>
      <c r="L230" s="126">
        <f t="shared" si="100"/>
        <v>0</v>
      </c>
      <c r="M230" s="126">
        <f t="shared" si="100"/>
        <v>0</v>
      </c>
      <c r="N230" s="126">
        <f t="shared" si="100"/>
        <v>0</v>
      </c>
      <c r="O230" s="126">
        <f t="shared" si="101"/>
        <v>0</v>
      </c>
      <c r="P230" s="126">
        <f t="shared" si="101"/>
        <v>0</v>
      </c>
      <c r="Q230" s="126">
        <f t="shared" si="101"/>
        <v>0</v>
      </c>
      <c r="R230" s="126">
        <f t="shared" si="101"/>
        <v>0</v>
      </c>
      <c r="S230" s="126">
        <f t="shared" si="101"/>
        <v>0</v>
      </c>
      <c r="T230" s="126">
        <f t="shared" si="101"/>
        <v>0</v>
      </c>
      <c r="U230" s="126">
        <f t="shared" si="101"/>
        <v>0</v>
      </c>
    </row>
    <row r="231" spans="4:21" s="117" customFormat="1" ht="12">
      <c r="D231" s="125" t="s">
        <v>44</v>
      </c>
      <c r="E231" s="126">
        <f t="shared" si="100"/>
        <v>0</v>
      </c>
      <c r="F231" s="126">
        <f t="shared" si="100"/>
        <v>0</v>
      </c>
      <c r="G231" s="126">
        <f t="shared" si="100"/>
        <v>0</v>
      </c>
      <c r="H231" s="126">
        <f t="shared" si="100"/>
        <v>0</v>
      </c>
      <c r="I231" s="126">
        <f t="shared" si="100"/>
        <v>0</v>
      </c>
      <c r="J231" s="126">
        <f t="shared" si="100"/>
        <v>0</v>
      </c>
      <c r="K231" s="126">
        <f t="shared" si="100"/>
        <v>0</v>
      </c>
      <c r="L231" s="126">
        <f t="shared" si="100"/>
        <v>0</v>
      </c>
      <c r="M231" s="126">
        <f t="shared" si="100"/>
        <v>0</v>
      </c>
      <c r="N231" s="126">
        <f t="shared" si="100"/>
        <v>0</v>
      </c>
      <c r="O231" s="126">
        <f t="shared" si="101"/>
        <v>0</v>
      </c>
      <c r="P231" s="126">
        <f t="shared" si="101"/>
        <v>0</v>
      </c>
      <c r="Q231" s="126">
        <f t="shared" si="101"/>
        <v>0</v>
      </c>
      <c r="R231" s="126">
        <f t="shared" si="101"/>
        <v>0</v>
      </c>
      <c r="S231" s="126">
        <f t="shared" si="101"/>
        <v>0</v>
      </c>
      <c r="T231" s="126">
        <f t="shared" si="101"/>
        <v>0</v>
      </c>
      <c r="U231" s="126">
        <f t="shared" si="101"/>
        <v>0</v>
      </c>
    </row>
    <row r="232" spans="4:21" s="117" customFormat="1" ht="12">
      <c r="D232" s="125" t="s">
        <v>228</v>
      </c>
      <c r="E232" s="126">
        <f t="shared" si="100"/>
        <v>1287066</v>
      </c>
      <c r="F232" s="126">
        <f t="shared" si="100"/>
        <v>0</v>
      </c>
      <c r="G232" s="126">
        <f t="shared" si="100"/>
        <v>0</v>
      </c>
      <c r="H232" s="126">
        <f t="shared" si="100"/>
        <v>0</v>
      </c>
      <c r="I232" s="126">
        <f t="shared" si="100"/>
        <v>0</v>
      </c>
      <c r="J232" s="126">
        <f t="shared" si="100"/>
        <v>0</v>
      </c>
      <c r="K232" s="126">
        <f t="shared" si="100"/>
        <v>0</v>
      </c>
      <c r="L232" s="126">
        <f t="shared" si="100"/>
        <v>0</v>
      </c>
      <c r="M232" s="126">
        <f t="shared" si="100"/>
        <v>-620309</v>
      </c>
      <c r="N232" s="126">
        <f t="shared" si="100"/>
        <v>0</v>
      </c>
      <c r="O232" s="126">
        <f t="shared" si="101"/>
        <v>0</v>
      </c>
      <c r="P232" s="126">
        <f t="shared" si="101"/>
        <v>0</v>
      </c>
      <c r="Q232" s="126">
        <f t="shared" si="101"/>
        <v>0</v>
      </c>
      <c r="R232" s="126">
        <f t="shared" si="101"/>
        <v>0</v>
      </c>
      <c r="S232" s="126">
        <f t="shared" si="101"/>
        <v>0</v>
      </c>
      <c r="T232" s="126">
        <f t="shared" si="101"/>
        <v>666757</v>
      </c>
      <c r="U232" s="126">
        <f t="shared" si="101"/>
        <v>-620309</v>
      </c>
    </row>
    <row r="233" spans="4:21" s="117" customFormat="1" ht="12">
      <c r="D233" s="125" t="s">
        <v>379</v>
      </c>
      <c r="E233" s="126">
        <f t="shared" si="100"/>
        <v>715000</v>
      </c>
      <c r="F233" s="126">
        <f t="shared" si="100"/>
        <v>0</v>
      </c>
      <c r="G233" s="126">
        <f t="shared" si="100"/>
        <v>0</v>
      </c>
      <c r="H233" s="126">
        <f t="shared" si="100"/>
        <v>0</v>
      </c>
      <c r="I233" s="126">
        <f t="shared" si="100"/>
        <v>0</v>
      </c>
      <c r="J233" s="126">
        <f t="shared" si="100"/>
        <v>0</v>
      </c>
      <c r="K233" s="126">
        <f t="shared" si="100"/>
        <v>0</v>
      </c>
      <c r="L233" s="126">
        <f t="shared" si="100"/>
        <v>0</v>
      </c>
      <c r="M233" s="126">
        <f t="shared" si="100"/>
        <v>-355000</v>
      </c>
      <c r="N233" s="126">
        <f t="shared" si="100"/>
        <v>0</v>
      </c>
      <c r="O233" s="126">
        <f t="shared" si="101"/>
        <v>0</v>
      </c>
      <c r="P233" s="126">
        <f t="shared" si="101"/>
        <v>0</v>
      </c>
      <c r="Q233" s="126">
        <f t="shared" si="101"/>
        <v>0</v>
      </c>
      <c r="R233" s="126">
        <f t="shared" si="101"/>
        <v>0</v>
      </c>
      <c r="S233" s="126">
        <f t="shared" si="101"/>
        <v>0</v>
      </c>
      <c r="T233" s="126">
        <f t="shared" si="101"/>
        <v>360000</v>
      </c>
      <c r="U233" s="126">
        <f t="shared" si="101"/>
        <v>-355000</v>
      </c>
    </row>
    <row r="234" spans="4:21" s="117" customFormat="1" ht="12">
      <c r="D234" s="125" t="s">
        <v>209</v>
      </c>
      <c r="E234" s="126">
        <f t="shared" si="100"/>
        <v>0</v>
      </c>
      <c r="F234" s="126">
        <f t="shared" si="100"/>
        <v>0</v>
      </c>
      <c r="G234" s="126">
        <f t="shared" si="100"/>
        <v>0</v>
      </c>
      <c r="H234" s="126">
        <f t="shared" si="100"/>
        <v>0</v>
      </c>
      <c r="I234" s="126">
        <f t="shared" si="100"/>
        <v>0</v>
      </c>
      <c r="J234" s="126">
        <f t="shared" si="100"/>
        <v>0</v>
      </c>
      <c r="K234" s="126">
        <f t="shared" si="100"/>
        <v>0</v>
      </c>
      <c r="L234" s="126">
        <f t="shared" si="100"/>
        <v>0</v>
      </c>
      <c r="M234" s="126">
        <f t="shared" si="100"/>
        <v>0</v>
      </c>
      <c r="N234" s="126">
        <f t="shared" si="100"/>
        <v>0</v>
      </c>
      <c r="O234" s="126">
        <f t="shared" si="101"/>
        <v>0</v>
      </c>
      <c r="P234" s="126">
        <f t="shared" si="101"/>
        <v>0</v>
      </c>
      <c r="Q234" s="126">
        <f t="shared" si="101"/>
        <v>0</v>
      </c>
      <c r="R234" s="126">
        <f t="shared" si="101"/>
        <v>0</v>
      </c>
      <c r="S234" s="126">
        <f t="shared" si="101"/>
        <v>0</v>
      </c>
      <c r="T234" s="126">
        <f t="shared" si="101"/>
        <v>0</v>
      </c>
      <c r="U234" s="126">
        <f t="shared" si="101"/>
        <v>0</v>
      </c>
    </row>
    <row r="235" spans="4:21" ht="12.75">
      <c r="D235" s="123" t="s">
        <v>324</v>
      </c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</row>
    <row r="236" spans="4:21" ht="12.75">
      <c r="D236" s="125" t="s">
        <v>19</v>
      </c>
      <c r="E236" s="126">
        <f aca="true" t="shared" si="102" ref="E236:U236">SUMIF($C$9:$C$186,$D236,E$9:E$186)</f>
        <v>9354711</v>
      </c>
      <c r="F236" s="126">
        <f t="shared" si="102"/>
        <v>0</v>
      </c>
      <c r="G236" s="126">
        <f t="shared" si="102"/>
        <v>0</v>
      </c>
      <c r="H236" s="126">
        <f t="shared" si="102"/>
        <v>-316788</v>
      </c>
      <c r="I236" s="126">
        <f t="shared" si="102"/>
        <v>0</v>
      </c>
      <c r="J236" s="126">
        <f t="shared" si="102"/>
        <v>0</v>
      </c>
      <c r="K236" s="126">
        <f t="shared" si="102"/>
        <v>0</v>
      </c>
      <c r="L236" s="126">
        <f t="shared" si="102"/>
        <v>0</v>
      </c>
      <c r="M236" s="126">
        <f t="shared" si="102"/>
        <v>0</v>
      </c>
      <c r="N236" s="126">
        <f t="shared" si="102"/>
        <v>0</v>
      </c>
      <c r="O236" s="126">
        <f t="shared" si="102"/>
        <v>0</v>
      </c>
      <c r="P236" s="126">
        <f t="shared" si="102"/>
        <v>0</v>
      </c>
      <c r="Q236" s="126">
        <f t="shared" si="102"/>
        <v>0</v>
      </c>
      <c r="R236" s="126">
        <f t="shared" si="102"/>
        <v>0</v>
      </c>
      <c r="S236" s="126">
        <f t="shared" si="102"/>
        <v>0</v>
      </c>
      <c r="T236" s="126">
        <f t="shared" si="102"/>
        <v>9037923</v>
      </c>
      <c r="U236" s="126">
        <f t="shared" si="102"/>
        <v>-316788</v>
      </c>
    </row>
    <row r="237" ht="12.75"/>
    <row r="238" ht="12.75"/>
  </sheetData>
  <sheetProtection formatCells="0" formatRows="0" autoFilter="0"/>
  <autoFilter ref="A8:H234"/>
  <mergeCells count="10">
    <mergeCell ref="A179:A182"/>
    <mergeCell ref="T3:U3"/>
    <mergeCell ref="T5:T7"/>
    <mergeCell ref="U5:U7"/>
    <mergeCell ref="A170:A173"/>
    <mergeCell ref="A5:A7"/>
    <mergeCell ref="B5:B7"/>
    <mergeCell ref="E5:E7"/>
    <mergeCell ref="C5:C7"/>
    <mergeCell ref="D5:D7"/>
  </mergeCells>
  <printOptions horizontalCentered="1"/>
  <pageMargins left="0.5511811023622047" right="0.1968503937007874" top="0.35433070866141736" bottom="0.5511811023622047" header="0.15748031496062992" footer="0.31496062992125984"/>
  <pageSetup horizontalDpi="600" verticalDpi="600" orientation="landscape" paperSize="8" r:id="rId3"/>
  <headerFooter alignWithMargins="0">
    <oddFooter>&amp;L&amp;"5,Normalny"&amp;2MD&amp;CStrona &amp;P z &amp;N</oddFooter>
  </headerFooter>
  <rowBreaks count="1" manualBreakCount="1">
    <brk id="18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1:W702"/>
  <sheetViews>
    <sheetView showGridLines="0" tabSelected="1" zoomScale="90" zoomScaleNormal="90" zoomScalePageLayoutView="0" workbookViewId="0" topLeftCell="A1">
      <pane xSplit="5" ySplit="8" topLeftCell="F58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L3" sqref="L3"/>
    </sheetView>
  </sheetViews>
  <sheetFormatPr defaultColWidth="9.125" defaultRowHeight="12.75"/>
  <cols>
    <col min="1" max="1" width="3.50390625" style="1" customWidth="1"/>
    <col min="2" max="2" width="5.00390625" style="1" customWidth="1"/>
    <col min="3" max="3" width="4.50390625" style="1" customWidth="1"/>
    <col min="4" max="4" width="32.50390625" style="2" customWidth="1"/>
    <col min="5" max="5" width="12.50390625" style="29" customWidth="1"/>
    <col min="6" max="6" width="11.25390625" style="29" customWidth="1"/>
    <col min="7" max="7" width="9.75390625" style="29" customWidth="1"/>
    <col min="8" max="11" width="11.50390625" style="29" customWidth="1"/>
    <col min="12" max="12" width="11.75390625" style="29" customWidth="1"/>
    <col min="13" max="13" width="10.75390625" style="29" customWidth="1"/>
    <col min="14" max="14" width="12.625" style="29" customWidth="1"/>
    <col min="15" max="15" width="11.00390625" style="29" customWidth="1"/>
    <col min="16" max="16" width="12.125" style="29" customWidth="1"/>
    <col min="17" max="17" width="2.875" style="29" hidden="1" customWidth="1"/>
    <col min="18" max="18" width="2.00390625" style="29" hidden="1" customWidth="1"/>
    <col min="19" max="19" width="2.375" style="29" hidden="1" customWidth="1"/>
    <col min="20" max="20" width="11.125" style="29" customWidth="1"/>
    <col min="21" max="21" width="11.50390625" style="29" customWidth="1"/>
    <col min="22" max="22" width="12.50390625" style="191" bestFit="1" customWidth="1"/>
    <col min="23" max="23" width="12.00390625" style="191" bestFit="1" customWidth="1"/>
    <col min="24" max="16384" width="9.125" style="4" customWidth="1"/>
  </cols>
  <sheetData>
    <row r="1" spans="1:21" ht="12.75">
      <c r="A1" s="198" t="str">
        <f>IF(SUM(W8:W582)=0," ","Jeszcze nie wszystko zostało poprawnie naniesione")</f>
        <v>Jeszcze nie wszystko zostało poprawnie naniesione</v>
      </c>
      <c r="E1" s="83">
        <f aca="true" t="shared" si="0" ref="E1:U1">E583</f>
        <v>39335995.15</v>
      </c>
      <c r="F1" s="83">
        <f t="shared" si="0"/>
        <v>2363259</v>
      </c>
      <c r="G1" s="83">
        <f t="shared" si="0"/>
        <v>7251553</v>
      </c>
      <c r="H1" s="83">
        <f t="shared" si="0"/>
        <v>35680</v>
      </c>
      <c r="I1" s="83">
        <f t="shared" si="0"/>
        <v>178397</v>
      </c>
      <c r="J1" s="83">
        <f t="shared" si="0"/>
        <v>299884.25</v>
      </c>
      <c r="K1" s="83">
        <f t="shared" si="0"/>
        <v>286771.35</v>
      </c>
      <c r="L1" s="83">
        <f t="shared" si="0"/>
        <v>63820</v>
      </c>
      <c r="M1" s="83">
        <f t="shared" si="0"/>
        <v>-3400</v>
      </c>
      <c r="N1" s="83">
        <f t="shared" si="0"/>
        <v>793546.24</v>
      </c>
      <c r="O1" s="83">
        <f t="shared" si="0"/>
        <v>139777</v>
      </c>
      <c r="P1" s="83">
        <f t="shared" si="0"/>
        <v>368936.02</v>
      </c>
      <c r="Q1" s="83">
        <f t="shared" si="0"/>
        <v>0</v>
      </c>
      <c r="R1" s="83">
        <f t="shared" si="0"/>
        <v>0</v>
      </c>
      <c r="S1" s="83">
        <f t="shared" si="0"/>
        <v>0</v>
      </c>
      <c r="T1" s="83">
        <f t="shared" si="0"/>
        <v>51114219.01</v>
      </c>
      <c r="U1" s="83">
        <f t="shared" si="0"/>
        <v>11778223.86</v>
      </c>
    </row>
    <row r="2" spans="1:21" ht="12.75" customHeight="1">
      <c r="A2" s="129"/>
      <c r="E2" s="3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3"/>
    </row>
    <row r="3" spans="1:21" ht="24.75" customHeight="1">
      <c r="A3" s="154" t="s">
        <v>478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57" t="s">
        <v>548</v>
      </c>
      <c r="U3" s="257"/>
    </row>
    <row r="4" spans="1:21" ht="10.5" customHeight="1" thickBot="1">
      <c r="A4" s="5"/>
      <c r="C4" s="6"/>
      <c r="D4" s="7"/>
      <c r="E4" s="8">
        <f>E583</f>
        <v>39335995.15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5" customHeight="1">
      <c r="A5" s="244" t="s">
        <v>354</v>
      </c>
      <c r="B5" s="246" t="s">
        <v>355</v>
      </c>
      <c r="C5" s="261" t="s">
        <v>326</v>
      </c>
      <c r="D5" s="263" t="s">
        <v>327</v>
      </c>
      <c r="E5" s="258" t="str">
        <f>1D!E5</f>
        <v>Plan na 2016 r. Uchwała RG Nr XVI/122/2015
 z dn. 18.12.2015</v>
      </c>
      <c r="F5" s="151" t="str">
        <f>1D!F5</f>
        <v>Uchwała RG</v>
      </c>
      <c r="G5" s="151" t="str">
        <f>1D!G5</f>
        <v>Uchwała RG</v>
      </c>
      <c r="H5" s="151" t="str">
        <f>1D!H5</f>
        <v>Uchwała RG</v>
      </c>
      <c r="I5" s="151" t="str">
        <f>1D!I5</f>
        <v>Uchwała RG</v>
      </c>
      <c r="J5" s="151" t="str">
        <f>1D!J5</f>
        <v>Zarządzenie WG</v>
      </c>
      <c r="K5" s="151" t="str">
        <f>1D!K5</f>
        <v>Uchwała RG</v>
      </c>
      <c r="L5" s="151" t="str">
        <f>1D!L5</f>
        <v>Uchwała RG</v>
      </c>
      <c r="M5" s="151" t="str">
        <f>1D!M5</f>
        <v>Uchwała RG</v>
      </c>
      <c r="N5" s="151" t="str">
        <f>1D!N5</f>
        <v>Uchwała RG</v>
      </c>
      <c r="O5" s="151" t="str">
        <f>1D!O5</f>
        <v>Uchwała RG</v>
      </c>
      <c r="P5" s="151" t="str">
        <f>1D!P5</f>
        <v>Uchwała RG</v>
      </c>
      <c r="Q5" s="151" t="str">
        <f>1D!Q5</f>
        <v>Uchwała RG</v>
      </c>
      <c r="R5" s="151" t="str">
        <f>1D!R5</f>
        <v>Uchwała RG</v>
      </c>
      <c r="S5" s="151" t="str">
        <f>1D!S5</f>
        <v>Uchwała RG</v>
      </c>
      <c r="T5" s="248" t="s">
        <v>449</v>
      </c>
      <c r="U5" s="254" t="s">
        <v>450</v>
      </c>
    </row>
    <row r="6" spans="1:21" ht="15" customHeight="1">
      <c r="A6" s="245"/>
      <c r="B6" s="247"/>
      <c r="C6" s="262"/>
      <c r="D6" s="264"/>
      <c r="E6" s="259"/>
      <c r="F6" s="152" t="str">
        <f>1D!F6</f>
        <v>Nr XVII/133/2016</v>
      </c>
      <c r="G6" s="152" t="str">
        <f>1D!G6</f>
        <v>Nr XVIII/143/2016</v>
      </c>
      <c r="H6" s="152" t="str">
        <f>1D!H6</f>
        <v>Nr XIX/148/2016</v>
      </c>
      <c r="I6" s="152" t="str">
        <f>1D!I6</f>
        <v>Nr XX/152/2016</v>
      </c>
      <c r="J6" s="152" t="str">
        <f>1D!J6</f>
        <v>Nr 54/2016</v>
      </c>
      <c r="K6" s="152" t="str">
        <f>1D!K6</f>
        <v>Nr XXI/165/2016</v>
      </c>
      <c r="L6" s="152" t="str">
        <f>1D!L6</f>
        <v>Nr XXII/171/2016</v>
      </c>
      <c r="M6" s="152" t="str">
        <f>1D!M6</f>
        <v>Nr XXIII/174/2016</v>
      </c>
      <c r="N6" s="152" t="str">
        <f>1D!N6</f>
        <v>Nr XXIV/179/2016</v>
      </c>
      <c r="O6" s="152" t="str">
        <f>1D!O6</f>
        <v>Nr XXV/184/2016</v>
      </c>
      <c r="P6" s="152" t="str">
        <f>1D!P6</f>
        <v>Nr XXVII/191/2016</v>
      </c>
      <c r="Q6" s="152" t="str">
        <f>1D!Q6</f>
        <v>Nr 12</v>
      </c>
      <c r="R6" s="152" t="str">
        <f>1D!R6</f>
        <v>Nr 13</v>
      </c>
      <c r="S6" s="152" t="str">
        <f>1D!S6</f>
        <v>Nr 14</v>
      </c>
      <c r="T6" s="249"/>
      <c r="U6" s="255"/>
    </row>
    <row r="7" spans="1:21" ht="15" customHeight="1">
      <c r="A7" s="245"/>
      <c r="B7" s="247"/>
      <c r="C7" s="262"/>
      <c r="D7" s="264"/>
      <c r="E7" s="260"/>
      <c r="F7" s="152" t="str">
        <f>1D!F7</f>
        <v>dn. 18.02.2016</v>
      </c>
      <c r="G7" s="152" t="str">
        <f>1D!G7</f>
        <v>dn. 16.03.2016</v>
      </c>
      <c r="H7" s="152" t="str">
        <f>1D!H7</f>
        <v>dn. 29.03.2016</v>
      </c>
      <c r="I7" s="152" t="str">
        <f>1D!I7</f>
        <v>dn. 15.04.2016</v>
      </c>
      <c r="J7" s="152" t="str">
        <f>1D!J7</f>
        <v>dn. 26.04.2016</v>
      </c>
      <c r="K7" s="152" t="str">
        <f>1D!K7</f>
        <v>dn. 30.05.2016</v>
      </c>
      <c r="L7" s="152" t="str">
        <f>1D!L7</f>
        <v>dn.17.06.2016</v>
      </c>
      <c r="M7" s="152" t="str">
        <f>1D!M7</f>
        <v>dn.07.07.2016</v>
      </c>
      <c r="N7" s="152" t="str">
        <f>1D!N7</f>
        <v>dn. 04.08.2016</v>
      </c>
      <c r="O7" s="152" t="str">
        <f>1D!O7</f>
        <v>dn. 31.08.2016</v>
      </c>
      <c r="P7" s="152" t="str">
        <f>1D!P7</f>
        <v>dn. 29.09.2016</v>
      </c>
      <c r="Q7" s="152" t="str">
        <f>1D!Q7</f>
        <v>dn. …….2015</v>
      </c>
      <c r="R7" s="152" t="str">
        <f>1D!R7</f>
        <v>dn. …….2015</v>
      </c>
      <c r="S7" s="152" t="str">
        <f>1D!S7</f>
        <v>dn. …….2015</v>
      </c>
      <c r="T7" s="250"/>
      <c r="U7" s="256"/>
    </row>
    <row r="8" spans="1:23" s="13" customFormat="1" ht="8.25" customHeight="1" thickBot="1">
      <c r="A8" s="9" t="s">
        <v>356</v>
      </c>
      <c r="B8" s="10" t="s">
        <v>357</v>
      </c>
      <c r="C8" s="11" t="s">
        <v>358</v>
      </c>
      <c r="D8" s="12" t="s">
        <v>359</v>
      </c>
      <c r="E8" s="10" t="s">
        <v>219</v>
      </c>
      <c r="F8" s="10" t="s">
        <v>360</v>
      </c>
      <c r="G8" s="10" t="s">
        <v>361</v>
      </c>
      <c r="H8" s="10" t="s">
        <v>179</v>
      </c>
      <c r="I8" s="10" t="s">
        <v>180</v>
      </c>
      <c r="J8" s="10" t="s">
        <v>181</v>
      </c>
      <c r="K8" s="10" t="s">
        <v>182</v>
      </c>
      <c r="L8" s="10" t="s">
        <v>183</v>
      </c>
      <c r="M8" s="10" t="s">
        <v>184</v>
      </c>
      <c r="N8" s="10" t="s">
        <v>285</v>
      </c>
      <c r="O8" s="10" t="s">
        <v>286</v>
      </c>
      <c r="P8" s="10" t="s">
        <v>287</v>
      </c>
      <c r="Q8" s="10" t="s">
        <v>288</v>
      </c>
      <c r="R8" s="10" t="s">
        <v>289</v>
      </c>
      <c r="S8" s="10" t="s">
        <v>290</v>
      </c>
      <c r="T8" s="10" t="s">
        <v>291</v>
      </c>
      <c r="U8" s="10" t="s">
        <v>294</v>
      </c>
      <c r="V8" s="192"/>
      <c r="W8" s="192"/>
    </row>
    <row r="9" spans="1:23" s="14" customFormat="1" ht="13.5" customHeight="1">
      <c r="A9" s="45" t="s">
        <v>362</v>
      </c>
      <c r="B9" s="46"/>
      <c r="C9" s="46"/>
      <c r="D9" s="47" t="s">
        <v>363</v>
      </c>
      <c r="E9" s="49">
        <f>E10+E20+E18</f>
        <v>334000</v>
      </c>
      <c r="F9" s="49">
        <f aca="true" t="shared" si="1" ref="F9:U9">F10+F20+F18</f>
        <v>490000</v>
      </c>
      <c r="G9" s="49">
        <f t="shared" si="1"/>
        <v>2000</v>
      </c>
      <c r="H9" s="49">
        <f t="shared" si="1"/>
        <v>0</v>
      </c>
      <c r="I9" s="49">
        <f t="shared" si="1"/>
        <v>0</v>
      </c>
      <c r="J9" s="49">
        <f t="shared" si="1"/>
        <v>299884.25</v>
      </c>
      <c r="K9" s="49">
        <f t="shared" si="1"/>
        <v>0</v>
      </c>
      <c r="L9" s="49">
        <f t="shared" si="1"/>
        <v>0</v>
      </c>
      <c r="M9" s="49">
        <f t="shared" si="1"/>
        <v>0</v>
      </c>
      <c r="N9" s="49">
        <f t="shared" si="1"/>
        <v>0</v>
      </c>
      <c r="O9" s="49">
        <f t="shared" si="1"/>
        <v>0</v>
      </c>
      <c r="P9" s="49">
        <f t="shared" si="1"/>
        <v>0</v>
      </c>
      <c r="Q9" s="49">
        <f t="shared" si="1"/>
        <v>0</v>
      </c>
      <c r="R9" s="49">
        <f t="shared" si="1"/>
        <v>0</v>
      </c>
      <c r="S9" s="49">
        <f t="shared" si="1"/>
        <v>0</v>
      </c>
      <c r="T9" s="49">
        <f t="shared" si="1"/>
        <v>1125884.25</v>
      </c>
      <c r="U9" s="49">
        <f t="shared" si="1"/>
        <v>791884.25</v>
      </c>
      <c r="V9" s="193">
        <f>VLOOKUP(A9,'[2]2Wy'!$A$12:$H$774,8,TRUE)</f>
        <v>1218367.39</v>
      </c>
      <c r="W9" s="190">
        <f>T9-V9</f>
        <v>-92483.14</v>
      </c>
    </row>
    <row r="10" spans="1:21" ht="12.75" customHeight="1">
      <c r="A10" s="15"/>
      <c r="B10" s="50" t="s">
        <v>364</v>
      </c>
      <c r="C10" s="50"/>
      <c r="D10" s="51" t="s">
        <v>365</v>
      </c>
      <c r="E10" s="52">
        <f aca="true" t="shared" si="2" ref="E10:S10">SUM(E11:E17)</f>
        <v>325000</v>
      </c>
      <c r="F10" s="52">
        <f t="shared" si="2"/>
        <v>490000</v>
      </c>
      <c r="G10" s="52">
        <f t="shared" si="2"/>
        <v>2000</v>
      </c>
      <c r="H10" s="52">
        <f t="shared" si="2"/>
        <v>0</v>
      </c>
      <c r="I10" s="52">
        <f t="shared" si="2"/>
        <v>0</v>
      </c>
      <c r="J10" s="52">
        <f t="shared" si="2"/>
        <v>0</v>
      </c>
      <c r="K10" s="52">
        <f t="shared" si="2"/>
        <v>0</v>
      </c>
      <c r="L10" s="52">
        <f t="shared" si="2"/>
        <v>0</v>
      </c>
      <c r="M10" s="52">
        <f t="shared" si="2"/>
        <v>0</v>
      </c>
      <c r="N10" s="52">
        <f t="shared" si="2"/>
        <v>0</v>
      </c>
      <c r="O10" s="52">
        <f t="shared" si="2"/>
        <v>0</v>
      </c>
      <c r="P10" s="52">
        <f t="shared" si="2"/>
        <v>0</v>
      </c>
      <c r="Q10" s="52">
        <f t="shared" si="2"/>
        <v>0</v>
      </c>
      <c r="R10" s="52">
        <f t="shared" si="2"/>
        <v>0</v>
      </c>
      <c r="S10" s="52">
        <f t="shared" si="2"/>
        <v>0</v>
      </c>
      <c r="T10" s="52">
        <f>SUM(E10:S10)</f>
        <v>817000</v>
      </c>
      <c r="U10" s="52">
        <f>SUM(F10:S10)</f>
        <v>492000</v>
      </c>
    </row>
    <row r="11" spans="1:23" s="65" customFormat="1" ht="12.75">
      <c r="A11" s="95"/>
      <c r="B11" s="98"/>
      <c r="C11" s="62" t="s">
        <v>80</v>
      </c>
      <c r="D11" s="63" t="s">
        <v>79</v>
      </c>
      <c r="E11" s="85">
        <v>5000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>
        <f aca="true" t="shared" si="3" ref="T11:T17">SUM(E11:S11)</f>
        <v>5000</v>
      </c>
      <c r="U11" s="64">
        <f aca="true" t="shared" si="4" ref="U11:U17">SUM(F11:S11)</f>
        <v>0</v>
      </c>
      <c r="V11" s="192"/>
      <c r="W11" s="192"/>
    </row>
    <row r="12" spans="1:23" s="65" customFormat="1" ht="12.75">
      <c r="A12" s="95"/>
      <c r="B12" s="97"/>
      <c r="C12" s="70" t="s">
        <v>93</v>
      </c>
      <c r="D12" s="63" t="s">
        <v>94</v>
      </c>
      <c r="E12" s="85">
        <v>40000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>
        <f t="shared" si="3"/>
        <v>40000</v>
      </c>
      <c r="U12" s="64">
        <f t="shared" si="4"/>
        <v>0</v>
      </c>
      <c r="V12" s="192"/>
      <c r="W12" s="192"/>
    </row>
    <row r="13" spans="1:23" s="65" customFormat="1" ht="12.75">
      <c r="A13" s="95"/>
      <c r="B13" s="98"/>
      <c r="C13" s="62" t="s">
        <v>72</v>
      </c>
      <c r="D13" s="63" t="s">
        <v>81</v>
      </c>
      <c r="E13" s="85">
        <v>280000</v>
      </c>
      <c r="F13" s="64">
        <v>490000</v>
      </c>
      <c r="G13" s="64">
        <v>2000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>
        <f t="shared" si="3"/>
        <v>772000</v>
      </c>
      <c r="U13" s="64">
        <f t="shared" si="4"/>
        <v>492000</v>
      </c>
      <c r="V13" s="192"/>
      <c r="W13" s="192"/>
    </row>
    <row r="14" spans="1:23" s="65" customFormat="1" ht="12.75" hidden="1">
      <c r="A14" s="95"/>
      <c r="B14" s="98"/>
      <c r="C14" s="62" t="s">
        <v>195</v>
      </c>
      <c r="D14" s="63" t="s">
        <v>81</v>
      </c>
      <c r="E14" s="85"/>
      <c r="F14" s="85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>
        <f t="shared" si="3"/>
        <v>0</v>
      </c>
      <c r="U14" s="64">
        <f t="shared" si="4"/>
        <v>0</v>
      </c>
      <c r="V14" s="192"/>
      <c r="W14" s="192"/>
    </row>
    <row r="15" spans="1:23" s="65" customFormat="1" ht="12.75" hidden="1">
      <c r="A15" s="95"/>
      <c r="B15" s="98"/>
      <c r="C15" s="62" t="s">
        <v>83</v>
      </c>
      <c r="D15" s="63" t="s">
        <v>81</v>
      </c>
      <c r="E15" s="85"/>
      <c r="F15" s="64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>
        <f t="shared" si="3"/>
        <v>0</v>
      </c>
      <c r="U15" s="85">
        <f t="shared" si="4"/>
        <v>0</v>
      </c>
      <c r="V15" s="192"/>
      <c r="W15" s="192"/>
    </row>
    <row r="16" spans="1:23" s="65" customFormat="1" ht="12.75" hidden="1">
      <c r="A16" s="95"/>
      <c r="B16" s="98"/>
      <c r="C16" s="62" t="s">
        <v>84</v>
      </c>
      <c r="D16" s="63" t="s">
        <v>81</v>
      </c>
      <c r="E16" s="85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>
        <f t="shared" si="3"/>
        <v>0</v>
      </c>
      <c r="U16" s="64">
        <f t="shared" si="4"/>
        <v>0</v>
      </c>
      <c r="V16" s="192"/>
      <c r="W16" s="192"/>
    </row>
    <row r="17" spans="1:23" s="65" customFormat="1" ht="24" customHeight="1" hidden="1">
      <c r="A17" s="69"/>
      <c r="B17" s="99"/>
      <c r="C17" s="62" t="s">
        <v>73</v>
      </c>
      <c r="D17" s="63" t="s">
        <v>98</v>
      </c>
      <c r="E17" s="85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>
        <f t="shared" si="3"/>
        <v>0</v>
      </c>
      <c r="U17" s="64">
        <f t="shared" si="4"/>
        <v>0</v>
      </c>
      <c r="V17" s="192"/>
      <c r="W17" s="192"/>
    </row>
    <row r="18" spans="1:21" ht="12.75" customHeight="1">
      <c r="A18" s="15"/>
      <c r="B18" s="50" t="s">
        <v>456</v>
      </c>
      <c r="C18" s="53"/>
      <c r="D18" s="54" t="s">
        <v>457</v>
      </c>
      <c r="E18" s="52">
        <f>SUM(E19)</f>
        <v>9000</v>
      </c>
      <c r="F18" s="52">
        <f aca="true" t="shared" si="5" ref="F18:S18">SUM(F19)</f>
        <v>0</v>
      </c>
      <c r="G18" s="52">
        <f t="shared" si="5"/>
        <v>0</v>
      </c>
      <c r="H18" s="52">
        <f t="shared" si="5"/>
        <v>0</v>
      </c>
      <c r="I18" s="52">
        <f t="shared" si="5"/>
        <v>0</v>
      </c>
      <c r="J18" s="52">
        <f t="shared" si="5"/>
        <v>0</v>
      </c>
      <c r="K18" s="52">
        <f t="shared" si="5"/>
        <v>0</v>
      </c>
      <c r="L18" s="52">
        <f t="shared" si="5"/>
        <v>0</v>
      </c>
      <c r="M18" s="52">
        <f t="shared" si="5"/>
        <v>0</v>
      </c>
      <c r="N18" s="52">
        <f t="shared" si="5"/>
        <v>0</v>
      </c>
      <c r="O18" s="52">
        <f t="shared" si="5"/>
        <v>0</v>
      </c>
      <c r="P18" s="52">
        <f t="shared" si="5"/>
        <v>0</v>
      </c>
      <c r="Q18" s="52">
        <f t="shared" si="5"/>
        <v>0</v>
      </c>
      <c r="R18" s="52">
        <f t="shared" si="5"/>
        <v>0</v>
      </c>
      <c r="S18" s="52">
        <f t="shared" si="5"/>
        <v>0</v>
      </c>
      <c r="T18" s="52">
        <f aca="true" t="shared" si="6" ref="T18:T24">SUM(E18:S18)</f>
        <v>9000</v>
      </c>
      <c r="U18" s="52">
        <f aca="true" t="shared" si="7" ref="U18:U24">SUM(F18:S18)</f>
        <v>0</v>
      </c>
    </row>
    <row r="19" spans="1:23" s="65" customFormat="1" ht="20.25">
      <c r="A19" s="95"/>
      <c r="B19" s="100" t="str">
        <f>IF(H19=I19+Q19," ","=&gt;")</f>
        <v> </v>
      </c>
      <c r="C19" s="70" t="s">
        <v>458</v>
      </c>
      <c r="D19" s="63" t="s">
        <v>459</v>
      </c>
      <c r="E19" s="85">
        <v>9000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>
        <f t="shared" si="6"/>
        <v>9000</v>
      </c>
      <c r="U19" s="64">
        <f t="shared" si="7"/>
        <v>0</v>
      </c>
      <c r="V19" s="192"/>
      <c r="W19" s="192"/>
    </row>
    <row r="20" spans="1:21" ht="12.75" customHeight="1">
      <c r="A20" s="15"/>
      <c r="B20" s="50" t="s">
        <v>88</v>
      </c>
      <c r="C20" s="53"/>
      <c r="D20" s="54" t="s">
        <v>385</v>
      </c>
      <c r="E20" s="52">
        <f>SUM(E21:E24)</f>
        <v>0</v>
      </c>
      <c r="F20" s="52">
        <f aca="true" t="shared" si="8" ref="F20:L20">SUM(F21:F24)</f>
        <v>0</v>
      </c>
      <c r="G20" s="52">
        <f t="shared" si="8"/>
        <v>0</v>
      </c>
      <c r="H20" s="52">
        <f t="shared" si="8"/>
        <v>0</v>
      </c>
      <c r="I20" s="52">
        <f t="shared" si="8"/>
        <v>0</v>
      </c>
      <c r="J20" s="52">
        <f t="shared" si="8"/>
        <v>299884.25</v>
      </c>
      <c r="K20" s="52">
        <f t="shared" si="8"/>
        <v>0</v>
      </c>
      <c r="L20" s="52">
        <f t="shared" si="8"/>
        <v>0</v>
      </c>
      <c r="M20" s="52">
        <f aca="true" t="shared" si="9" ref="M20:S20">SUM(M24)</f>
        <v>0</v>
      </c>
      <c r="N20" s="52">
        <f t="shared" si="9"/>
        <v>0</v>
      </c>
      <c r="O20" s="52">
        <f t="shared" si="9"/>
        <v>0</v>
      </c>
      <c r="P20" s="52">
        <f t="shared" si="9"/>
        <v>0</v>
      </c>
      <c r="Q20" s="52">
        <f t="shared" si="9"/>
        <v>0</v>
      </c>
      <c r="R20" s="52">
        <f t="shared" si="9"/>
        <v>0</v>
      </c>
      <c r="S20" s="52">
        <f t="shared" si="9"/>
        <v>0</v>
      </c>
      <c r="T20" s="52">
        <f t="shared" si="6"/>
        <v>299884.25</v>
      </c>
      <c r="U20" s="52">
        <f t="shared" si="7"/>
        <v>299884.25</v>
      </c>
    </row>
    <row r="21" spans="1:23" s="65" customFormat="1" ht="12.75">
      <c r="A21" s="95"/>
      <c r="B21" s="251" t="str">
        <f>IF(H21=I21+Q21," ","=&gt;")</f>
        <v> </v>
      </c>
      <c r="C21" s="70" t="s">
        <v>75</v>
      </c>
      <c r="D21" s="63" t="s">
        <v>113</v>
      </c>
      <c r="E21" s="85">
        <v>0</v>
      </c>
      <c r="F21" s="64"/>
      <c r="G21" s="64"/>
      <c r="H21" s="64"/>
      <c r="I21" s="64"/>
      <c r="J21" s="64">
        <v>4918.51</v>
      </c>
      <c r="K21" s="64"/>
      <c r="L21" s="64"/>
      <c r="M21" s="64"/>
      <c r="N21" s="64"/>
      <c r="O21" s="64"/>
      <c r="P21" s="64"/>
      <c r="Q21" s="64"/>
      <c r="R21" s="64"/>
      <c r="S21" s="64"/>
      <c r="T21" s="64">
        <f t="shared" si="6"/>
        <v>4918.51</v>
      </c>
      <c r="U21" s="64">
        <f t="shared" si="7"/>
        <v>4918.51</v>
      </c>
      <c r="V21" s="192"/>
      <c r="W21" s="192"/>
    </row>
    <row r="22" spans="1:23" s="65" customFormat="1" ht="12.75">
      <c r="A22" s="95"/>
      <c r="B22" s="252"/>
      <c r="C22" s="70" t="s">
        <v>87</v>
      </c>
      <c r="D22" s="63" t="s">
        <v>114</v>
      </c>
      <c r="E22" s="85">
        <v>0</v>
      </c>
      <c r="F22" s="64"/>
      <c r="G22" s="64"/>
      <c r="H22" s="64"/>
      <c r="I22" s="64"/>
      <c r="J22" s="64">
        <v>841.07</v>
      </c>
      <c r="K22" s="64"/>
      <c r="L22" s="64"/>
      <c r="M22" s="64"/>
      <c r="N22" s="64"/>
      <c r="O22" s="64"/>
      <c r="P22" s="64"/>
      <c r="Q22" s="64"/>
      <c r="R22" s="64"/>
      <c r="S22" s="64"/>
      <c r="T22" s="64">
        <f t="shared" si="6"/>
        <v>841.07</v>
      </c>
      <c r="U22" s="64">
        <f t="shared" si="7"/>
        <v>841.07</v>
      </c>
      <c r="V22" s="192"/>
      <c r="W22" s="192"/>
    </row>
    <row r="23" spans="1:23" s="65" customFormat="1" ht="12.75">
      <c r="A23" s="95"/>
      <c r="B23" s="252"/>
      <c r="C23" s="70" t="s">
        <v>89</v>
      </c>
      <c r="D23" s="63" t="s">
        <v>143</v>
      </c>
      <c r="E23" s="85">
        <v>0</v>
      </c>
      <c r="F23" s="64"/>
      <c r="G23" s="64"/>
      <c r="H23" s="64"/>
      <c r="I23" s="64"/>
      <c r="J23" s="64">
        <v>120.5</v>
      </c>
      <c r="K23" s="64"/>
      <c r="L23" s="64"/>
      <c r="M23" s="64"/>
      <c r="N23" s="64"/>
      <c r="O23" s="64"/>
      <c r="P23" s="64"/>
      <c r="Q23" s="64"/>
      <c r="R23" s="64"/>
      <c r="S23" s="64"/>
      <c r="T23" s="64">
        <f t="shared" si="6"/>
        <v>120.5</v>
      </c>
      <c r="U23" s="64">
        <f t="shared" si="7"/>
        <v>120.5</v>
      </c>
      <c r="V23" s="192"/>
      <c r="W23" s="192"/>
    </row>
    <row r="24" spans="1:23" s="65" customFormat="1" ht="13.5" thickBot="1">
      <c r="A24" s="95"/>
      <c r="B24" s="253"/>
      <c r="C24" s="70" t="s">
        <v>93</v>
      </c>
      <c r="D24" s="63" t="s">
        <v>94</v>
      </c>
      <c r="E24" s="85">
        <v>0</v>
      </c>
      <c r="F24" s="64"/>
      <c r="G24" s="64"/>
      <c r="H24" s="64"/>
      <c r="I24" s="64"/>
      <c r="J24" s="64">
        <v>294004.17</v>
      </c>
      <c r="K24" s="64"/>
      <c r="L24" s="64"/>
      <c r="M24" s="64"/>
      <c r="N24" s="64"/>
      <c r="O24" s="64"/>
      <c r="P24" s="64"/>
      <c r="Q24" s="64"/>
      <c r="R24" s="64"/>
      <c r="S24" s="64"/>
      <c r="T24" s="64">
        <f t="shared" si="6"/>
        <v>294004.17</v>
      </c>
      <c r="U24" s="64">
        <f t="shared" si="7"/>
        <v>294004.17</v>
      </c>
      <c r="V24" s="192"/>
      <c r="W24" s="192"/>
    </row>
    <row r="25" spans="1:23" s="14" customFormat="1" ht="22.5">
      <c r="A25" s="45" t="s">
        <v>104</v>
      </c>
      <c r="B25" s="46"/>
      <c r="C25" s="46"/>
      <c r="D25" s="133" t="s">
        <v>107</v>
      </c>
      <c r="E25" s="49">
        <f aca="true" t="shared" si="10" ref="E25:U25">E26</f>
        <v>428610.15</v>
      </c>
      <c r="F25" s="49">
        <f t="shared" si="10"/>
        <v>234300</v>
      </c>
      <c r="G25" s="49">
        <f t="shared" si="10"/>
        <v>0</v>
      </c>
      <c r="H25" s="49">
        <f t="shared" si="10"/>
        <v>0</v>
      </c>
      <c r="I25" s="49">
        <f t="shared" si="10"/>
        <v>0</v>
      </c>
      <c r="J25" s="49">
        <f t="shared" si="10"/>
        <v>0</v>
      </c>
      <c r="K25" s="49">
        <f t="shared" si="10"/>
        <v>23000</v>
      </c>
      <c r="L25" s="49">
        <f t="shared" si="10"/>
        <v>0</v>
      </c>
      <c r="M25" s="49">
        <f t="shared" si="10"/>
        <v>0</v>
      </c>
      <c r="N25" s="49">
        <f t="shared" si="10"/>
        <v>50000</v>
      </c>
      <c r="O25" s="49">
        <f t="shared" si="10"/>
        <v>0</v>
      </c>
      <c r="P25" s="49">
        <f t="shared" si="10"/>
        <v>0</v>
      </c>
      <c r="Q25" s="49">
        <f t="shared" si="10"/>
        <v>0</v>
      </c>
      <c r="R25" s="49">
        <f t="shared" si="10"/>
        <v>0</v>
      </c>
      <c r="S25" s="49">
        <f t="shared" si="10"/>
        <v>0</v>
      </c>
      <c r="T25" s="49">
        <f t="shared" si="10"/>
        <v>735910.15</v>
      </c>
      <c r="U25" s="49">
        <f t="shared" si="10"/>
        <v>307300</v>
      </c>
      <c r="V25" s="193">
        <f>VLOOKUP(A25,'[2]2Wy'!$A$12:$H$774,8,TRUE)</f>
        <v>769536.15</v>
      </c>
      <c r="W25" s="190">
        <f>T25-V25</f>
        <v>-33626</v>
      </c>
    </row>
    <row r="26" spans="1:21" ht="12.75">
      <c r="A26" s="15"/>
      <c r="B26" s="131" t="s">
        <v>105</v>
      </c>
      <c r="C26" s="50"/>
      <c r="D26" s="132" t="s">
        <v>106</v>
      </c>
      <c r="E26" s="52">
        <f aca="true" t="shared" si="11" ref="E26:S26">SUM(E27:E28)</f>
        <v>428610.15</v>
      </c>
      <c r="F26" s="52">
        <f t="shared" si="11"/>
        <v>234300</v>
      </c>
      <c r="G26" s="52">
        <f t="shared" si="11"/>
        <v>0</v>
      </c>
      <c r="H26" s="52">
        <f t="shared" si="11"/>
        <v>0</v>
      </c>
      <c r="I26" s="52">
        <f t="shared" si="11"/>
        <v>0</v>
      </c>
      <c r="J26" s="52">
        <f t="shared" si="11"/>
        <v>0</v>
      </c>
      <c r="K26" s="52">
        <f t="shared" si="11"/>
        <v>23000</v>
      </c>
      <c r="L26" s="52">
        <f t="shared" si="11"/>
        <v>0</v>
      </c>
      <c r="M26" s="52">
        <f t="shared" si="11"/>
        <v>0</v>
      </c>
      <c r="N26" s="52">
        <f t="shared" si="11"/>
        <v>50000</v>
      </c>
      <c r="O26" s="52">
        <f t="shared" si="11"/>
        <v>0</v>
      </c>
      <c r="P26" s="52">
        <f t="shared" si="11"/>
        <v>0</v>
      </c>
      <c r="Q26" s="52">
        <f t="shared" si="11"/>
        <v>0</v>
      </c>
      <c r="R26" s="52">
        <f t="shared" si="11"/>
        <v>0</v>
      </c>
      <c r="S26" s="52">
        <f t="shared" si="11"/>
        <v>0</v>
      </c>
      <c r="T26" s="52">
        <f>SUM(E26:S26)</f>
        <v>735910.15</v>
      </c>
      <c r="U26" s="52">
        <f>SUM(F26:S26)</f>
        <v>307300</v>
      </c>
    </row>
    <row r="27" spans="1:23" s="65" customFormat="1" ht="24">
      <c r="A27" s="69"/>
      <c r="B27" s="96"/>
      <c r="C27" s="134" t="s">
        <v>108</v>
      </c>
      <c r="D27" s="135" t="s">
        <v>109</v>
      </c>
      <c r="E27" s="85">
        <v>428610.15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>
        <f>SUM(E27:S27)</f>
        <v>428610.15</v>
      </c>
      <c r="U27" s="64">
        <f>SUM(F27:S27)</f>
        <v>0</v>
      </c>
      <c r="V27" s="192"/>
      <c r="W27" s="192"/>
    </row>
    <row r="28" spans="1:23" s="65" customFormat="1" ht="48" thickBot="1">
      <c r="A28" s="69"/>
      <c r="B28" s="96"/>
      <c r="C28" s="134" t="s">
        <v>321</v>
      </c>
      <c r="D28" s="135" t="s">
        <v>322</v>
      </c>
      <c r="E28" s="85">
        <v>0</v>
      </c>
      <c r="F28" s="64">
        <v>234300</v>
      </c>
      <c r="G28" s="64"/>
      <c r="H28" s="64"/>
      <c r="I28" s="64"/>
      <c r="J28" s="64"/>
      <c r="K28" s="64">
        <v>23000</v>
      </c>
      <c r="L28" s="64"/>
      <c r="M28" s="64"/>
      <c r="N28" s="64">
        <v>50000</v>
      </c>
      <c r="O28" s="64"/>
      <c r="P28" s="64"/>
      <c r="Q28" s="64"/>
      <c r="R28" s="64"/>
      <c r="S28" s="64"/>
      <c r="T28" s="64">
        <f>SUM(E28:S28)</f>
        <v>307300</v>
      </c>
      <c r="U28" s="64">
        <f>SUM(F28:S28)</f>
        <v>307300</v>
      </c>
      <c r="V28" s="192"/>
      <c r="W28" s="192"/>
    </row>
    <row r="29" spans="1:23" s="14" customFormat="1" ht="12.75" customHeight="1">
      <c r="A29" s="45" t="s">
        <v>375</v>
      </c>
      <c r="B29" s="46"/>
      <c r="C29" s="46"/>
      <c r="D29" s="47" t="s">
        <v>376</v>
      </c>
      <c r="E29" s="49">
        <f>E30+E32+E39+E49+E54</f>
        <v>3909195</v>
      </c>
      <c r="F29" s="49">
        <f aca="true" t="shared" si="12" ref="F29:U29">F30+F32+F39+F49+F54</f>
        <v>648159</v>
      </c>
      <c r="G29" s="49">
        <f t="shared" si="12"/>
        <v>-85000</v>
      </c>
      <c r="H29" s="49">
        <f t="shared" si="12"/>
        <v>0</v>
      </c>
      <c r="I29" s="49">
        <f t="shared" si="12"/>
        <v>15000</v>
      </c>
      <c r="J29" s="49">
        <f t="shared" si="12"/>
        <v>0</v>
      </c>
      <c r="K29" s="49">
        <f t="shared" si="12"/>
        <v>10055</v>
      </c>
      <c r="L29" s="49">
        <f t="shared" si="12"/>
        <v>50000</v>
      </c>
      <c r="M29" s="49">
        <f t="shared" si="12"/>
        <v>-355000</v>
      </c>
      <c r="N29" s="49">
        <f t="shared" si="12"/>
        <v>688000</v>
      </c>
      <c r="O29" s="49">
        <f t="shared" si="12"/>
        <v>0</v>
      </c>
      <c r="P29" s="49">
        <f>P30+P32+P39+P49+P54</f>
        <v>-35392.65</v>
      </c>
      <c r="Q29" s="49">
        <f t="shared" si="12"/>
        <v>0</v>
      </c>
      <c r="R29" s="49">
        <f t="shared" si="12"/>
        <v>0</v>
      </c>
      <c r="S29" s="49">
        <f t="shared" si="12"/>
        <v>0</v>
      </c>
      <c r="T29" s="49">
        <f t="shared" si="12"/>
        <v>4845016.35</v>
      </c>
      <c r="U29" s="49">
        <f t="shared" si="12"/>
        <v>935821.35</v>
      </c>
      <c r="V29" s="193">
        <f>VLOOKUP(A29,'[2]2Wy'!$A$12:$H$774,8,TRUE)</f>
        <v>4932016.35</v>
      </c>
      <c r="W29" s="190">
        <f>T29-V29</f>
        <v>-87000</v>
      </c>
    </row>
    <row r="30" spans="1:21" ht="12.75">
      <c r="A30" s="15"/>
      <c r="B30" s="50" t="s">
        <v>95</v>
      </c>
      <c r="C30" s="50"/>
      <c r="D30" s="51" t="s">
        <v>96</v>
      </c>
      <c r="E30" s="52">
        <f aca="true" t="shared" si="13" ref="E30:S30">SUM(E31:E31)</f>
        <v>340095</v>
      </c>
      <c r="F30" s="52">
        <f t="shared" si="13"/>
        <v>1659</v>
      </c>
      <c r="G30" s="52">
        <f t="shared" si="13"/>
        <v>0</v>
      </c>
      <c r="H30" s="52">
        <f t="shared" si="13"/>
        <v>0</v>
      </c>
      <c r="I30" s="52">
        <f t="shared" si="13"/>
        <v>0</v>
      </c>
      <c r="J30" s="52">
        <f t="shared" si="13"/>
        <v>0</v>
      </c>
      <c r="K30" s="52">
        <f t="shared" si="13"/>
        <v>0</v>
      </c>
      <c r="L30" s="52">
        <f t="shared" si="13"/>
        <v>0</v>
      </c>
      <c r="M30" s="52">
        <f t="shared" si="13"/>
        <v>0</v>
      </c>
      <c r="N30" s="52">
        <f t="shared" si="13"/>
        <v>0</v>
      </c>
      <c r="O30" s="52">
        <f t="shared" si="13"/>
        <v>0</v>
      </c>
      <c r="P30" s="52">
        <f t="shared" si="13"/>
        <v>0</v>
      </c>
      <c r="Q30" s="52">
        <f t="shared" si="13"/>
        <v>0</v>
      </c>
      <c r="R30" s="52">
        <f t="shared" si="13"/>
        <v>0</v>
      </c>
      <c r="S30" s="52">
        <f t="shared" si="13"/>
        <v>0</v>
      </c>
      <c r="T30" s="52">
        <f aca="true" t="shared" si="14" ref="T30:T56">SUM(E30:S30)</f>
        <v>341754</v>
      </c>
      <c r="U30" s="52">
        <f aca="true" t="shared" si="15" ref="U30:U56">SUM(F30:S30)</f>
        <v>1659</v>
      </c>
    </row>
    <row r="31" spans="1:23" s="65" customFormat="1" ht="48" customHeight="1">
      <c r="A31" s="69"/>
      <c r="B31" s="96"/>
      <c r="C31" s="62" t="s">
        <v>35</v>
      </c>
      <c r="D31" s="63" t="s">
        <v>232</v>
      </c>
      <c r="E31" s="85">
        <v>340095</v>
      </c>
      <c r="F31" s="64">
        <v>1659</v>
      </c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>
        <f t="shared" si="14"/>
        <v>341754</v>
      </c>
      <c r="U31" s="64">
        <f t="shared" si="15"/>
        <v>1659</v>
      </c>
      <c r="V31" s="192"/>
      <c r="W31" s="192"/>
    </row>
    <row r="32" spans="1:21" ht="12.75">
      <c r="A32" s="17"/>
      <c r="B32" s="56" t="s">
        <v>377</v>
      </c>
      <c r="C32" s="50"/>
      <c r="D32" s="51" t="s">
        <v>378</v>
      </c>
      <c r="E32" s="52">
        <f aca="true" t="shared" si="16" ref="E32:S32">SUM(E33:E35)</f>
        <v>716000</v>
      </c>
      <c r="F32" s="52">
        <f t="shared" si="16"/>
        <v>0</v>
      </c>
      <c r="G32" s="52">
        <f t="shared" si="16"/>
        <v>0</v>
      </c>
      <c r="H32" s="52">
        <f t="shared" si="16"/>
        <v>0</v>
      </c>
      <c r="I32" s="52">
        <f t="shared" si="16"/>
        <v>0</v>
      </c>
      <c r="J32" s="52">
        <f t="shared" si="16"/>
        <v>0</v>
      </c>
      <c r="K32" s="52">
        <f t="shared" si="16"/>
        <v>0</v>
      </c>
      <c r="L32" s="52">
        <f t="shared" si="16"/>
        <v>0</v>
      </c>
      <c r="M32" s="52">
        <f t="shared" si="16"/>
        <v>-355000</v>
      </c>
      <c r="N32" s="52">
        <f t="shared" si="16"/>
        <v>0</v>
      </c>
      <c r="O32" s="52">
        <f t="shared" si="16"/>
        <v>0</v>
      </c>
      <c r="P32" s="52">
        <f>SUM(P33:P35)</f>
        <v>0</v>
      </c>
      <c r="Q32" s="52">
        <f t="shared" si="16"/>
        <v>0</v>
      </c>
      <c r="R32" s="52">
        <f t="shared" si="16"/>
        <v>0</v>
      </c>
      <c r="S32" s="52">
        <f t="shared" si="16"/>
        <v>0</v>
      </c>
      <c r="T32" s="52">
        <f t="shared" si="14"/>
        <v>361000</v>
      </c>
      <c r="U32" s="52">
        <f t="shared" si="15"/>
        <v>-355000</v>
      </c>
    </row>
    <row r="33" spans="1:23" s="65" customFormat="1" ht="12.75">
      <c r="A33" s="61"/>
      <c r="B33" s="96"/>
      <c r="C33" s="70" t="s">
        <v>93</v>
      </c>
      <c r="D33" s="63" t="s">
        <v>94</v>
      </c>
      <c r="E33" s="85">
        <v>1000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>
        <f t="shared" si="14"/>
        <v>1000</v>
      </c>
      <c r="U33" s="64">
        <f t="shared" si="15"/>
        <v>0</v>
      </c>
      <c r="V33" s="192"/>
      <c r="W33" s="192"/>
    </row>
    <row r="34" spans="1:23" s="65" customFormat="1" ht="15" customHeight="1" hidden="1">
      <c r="A34" s="61"/>
      <c r="B34" s="96"/>
      <c r="C34" s="70" t="s">
        <v>72</v>
      </c>
      <c r="D34" s="63" t="s">
        <v>81</v>
      </c>
      <c r="E34" s="85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>
        <f t="shared" si="14"/>
        <v>0</v>
      </c>
      <c r="U34" s="64">
        <f t="shared" si="15"/>
        <v>0</v>
      </c>
      <c r="V34" s="192"/>
      <c r="W34" s="192"/>
    </row>
    <row r="35" spans="1:23" s="65" customFormat="1" ht="45" customHeight="1">
      <c r="A35" s="61"/>
      <c r="B35" s="96"/>
      <c r="C35" s="70" t="s">
        <v>379</v>
      </c>
      <c r="D35" s="63" t="s">
        <v>208</v>
      </c>
      <c r="E35" s="16">
        <v>715000</v>
      </c>
      <c r="F35" s="16"/>
      <c r="G35" s="16"/>
      <c r="H35" s="16"/>
      <c r="I35" s="16"/>
      <c r="J35" s="16"/>
      <c r="K35" s="16"/>
      <c r="L35" s="16"/>
      <c r="M35" s="16">
        <v>-355000</v>
      </c>
      <c r="N35" s="16"/>
      <c r="O35" s="16"/>
      <c r="P35" s="16"/>
      <c r="Q35" s="16"/>
      <c r="R35" s="16"/>
      <c r="S35" s="16"/>
      <c r="T35" s="16">
        <f t="shared" si="14"/>
        <v>360000</v>
      </c>
      <c r="U35" s="16">
        <f t="shared" si="15"/>
        <v>-355000</v>
      </c>
      <c r="V35" s="192"/>
      <c r="W35" s="192"/>
    </row>
    <row r="36" spans="1:23" s="108" customFormat="1" ht="37.5" customHeight="1">
      <c r="A36" s="104"/>
      <c r="B36" s="113"/>
      <c r="C36" s="109" t="s">
        <v>328</v>
      </c>
      <c r="D36" s="141" t="s">
        <v>489</v>
      </c>
      <c r="E36" s="85">
        <v>715000</v>
      </c>
      <c r="F36" s="107"/>
      <c r="G36" s="107"/>
      <c r="H36" s="107"/>
      <c r="I36" s="107"/>
      <c r="J36" s="107"/>
      <c r="K36" s="107"/>
      <c r="L36" s="107"/>
      <c r="M36" s="107">
        <v>-355000</v>
      </c>
      <c r="N36" s="107"/>
      <c r="O36" s="107"/>
      <c r="P36" s="107"/>
      <c r="Q36" s="107"/>
      <c r="R36" s="107"/>
      <c r="S36" s="107"/>
      <c r="T36" s="107">
        <f t="shared" si="14"/>
        <v>360000</v>
      </c>
      <c r="U36" s="107">
        <f t="shared" si="15"/>
        <v>-355000</v>
      </c>
      <c r="V36" s="194"/>
      <c r="W36" s="194"/>
    </row>
    <row r="37" spans="1:23" s="108" customFormat="1" ht="20.25" hidden="1">
      <c r="A37" s="104"/>
      <c r="B37" s="113"/>
      <c r="C37" s="109" t="s">
        <v>329</v>
      </c>
      <c r="D37" s="145" t="s">
        <v>422</v>
      </c>
      <c r="E37" s="85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>
        <f t="shared" si="14"/>
        <v>0</v>
      </c>
      <c r="U37" s="107">
        <f t="shared" si="15"/>
        <v>0</v>
      </c>
      <c r="V37" s="194"/>
      <c r="W37" s="194"/>
    </row>
    <row r="38" spans="1:23" s="108" customFormat="1" ht="24" hidden="1">
      <c r="A38" s="104"/>
      <c r="B38" s="113"/>
      <c r="C38" s="109" t="s">
        <v>330</v>
      </c>
      <c r="D38" s="141" t="s">
        <v>474</v>
      </c>
      <c r="E38" s="106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>
        <f t="shared" si="14"/>
        <v>0</v>
      </c>
      <c r="U38" s="107">
        <f t="shared" si="15"/>
        <v>0</v>
      </c>
      <c r="V38" s="194"/>
      <c r="W38" s="194"/>
    </row>
    <row r="39" spans="1:21" ht="12.75">
      <c r="A39" s="15"/>
      <c r="B39" s="53" t="s">
        <v>380</v>
      </c>
      <c r="C39" s="50"/>
      <c r="D39" s="51" t="s">
        <v>381</v>
      </c>
      <c r="E39" s="52">
        <f aca="true" t="shared" si="17" ref="E39:U39">SUM(E40:E48)</f>
        <v>2577100</v>
      </c>
      <c r="F39" s="52">
        <f t="shared" si="17"/>
        <v>646500</v>
      </c>
      <c r="G39" s="52">
        <f t="shared" si="17"/>
        <v>-85000</v>
      </c>
      <c r="H39" s="52">
        <f t="shared" si="17"/>
        <v>0</v>
      </c>
      <c r="I39" s="52">
        <f t="shared" si="17"/>
        <v>15000</v>
      </c>
      <c r="J39" s="52">
        <f t="shared" si="17"/>
        <v>0</v>
      </c>
      <c r="K39" s="52">
        <f t="shared" si="17"/>
        <v>2055</v>
      </c>
      <c r="L39" s="52">
        <f t="shared" si="17"/>
        <v>50000</v>
      </c>
      <c r="M39" s="52">
        <f t="shared" si="17"/>
        <v>180000</v>
      </c>
      <c r="N39" s="52">
        <f t="shared" si="17"/>
        <v>688000</v>
      </c>
      <c r="O39" s="52">
        <f t="shared" si="17"/>
        <v>0</v>
      </c>
      <c r="P39" s="52">
        <f t="shared" si="17"/>
        <v>-35392.65</v>
      </c>
      <c r="Q39" s="52">
        <f t="shared" si="17"/>
        <v>0</v>
      </c>
      <c r="R39" s="52">
        <f t="shared" si="17"/>
        <v>0</v>
      </c>
      <c r="S39" s="52">
        <f t="shared" si="17"/>
        <v>0</v>
      </c>
      <c r="T39" s="52">
        <f t="shared" si="17"/>
        <v>4038262.35</v>
      </c>
      <c r="U39" s="52">
        <f t="shared" si="17"/>
        <v>1461162.35</v>
      </c>
    </row>
    <row r="40" spans="1:23" s="65" customFormat="1" ht="12.75">
      <c r="A40" s="69"/>
      <c r="B40" s="96"/>
      <c r="C40" s="62" t="s">
        <v>111</v>
      </c>
      <c r="D40" s="63" t="s">
        <v>112</v>
      </c>
      <c r="E40" s="85">
        <v>17000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>
        <f t="shared" si="14"/>
        <v>17000</v>
      </c>
      <c r="U40" s="64">
        <f t="shared" si="15"/>
        <v>0</v>
      </c>
      <c r="V40" s="192"/>
      <c r="W40" s="192"/>
    </row>
    <row r="41" spans="1:23" s="65" customFormat="1" ht="12.75">
      <c r="A41" s="69"/>
      <c r="B41" s="96"/>
      <c r="C41" s="62" t="s">
        <v>87</v>
      </c>
      <c r="D41" s="63" t="s">
        <v>114</v>
      </c>
      <c r="E41" s="85">
        <v>3500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>
        <f t="shared" si="14"/>
        <v>3500</v>
      </c>
      <c r="U41" s="64">
        <f t="shared" si="15"/>
        <v>0</v>
      </c>
      <c r="V41" s="192"/>
      <c r="W41" s="192"/>
    </row>
    <row r="42" spans="1:23" s="65" customFormat="1" ht="12.75">
      <c r="A42" s="69"/>
      <c r="B42" s="96"/>
      <c r="C42" s="62" t="s">
        <v>89</v>
      </c>
      <c r="D42" s="63" t="s">
        <v>143</v>
      </c>
      <c r="E42" s="85">
        <v>600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>
        <f t="shared" si="14"/>
        <v>600</v>
      </c>
      <c r="U42" s="64">
        <f t="shared" si="15"/>
        <v>0</v>
      </c>
      <c r="V42" s="192"/>
      <c r="W42" s="192"/>
    </row>
    <row r="43" spans="1:23" s="65" customFormat="1" ht="12.75">
      <c r="A43" s="69"/>
      <c r="B43" s="96"/>
      <c r="C43" s="62" t="s">
        <v>90</v>
      </c>
      <c r="D43" s="63" t="s">
        <v>91</v>
      </c>
      <c r="E43" s="85">
        <v>39000</v>
      </c>
      <c r="F43" s="64">
        <v>1000</v>
      </c>
      <c r="G43" s="64"/>
      <c r="H43" s="64"/>
      <c r="I43" s="64"/>
      <c r="J43" s="64"/>
      <c r="K43" s="64">
        <v>17000</v>
      </c>
      <c r="L43" s="64"/>
      <c r="M43" s="64"/>
      <c r="N43" s="64"/>
      <c r="O43" s="64"/>
      <c r="P43" s="64"/>
      <c r="Q43" s="64"/>
      <c r="R43" s="64"/>
      <c r="S43" s="64"/>
      <c r="T43" s="64">
        <f t="shared" si="14"/>
        <v>57000</v>
      </c>
      <c r="U43" s="64">
        <f t="shared" si="15"/>
        <v>18000</v>
      </c>
      <c r="V43" s="192"/>
      <c r="W43" s="192"/>
    </row>
    <row r="44" spans="1:23" s="65" customFormat="1" ht="12.75">
      <c r="A44" s="69"/>
      <c r="B44" s="96"/>
      <c r="C44" s="62" t="s">
        <v>78</v>
      </c>
      <c r="D44" s="63" t="s">
        <v>97</v>
      </c>
      <c r="E44" s="85">
        <v>135000</v>
      </c>
      <c r="F44" s="64">
        <v>13000</v>
      </c>
      <c r="G44" s="64"/>
      <c r="H44" s="64"/>
      <c r="I44" s="64">
        <v>7000</v>
      </c>
      <c r="J44" s="64"/>
      <c r="K44" s="64"/>
      <c r="L44" s="64">
        <v>50000</v>
      </c>
      <c r="M44" s="64"/>
      <c r="N44" s="64"/>
      <c r="O44" s="64">
        <v>25000</v>
      </c>
      <c r="P44" s="64"/>
      <c r="Q44" s="64"/>
      <c r="R44" s="64"/>
      <c r="S44" s="64"/>
      <c r="T44" s="64">
        <f t="shared" si="14"/>
        <v>230000</v>
      </c>
      <c r="U44" s="64">
        <f t="shared" si="15"/>
        <v>95000</v>
      </c>
      <c r="V44" s="192"/>
      <c r="W44" s="192"/>
    </row>
    <row r="45" spans="1:23" s="65" customFormat="1" ht="12.75">
      <c r="A45" s="69"/>
      <c r="B45" s="96"/>
      <c r="C45" s="62" t="s">
        <v>80</v>
      </c>
      <c r="D45" s="63" t="s">
        <v>79</v>
      </c>
      <c r="E45" s="85">
        <v>77000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>
        <f t="shared" si="14"/>
        <v>77000</v>
      </c>
      <c r="U45" s="64">
        <f t="shared" si="15"/>
        <v>0</v>
      </c>
      <c r="V45" s="192"/>
      <c r="W45" s="192"/>
    </row>
    <row r="46" spans="1:23" s="65" customFormat="1" ht="12.75" customHeight="1">
      <c r="A46" s="69"/>
      <c r="B46" s="96"/>
      <c r="C46" s="62" t="s">
        <v>72</v>
      </c>
      <c r="D46" s="63" t="s">
        <v>81</v>
      </c>
      <c r="E46" s="85">
        <v>2305000</v>
      </c>
      <c r="F46" s="64">
        <v>615500</v>
      </c>
      <c r="G46" s="64">
        <v>-85000</v>
      </c>
      <c r="H46" s="64"/>
      <c r="I46" s="64">
        <v>-7500</v>
      </c>
      <c r="J46" s="64"/>
      <c r="K46" s="64">
        <v>-14945</v>
      </c>
      <c r="L46" s="64"/>
      <c r="M46" s="64">
        <v>195500</v>
      </c>
      <c r="N46" s="64">
        <v>688000</v>
      </c>
      <c r="O46" s="64">
        <v>-25000</v>
      </c>
      <c r="P46" s="64">
        <v>-35392.65</v>
      </c>
      <c r="Q46" s="64"/>
      <c r="R46" s="64"/>
      <c r="S46" s="64"/>
      <c r="T46" s="64">
        <f t="shared" si="14"/>
        <v>3636162.35</v>
      </c>
      <c r="U46" s="64">
        <f t="shared" si="15"/>
        <v>1331162.35</v>
      </c>
      <c r="V46" s="192"/>
      <c r="W46" s="192"/>
    </row>
    <row r="47" spans="1:23" s="65" customFormat="1" ht="22.5" customHeight="1">
      <c r="A47" s="69"/>
      <c r="B47" s="96"/>
      <c r="C47" s="62" t="s">
        <v>73</v>
      </c>
      <c r="D47" s="63" t="s">
        <v>98</v>
      </c>
      <c r="E47" s="85">
        <v>0</v>
      </c>
      <c r="F47" s="64">
        <v>17000</v>
      </c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>
        <f t="shared" si="14"/>
        <v>17000</v>
      </c>
      <c r="U47" s="64">
        <f t="shared" si="15"/>
        <v>17000</v>
      </c>
      <c r="V47" s="192"/>
      <c r="W47" s="192"/>
    </row>
    <row r="48" spans="1:23" s="65" customFormat="1" ht="46.5" customHeight="1">
      <c r="A48" s="69"/>
      <c r="B48" s="96"/>
      <c r="C48" s="62" t="s">
        <v>85</v>
      </c>
      <c r="D48" s="63" t="s">
        <v>234</v>
      </c>
      <c r="E48" s="85">
        <v>0</v>
      </c>
      <c r="F48" s="64"/>
      <c r="G48" s="64"/>
      <c r="H48" s="64"/>
      <c r="I48" s="64">
        <v>15500</v>
      </c>
      <c r="J48" s="64"/>
      <c r="K48" s="64"/>
      <c r="L48" s="64"/>
      <c r="M48" s="64">
        <v>-15500</v>
      </c>
      <c r="N48" s="64"/>
      <c r="O48" s="64"/>
      <c r="P48" s="64"/>
      <c r="Q48" s="64"/>
      <c r="R48" s="64"/>
      <c r="S48" s="64"/>
      <c r="T48" s="64">
        <f t="shared" si="14"/>
        <v>0</v>
      </c>
      <c r="U48" s="64">
        <f t="shared" si="15"/>
        <v>0</v>
      </c>
      <c r="V48" s="192"/>
      <c r="W48" s="192"/>
    </row>
    <row r="49" spans="1:21" ht="12.75">
      <c r="A49" s="15"/>
      <c r="B49" s="53" t="s">
        <v>254</v>
      </c>
      <c r="C49" s="50"/>
      <c r="D49" s="41" t="s">
        <v>255</v>
      </c>
      <c r="E49" s="52">
        <f>SUM(E50:E53)</f>
        <v>265000</v>
      </c>
      <c r="F49" s="52">
        <f aca="true" t="shared" si="18" ref="F49:U49">SUM(F50:F53)</f>
        <v>0</v>
      </c>
      <c r="G49" s="52">
        <f t="shared" si="18"/>
        <v>0</v>
      </c>
      <c r="H49" s="52">
        <f t="shared" si="18"/>
        <v>0</v>
      </c>
      <c r="I49" s="52">
        <f t="shared" si="18"/>
        <v>0</v>
      </c>
      <c r="J49" s="52">
        <f t="shared" si="18"/>
        <v>0</v>
      </c>
      <c r="K49" s="52">
        <f t="shared" si="18"/>
        <v>8000</v>
      </c>
      <c r="L49" s="52">
        <f t="shared" si="18"/>
        <v>0</v>
      </c>
      <c r="M49" s="52">
        <f t="shared" si="18"/>
        <v>-180000</v>
      </c>
      <c r="N49" s="52">
        <f t="shared" si="18"/>
        <v>0</v>
      </c>
      <c r="O49" s="52">
        <f t="shared" si="18"/>
        <v>0</v>
      </c>
      <c r="P49" s="52">
        <f t="shared" si="18"/>
        <v>0</v>
      </c>
      <c r="Q49" s="52">
        <f t="shared" si="18"/>
        <v>0</v>
      </c>
      <c r="R49" s="52">
        <f t="shared" si="18"/>
        <v>0</v>
      </c>
      <c r="S49" s="52">
        <f t="shared" si="18"/>
        <v>0</v>
      </c>
      <c r="T49" s="52">
        <f t="shared" si="18"/>
        <v>93000</v>
      </c>
      <c r="U49" s="52">
        <f t="shared" si="18"/>
        <v>-172000</v>
      </c>
    </row>
    <row r="50" spans="1:23" s="65" customFormat="1" ht="12.75">
      <c r="A50" s="69"/>
      <c r="B50" s="96"/>
      <c r="C50" s="62" t="s">
        <v>90</v>
      </c>
      <c r="D50" s="63" t="s">
        <v>91</v>
      </c>
      <c r="E50" s="85">
        <v>10000</v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>
        <f t="shared" si="14"/>
        <v>10000</v>
      </c>
      <c r="U50" s="64">
        <f t="shared" si="15"/>
        <v>0</v>
      </c>
      <c r="V50" s="192"/>
      <c r="W50" s="192"/>
    </row>
    <row r="51" spans="1:23" s="65" customFormat="1" ht="12.75">
      <c r="A51" s="69"/>
      <c r="B51" s="96"/>
      <c r="C51" s="62" t="s">
        <v>78</v>
      </c>
      <c r="D51" s="63" t="s">
        <v>97</v>
      </c>
      <c r="E51" s="85">
        <v>10000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>
        <f>SUM(E51:S51)</f>
        <v>10000</v>
      </c>
      <c r="U51" s="64">
        <f>SUM(F51:S51)</f>
        <v>0</v>
      </c>
      <c r="V51" s="192"/>
      <c r="W51" s="192"/>
    </row>
    <row r="52" spans="1:23" s="65" customFormat="1" ht="12.75">
      <c r="A52" s="69"/>
      <c r="B52" s="96"/>
      <c r="C52" s="62" t="s">
        <v>80</v>
      </c>
      <c r="D52" s="63" t="s">
        <v>79</v>
      </c>
      <c r="E52" s="85">
        <v>0</v>
      </c>
      <c r="F52" s="64"/>
      <c r="G52" s="64"/>
      <c r="H52" s="64"/>
      <c r="I52" s="64"/>
      <c r="J52" s="64"/>
      <c r="K52" s="64">
        <v>8000</v>
      </c>
      <c r="L52" s="64"/>
      <c r="M52" s="64"/>
      <c r="N52" s="64"/>
      <c r="O52" s="64">
        <v>-8000</v>
      </c>
      <c r="P52" s="64"/>
      <c r="Q52" s="64"/>
      <c r="R52" s="64"/>
      <c r="S52" s="64"/>
      <c r="T52" s="64">
        <f>SUM(E52:S52)</f>
        <v>0</v>
      </c>
      <c r="U52" s="64">
        <f>SUM(F52:S52)</f>
        <v>0</v>
      </c>
      <c r="V52" s="192"/>
      <c r="W52" s="192"/>
    </row>
    <row r="53" spans="1:23" s="65" customFormat="1" ht="12.75">
      <c r="A53" s="69"/>
      <c r="B53" s="96"/>
      <c r="C53" s="62" t="s">
        <v>72</v>
      </c>
      <c r="D53" s="63" t="s">
        <v>81</v>
      </c>
      <c r="E53" s="85">
        <v>245000</v>
      </c>
      <c r="F53" s="64"/>
      <c r="G53" s="64"/>
      <c r="H53" s="64"/>
      <c r="I53" s="64"/>
      <c r="J53" s="64"/>
      <c r="K53" s="64"/>
      <c r="L53" s="64"/>
      <c r="M53" s="64">
        <v>-180000</v>
      </c>
      <c r="N53" s="64"/>
      <c r="O53" s="64">
        <v>8000</v>
      </c>
      <c r="P53" s="64"/>
      <c r="Q53" s="64"/>
      <c r="R53" s="64"/>
      <c r="S53" s="64"/>
      <c r="T53" s="64">
        <f t="shared" si="14"/>
        <v>73000</v>
      </c>
      <c r="U53" s="64">
        <f t="shared" si="15"/>
        <v>-172000</v>
      </c>
      <c r="V53" s="192"/>
      <c r="W53" s="192"/>
    </row>
    <row r="54" spans="1:21" ht="12.75">
      <c r="A54" s="15"/>
      <c r="B54" s="53" t="s">
        <v>490</v>
      </c>
      <c r="C54" s="50"/>
      <c r="D54" s="41" t="s">
        <v>255</v>
      </c>
      <c r="E54" s="52">
        <f>SUM(E55:E55)</f>
        <v>11000</v>
      </c>
      <c r="F54" s="52">
        <f aca="true" t="shared" si="19" ref="F54:P54">SUM(F55)</f>
        <v>0</v>
      </c>
      <c r="G54" s="52">
        <f t="shared" si="19"/>
        <v>0</v>
      </c>
      <c r="H54" s="52">
        <f t="shared" si="19"/>
        <v>0</v>
      </c>
      <c r="I54" s="52">
        <f t="shared" si="19"/>
        <v>0</v>
      </c>
      <c r="J54" s="52">
        <f t="shared" si="19"/>
        <v>0</v>
      </c>
      <c r="K54" s="52">
        <f t="shared" si="19"/>
        <v>0</v>
      </c>
      <c r="L54" s="52">
        <f t="shared" si="19"/>
        <v>0</v>
      </c>
      <c r="M54" s="52">
        <f t="shared" si="19"/>
        <v>0</v>
      </c>
      <c r="N54" s="52">
        <f t="shared" si="19"/>
        <v>0</v>
      </c>
      <c r="O54" s="52">
        <f t="shared" si="19"/>
        <v>0</v>
      </c>
      <c r="P54" s="52">
        <f t="shared" si="19"/>
        <v>0</v>
      </c>
      <c r="Q54" s="52">
        <f>SUM(Q55:Q60)</f>
        <v>0</v>
      </c>
      <c r="R54" s="52">
        <f>SUM(R55:R60)</f>
        <v>0</v>
      </c>
      <c r="S54" s="52">
        <f>SUM(S55:S60)</f>
        <v>0</v>
      </c>
      <c r="T54" s="52">
        <f>SUM(E54:S54)</f>
        <v>11000</v>
      </c>
      <c r="U54" s="52">
        <f>SUM(F54:S54)</f>
        <v>0</v>
      </c>
    </row>
    <row r="55" spans="1:23" s="65" customFormat="1" ht="30.75" thickBot="1">
      <c r="A55" s="69"/>
      <c r="B55" s="96"/>
      <c r="C55" s="62" t="s">
        <v>230</v>
      </c>
      <c r="D55" s="63" t="s">
        <v>491</v>
      </c>
      <c r="E55" s="85">
        <v>11000</v>
      </c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>
        <f>SUM(E55:S55)</f>
        <v>11000</v>
      </c>
      <c r="U55" s="64">
        <f>SUM(F55:S55)</f>
        <v>0</v>
      </c>
      <c r="V55" s="192"/>
      <c r="W55" s="192"/>
    </row>
    <row r="56" spans="1:23" s="65" customFormat="1" ht="13.5" hidden="1" thickBot="1">
      <c r="A56" s="69"/>
      <c r="B56" s="96"/>
      <c r="C56" s="62"/>
      <c r="D56" s="63"/>
      <c r="E56" s="85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>
        <f t="shared" si="14"/>
        <v>0</v>
      </c>
      <c r="U56" s="64">
        <f t="shared" si="15"/>
        <v>0</v>
      </c>
      <c r="V56" s="192"/>
      <c r="W56" s="192"/>
    </row>
    <row r="57" spans="1:23" s="14" customFormat="1" ht="12.75" customHeight="1">
      <c r="A57" s="45" t="s">
        <v>99</v>
      </c>
      <c r="B57" s="46"/>
      <c r="C57" s="46"/>
      <c r="D57" s="47" t="s">
        <v>100</v>
      </c>
      <c r="E57" s="48">
        <f aca="true" t="shared" si="20" ref="E57:U57">E58</f>
        <v>18000</v>
      </c>
      <c r="F57" s="48">
        <f t="shared" si="20"/>
        <v>0</v>
      </c>
      <c r="G57" s="48">
        <f t="shared" si="20"/>
        <v>0</v>
      </c>
      <c r="H57" s="48">
        <f t="shared" si="20"/>
        <v>0</v>
      </c>
      <c r="I57" s="48">
        <f t="shared" si="20"/>
        <v>0</v>
      </c>
      <c r="J57" s="48">
        <f t="shared" si="20"/>
        <v>0</v>
      </c>
      <c r="K57" s="48">
        <f t="shared" si="20"/>
        <v>0</v>
      </c>
      <c r="L57" s="48">
        <f t="shared" si="20"/>
        <v>0</v>
      </c>
      <c r="M57" s="48">
        <f t="shared" si="20"/>
        <v>0</v>
      </c>
      <c r="N57" s="48">
        <f t="shared" si="20"/>
        <v>0</v>
      </c>
      <c r="O57" s="48">
        <f t="shared" si="20"/>
        <v>0</v>
      </c>
      <c r="P57" s="48">
        <f t="shared" si="20"/>
        <v>35392.65</v>
      </c>
      <c r="Q57" s="48">
        <f t="shared" si="20"/>
        <v>0</v>
      </c>
      <c r="R57" s="48">
        <f t="shared" si="20"/>
        <v>0</v>
      </c>
      <c r="S57" s="48">
        <f t="shared" si="20"/>
        <v>0</v>
      </c>
      <c r="T57" s="48">
        <f t="shared" si="20"/>
        <v>53392.65</v>
      </c>
      <c r="U57" s="48">
        <f t="shared" si="20"/>
        <v>35392.65</v>
      </c>
      <c r="V57" s="193">
        <f>VLOOKUP(A57,'[1]2Wy'!$A$12:$H$774,8,TRUE)</f>
        <v>13000</v>
      </c>
      <c r="W57" s="190">
        <f>T57-V57</f>
        <v>40392.65</v>
      </c>
    </row>
    <row r="58" spans="1:21" ht="12.75">
      <c r="A58" s="15"/>
      <c r="B58" s="50" t="s">
        <v>101</v>
      </c>
      <c r="C58" s="50"/>
      <c r="D58" s="51" t="s">
        <v>102</v>
      </c>
      <c r="E58" s="52">
        <f>SUM(E59:E61)</f>
        <v>18000</v>
      </c>
      <c r="F58" s="52">
        <f aca="true" t="shared" si="21" ref="F58:O58">SUM(F59:F61)</f>
        <v>0</v>
      </c>
      <c r="G58" s="52">
        <f t="shared" si="21"/>
        <v>0</v>
      </c>
      <c r="H58" s="52">
        <f t="shared" si="21"/>
        <v>0</v>
      </c>
      <c r="I58" s="52">
        <f t="shared" si="21"/>
        <v>0</v>
      </c>
      <c r="J58" s="52">
        <f t="shared" si="21"/>
        <v>0</v>
      </c>
      <c r="K58" s="52">
        <f t="shared" si="21"/>
        <v>0</v>
      </c>
      <c r="L58" s="52">
        <f t="shared" si="21"/>
        <v>0</v>
      </c>
      <c r="M58" s="52">
        <f t="shared" si="21"/>
        <v>0</v>
      </c>
      <c r="N58" s="52">
        <f t="shared" si="21"/>
        <v>0</v>
      </c>
      <c r="O58" s="52">
        <f t="shared" si="21"/>
        <v>0</v>
      </c>
      <c r="P58" s="52">
        <f aca="true" t="shared" si="22" ref="P58:U58">SUM(P59:P62)</f>
        <v>35392.65</v>
      </c>
      <c r="Q58" s="52">
        <f t="shared" si="22"/>
        <v>0</v>
      </c>
      <c r="R58" s="52">
        <f t="shared" si="22"/>
        <v>0</v>
      </c>
      <c r="S58" s="52">
        <f t="shared" si="22"/>
        <v>0</v>
      </c>
      <c r="T58" s="52">
        <f t="shared" si="22"/>
        <v>53392.65</v>
      </c>
      <c r="U58" s="52">
        <f t="shared" si="22"/>
        <v>35392.65</v>
      </c>
    </row>
    <row r="59" spans="1:23" s="65" customFormat="1" ht="12.75">
      <c r="A59" s="69"/>
      <c r="B59" s="96"/>
      <c r="C59" s="62" t="s">
        <v>90</v>
      </c>
      <c r="D59" s="63" t="s">
        <v>91</v>
      </c>
      <c r="E59" s="85">
        <v>5000</v>
      </c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>
        <f>SUM(E59:S59)</f>
        <v>5000</v>
      </c>
      <c r="U59" s="64">
        <f>SUM(F59:S59)</f>
        <v>0</v>
      </c>
      <c r="V59" s="192"/>
      <c r="W59" s="192"/>
    </row>
    <row r="60" spans="1:23" s="65" customFormat="1" ht="12.75">
      <c r="A60" s="69"/>
      <c r="B60" s="96"/>
      <c r="C60" s="62" t="s">
        <v>76</v>
      </c>
      <c r="D60" s="63" t="s">
        <v>77</v>
      </c>
      <c r="E60" s="85">
        <v>10000</v>
      </c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>
        <f>SUM(E60:S60)</f>
        <v>10000</v>
      </c>
      <c r="U60" s="64">
        <f>SUM(F60:S60)</f>
        <v>0</v>
      </c>
      <c r="V60" s="192"/>
      <c r="W60" s="192"/>
    </row>
    <row r="61" spans="1:23" s="65" customFormat="1" ht="12.75">
      <c r="A61" s="69"/>
      <c r="B61" s="96"/>
      <c r="C61" s="62" t="s">
        <v>80</v>
      </c>
      <c r="D61" s="63" t="s">
        <v>79</v>
      </c>
      <c r="E61" s="85">
        <v>3000</v>
      </c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>
        <f>SUM(E61:S61)</f>
        <v>3000</v>
      </c>
      <c r="U61" s="64">
        <f>SUM(F61:S61)</f>
        <v>0</v>
      </c>
      <c r="V61" s="192"/>
      <c r="W61" s="192"/>
    </row>
    <row r="62" spans="1:23" s="65" customFormat="1" ht="40.5">
      <c r="A62" s="69"/>
      <c r="B62" s="96"/>
      <c r="C62" s="75" t="s">
        <v>379</v>
      </c>
      <c r="D62" s="76" t="s">
        <v>543</v>
      </c>
      <c r="E62" s="228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>
        <v>35392.65</v>
      </c>
      <c r="Q62" s="116"/>
      <c r="R62" s="116"/>
      <c r="S62" s="116"/>
      <c r="T62" s="64">
        <f>SUM(E62:S62)</f>
        <v>35392.65</v>
      </c>
      <c r="U62" s="64">
        <f>SUM(F62:S62)</f>
        <v>35392.65</v>
      </c>
      <c r="V62" s="192"/>
      <c r="W62" s="192"/>
    </row>
    <row r="63" spans="1:23" s="65" customFormat="1" ht="21" thickBot="1">
      <c r="A63" s="69"/>
      <c r="B63" s="96"/>
      <c r="C63" s="229" t="s">
        <v>328</v>
      </c>
      <c r="D63" s="111" t="s">
        <v>544</v>
      </c>
      <c r="E63" s="228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>
        <v>35392.65</v>
      </c>
      <c r="Q63" s="116"/>
      <c r="R63" s="116"/>
      <c r="S63" s="116"/>
      <c r="T63" s="230">
        <f>SUM(E63:S63)</f>
        <v>35392.65</v>
      </c>
      <c r="U63" s="230">
        <f>SUM(F63:S63)</f>
        <v>35392.65</v>
      </c>
      <c r="V63" s="192"/>
      <c r="W63" s="192"/>
    </row>
    <row r="64" spans="1:23" s="14" customFormat="1" ht="12.75" customHeight="1">
      <c r="A64" s="45" t="s">
        <v>386</v>
      </c>
      <c r="B64" s="46"/>
      <c r="C64" s="46"/>
      <c r="D64" s="47" t="s">
        <v>387</v>
      </c>
      <c r="E64" s="48">
        <f aca="true" t="shared" si="23" ref="E64:U64">E65+E73</f>
        <v>258000</v>
      </c>
      <c r="F64" s="48">
        <f t="shared" si="23"/>
        <v>64700</v>
      </c>
      <c r="G64" s="48">
        <f t="shared" si="23"/>
        <v>3000</v>
      </c>
      <c r="H64" s="48">
        <f t="shared" si="23"/>
        <v>0</v>
      </c>
      <c r="I64" s="48">
        <f t="shared" si="23"/>
        <v>18000</v>
      </c>
      <c r="J64" s="48">
        <f t="shared" si="23"/>
        <v>0</v>
      </c>
      <c r="K64" s="48">
        <f t="shared" si="23"/>
        <v>61000</v>
      </c>
      <c r="L64" s="48">
        <f t="shared" si="23"/>
        <v>56820</v>
      </c>
      <c r="M64" s="48">
        <f t="shared" si="23"/>
        <v>25000</v>
      </c>
      <c r="N64" s="48">
        <f t="shared" si="23"/>
        <v>0</v>
      </c>
      <c r="O64" s="48">
        <f t="shared" si="23"/>
        <v>0</v>
      </c>
      <c r="P64" s="48">
        <f t="shared" si="23"/>
        <v>0</v>
      </c>
      <c r="Q64" s="48">
        <f t="shared" si="23"/>
        <v>0</v>
      </c>
      <c r="R64" s="48">
        <f t="shared" si="23"/>
        <v>0</v>
      </c>
      <c r="S64" s="48">
        <f t="shared" si="23"/>
        <v>0</v>
      </c>
      <c r="T64" s="48">
        <f t="shared" si="23"/>
        <v>486520</v>
      </c>
      <c r="U64" s="48">
        <f t="shared" si="23"/>
        <v>228520</v>
      </c>
      <c r="V64" s="193">
        <f>VLOOKUP(A64,'[2]2Wy'!$A$12:$H$774,8,TRUE)</f>
        <v>543520</v>
      </c>
      <c r="W64" s="190">
        <f>T64-V64</f>
        <v>-57000</v>
      </c>
    </row>
    <row r="65" spans="1:21" ht="12.75">
      <c r="A65" s="15"/>
      <c r="B65" s="50" t="s">
        <v>390</v>
      </c>
      <c r="C65" s="50"/>
      <c r="D65" s="51" t="s">
        <v>391</v>
      </c>
      <c r="E65" s="52">
        <f aca="true" t="shared" si="24" ref="E65:S65">SUM(E66:E72)</f>
        <v>143000</v>
      </c>
      <c r="F65" s="52">
        <f t="shared" si="24"/>
        <v>16700</v>
      </c>
      <c r="G65" s="52">
        <f t="shared" si="24"/>
        <v>3000</v>
      </c>
      <c r="H65" s="52">
        <f t="shared" si="24"/>
        <v>0</v>
      </c>
      <c r="I65" s="52">
        <f t="shared" si="24"/>
        <v>18000</v>
      </c>
      <c r="J65" s="52">
        <f t="shared" si="24"/>
        <v>0</v>
      </c>
      <c r="K65" s="52">
        <f t="shared" si="24"/>
        <v>31000</v>
      </c>
      <c r="L65" s="52">
        <f t="shared" si="24"/>
        <v>20000</v>
      </c>
      <c r="M65" s="52">
        <f t="shared" si="24"/>
        <v>25000</v>
      </c>
      <c r="N65" s="52">
        <f t="shared" si="24"/>
        <v>0</v>
      </c>
      <c r="O65" s="52">
        <f t="shared" si="24"/>
        <v>20000</v>
      </c>
      <c r="P65" s="52">
        <f t="shared" si="24"/>
        <v>0</v>
      </c>
      <c r="Q65" s="52">
        <f t="shared" si="24"/>
        <v>0</v>
      </c>
      <c r="R65" s="52">
        <f t="shared" si="24"/>
        <v>0</v>
      </c>
      <c r="S65" s="52">
        <f t="shared" si="24"/>
        <v>0</v>
      </c>
      <c r="T65" s="52">
        <f aca="true" t="shared" si="25" ref="T65:T76">SUM(E65:S65)</f>
        <v>276700</v>
      </c>
      <c r="U65" s="52">
        <f aca="true" t="shared" si="26" ref="U65:U76">SUM(F65:S65)</f>
        <v>133700</v>
      </c>
    </row>
    <row r="66" spans="1:23" s="65" customFormat="1" ht="12.75" hidden="1">
      <c r="A66" s="69"/>
      <c r="B66" s="96"/>
      <c r="C66" s="62" t="s">
        <v>76</v>
      </c>
      <c r="D66" s="63" t="s">
        <v>77</v>
      </c>
      <c r="E66" s="85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>
        <f t="shared" si="25"/>
        <v>0</v>
      </c>
      <c r="U66" s="64">
        <f t="shared" si="26"/>
        <v>0</v>
      </c>
      <c r="V66" s="192"/>
      <c r="W66" s="192"/>
    </row>
    <row r="67" spans="1:23" s="65" customFormat="1" ht="12.75">
      <c r="A67" s="69"/>
      <c r="B67" s="96"/>
      <c r="C67" s="62" t="s">
        <v>80</v>
      </c>
      <c r="D67" s="63" t="s">
        <v>79</v>
      </c>
      <c r="E67" s="85">
        <v>56000</v>
      </c>
      <c r="F67" s="64"/>
      <c r="G67" s="64">
        <v>3000</v>
      </c>
      <c r="H67" s="64"/>
      <c r="I67" s="64"/>
      <c r="J67" s="64"/>
      <c r="K67" s="64">
        <v>5000</v>
      </c>
      <c r="L67" s="64"/>
      <c r="M67" s="64"/>
      <c r="N67" s="64"/>
      <c r="O67" s="64">
        <v>20000</v>
      </c>
      <c r="P67" s="64"/>
      <c r="Q67" s="64"/>
      <c r="R67" s="64"/>
      <c r="S67" s="64"/>
      <c r="T67" s="64">
        <f t="shared" si="25"/>
        <v>84000</v>
      </c>
      <c r="U67" s="64">
        <f t="shared" si="26"/>
        <v>28000</v>
      </c>
      <c r="V67" s="192"/>
      <c r="W67" s="192"/>
    </row>
    <row r="68" spans="1:23" s="65" customFormat="1" ht="12.75">
      <c r="A68" s="69"/>
      <c r="B68" s="96"/>
      <c r="C68" s="62" t="s">
        <v>93</v>
      </c>
      <c r="D68" s="63" t="s">
        <v>94</v>
      </c>
      <c r="E68" s="85">
        <v>37000</v>
      </c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>
        <f t="shared" si="25"/>
        <v>37000</v>
      </c>
      <c r="U68" s="64">
        <f t="shared" si="26"/>
        <v>0</v>
      </c>
      <c r="V68" s="192"/>
      <c r="W68" s="192"/>
    </row>
    <row r="69" spans="1:23" s="65" customFormat="1" ht="12.75">
      <c r="A69" s="69"/>
      <c r="B69" s="96"/>
      <c r="C69" s="62" t="s">
        <v>126</v>
      </c>
      <c r="D69" s="63" t="s">
        <v>369</v>
      </c>
      <c r="E69" s="85">
        <v>0</v>
      </c>
      <c r="F69" s="64">
        <v>200</v>
      </c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>
        <f>SUM(E69:S69)</f>
        <v>200</v>
      </c>
      <c r="U69" s="64">
        <f>SUM(F69:S69)</f>
        <v>200</v>
      </c>
      <c r="V69" s="192"/>
      <c r="W69" s="192"/>
    </row>
    <row r="70" spans="1:23" s="65" customFormat="1" ht="20.25">
      <c r="A70" s="69"/>
      <c r="B70" s="96"/>
      <c r="C70" s="62" t="s">
        <v>421</v>
      </c>
      <c r="D70" s="63" t="s">
        <v>502</v>
      </c>
      <c r="E70" s="85">
        <v>0</v>
      </c>
      <c r="F70" s="64">
        <v>16500</v>
      </c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>
        <f>SUM(E70:S70)</f>
        <v>16500</v>
      </c>
      <c r="U70" s="64">
        <f>SUM(F70:S70)</f>
        <v>16500</v>
      </c>
      <c r="V70" s="192"/>
      <c r="W70" s="192"/>
    </row>
    <row r="71" spans="1:23" s="65" customFormat="1" ht="12.75">
      <c r="A71" s="69"/>
      <c r="B71" s="96"/>
      <c r="C71" s="62" t="s">
        <v>72</v>
      </c>
      <c r="D71" s="63" t="s">
        <v>81</v>
      </c>
      <c r="E71" s="85">
        <v>0</v>
      </c>
      <c r="F71" s="64"/>
      <c r="G71" s="64"/>
      <c r="H71" s="64"/>
      <c r="I71" s="64">
        <v>18000</v>
      </c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>
        <f>SUM(E71:S71)</f>
        <v>18000</v>
      </c>
      <c r="U71" s="64">
        <f>SUM(F71:S71)</f>
        <v>18000</v>
      </c>
      <c r="V71" s="192"/>
      <c r="W71" s="192"/>
    </row>
    <row r="72" spans="1:23" s="65" customFormat="1" ht="20.25">
      <c r="A72" s="69"/>
      <c r="B72" s="96"/>
      <c r="C72" s="62" t="s">
        <v>73</v>
      </c>
      <c r="D72" s="63" t="s">
        <v>98</v>
      </c>
      <c r="E72" s="85">
        <v>50000</v>
      </c>
      <c r="F72" s="64"/>
      <c r="G72" s="64"/>
      <c r="H72" s="64"/>
      <c r="I72" s="64"/>
      <c r="J72" s="64"/>
      <c r="K72" s="64">
        <v>26000</v>
      </c>
      <c r="L72" s="64">
        <v>20000</v>
      </c>
      <c r="M72" s="64">
        <v>25000</v>
      </c>
      <c r="N72" s="64"/>
      <c r="O72" s="64"/>
      <c r="P72" s="64"/>
      <c r="Q72" s="64"/>
      <c r="R72" s="64"/>
      <c r="S72" s="64"/>
      <c r="T72" s="64">
        <f t="shared" si="25"/>
        <v>121000</v>
      </c>
      <c r="U72" s="64">
        <f t="shared" si="26"/>
        <v>71000</v>
      </c>
      <c r="V72" s="192"/>
      <c r="W72" s="192"/>
    </row>
    <row r="73" spans="1:21" ht="12.75">
      <c r="A73" s="15"/>
      <c r="B73" s="50" t="s">
        <v>395</v>
      </c>
      <c r="C73" s="50"/>
      <c r="D73" s="51" t="s">
        <v>385</v>
      </c>
      <c r="E73" s="52">
        <f aca="true" t="shared" si="27" ref="E73:S73">SUM(E74:E76)</f>
        <v>115000</v>
      </c>
      <c r="F73" s="52">
        <f t="shared" si="27"/>
        <v>48000</v>
      </c>
      <c r="G73" s="52">
        <f t="shared" si="27"/>
        <v>0</v>
      </c>
      <c r="H73" s="52">
        <f t="shared" si="27"/>
        <v>0</v>
      </c>
      <c r="I73" s="52">
        <f t="shared" si="27"/>
        <v>0</v>
      </c>
      <c r="J73" s="52">
        <f t="shared" si="27"/>
        <v>0</v>
      </c>
      <c r="K73" s="52">
        <f t="shared" si="27"/>
        <v>30000</v>
      </c>
      <c r="L73" s="52">
        <f t="shared" si="27"/>
        <v>36820</v>
      </c>
      <c r="M73" s="52">
        <f t="shared" si="27"/>
        <v>0</v>
      </c>
      <c r="N73" s="52">
        <f t="shared" si="27"/>
        <v>0</v>
      </c>
      <c r="O73" s="52">
        <f t="shared" si="27"/>
        <v>-20000</v>
      </c>
      <c r="P73" s="52">
        <f t="shared" si="27"/>
        <v>0</v>
      </c>
      <c r="Q73" s="52">
        <f t="shared" si="27"/>
        <v>0</v>
      </c>
      <c r="R73" s="52">
        <f t="shared" si="27"/>
        <v>0</v>
      </c>
      <c r="S73" s="52">
        <f t="shared" si="27"/>
        <v>0</v>
      </c>
      <c r="T73" s="52">
        <f t="shared" si="25"/>
        <v>209820</v>
      </c>
      <c r="U73" s="52">
        <f t="shared" si="26"/>
        <v>94820</v>
      </c>
    </row>
    <row r="74" spans="1:23" s="65" customFormat="1" ht="13.5" thickBot="1">
      <c r="A74" s="69"/>
      <c r="B74" s="96"/>
      <c r="C74" s="62" t="s">
        <v>80</v>
      </c>
      <c r="D74" s="63" t="s">
        <v>79</v>
      </c>
      <c r="E74" s="85">
        <v>115000</v>
      </c>
      <c r="F74" s="64">
        <v>48000</v>
      </c>
      <c r="G74" s="64"/>
      <c r="H74" s="64"/>
      <c r="I74" s="64"/>
      <c r="J74" s="64"/>
      <c r="K74" s="64">
        <v>30000</v>
      </c>
      <c r="L74" s="64">
        <v>36820</v>
      </c>
      <c r="M74" s="64"/>
      <c r="N74" s="64"/>
      <c r="O74" s="64">
        <v>-20000</v>
      </c>
      <c r="P74" s="64"/>
      <c r="Q74" s="64"/>
      <c r="R74" s="64"/>
      <c r="S74" s="64"/>
      <c r="T74" s="64">
        <f t="shared" si="25"/>
        <v>209820</v>
      </c>
      <c r="U74" s="64">
        <f t="shared" si="26"/>
        <v>94820</v>
      </c>
      <c r="V74" s="192"/>
      <c r="W74" s="192"/>
    </row>
    <row r="75" spans="1:23" s="65" customFormat="1" ht="20.25" hidden="1">
      <c r="A75" s="69"/>
      <c r="B75" s="96"/>
      <c r="C75" s="62" t="s">
        <v>426</v>
      </c>
      <c r="D75" s="63" t="s">
        <v>427</v>
      </c>
      <c r="E75" s="85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>
        <f t="shared" si="25"/>
        <v>0</v>
      </c>
      <c r="U75" s="64">
        <f t="shared" si="26"/>
        <v>0</v>
      </c>
      <c r="V75" s="192"/>
      <c r="W75" s="192"/>
    </row>
    <row r="76" spans="1:23" s="65" customFormat="1" ht="21" hidden="1" thickBot="1">
      <c r="A76" s="71"/>
      <c r="B76" s="101"/>
      <c r="C76" s="79" t="s">
        <v>421</v>
      </c>
      <c r="D76" s="76" t="s">
        <v>423</v>
      </c>
      <c r="E76" s="87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>
        <f t="shared" si="25"/>
        <v>0</v>
      </c>
      <c r="U76" s="84">
        <f t="shared" si="26"/>
        <v>0</v>
      </c>
      <c r="V76" s="192"/>
      <c r="W76" s="192"/>
    </row>
    <row r="77" spans="1:23" s="14" customFormat="1" ht="12.75" customHeight="1">
      <c r="A77" s="45" t="s">
        <v>396</v>
      </c>
      <c r="B77" s="46"/>
      <c r="C77" s="46"/>
      <c r="D77" s="47" t="s">
        <v>397</v>
      </c>
      <c r="E77" s="48">
        <f aca="true" t="shared" si="28" ref="E77:U77">E78+E85+E89+E117+E121</f>
        <v>4481350</v>
      </c>
      <c r="F77" s="48">
        <f t="shared" si="28"/>
        <v>158800</v>
      </c>
      <c r="G77" s="48">
        <f t="shared" si="28"/>
        <v>121500</v>
      </c>
      <c r="H77" s="48">
        <f t="shared" si="28"/>
        <v>20000</v>
      </c>
      <c r="I77" s="48">
        <f t="shared" si="28"/>
        <v>0</v>
      </c>
      <c r="J77" s="48">
        <f t="shared" si="28"/>
        <v>0</v>
      </c>
      <c r="K77" s="48">
        <f t="shared" si="28"/>
        <v>105000</v>
      </c>
      <c r="L77" s="48">
        <f t="shared" si="28"/>
        <v>7000</v>
      </c>
      <c r="M77" s="48">
        <f t="shared" si="28"/>
        <v>280000</v>
      </c>
      <c r="N77" s="48">
        <f t="shared" si="28"/>
        <v>16000</v>
      </c>
      <c r="O77" s="48">
        <f t="shared" si="28"/>
        <v>11400</v>
      </c>
      <c r="P77" s="48">
        <f t="shared" si="28"/>
        <v>125600</v>
      </c>
      <c r="Q77" s="48">
        <f t="shared" si="28"/>
        <v>0</v>
      </c>
      <c r="R77" s="48">
        <f t="shared" si="28"/>
        <v>0</v>
      </c>
      <c r="S77" s="48">
        <f t="shared" si="28"/>
        <v>0</v>
      </c>
      <c r="T77" s="48">
        <f t="shared" si="28"/>
        <v>5326650</v>
      </c>
      <c r="U77" s="48">
        <f t="shared" si="28"/>
        <v>845300</v>
      </c>
      <c r="V77" s="193">
        <f>VLOOKUP(A77,'[1]2Wy'!$A$12:$H$774,8,TRUE)</f>
        <v>4844786</v>
      </c>
      <c r="W77" s="190">
        <f>T77-V77</f>
        <v>481864</v>
      </c>
    </row>
    <row r="78" spans="1:21" ht="12.75">
      <c r="A78" s="15"/>
      <c r="B78" s="50" t="s">
        <v>398</v>
      </c>
      <c r="C78" s="50"/>
      <c r="D78" s="51" t="s">
        <v>399</v>
      </c>
      <c r="E78" s="52">
        <f aca="true" t="shared" si="29" ref="E78:S78">SUM(E79:E84)</f>
        <v>113871</v>
      </c>
      <c r="F78" s="52">
        <f t="shared" si="29"/>
        <v>0</v>
      </c>
      <c r="G78" s="52">
        <f t="shared" si="29"/>
        <v>0</v>
      </c>
      <c r="H78" s="52">
        <f t="shared" si="29"/>
        <v>0</v>
      </c>
      <c r="I78" s="52">
        <f t="shared" si="29"/>
        <v>0</v>
      </c>
      <c r="J78" s="52">
        <f t="shared" si="29"/>
        <v>0</v>
      </c>
      <c r="K78" s="52">
        <f t="shared" si="29"/>
        <v>0</v>
      </c>
      <c r="L78" s="52">
        <f t="shared" si="29"/>
        <v>0</v>
      </c>
      <c r="M78" s="52">
        <f t="shared" si="29"/>
        <v>0</v>
      </c>
      <c r="N78" s="52">
        <f t="shared" si="29"/>
        <v>0</v>
      </c>
      <c r="O78" s="52">
        <f t="shared" si="29"/>
        <v>0</v>
      </c>
      <c r="P78" s="52">
        <f t="shared" si="29"/>
        <v>0</v>
      </c>
      <c r="Q78" s="52">
        <f t="shared" si="29"/>
        <v>0</v>
      </c>
      <c r="R78" s="52">
        <f t="shared" si="29"/>
        <v>0</v>
      </c>
      <c r="S78" s="52">
        <f t="shared" si="29"/>
        <v>0</v>
      </c>
      <c r="T78" s="52">
        <f aca="true" t="shared" si="30" ref="T78:T123">SUM(E78:S78)</f>
        <v>113871</v>
      </c>
      <c r="U78" s="52">
        <f aca="true" t="shared" si="31" ref="U78:U123">SUM(F78:S78)</f>
        <v>0</v>
      </c>
    </row>
    <row r="79" spans="1:23" s="65" customFormat="1" ht="12.75">
      <c r="A79" s="69"/>
      <c r="B79" s="96"/>
      <c r="C79" s="62" t="s">
        <v>75</v>
      </c>
      <c r="D79" s="63" t="s">
        <v>113</v>
      </c>
      <c r="E79" s="85">
        <v>85000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>
        <f t="shared" si="30"/>
        <v>85000</v>
      </c>
      <c r="U79" s="64">
        <f t="shared" si="31"/>
        <v>0</v>
      </c>
      <c r="V79" s="192"/>
      <c r="W79" s="192"/>
    </row>
    <row r="80" spans="1:23" s="65" customFormat="1" ht="12.75">
      <c r="A80" s="69"/>
      <c r="B80" s="96"/>
      <c r="C80" s="62" t="s">
        <v>82</v>
      </c>
      <c r="D80" s="63" t="s">
        <v>157</v>
      </c>
      <c r="E80" s="85">
        <v>7000</v>
      </c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>
        <f t="shared" si="30"/>
        <v>7000</v>
      </c>
      <c r="U80" s="64">
        <f t="shared" si="31"/>
        <v>0</v>
      </c>
      <c r="V80" s="192"/>
      <c r="W80" s="192"/>
    </row>
    <row r="81" spans="1:23" s="65" customFormat="1" ht="12.75">
      <c r="A81" s="69"/>
      <c r="B81" s="96"/>
      <c r="C81" s="62" t="s">
        <v>87</v>
      </c>
      <c r="D81" s="63" t="s">
        <v>114</v>
      </c>
      <c r="E81" s="85">
        <v>16000</v>
      </c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>
        <f t="shared" si="30"/>
        <v>16000</v>
      </c>
      <c r="U81" s="64">
        <f t="shared" si="31"/>
        <v>0</v>
      </c>
      <c r="V81" s="192"/>
      <c r="W81" s="192"/>
    </row>
    <row r="82" spans="1:23" s="65" customFormat="1" ht="12.75">
      <c r="A82" s="69"/>
      <c r="B82" s="96"/>
      <c r="C82" s="62" t="s">
        <v>89</v>
      </c>
      <c r="D82" s="63" t="s">
        <v>143</v>
      </c>
      <c r="E82" s="85">
        <v>2300</v>
      </c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>
        <f t="shared" si="30"/>
        <v>2300</v>
      </c>
      <c r="U82" s="64">
        <f t="shared" si="31"/>
        <v>0</v>
      </c>
      <c r="V82" s="192"/>
      <c r="W82" s="192"/>
    </row>
    <row r="83" spans="1:23" s="65" customFormat="1" ht="20.25">
      <c r="A83" s="69"/>
      <c r="B83" s="96"/>
      <c r="C83" s="62" t="s">
        <v>119</v>
      </c>
      <c r="D83" s="63" t="s">
        <v>120</v>
      </c>
      <c r="E83" s="85">
        <v>1200</v>
      </c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>
        <f t="shared" si="30"/>
        <v>1200</v>
      </c>
      <c r="U83" s="64">
        <f t="shared" si="31"/>
        <v>0</v>
      </c>
      <c r="V83" s="192"/>
      <c r="W83" s="192"/>
    </row>
    <row r="84" spans="1:23" s="65" customFormat="1" ht="12.75">
      <c r="A84" s="69"/>
      <c r="B84" s="96"/>
      <c r="C84" s="62" t="s">
        <v>92</v>
      </c>
      <c r="D84" s="63" t="s">
        <v>187</v>
      </c>
      <c r="E84" s="85">
        <v>2371</v>
      </c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>
        <f t="shared" si="30"/>
        <v>2371</v>
      </c>
      <c r="U84" s="64">
        <f t="shared" si="31"/>
        <v>0</v>
      </c>
      <c r="V84" s="192"/>
      <c r="W84" s="192"/>
    </row>
    <row r="85" spans="1:21" ht="12.75">
      <c r="A85" s="15"/>
      <c r="B85" s="50" t="s">
        <v>115</v>
      </c>
      <c r="C85" s="50"/>
      <c r="D85" s="51" t="s">
        <v>238</v>
      </c>
      <c r="E85" s="52">
        <f aca="true" t="shared" si="32" ref="E85:S85">SUM(E86:E88)</f>
        <v>141000</v>
      </c>
      <c r="F85" s="52">
        <f t="shared" si="32"/>
        <v>0</v>
      </c>
      <c r="G85" s="52">
        <f t="shared" si="32"/>
        <v>0</v>
      </c>
      <c r="H85" s="52">
        <f t="shared" si="32"/>
        <v>0</v>
      </c>
      <c r="I85" s="52">
        <f t="shared" si="32"/>
        <v>0</v>
      </c>
      <c r="J85" s="52">
        <f t="shared" si="32"/>
        <v>0</v>
      </c>
      <c r="K85" s="52">
        <f t="shared" si="32"/>
        <v>0</v>
      </c>
      <c r="L85" s="52">
        <f t="shared" si="32"/>
        <v>0</v>
      </c>
      <c r="M85" s="52">
        <f t="shared" si="32"/>
        <v>0</v>
      </c>
      <c r="N85" s="52">
        <f t="shared" si="32"/>
        <v>0</v>
      </c>
      <c r="O85" s="52">
        <f t="shared" si="32"/>
        <v>0</v>
      </c>
      <c r="P85" s="52">
        <f t="shared" si="32"/>
        <v>0</v>
      </c>
      <c r="Q85" s="52">
        <f t="shared" si="32"/>
        <v>0</v>
      </c>
      <c r="R85" s="52">
        <f t="shared" si="32"/>
        <v>0</v>
      </c>
      <c r="S85" s="52">
        <f t="shared" si="32"/>
        <v>0</v>
      </c>
      <c r="T85" s="52">
        <f t="shared" si="30"/>
        <v>141000</v>
      </c>
      <c r="U85" s="52">
        <f t="shared" si="31"/>
        <v>0</v>
      </c>
    </row>
    <row r="86" spans="1:23" s="65" customFormat="1" ht="12.75">
      <c r="A86" s="69"/>
      <c r="B86" s="96"/>
      <c r="C86" s="62" t="s">
        <v>103</v>
      </c>
      <c r="D86" s="63" t="s">
        <v>110</v>
      </c>
      <c r="E86" s="85">
        <v>134000</v>
      </c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>
        <f t="shared" si="30"/>
        <v>134000</v>
      </c>
      <c r="U86" s="64">
        <f t="shared" si="31"/>
        <v>0</v>
      </c>
      <c r="V86" s="192"/>
      <c r="W86" s="192"/>
    </row>
    <row r="87" spans="1:23" s="65" customFormat="1" ht="12.75">
      <c r="A87" s="69"/>
      <c r="B87" s="96"/>
      <c r="C87" s="62" t="s">
        <v>90</v>
      </c>
      <c r="D87" s="63" t="s">
        <v>91</v>
      </c>
      <c r="E87" s="85">
        <v>5000</v>
      </c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>
        <f t="shared" si="30"/>
        <v>5000</v>
      </c>
      <c r="U87" s="64">
        <f t="shared" si="31"/>
        <v>0</v>
      </c>
      <c r="V87" s="192"/>
      <c r="W87" s="192"/>
    </row>
    <row r="88" spans="1:23" s="65" customFormat="1" ht="12.75">
      <c r="A88" s="69"/>
      <c r="B88" s="96"/>
      <c r="C88" s="62" t="s">
        <v>80</v>
      </c>
      <c r="D88" s="63" t="s">
        <v>79</v>
      </c>
      <c r="E88" s="85">
        <v>2000</v>
      </c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>
        <f t="shared" si="30"/>
        <v>2000</v>
      </c>
      <c r="U88" s="64">
        <f t="shared" si="31"/>
        <v>0</v>
      </c>
      <c r="V88" s="192"/>
      <c r="W88" s="192"/>
    </row>
    <row r="89" spans="1:21" ht="12.75">
      <c r="A89" s="15"/>
      <c r="B89" s="50" t="s">
        <v>402</v>
      </c>
      <c r="C89" s="50"/>
      <c r="D89" s="51" t="s">
        <v>239</v>
      </c>
      <c r="E89" s="52">
        <f aca="true" t="shared" si="33" ref="E89:S89">SUM(E90:E116)</f>
        <v>3962779</v>
      </c>
      <c r="F89" s="52">
        <f t="shared" si="33"/>
        <v>158800</v>
      </c>
      <c r="G89" s="52">
        <f t="shared" si="33"/>
        <v>121500</v>
      </c>
      <c r="H89" s="52">
        <f t="shared" si="33"/>
        <v>20000</v>
      </c>
      <c r="I89" s="52">
        <f t="shared" si="33"/>
        <v>0</v>
      </c>
      <c r="J89" s="52">
        <f t="shared" si="33"/>
        <v>0</v>
      </c>
      <c r="K89" s="52">
        <f t="shared" si="33"/>
        <v>100000</v>
      </c>
      <c r="L89" s="52">
        <f t="shared" si="33"/>
        <v>7000</v>
      </c>
      <c r="M89" s="52">
        <f t="shared" si="33"/>
        <v>280000</v>
      </c>
      <c r="N89" s="52">
        <f t="shared" si="33"/>
        <v>16000</v>
      </c>
      <c r="O89" s="52">
        <f t="shared" si="33"/>
        <v>11400</v>
      </c>
      <c r="P89" s="52">
        <f t="shared" si="33"/>
        <v>125600</v>
      </c>
      <c r="Q89" s="52">
        <f t="shared" si="33"/>
        <v>0</v>
      </c>
      <c r="R89" s="52">
        <f t="shared" si="33"/>
        <v>0</v>
      </c>
      <c r="S89" s="52">
        <f t="shared" si="33"/>
        <v>0</v>
      </c>
      <c r="T89" s="52">
        <f t="shared" si="30"/>
        <v>4803079</v>
      </c>
      <c r="U89" s="52">
        <f t="shared" si="31"/>
        <v>840300</v>
      </c>
    </row>
    <row r="90" spans="1:23" s="65" customFormat="1" ht="12.75">
      <c r="A90" s="69"/>
      <c r="B90" s="96"/>
      <c r="C90" s="62" t="s">
        <v>118</v>
      </c>
      <c r="D90" s="63" t="s">
        <v>188</v>
      </c>
      <c r="E90" s="85">
        <v>8800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>
        <f t="shared" si="30"/>
        <v>8800</v>
      </c>
      <c r="U90" s="64">
        <f t="shared" si="31"/>
        <v>0</v>
      </c>
      <c r="V90" s="192"/>
      <c r="W90" s="192"/>
    </row>
    <row r="91" spans="1:23" s="65" customFormat="1" ht="12.75">
      <c r="A91" s="69"/>
      <c r="B91" s="96"/>
      <c r="C91" s="62" t="s">
        <v>75</v>
      </c>
      <c r="D91" s="63" t="s">
        <v>113</v>
      </c>
      <c r="E91" s="85">
        <v>2300000</v>
      </c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>
        <f t="shared" si="30"/>
        <v>2300000</v>
      </c>
      <c r="U91" s="64">
        <f t="shared" si="31"/>
        <v>0</v>
      </c>
      <c r="V91" s="192"/>
      <c r="W91" s="192"/>
    </row>
    <row r="92" spans="1:23" s="65" customFormat="1" ht="12.75">
      <c r="A92" s="69"/>
      <c r="B92" s="96"/>
      <c r="C92" s="62" t="s">
        <v>82</v>
      </c>
      <c r="D92" s="63" t="s">
        <v>157</v>
      </c>
      <c r="E92" s="85">
        <v>205000</v>
      </c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>
        <v>-62400</v>
      </c>
      <c r="Q92" s="64"/>
      <c r="R92" s="64"/>
      <c r="S92" s="64"/>
      <c r="T92" s="64">
        <f t="shared" si="30"/>
        <v>142600</v>
      </c>
      <c r="U92" s="64">
        <f t="shared" si="31"/>
        <v>-62400</v>
      </c>
      <c r="V92" s="192"/>
      <c r="W92" s="192"/>
    </row>
    <row r="93" spans="1:23" s="65" customFormat="1" ht="12.75">
      <c r="A93" s="69"/>
      <c r="B93" s="96"/>
      <c r="C93" s="62" t="s">
        <v>86</v>
      </c>
      <c r="D93" s="63" t="s">
        <v>323</v>
      </c>
      <c r="E93" s="85">
        <v>131000</v>
      </c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>
        <f t="shared" si="30"/>
        <v>131000</v>
      </c>
      <c r="U93" s="64">
        <f t="shared" si="31"/>
        <v>0</v>
      </c>
      <c r="V93" s="192"/>
      <c r="W93" s="192"/>
    </row>
    <row r="94" spans="1:23" s="65" customFormat="1" ht="12.75">
      <c r="A94" s="69"/>
      <c r="B94" s="96"/>
      <c r="C94" s="62" t="s">
        <v>87</v>
      </c>
      <c r="D94" s="63" t="s">
        <v>114</v>
      </c>
      <c r="E94" s="85">
        <v>458000</v>
      </c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>
        <f t="shared" si="30"/>
        <v>458000</v>
      </c>
      <c r="U94" s="64">
        <f t="shared" si="31"/>
        <v>0</v>
      </c>
      <c r="V94" s="192"/>
      <c r="W94" s="192"/>
    </row>
    <row r="95" spans="1:23" s="65" customFormat="1" ht="12.75">
      <c r="A95" s="69"/>
      <c r="B95" s="96"/>
      <c r="C95" s="62" t="s">
        <v>89</v>
      </c>
      <c r="D95" s="63" t="s">
        <v>143</v>
      </c>
      <c r="E95" s="85">
        <v>64000</v>
      </c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>
        <f t="shared" si="30"/>
        <v>64000</v>
      </c>
      <c r="U95" s="64">
        <f t="shared" si="31"/>
        <v>0</v>
      </c>
      <c r="V95" s="192"/>
      <c r="W95" s="192"/>
    </row>
    <row r="96" spans="1:23" s="65" customFormat="1" ht="20.25">
      <c r="A96" s="69"/>
      <c r="B96" s="96"/>
      <c r="C96" s="62" t="s">
        <v>119</v>
      </c>
      <c r="D96" s="63" t="s">
        <v>120</v>
      </c>
      <c r="E96" s="85">
        <v>33000</v>
      </c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>
        <f t="shared" si="30"/>
        <v>33000</v>
      </c>
      <c r="U96" s="64">
        <f t="shared" si="31"/>
        <v>0</v>
      </c>
      <c r="V96" s="192"/>
      <c r="W96" s="192"/>
    </row>
    <row r="97" spans="1:23" s="65" customFormat="1" ht="12.75">
      <c r="A97" s="69"/>
      <c r="B97" s="96"/>
      <c r="C97" s="62" t="s">
        <v>111</v>
      </c>
      <c r="D97" s="63" t="s">
        <v>112</v>
      </c>
      <c r="E97" s="85">
        <v>40000</v>
      </c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>
        <f t="shared" si="30"/>
        <v>40000</v>
      </c>
      <c r="U97" s="64">
        <f t="shared" si="31"/>
        <v>0</v>
      </c>
      <c r="V97" s="192"/>
      <c r="W97" s="192"/>
    </row>
    <row r="98" spans="1:23" s="65" customFormat="1" ht="12.75">
      <c r="A98" s="69"/>
      <c r="B98" s="96"/>
      <c r="C98" s="62" t="s">
        <v>90</v>
      </c>
      <c r="D98" s="63" t="s">
        <v>91</v>
      </c>
      <c r="E98" s="85">
        <v>107500</v>
      </c>
      <c r="F98" s="64"/>
      <c r="G98" s="64"/>
      <c r="H98" s="64"/>
      <c r="I98" s="64"/>
      <c r="J98" s="64"/>
      <c r="K98" s="64"/>
      <c r="L98" s="64"/>
      <c r="M98" s="64"/>
      <c r="N98" s="64"/>
      <c r="O98" s="64">
        <v>9400</v>
      </c>
      <c r="P98" s="64"/>
      <c r="Q98" s="64"/>
      <c r="R98" s="64"/>
      <c r="S98" s="64"/>
      <c r="T98" s="64">
        <f t="shared" si="30"/>
        <v>116900</v>
      </c>
      <c r="U98" s="64">
        <f t="shared" si="31"/>
        <v>9400</v>
      </c>
      <c r="V98" s="192"/>
      <c r="W98" s="192"/>
    </row>
    <row r="99" spans="1:23" s="65" customFormat="1" ht="12.75">
      <c r="A99" s="69"/>
      <c r="B99" s="96"/>
      <c r="C99" s="62" t="s">
        <v>76</v>
      </c>
      <c r="D99" s="63" t="s">
        <v>77</v>
      </c>
      <c r="E99" s="85">
        <v>85000</v>
      </c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>
        <f t="shared" si="30"/>
        <v>85000</v>
      </c>
      <c r="U99" s="64">
        <f t="shared" si="31"/>
        <v>0</v>
      </c>
      <c r="V99" s="192"/>
      <c r="W99" s="192"/>
    </row>
    <row r="100" spans="1:23" s="65" customFormat="1" ht="12.75">
      <c r="A100" s="69"/>
      <c r="B100" s="96"/>
      <c r="C100" s="62" t="s">
        <v>78</v>
      </c>
      <c r="D100" s="63" t="s">
        <v>97</v>
      </c>
      <c r="E100" s="85">
        <v>9000</v>
      </c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>
        <f t="shared" si="30"/>
        <v>9000</v>
      </c>
      <c r="U100" s="64">
        <f t="shared" si="31"/>
        <v>0</v>
      </c>
      <c r="V100" s="192"/>
      <c r="W100" s="192"/>
    </row>
    <row r="101" spans="1:23" s="65" customFormat="1" ht="12.75">
      <c r="A101" s="69"/>
      <c r="B101" s="96"/>
      <c r="C101" s="62" t="s">
        <v>121</v>
      </c>
      <c r="D101" s="63" t="s">
        <v>122</v>
      </c>
      <c r="E101" s="85">
        <v>5000</v>
      </c>
      <c r="F101" s="64"/>
      <c r="G101" s="64"/>
      <c r="H101" s="64"/>
      <c r="I101" s="64"/>
      <c r="J101" s="64"/>
      <c r="K101" s="64"/>
      <c r="L101" s="64"/>
      <c r="M101" s="64"/>
      <c r="N101" s="64"/>
      <c r="O101" s="64">
        <v>1000</v>
      </c>
      <c r="P101" s="64"/>
      <c r="Q101" s="64"/>
      <c r="R101" s="64"/>
      <c r="S101" s="64"/>
      <c r="T101" s="64">
        <f t="shared" si="30"/>
        <v>6000</v>
      </c>
      <c r="U101" s="64">
        <f t="shared" si="31"/>
        <v>1000</v>
      </c>
      <c r="V101" s="192"/>
      <c r="W101" s="192"/>
    </row>
    <row r="102" spans="1:23" s="65" customFormat="1" ht="12.75">
      <c r="A102" s="69"/>
      <c r="B102" s="96"/>
      <c r="C102" s="62" t="s">
        <v>80</v>
      </c>
      <c r="D102" s="63" t="s">
        <v>79</v>
      </c>
      <c r="E102" s="85">
        <v>316100</v>
      </c>
      <c r="F102" s="64">
        <v>100000</v>
      </c>
      <c r="G102" s="64">
        <v>10000</v>
      </c>
      <c r="H102" s="64">
        <v>20000</v>
      </c>
      <c r="I102" s="64"/>
      <c r="J102" s="64"/>
      <c r="K102" s="64"/>
      <c r="L102" s="64"/>
      <c r="M102" s="64">
        <v>280000</v>
      </c>
      <c r="N102" s="64"/>
      <c r="O102" s="64">
        <v>1000</v>
      </c>
      <c r="P102" s="64"/>
      <c r="Q102" s="64"/>
      <c r="R102" s="64"/>
      <c r="S102" s="64"/>
      <c r="T102" s="64">
        <f t="shared" si="30"/>
        <v>727100</v>
      </c>
      <c r="U102" s="64">
        <f t="shared" si="31"/>
        <v>411000</v>
      </c>
      <c r="V102" s="192"/>
      <c r="W102" s="192"/>
    </row>
    <row r="103" spans="1:23" s="65" customFormat="1" ht="12.75" hidden="1">
      <c r="A103" s="69"/>
      <c r="B103" s="96"/>
      <c r="C103" s="62" t="s">
        <v>123</v>
      </c>
      <c r="D103" s="63" t="s">
        <v>124</v>
      </c>
      <c r="E103" s="85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>
        <f t="shared" si="30"/>
        <v>0</v>
      </c>
      <c r="U103" s="64">
        <f t="shared" si="31"/>
        <v>0</v>
      </c>
      <c r="V103" s="192"/>
      <c r="W103" s="192"/>
    </row>
    <row r="104" spans="1:23" s="65" customFormat="1" ht="30">
      <c r="A104" s="69"/>
      <c r="B104" s="96"/>
      <c r="C104" s="62" t="s">
        <v>175</v>
      </c>
      <c r="D104" s="63" t="s">
        <v>337</v>
      </c>
      <c r="E104" s="85">
        <v>22600</v>
      </c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>
        <f t="shared" si="30"/>
        <v>22600</v>
      </c>
      <c r="U104" s="64">
        <f t="shared" si="31"/>
        <v>0</v>
      </c>
      <c r="V104" s="192"/>
      <c r="W104" s="192"/>
    </row>
    <row r="105" spans="1:23" s="65" customFormat="1" ht="30" hidden="1">
      <c r="A105" s="69"/>
      <c r="B105" s="96"/>
      <c r="C105" s="62" t="s">
        <v>176</v>
      </c>
      <c r="D105" s="72" t="s">
        <v>338</v>
      </c>
      <c r="E105" s="85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>
        <f t="shared" si="30"/>
        <v>0</v>
      </c>
      <c r="U105" s="64">
        <f t="shared" si="31"/>
        <v>0</v>
      </c>
      <c r="V105" s="192"/>
      <c r="W105" s="192"/>
    </row>
    <row r="106" spans="1:23" s="65" customFormat="1" ht="20.25">
      <c r="A106" s="69"/>
      <c r="B106" s="96"/>
      <c r="C106" s="62" t="s">
        <v>177</v>
      </c>
      <c r="D106" s="63" t="s">
        <v>178</v>
      </c>
      <c r="E106" s="85">
        <v>6000</v>
      </c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>
        <f t="shared" si="30"/>
        <v>6000</v>
      </c>
      <c r="U106" s="64">
        <f t="shared" si="31"/>
        <v>0</v>
      </c>
      <c r="V106" s="192"/>
      <c r="W106" s="192"/>
    </row>
    <row r="107" spans="1:23" s="65" customFormat="1" ht="20.25" hidden="1">
      <c r="A107" s="69"/>
      <c r="B107" s="96"/>
      <c r="C107" s="62" t="s">
        <v>185</v>
      </c>
      <c r="D107" s="63" t="s">
        <v>253</v>
      </c>
      <c r="E107" s="85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>
        <f t="shared" si="30"/>
        <v>0</v>
      </c>
      <c r="U107" s="64">
        <f t="shared" si="31"/>
        <v>0</v>
      </c>
      <c r="V107" s="192"/>
      <c r="W107" s="192"/>
    </row>
    <row r="108" spans="1:23" s="65" customFormat="1" ht="12.75">
      <c r="A108" s="69"/>
      <c r="B108" s="96"/>
      <c r="C108" s="62" t="s">
        <v>116</v>
      </c>
      <c r="D108" s="63" t="s">
        <v>117</v>
      </c>
      <c r="E108" s="85">
        <v>17000</v>
      </c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>
        <f t="shared" si="30"/>
        <v>17000</v>
      </c>
      <c r="U108" s="64">
        <f t="shared" si="31"/>
        <v>0</v>
      </c>
      <c r="V108" s="192"/>
      <c r="W108" s="192"/>
    </row>
    <row r="109" spans="1:23" s="65" customFormat="1" ht="12.75">
      <c r="A109" s="69"/>
      <c r="B109" s="96"/>
      <c r="C109" s="62" t="s">
        <v>93</v>
      </c>
      <c r="D109" s="63" t="s">
        <v>94</v>
      </c>
      <c r="E109" s="85">
        <v>6300</v>
      </c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>
        <f t="shared" si="30"/>
        <v>6300</v>
      </c>
      <c r="U109" s="64">
        <f t="shared" si="31"/>
        <v>0</v>
      </c>
      <c r="V109" s="192"/>
      <c r="W109" s="192"/>
    </row>
    <row r="110" spans="1:23" s="65" customFormat="1" ht="21.75" customHeight="1">
      <c r="A110" s="69"/>
      <c r="B110" s="96"/>
      <c r="C110" s="62" t="s">
        <v>92</v>
      </c>
      <c r="D110" s="63" t="s">
        <v>187</v>
      </c>
      <c r="E110" s="85">
        <v>57979</v>
      </c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>
        <f t="shared" si="30"/>
        <v>57979</v>
      </c>
      <c r="U110" s="64">
        <f t="shared" si="31"/>
        <v>0</v>
      </c>
      <c r="V110" s="192"/>
      <c r="W110" s="192"/>
    </row>
    <row r="111" spans="1:23" s="65" customFormat="1" ht="17.25" customHeight="1" hidden="1">
      <c r="A111" s="69"/>
      <c r="B111" s="96"/>
      <c r="C111" s="62" t="s">
        <v>125</v>
      </c>
      <c r="D111" s="63" t="s">
        <v>434</v>
      </c>
      <c r="E111" s="85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>
        <f t="shared" si="30"/>
        <v>0</v>
      </c>
      <c r="U111" s="64">
        <f t="shared" si="31"/>
        <v>0</v>
      </c>
      <c r="V111" s="192"/>
      <c r="W111" s="192"/>
    </row>
    <row r="112" spans="1:23" s="65" customFormat="1" ht="17.25" customHeight="1">
      <c r="A112" s="69"/>
      <c r="B112" s="96"/>
      <c r="C112" s="62" t="s">
        <v>545</v>
      </c>
      <c r="D112" s="63" t="s">
        <v>546</v>
      </c>
      <c r="E112" s="85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>
        <v>20000</v>
      </c>
      <c r="Q112" s="64"/>
      <c r="R112" s="64"/>
      <c r="S112" s="64"/>
      <c r="T112" s="64">
        <f t="shared" si="30"/>
        <v>20000</v>
      </c>
      <c r="U112" s="64">
        <f t="shared" si="31"/>
        <v>20000</v>
      </c>
      <c r="V112" s="192"/>
      <c r="W112" s="192"/>
    </row>
    <row r="113" spans="1:23" s="65" customFormat="1" ht="12.75">
      <c r="A113" s="69"/>
      <c r="B113" s="96"/>
      <c r="C113" s="62" t="s">
        <v>126</v>
      </c>
      <c r="D113" s="63" t="s">
        <v>369</v>
      </c>
      <c r="E113" s="85">
        <v>0</v>
      </c>
      <c r="F113" s="64">
        <v>11800</v>
      </c>
      <c r="G113" s="64"/>
      <c r="H113" s="64"/>
      <c r="I113" s="64"/>
      <c r="J113" s="64"/>
      <c r="K113" s="64"/>
      <c r="L113" s="64"/>
      <c r="M113" s="64"/>
      <c r="N113" s="64"/>
      <c r="O113" s="64"/>
      <c r="P113" s="64">
        <v>165000</v>
      </c>
      <c r="Q113" s="64"/>
      <c r="R113" s="64"/>
      <c r="S113" s="64"/>
      <c r="T113" s="64">
        <f t="shared" si="30"/>
        <v>176800</v>
      </c>
      <c r="U113" s="64">
        <f t="shared" si="31"/>
        <v>176800</v>
      </c>
      <c r="V113" s="192"/>
      <c r="W113" s="192"/>
    </row>
    <row r="114" spans="1:23" s="65" customFormat="1" ht="20.25">
      <c r="A114" s="69"/>
      <c r="B114" s="96"/>
      <c r="C114" s="62" t="s">
        <v>295</v>
      </c>
      <c r="D114" s="63" t="s">
        <v>296</v>
      </c>
      <c r="E114" s="85">
        <v>0</v>
      </c>
      <c r="F114" s="64">
        <v>47000</v>
      </c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>
        <f t="shared" si="30"/>
        <v>47000</v>
      </c>
      <c r="U114" s="64">
        <f t="shared" si="31"/>
        <v>47000</v>
      </c>
      <c r="V114" s="192"/>
      <c r="W114" s="192"/>
    </row>
    <row r="115" spans="1:23" s="65" customFormat="1" ht="20.25">
      <c r="A115" s="69"/>
      <c r="B115" s="96"/>
      <c r="C115" s="62" t="s">
        <v>224</v>
      </c>
      <c r="D115" s="63" t="s">
        <v>225</v>
      </c>
      <c r="E115" s="85">
        <v>17000</v>
      </c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>
        <v>3000</v>
      </c>
      <c r="Q115" s="64"/>
      <c r="R115" s="64"/>
      <c r="S115" s="64"/>
      <c r="T115" s="64">
        <f>SUM(E115:S115)</f>
        <v>20000</v>
      </c>
      <c r="U115" s="64">
        <f>SUM(F115:S115)</f>
        <v>3000</v>
      </c>
      <c r="V115" s="192"/>
      <c r="W115" s="192"/>
    </row>
    <row r="116" spans="1:23" s="65" customFormat="1" ht="12.75">
      <c r="A116" s="69"/>
      <c r="B116" s="96"/>
      <c r="C116" s="62" t="s">
        <v>72</v>
      </c>
      <c r="D116" s="63" t="s">
        <v>81</v>
      </c>
      <c r="E116" s="85">
        <v>73500</v>
      </c>
      <c r="F116" s="64"/>
      <c r="G116" s="64">
        <v>111500</v>
      </c>
      <c r="H116" s="64"/>
      <c r="I116" s="64"/>
      <c r="J116" s="64"/>
      <c r="K116" s="64">
        <v>100000</v>
      </c>
      <c r="L116" s="64">
        <v>7000</v>
      </c>
      <c r="M116" s="64"/>
      <c r="N116" s="64">
        <v>16000</v>
      </c>
      <c r="O116" s="64"/>
      <c r="P116" s="64"/>
      <c r="Q116" s="64"/>
      <c r="R116" s="64"/>
      <c r="S116" s="64"/>
      <c r="T116" s="64">
        <f t="shared" si="30"/>
        <v>308000</v>
      </c>
      <c r="U116" s="64">
        <f t="shared" si="31"/>
        <v>234500</v>
      </c>
      <c r="V116" s="192"/>
      <c r="W116" s="192"/>
    </row>
    <row r="117" spans="1:21" ht="12.75">
      <c r="A117" s="15"/>
      <c r="B117" s="50" t="s">
        <v>240</v>
      </c>
      <c r="C117" s="50"/>
      <c r="D117" s="51" t="s">
        <v>241</v>
      </c>
      <c r="E117" s="52">
        <f aca="true" t="shared" si="34" ref="E117:S117">SUM(E118:E120)</f>
        <v>154000</v>
      </c>
      <c r="F117" s="52">
        <f t="shared" si="34"/>
        <v>0</v>
      </c>
      <c r="G117" s="52">
        <f t="shared" si="34"/>
        <v>0</v>
      </c>
      <c r="H117" s="52">
        <f t="shared" si="34"/>
        <v>0</v>
      </c>
      <c r="I117" s="52">
        <f t="shared" si="34"/>
        <v>0</v>
      </c>
      <c r="J117" s="52">
        <f t="shared" si="34"/>
        <v>0</v>
      </c>
      <c r="K117" s="52">
        <f t="shared" si="34"/>
        <v>0</v>
      </c>
      <c r="L117" s="52">
        <f t="shared" si="34"/>
        <v>0</v>
      </c>
      <c r="M117" s="52">
        <f t="shared" si="34"/>
        <v>0</v>
      </c>
      <c r="N117" s="52">
        <f t="shared" si="34"/>
        <v>0</v>
      </c>
      <c r="O117" s="52">
        <f t="shared" si="34"/>
        <v>0</v>
      </c>
      <c r="P117" s="52">
        <f t="shared" si="34"/>
        <v>0</v>
      </c>
      <c r="Q117" s="52">
        <f t="shared" si="34"/>
        <v>0</v>
      </c>
      <c r="R117" s="52">
        <f t="shared" si="34"/>
        <v>0</v>
      </c>
      <c r="S117" s="52">
        <f t="shared" si="34"/>
        <v>0</v>
      </c>
      <c r="T117" s="52">
        <f t="shared" si="30"/>
        <v>154000</v>
      </c>
      <c r="U117" s="52">
        <f t="shared" si="31"/>
        <v>0</v>
      </c>
    </row>
    <row r="118" spans="1:23" s="65" customFormat="1" ht="40.5">
      <c r="A118" s="69"/>
      <c r="B118" s="96"/>
      <c r="C118" s="62" t="s">
        <v>35</v>
      </c>
      <c r="D118" s="63" t="s">
        <v>475</v>
      </c>
      <c r="E118" s="85">
        <v>4000</v>
      </c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>
        <f t="shared" si="30"/>
        <v>4000</v>
      </c>
      <c r="U118" s="64">
        <f t="shared" si="31"/>
        <v>0</v>
      </c>
      <c r="V118" s="192"/>
      <c r="W118" s="192"/>
    </row>
    <row r="119" spans="1:23" s="65" customFormat="1" ht="12.75">
      <c r="A119" s="69"/>
      <c r="B119" s="96"/>
      <c r="C119" s="62" t="s">
        <v>90</v>
      </c>
      <c r="D119" s="63" t="s">
        <v>91</v>
      </c>
      <c r="E119" s="85">
        <v>62000</v>
      </c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>
        <f>SUM(E119:S119)</f>
        <v>62000</v>
      </c>
      <c r="U119" s="64">
        <f>SUM(F119:S119)</f>
        <v>0</v>
      </c>
      <c r="V119" s="192"/>
      <c r="W119" s="192"/>
    </row>
    <row r="120" spans="1:23" s="65" customFormat="1" ht="12.75">
      <c r="A120" s="69"/>
      <c r="B120" s="96"/>
      <c r="C120" s="75" t="s">
        <v>80</v>
      </c>
      <c r="D120" s="76" t="s">
        <v>79</v>
      </c>
      <c r="E120" s="85">
        <v>88000</v>
      </c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>
        <f t="shared" si="30"/>
        <v>88000</v>
      </c>
      <c r="U120" s="116">
        <f t="shared" si="31"/>
        <v>0</v>
      </c>
      <c r="V120" s="192"/>
      <c r="W120" s="192"/>
    </row>
    <row r="121" spans="1:21" ht="12.75">
      <c r="A121" s="15"/>
      <c r="B121" s="53" t="s">
        <v>311</v>
      </c>
      <c r="C121" s="53"/>
      <c r="D121" s="54" t="s">
        <v>385</v>
      </c>
      <c r="E121" s="55">
        <f aca="true" t="shared" si="35" ref="E121:S121">SUM(E122:E123)</f>
        <v>109700</v>
      </c>
      <c r="F121" s="55">
        <f t="shared" si="35"/>
        <v>0</v>
      </c>
      <c r="G121" s="55">
        <f t="shared" si="35"/>
        <v>0</v>
      </c>
      <c r="H121" s="55">
        <f t="shared" si="35"/>
        <v>0</v>
      </c>
      <c r="I121" s="55">
        <f t="shared" si="35"/>
        <v>0</v>
      </c>
      <c r="J121" s="55">
        <f t="shared" si="35"/>
        <v>0</v>
      </c>
      <c r="K121" s="55">
        <f t="shared" si="35"/>
        <v>5000</v>
      </c>
      <c r="L121" s="55">
        <f t="shared" si="35"/>
        <v>0</v>
      </c>
      <c r="M121" s="55">
        <f t="shared" si="35"/>
        <v>0</v>
      </c>
      <c r="N121" s="55">
        <f t="shared" si="35"/>
        <v>0</v>
      </c>
      <c r="O121" s="55">
        <f t="shared" si="35"/>
        <v>0</v>
      </c>
      <c r="P121" s="55">
        <f t="shared" si="35"/>
        <v>0</v>
      </c>
      <c r="Q121" s="55">
        <f t="shared" si="35"/>
        <v>0</v>
      </c>
      <c r="R121" s="55">
        <f t="shared" si="35"/>
        <v>0</v>
      </c>
      <c r="S121" s="55">
        <f t="shared" si="35"/>
        <v>0</v>
      </c>
      <c r="T121" s="55">
        <f t="shared" si="30"/>
        <v>114700</v>
      </c>
      <c r="U121" s="55">
        <f t="shared" si="31"/>
        <v>5000</v>
      </c>
    </row>
    <row r="122" spans="1:23" s="65" customFormat="1" ht="12.75">
      <c r="A122" s="69"/>
      <c r="B122" s="96"/>
      <c r="C122" s="62" t="s">
        <v>103</v>
      </c>
      <c r="D122" s="63" t="s">
        <v>110</v>
      </c>
      <c r="E122" s="85">
        <v>90000</v>
      </c>
      <c r="F122" s="64"/>
      <c r="G122" s="64"/>
      <c r="H122" s="64"/>
      <c r="I122" s="64"/>
      <c r="J122" s="64"/>
      <c r="K122" s="64">
        <v>5000</v>
      </c>
      <c r="L122" s="64"/>
      <c r="M122" s="64"/>
      <c r="N122" s="64"/>
      <c r="O122" s="64"/>
      <c r="P122" s="64"/>
      <c r="Q122" s="64"/>
      <c r="R122" s="64"/>
      <c r="S122" s="64"/>
      <c r="T122" s="64">
        <f t="shared" si="30"/>
        <v>95000</v>
      </c>
      <c r="U122" s="64">
        <f t="shared" si="31"/>
        <v>5000</v>
      </c>
      <c r="V122" s="192"/>
      <c r="W122" s="192"/>
    </row>
    <row r="123" spans="1:23" s="65" customFormat="1" ht="13.5" thickBot="1">
      <c r="A123" s="69"/>
      <c r="B123" s="96"/>
      <c r="C123" s="62" t="s">
        <v>90</v>
      </c>
      <c r="D123" s="63" t="s">
        <v>91</v>
      </c>
      <c r="E123" s="85">
        <v>19700</v>
      </c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>
        <f t="shared" si="30"/>
        <v>19700</v>
      </c>
      <c r="U123" s="64">
        <f t="shared" si="31"/>
        <v>0</v>
      </c>
      <c r="V123" s="192"/>
      <c r="W123" s="192"/>
    </row>
    <row r="124" spans="1:23" s="14" customFormat="1" ht="20.25">
      <c r="A124" s="45" t="s">
        <v>403</v>
      </c>
      <c r="B124" s="46"/>
      <c r="C124" s="46"/>
      <c r="D124" s="47" t="s">
        <v>404</v>
      </c>
      <c r="E124" s="48">
        <f>E125+E144+E139+E130</f>
        <v>2400</v>
      </c>
      <c r="F124" s="48">
        <f aca="true" t="shared" si="36" ref="F124:U124">F125+F144+F139+F130</f>
        <v>0</v>
      </c>
      <c r="G124" s="48">
        <f t="shared" si="36"/>
        <v>0</v>
      </c>
      <c r="H124" s="48">
        <f t="shared" si="36"/>
        <v>10472</v>
      </c>
      <c r="I124" s="48">
        <f t="shared" si="36"/>
        <v>0</v>
      </c>
      <c r="J124" s="48">
        <f t="shared" si="36"/>
        <v>0</v>
      </c>
      <c r="K124" s="48">
        <f t="shared" si="36"/>
        <v>0</v>
      </c>
      <c r="L124" s="48">
        <f t="shared" si="36"/>
        <v>0</v>
      </c>
      <c r="M124" s="48">
        <f t="shared" si="36"/>
        <v>0</v>
      </c>
      <c r="N124" s="48">
        <f t="shared" si="36"/>
        <v>0</v>
      </c>
      <c r="O124" s="48">
        <f t="shared" si="36"/>
        <v>0</v>
      </c>
      <c r="P124" s="48">
        <f t="shared" si="36"/>
        <v>0</v>
      </c>
      <c r="Q124" s="48">
        <f t="shared" si="36"/>
        <v>0</v>
      </c>
      <c r="R124" s="48">
        <f t="shared" si="36"/>
        <v>0</v>
      </c>
      <c r="S124" s="48">
        <f t="shared" si="36"/>
        <v>0</v>
      </c>
      <c r="T124" s="48">
        <f t="shared" si="36"/>
        <v>12872</v>
      </c>
      <c r="U124" s="48">
        <f t="shared" si="36"/>
        <v>10472</v>
      </c>
      <c r="V124" s="193">
        <f>VLOOKUP(A124,'[2]2Wy'!$A$12:$H$774,8,TRUE)</f>
        <v>12872</v>
      </c>
      <c r="W124" s="190">
        <f>T124-V124</f>
        <v>0</v>
      </c>
    </row>
    <row r="125" spans="1:21" ht="32.25" customHeight="1">
      <c r="A125" s="15"/>
      <c r="B125" s="50" t="s">
        <v>405</v>
      </c>
      <c r="C125" s="50"/>
      <c r="D125" s="51" t="s">
        <v>406</v>
      </c>
      <c r="E125" s="52">
        <f aca="true" t="shared" si="37" ref="E125:S125">SUM(E126:E129)</f>
        <v>2400</v>
      </c>
      <c r="F125" s="52">
        <f t="shared" si="37"/>
        <v>0</v>
      </c>
      <c r="G125" s="52">
        <f t="shared" si="37"/>
        <v>0</v>
      </c>
      <c r="H125" s="52">
        <f t="shared" si="37"/>
        <v>10472</v>
      </c>
      <c r="I125" s="52">
        <f t="shared" si="37"/>
        <v>0</v>
      </c>
      <c r="J125" s="52">
        <f t="shared" si="37"/>
        <v>0</v>
      </c>
      <c r="K125" s="52">
        <f t="shared" si="37"/>
        <v>0</v>
      </c>
      <c r="L125" s="52">
        <f t="shared" si="37"/>
        <v>0</v>
      </c>
      <c r="M125" s="52">
        <f t="shared" si="37"/>
        <v>0</v>
      </c>
      <c r="N125" s="52">
        <f t="shared" si="37"/>
        <v>0</v>
      </c>
      <c r="O125" s="52">
        <f t="shared" si="37"/>
        <v>0</v>
      </c>
      <c r="P125" s="52">
        <f t="shared" si="37"/>
        <v>0</v>
      </c>
      <c r="Q125" s="52">
        <f t="shared" si="37"/>
        <v>0</v>
      </c>
      <c r="R125" s="52">
        <f t="shared" si="37"/>
        <v>0</v>
      </c>
      <c r="S125" s="52">
        <f t="shared" si="37"/>
        <v>0</v>
      </c>
      <c r="T125" s="52">
        <f>SUM(E125:S125)</f>
        <v>12872</v>
      </c>
      <c r="U125" s="52">
        <f>SUM(F125:S125)</f>
        <v>10472</v>
      </c>
    </row>
    <row r="126" spans="1:23" s="65" customFormat="1" ht="12.75">
      <c r="A126" s="69"/>
      <c r="B126" s="96"/>
      <c r="C126" s="62" t="s">
        <v>87</v>
      </c>
      <c r="D126" s="63" t="s">
        <v>114</v>
      </c>
      <c r="E126" s="85">
        <v>344.83</v>
      </c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>
        <f>SUM(E126:S126)</f>
        <v>344.83</v>
      </c>
      <c r="U126" s="64">
        <f>SUM(F126:S126)</f>
        <v>0</v>
      </c>
      <c r="V126" s="192"/>
      <c r="W126" s="192"/>
    </row>
    <row r="127" spans="1:23" s="65" customFormat="1" ht="12.75">
      <c r="A127" s="69"/>
      <c r="B127" s="96"/>
      <c r="C127" s="62" t="s">
        <v>89</v>
      </c>
      <c r="D127" s="63" t="s">
        <v>143</v>
      </c>
      <c r="E127" s="85">
        <v>49.15</v>
      </c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>
        <f>SUM(E127:S127)</f>
        <v>49.15</v>
      </c>
      <c r="U127" s="64">
        <f>SUM(F127:S127)</f>
        <v>0</v>
      </c>
      <c r="V127" s="192"/>
      <c r="W127" s="192"/>
    </row>
    <row r="128" spans="1:23" s="65" customFormat="1" ht="12.75">
      <c r="A128" s="69"/>
      <c r="B128" s="96"/>
      <c r="C128" s="62" t="s">
        <v>111</v>
      </c>
      <c r="D128" s="63" t="s">
        <v>112</v>
      </c>
      <c r="E128" s="85">
        <v>2006.02</v>
      </c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>
        <f>SUM(E128:S128)</f>
        <v>2006.02</v>
      </c>
      <c r="U128" s="64">
        <f>SUM(F128:S128)</f>
        <v>0</v>
      </c>
      <c r="V128" s="192"/>
      <c r="W128" s="192"/>
    </row>
    <row r="129" spans="1:23" s="65" customFormat="1" ht="13.5" thickBot="1">
      <c r="A129" s="69"/>
      <c r="B129" s="96"/>
      <c r="C129" s="62" t="s">
        <v>90</v>
      </c>
      <c r="D129" s="63" t="s">
        <v>91</v>
      </c>
      <c r="E129" s="85">
        <v>0</v>
      </c>
      <c r="F129" s="64"/>
      <c r="G129" s="64"/>
      <c r="H129" s="64">
        <v>10472</v>
      </c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>
        <f>SUM(E129:S129)</f>
        <v>10472</v>
      </c>
      <c r="U129" s="64">
        <f>SUM(F129:S129)</f>
        <v>10472</v>
      </c>
      <c r="V129" s="192"/>
      <c r="W129" s="192"/>
    </row>
    <row r="130" spans="1:21" ht="11.25" customHeight="1" hidden="1">
      <c r="A130" s="17"/>
      <c r="B130" s="50" t="s">
        <v>470</v>
      </c>
      <c r="C130" s="50"/>
      <c r="D130" s="51" t="s">
        <v>476</v>
      </c>
      <c r="E130" s="52">
        <f aca="true" t="shared" si="38" ref="E130:U130">SUM(E131:E138)</f>
        <v>0</v>
      </c>
      <c r="F130" s="52">
        <f t="shared" si="38"/>
        <v>0</v>
      </c>
      <c r="G130" s="52">
        <f t="shared" si="38"/>
        <v>0</v>
      </c>
      <c r="H130" s="52">
        <f t="shared" si="38"/>
        <v>0</v>
      </c>
      <c r="I130" s="52">
        <f t="shared" si="38"/>
        <v>0</v>
      </c>
      <c r="J130" s="52">
        <f t="shared" si="38"/>
        <v>0</v>
      </c>
      <c r="K130" s="52">
        <f t="shared" si="38"/>
        <v>0</v>
      </c>
      <c r="L130" s="52">
        <f t="shared" si="38"/>
        <v>0</v>
      </c>
      <c r="M130" s="52">
        <f t="shared" si="38"/>
        <v>0</v>
      </c>
      <c r="N130" s="52">
        <f t="shared" si="38"/>
        <v>0</v>
      </c>
      <c r="O130" s="52">
        <f t="shared" si="38"/>
        <v>0</v>
      </c>
      <c r="P130" s="52">
        <f t="shared" si="38"/>
        <v>0</v>
      </c>
      <c r="Q130" s="52">
        <f t="shared" si="38"/>
        <v>0</v>
      </c>
      <c r="R130" s="52">
        <f t="shared" si="38"/>
        <v>0</v>
      </c>
      <c r="S130" s="52">
        <f t="shared" si="38"/>
        <v>0</v>
      </c>
      <c r="T130" s="52">
        <f t="shared" si="38"/>
        <v>0</v>
      </c>
      <c r="U130" s="52">
        <f t="shared" si="38"/>
        <v>0</v>
      </c>
    </row>
    <row r="131" spans="1:23" s="65" customFormat="1" ht="12.75" customHeight="1" hidden="1">
      <c r="A131" s="61"/>
      <c r="B131" s="96"/>
      <c r="C131" s="62" t="s">
        <v>103</v>
      </c>
      <c r="D131" s="63" t="s">
        <v>110</v>
      </c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>
        <f aca="true" t="shared" si="39" ref="T131:T136">SUM(E131:S131)</f>
        <v>0</v>
      </c>
      <c r="U131" s="64">
        <f aca="true" t="shared" si="40" ref="U131:U136">SUM(F131:S131)</f>
        <v>0</v>
      </c>
      <c r="V131" s="192"/>
      <c r="W131" s="192"/>
    </row>
    <row r="132" spans="1:23" s="65" customFormat="1" ht="12.75" customHeight="1" hidden="1">
      <c r="A132" s="61"/>
      <c r="B132" s="96"/>
      <c r="C132" s="62" t="s">
        <v>87</v>
      </c>
      <c r="D132" s="63" t="s">
        <v>114</v>
      </c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>
        <f t="shared" si="39"/>
        <v>0</v>
      </c>
      <c r="U132" s="64">
        <f t="shared" si="40"/>
        <v>0</v>
      </c>
      <c r="V132" s="192"/>
      <c r="W132" s="192"/>
    </row>
    <row r="133" spans="1:23" s="65" customFormat="1" ht="12.75" customHeight="1" hidden="1">
      <c r="A133" s="61"/>
      <c r="B133" s="96"/>
      <c r="C133" s="62" t="s">
        <v>89</v>
      </c>
      <c r="D133" s="63" t="s">
        <v>143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>
        <f t="shared" si="39"/>
        <v>0</v>
      </c>
      <c r="U133" s="64">
        <f t="shared" si="40"/>
        <v>0</v>
      </c>
      <c r="V133" s="192"/>
      <c r="W133" s="192"/>
    </row>
    <row r="134" spans="1:23" s="65" customFormat="1" ht="12.75" customHeight="1" hidden="1">
      <c r="A134" s="61"/>
      <c r="B134" s="96"/>
      <c r="C134" s="62" t="s">
        <v>111</v>
      </c>
      <c r="D134" s="63" t="s">
        <v>112</v>
      </c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>
        <f t="shared" si="39"/>
        <v>0</v>
      </c>
      <c r="U134" s="64">
        <f t="shared" si="40"/>
        <v>0</v>
      </c>
      <c r="V134" s="192"/>
      <c r="W134" s="192"/>
    </row>
    <row r="135" spans="1:23" s="65" customFormat="1" ht="12.75" customHeight="1" hidden="1">
      <c r="A135" s="61"/>
      <c r="B135" s="96"/>
      <c r="C135" s="62" t="s">
        <v>90</v>
      </c>
      <c r="D135" s="63" t="s">
        <v>91</v>
      </c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>
        <f t="shared" si="39"/>
        <v>0</v>
      </c>
      <c r="U135" s="64">
        <f t="shared" si="40"/>
        <v>0</v>
      </c>
      <c r="V135" s="192"/>
      <c r="W135" s="192"/>
    </row>
    <row r="136" spans="1:23" s="65" customFormat="1" ht="12.75" customHeight="1" hidden="1">
      <c r="A136" s="61"/>
      <c r="B136" s="96"/>
      <c r="C136" s="62" t="s">
        <v>80</v>
      </c>
      <c r="D136" s="63" t="s">
        <v>79</v>
      </c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>
        <f t="shared" si="39"/>
        <v>0</v>
      </c>
      <c r="U136" s="64">
        <f t="shared" si="40"/>
        <v>0</v>
      </c>
      <c r="V136" s="192"/>
      <c r="W136" s="192"/>
    </row>
    <row r="137" spans="1:23" s="65" customFormat="1" ht="26.25" customHeight="1" hidden="1">
      <c r="A137" s="61"/>
      <c r="B137" s="96"/>
      <c r="C137" s="62" t="s">
        <v>175</v>
      </c>
      <c r="D137" s="63" t="s">
        <v>337</v>
      </c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192"/>
      <c r="W137" s="192"/>
    </row>
    <row r="138" spans="1:23" s="65" customFormat="1" ht="12.75" customHeight="1" hidden="1">
      <c r="A138" s="69"/>
      <c r="B138" s="96"/>
      <c r="C138" s="62" t="s">
        <v>116</v>
      </c>
      <c r="D138" s="63" t="s">
        <v>117</v>
      </c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192"/>
      <c r="W138" s="192"/>
    </row>
    <row r="139" spans="1:21" ht="12.75" customHeight="1" hidden="1">
      <c r="A139" s="17"/>
      <c r="B139" s="50" t="s">
        <v>226</v>
      </c>
      <c r="C139" s="50"/>
      <c r="D139" s="51" t="s">
        <v>227</v>
      </c>
      <c r="E139" s="52">
        <f aca="true" t="shared" si="41" ref="E139:U139">SUM(E140:E143)</f>
        <v>0</v>
      </c>
      <c r="F139" s="52">
        <f t="shared" si="41"/>
        <v>0</v>
      </c>
      <c r="G139" s="52">
        <f t="shared" si="41"/>
        <v>0</v>
      </c>
      <c r="H139" s="52">
        <f t="shared" si="41"/>
        <v>0</v>
      </c>
      <c r="I139" s="52">
        <f t="shared" si="41"/>
        <v>0</v>
      </c>
      <c r="J139" s="52">
        <f t="shared" si="41"/>
        <v>0</v>
      </c>
      <c r="K139" s="52">
        <f t="shared" si="41"/>
        <v>0</v>
      </c>
      <c r="L139" s="52">
        <f t="shared" si="41"/>
        <v>0</v>
      </c>
      <c r="M139" s="52">
        <f t="shared" si="41"/>
        <v>0</v>
      </c>
      <c r="N139" s="52">
        <f t="shared" si="41"/>
        <v>0</v>
      </c>
      <c r="O139" s="52">
        <f t="shared" si="41"/>
        <v>0</v>
      </c>
      <c r="P139" s="52">
        <f t="shared" si="41"/>
        <v>0</v>
      </c>
      <c r="Q139" s="52">
        <f t="shared" si="41"/>
        <v>0</v>
      </c>
      <c r="R139" s="52">
        <f t="shared" si="41"/>
        <v>0</v>
      </c>
      <c r="S139" s="52">
        <f t="shared" si="41"/>
        <v>0</v>
      </c>
      <c r="T139" s="52">
        <f t="shared" si="41"/>
        <v>0</v>
      </c>
      <c r="U139" s="52">
        <f t="shared" si="41"/>
        <v>0</v>
      </c>
    </row>
    <row r="140" spans="1:23" s="65" customFormat="1" ht="12.75" customHeight="1" hidden="1">
      <c r="A140" s="61"/>
      <c r="B140" s="96"/>
      <c r="C140" s="62" t="s">
        <v>103</v>
      </c>
      <c r="D140" s="63" t="s">
        <v>110</v>
      </c>
      <c r="E140" s="85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192"/>
      <c r="W140" s="192"/>
    </row>
    <row r="141" spans="1:23" s="65" customFormat="1" ht="12.75" customHeight="1" hidden="1">
      <c r="A141" s="61"/>
      <c r="B141" s="96"/>
      <c r="C141" s="62" t="s">
        <v>111</v>
      </c>
      <c r="D141" s="63" t="s">
        <v>112</v>
      </c>
      <c r="E141" s="85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192"/>
      <c r="W141" s="192"/>
    </row>
    <row r="142" spans="1:23" s="65" customFormat="1" ht="12.75" customHeight="1" hidden="1">
      <c r="A142" s="61"/>
      <c r="B142" s="96"/>
      <c r="C142" s="62" t="s">
        <v>90</v>
      </c>
      <c r="D142" s="63" t="s">
        <v>91</v>
      </c>
      <c r="E142" s="85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192"/>
      <c r="W142" s="192"/>
    </row>
    <row r="143" spans="1:23" s="65" customFormat="1" ht="12.75" customHeight="1" hidden="1">
      <c r="A143" s="69"/>
      <c r="B143" s="96"/>
      <c r="C143" s="62" t="s">
        <v>116</v>
      </c>
      <c r="D143" s="63" t="s">
        <v>117</v>
      </c>
      <c r="E143" s="85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192"/>
      <c r="W143" s="192"/>
    </row>
    <row r="144" spans="1:21" ht="46.5" customHeight="1" hidden="1">
      <c r="A144" s="17"/>
      <c r="B144" s="50" t="s">
        <v>342</v>
      </c>
      <c r="C144" s="50"/>
      <c r="D144" s="51" t="s">
        <v>343</v>
      </c>
      <c r="E144" s="52">
        <f aca="true" t="shared" si="42" ref="E144:S144">SUM(E145:E148)</f>
        <v>0</v>
      </c>
      <c r="F144" s="52">
        <f t="shared" si="42"/>
        <v>0</v>
      </c>
      <c r="G144" s="52">
        <f t="shared" si="42"/>
        <v>0</v>
      </c>
      <c r="H144" s="52">
        <f t="shared" si="42"/>
        <v>0</v>
      </c>
      <c r="I144" s="52">
        <f t="shared" si="42"/>
        <v>0</v>
      </c>
      <c r="J144" s="52">
        <f t="shared" si="42"/>
        <v>0</v>
      </c>
      <c r="K144" s="52">
        <f t="shared" si="42"/>
        <v>0</v>
      </c>
      <c r="L144" s="52">
        <f t="shared" si="42"/>
        <v>0</v>
      </c>
      <c r="M144" s="52">
        <f t="shared" si="42"/>
        <v>0</v>
      </c>
      <c r="N144" s="52">
        <f t="shared" si="42"/>
        <v>0</v>
      </c>
      <c r="O144" s="52">
        <f t="shared" si="42"/>
        <v>0</v>
      </c>
      <c r="P144" s="52">
        <f t="shared" si="42"/>
        <v>0</v>
      </c>
      <c r="Q144" s="52">
        <f t="shared" si="42"/>
        <v>0</v>
      </c>
      <c r="R144" s="52">
        <f t="shared" si="42"/>
        <v>0</v>
      </c>
      <c r="S144" s="52">
        <f t="shared" si="42"/>
        <v>0</v>
      </c>
      <c r="T144" s="52">
        <f>SUM(E144:S144)</f>
        <v>0</v>
      </c>
      <c r="U144" s="52">
        <f>SUM(F144:S144)</f>
        <v>0</v>
      </c>
    </row>
    <row r="145" spans="1:23" s="65" customFormat="1" ht="12.75" customHeight="1" hidden="1">
      <c r="A145" s="69"/>
      <c r="B145" s="96"/>
      <c r="C145" s="62" t="s">
        <v>103</v>
      </c>
      <c r="D145" s="63" t="s">
        <v>110</v>
      </c>
      <c r="E145" s="85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>
        <f>SUM(E145:S145)</f>
        <v>0</v>
      </c>
      <c r="U145" s="64">
        <f>SUM(F145:S145)</f>
        <v>0</v>
      </c>
      <c r="V145" s="192"/>
      <c r="W145" s="192"/>
    </row>
    <row r="146" spans="1:23" s="65" customFormat="1" ht="12.75" customHeight="1" hidden="1">
      <c r="A146" s="69"/>
      <c r="B146" s="96"/>
      <c r="C146" s="62" t="s">
        <v>111</v>
      </c>
      <c r="D146" s="63" t="s">
        <v>112</v>
      </c>
      <c r="E146" s="85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>
        <f>SUM(E146:S146)</f>
        <v>0</v>
      </c>
      <c r="U146" s="64">
        <f>SUM(F146:S146)</f>
        <v>0</v>
      </c>
      <c r="V146" s="192"/>
      <c r="W146" s="192"/>
    </row>
    <row r="147" spans="1:23" s="65" customFormat="1" ht="12.75" customHeight="1" hidden="1">
      <c r="A147" s="69"/>
      <c r="B147" s="96"/>
      <c r="C147" s="62" t="s">
        <v>90</v>
      </c>
      <c r="D147" s="63" t="s">
        <v>91</v>
      </c>
      <c r="E147" s="85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>
        <f>SUM(E147:S147)</f>
        <v>0</v>
      </c>
      <c r="U147" s="64">
        <f>SUM(F147:S147)</f>
        <v>0</v>
      </c>
      <c r="V147" s="192"/>
      <c r="W147" s="192"/>
    </row>
    <row r="148" spans="1:23" s="65" customFormat="1" ht="12.75" customHeight="1" hidden="1" thickBot="1">
      <c r="A148" s="69"/>
      <c r="B148" s="96"/>
      <c r="C148" s="62" t="s">
        <v>80</v>
      </c>
      <c r="D148" s="63" t="s">
        <v>344</v>
      </c>
      <c r="E148" s="85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>
        <f>SUM(E148:S148)</f>
        <v>0</v>
      </c>
      <c r="U148" s="64">
        <f>SUM(F148:S148)</f>
        <v>0</v>
      </c>
      <c r="V148" s="192"/>
      <c r="W148" s="192"/>
    </row>
    <row r="149" spans="1:23" s="14" customFormat="1" ht="25.5" customHeight="1">
      <c r="A149" s="45" t="s">
        <v>256</v>
      </c>
      <c r="B149" s="46"/>
      <c r="C149" s="46"/>
      <c r="D149" s="90" t="s">
        <v>258</v>
      </c>
      <c r="E149" s="49">
        <f aca="true" t="shared" si="43" ref="E149:U149">E150</f>
        <v>4000</v>
      </c>
      <c r="F149" s="49">
        <f t="shared" si="43"/>
        <v>3000</v>
      </c>
      <c r="G149" s="49">
        <f t="shared" si="43"/>
        <v>0</v>
      </c>
      <c r="H149" s="49">
        <f t="shared" si="43"/>
        <v>0</v>
      </c>
      <c r="I149" s="49">
        <f t="shared" si="43"/>
        <v>0</v>
      </c>
      <c r="J149" s="49">
        <f t="shared" si="43"/>
        <v>0</v>
      </c>
      <c r="K149" s="49">
        <f t="shared" si="43"/>
        <v>0</v>
      </c>
      <c r="L149" s="49">
        <f t="shared" si="43"/>
        <v>0</v>
      </c>
      <c r="M149" s="49">
        <f t="shared" si="43"/>
        <v>0</v>
      </c>
      <c r="N149" s="49">
        <f t="shared" si="43"/>
        <v>0</v>
      </c>
      <c r="O149" s="49">
        <f t="shared" si="43"/>
        <v>0</v>
      </c>
      <c r="P149" s="49">
        <f t="shared" si="43"/>
        <v>0</v>
      </c>
      <c r="Q149" s="49">
        <f t="shared" si="43"/>
        <v>0</v>
      </c>
      <c r="R149" s="49">
        <f t="shared" si="43"/>
        <v>0</v>
      </c>
      <c r="S149" s="49">
        <f t="shared" si="43"/>
        <v>0</v>
      </c>
      <c r="T149" s="49">
        <f t="shared" si="43"/>
        <v>7000</v>
      </c>
      <c r="U149" s="49">
        <f t="shared" si="43"/>
        <v>3000</v>
      </c>
      <c r="V149" s="193">
        <f>VLOOKUP(A149,'[2]2Wy'!$A$12:$H$774,8,TRUE)</f>
        <v>7000</v>
      </c>
      <c r="W149" s="190">
        <f>T149-V149</f>
        <v>0</v>
      </c>
    </row>
    <row r="150" spans="1:23" s="14" customFormat="1" ht="12.75">
      <c r="A150" s="19"/>
      <c r="B150" s="50" t="s">
        <v>257</v>
      </c>
      <c r="C150" s="50"/>
      <c r="D150" s="41" t="s">
        <v>259</v>
      </c>
      <c r="E150" s="52">
        <f aca="true" t="shared" si="44" ref="E150:S150">SUM(E151:E153)</f>
        <v>4000</v>
      </c>
      <c r="F150" s="52">
        <f t="shared" si="44"/>
        <v>3000</v>
      </c>
      <c r="G150" s="52">
        <f t="shared" si="44"/>
        <v>0</v>
      </c>
      <c r="H150" s="52">
        <f t="shared" si="44"/>
        <v>0</v>
      </c>
      <c r="I150" s="52">
        <f t="shared" si="44"/>
        <v>0</v>
      </c>
      <c r="J150" s="52">
        <f t="shared" si="44"/>
        <v>0</v>
      </c>
      <c r="K150" s="52">
        <f t="shared" si="44"/>
        <v>0</v>
      </c>
      <c r="L150" s="52">
        <f t="shared" si="44"/>
        <v>0</v>
      </c>
      <c r="M150" s="52">
        <f t="shared" si="44"/>
        <v>0</v>
      </c>
      <c r="N150" s="52">
        <f t="shared" si="44"/>
        <v>0</v>
      </c>
      <c r="O150" s="52">
        <f t="shared" si="44"/>
        <v>0</v>
      </c>
      <c r="P150" s="52">
        <f t="shared" si="44"/>
        <v>0</v>
      </c>
      <c r="Q150" s="52">
        <f t="shared" si="44"/>
        <v>0</v>
      </c>
      <c r="R150" s="52">
        <f t="shared" si="44"/>
        <v>0</v>
      </c>
      <c r="S150" s="52">
        <f t="shared" si="44"/>
        <v>0</v>
      </c>
      <c r="T150" s="52">
        <f>SUM(E150:S150)</f>
        <v>7000</v>
      </c>
      <c r="U150" s="52">
        <f>SUM(F150:S150)</f>
        <v>3000</v>
      </c>
      <c r="V150" s="193"/>
      <c r="W150" s="193"/>
    </row>
    <row r="151" spans="1:23" s="65" customFormat="1" ht="12.75">
      <c r="A151" s="69"/>
      <c r="B151" s="100"/>
      <c r="C151" s="62" t="s">
        <v>103</v>
      </c>
      <c r="D151" s="63" t="s">
        <v>110</v>
      </c>
      <c r="E151" s="85">
        <v>2000</v>
      </c>
      <c r="F151" s="64">
        <v>3000</v>
      </c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>
        <f>SUM(E151:S151)</f>
        <v>5000</v>
      </c>
      <c r="U151" s="64">
        <f>SUM(F151:S151)</f>
        <v>3000</v>
      </c>
      <c r="V151" s="192"/>
      <c r="W151" s="192"/>
    </row>
    <row r="152" spans="1:23" s="74" customFormat="1" ht="12.75">
      <c r="A152" s="73"/>
      <c r="B152" s="96"/>
      <c r="C152" s="62" t="s">
        <v>90</v>
      </c>
      <c r="D152" s="63" t="s">
        <v>91</v>
      </c>
      <c r="E152" s="85">
        <v>1000</v>
      </c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>
        <f>SUM(E152:S152)</f>
        <v>1000</v>
      </c>
      <c r="U152" s="64">
        <f>SUM(F152:S152)</f>
        <v>0</v>
      </c>
      <c r="V152" s="195"/>
      <c r="W152" s="195"/>
    </row>
    <row r="153" spans="1:23" s="74" customFormat="1" ht="13.5" thickBot="1">
      <c r="A153" s="92"/>
      <c r="B153" s="101"/>
      <c r="C153" s="66" t="s">
        <v>80</v>
      </c>
      <c r="D153" s="67" t="s">
        <v>79</v>
      </c>
      <c r="E153" s="85">
        <v>1000</v>
      </c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>
        <f>SUM(E153:S153)</f>
        <v>1000</v>
      </c>
      <c r="U153" s="84">
        <f>SUM(F153:S153)</f>
        <v>0</v>
      </c>
      <c r="V153" s="195"/>
      <c r="W153" s="195"/>
    </row>
    <row r="154" spans="1:23" s="14" customFormat="1" ht="34.5" customHeight="1">
      <c r="A154" s="45" t="s">
        <v>407</v>
      </c>
      <c r="B154" s="46"/>
      <c r="C154" s="46"/>
      <c r="D154" s="47" t="s">
        <v>409</v>
      </c>
      <c r="E154" s="49">
        <f aca="true" t="shared" si="45" ref="E154:U154">E155+E172+E176+E174</f>
        <v>224950</v>
      </c>
      <c r="F154" s="49">
        <f t="shared" si="45"/>
        <v>30000</v>
      </c>
      <c r="G154" s="49">
        <f t="shared" si="45"/>
        <v>0</v>
      </c>
      <c r="H154" s="49">
        <f t="shared" si="45"/>
        <v>0</v>
      </c>
      <c r="I154" s="49">
        <f t="shared" si="45"/>
        <v>0</v>
      </c>
      <c r="J154" s="49">
        <f t="shared" si="45"/>
        <v>0</v>
      </c>
      <c r="K154" s="49">
        <f t="shared" si="45"/>
        <v>0</v>
      </c>
      <c r="L154" s="49">
        <f t="shared" si="45"/>
        <v>0</v>
      </c>
      <c r="M154" s="49">
        <f t="shared" si="45"/>
        <v>0</v>
      </c>
      <c r="N154" s="49">
        <f t="shared" si="45"/>
        <v>0</v>
      </c>
      <c r="O154" s="49">
        <f t="shared" si="45"/>
        <v>0</v>
      </c>
      <c r="P154" s="49">
        <f t="shared" si="45"/>
        <v>-3000</v>
      </c>
      <c r="Q154" s="49">
        <f t="shared" si="45"/>
        <v>0</v>
      </c>
      <c r="R154" s="49">
        <f t="shared" si="45"/>
        <v>0</v>
      </c>
      <c r="S154" s="49">
        <f t="shared" si="45"/>
        <v>0</v>
      </c>
      <c r="T154" s="49">
        <f t="shared" si="45"/>
        <v>251950</v>
      </c>
      <c r="U154" s="49">
        <f t="shared" si="45"/>
        <v>27000</v>
      </c>
      <c r="V154" s="193">
        <f>VLOOKUP(A154,'[2]2Wy'!$A$12:$H$774,8,TRUE)</f>
        <v>264450</v>
      </c>
      <c r="W154" s="190">
        <f>T154-V154</f>
        <v>-12500</v>
      </c>
    </row>
    <row r="155" spans="1:21" ht="12.75">
      <c r="A155" s="15"/>
      <c r="B155" s="50" t="s">
        <v>127</v>
      </c>
      <c r="C155" s="50"/>
      <c r="D155" s="51" t="s">
        <v>128</v>
      </c>
      <c r="E155" s="52">
        <f aca="true" t="shared" si="46" ref="E155:S155">SUM(E159:E171)+E156</f>
        <v>219950</v>
      </c>
      <c r="F155" s="52">
        <f t="shared" si="46"/>
        <v>30000</v>
      </c>
      <c r="G155" s="52">
        <f t="shared" si="46"/>
        <v>0</v>
      </c>
      <c r="H155" s="52">
        <f t="shared" si="46"/>
        <v>0</v>
      </c>
      <c r="I155" s="52">
        <f t="shared" si="46"/>
        <v>0</v>
      </c>
      <c r="J155" s="52">
        <f t="shared" si="46"/>
        <v>0</v>
      </c>
      <c r="K155" s="52">
        <f t="shared" si="46"/>
        <v>0</v>
      </c>
      <c r="L155" s="52">
        <f t="shared" si="46"/>
        <v>0</v>
      </c>
      <c r="M155" s="52">
        <f t="shared" si="46"/>
        <v>0</v>
      </c>
      <c r="N155" s="52">
        <f t="shared" si="46"/>
        <v>0</v>
      </c>
      <c r="O155" s="52">
        <f t="shared" si="46"/>
        <v>0</v>
      </c>
      <c r="P155" s="52">
        <f t="shared" si="46"/>
        <v>-3000</v>
      </c>
      <c r="Q155" s="52">
        <f t="shared" si="46"/>
        <v>0</v>
      </c>
      <c r="R155" s="52">
        <f t="shared" si="46"/>
        <v>0</v>
      </c>
      <c r="S155" s="52">
        <f t="shared" si="46"/>
        <v>0</v>
      </c>
      <c r="T155" s="52">
        <f aca="true" t="shared" si="47" ref="T155:T177">SUM(E155:S155)</f>
        <v>246950</v>
      </c>
      <c r="U155" s="52">
        <f aca="true" t="shared" si="48" ref="U155:U177">SUM(F155:S155)</f>
        <v>27000</v>
      </c>
    </row>
    <row r="156" spans="1:23" s="65" customFormat="1" ht="42" customHeight="1">
      <c r="A156" s="69"/>
      <c r="B156" s="96"/>
      <c r="C156" s="62" t="s">
        <v>384</v>
      </c>
      <c r="D156" s="63" t="s">
        <v>233</v>
      </c>
      <c r="E156" s="85">
        <v>1000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>
        <f t="shared" si="47"/>
        <v>1000</v>
      </c>
      <c r="U156" s="16">
        <f t="shared" si="48"/>
        <v>0</v>
      </c>
      <c r="V156" s="192"/>
      <c r="W156" s="192"/>
    </row>
    <row r="157" spans="1:23" s="108" customFormat="1" ht="15" customHeight="1">
      <c r="A157" s="104"/>
      <c r="B157" s="113"/>
      <c r="C157" s="110" t="s">
        <v>328</v>
      </c>
      <c r="D157" s="111" t="s">
        <v>307</v>
      </c>
      <c r="E157" s="136">
        <v>1000</v>
      </c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>
        <f t="shared" si="47"/>
        <v>1000</v>
      </c>
      <c r="U157" s="112">
        <f t="shared" si="48"/>
        <v>0</v>
      </c>
      <c r="V157" s="194"/>
      <c r="W157" s="194"/>
    </row>
    <row r="158" spans="1:23" s="108" customFormat="1" ht="15" customHeight="1" hidden="1">
      <c r="A158" s="104"/>
      <c r="B158" s="113"/>
      <c r="C158" s="109" t="s">
        <v>329</v>
      </c>
      <c r="D158" s="105"/>
      <c r="E158" s="85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>
        <f t="shared" si="47"/>
        <v>0</v>
      </c>
      <c r="U158" s="107">
        <f t="shared" si="48"/>
        <v>0</v>
      </c>
      <c r="V158" s="194"/>
      <c r="W158" s="194"/>
    </row>
    <row r="159" spans="1:23" s="65" customFormat="1" ht="12.75">
      <c r="A159" s="69"/>
      <c r="B159" s="96"/>
      <c r="C159" s="62" t="s">
        <v>103</v>
      </c>
      <c r="D159" s="63" t="s">
        <v>110</v>
      </c>
      <c r="E159" s="85">
        <v>20000</v>
      </c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>
        <f t="shared" si="47"/>
        <v>20000</v>
      </c>
      <c r="U159" s="64">
        <f t="shared" si="48"/>
        <v>0</v>
      </c>
      <c r="V159" s="192"/>
      <c r="W159" s="192"/>
    </row>
    <row r="160" spans="1:23" s="65" customFormat="1" ht="12.75">
      <c r="A160" s="69"/>
      <c r="B160" s="96"/>
      <c r="C160" s="62" t="s">
        <v>87</v>
      </c>
      <c r="D160" s="63" t="s">
        <v>114</v>
      </c>
      <c r="E160" s="85">
        <v>3000</v>
      </c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>
        <f t="shared" si="47"/>
        <v>3000</v>
      </c>
      <c r="U160" s="64">
        <f t="shared" si="48"/>
        <v>0</v>
      </c>
      <c r="V160" s="192"/>
      <c r="W160" s="192"/>
    </row>
    <row r="161" spans="1:23" s="65" customFormat="1" ht="12.75">
      <c r="A161" s="69"/>
      <c r="B161" s="96"/>
      <c r="C161" s="62" t="s">
        <v>89</v>
      </c>
      <c r="D161" s="63" t="s">
        <v>143</v>
      </c>
      <c r="E161" s="85">
        <v>450</v>
      </c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>
        <f t="shared" si="47"/>
        <v>450</v>
      </c>
      <c r="U161" s="64">
        <f t="shared" si="48"/>
        <v>0</v>
      </c>
      <c r="V161" s="192"/>
      <c r="W161" s="192"/>
    </row>
    <row r="162" spans="1:23" s="65" customFormat="1" ht="12.75">
      <c r="A162" s="69"/>
      <c r="B162" s="96"/>
      <c r="C162" s="62" t="s">
        <v>111</v>
      </c>
      <c r="D162" s="63" t="s">
        <v>112</v>
      </c>
      <c r="E162" s="85">
        <v>32000</v>
      </c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>
        <f t="shared" si="47"/>
        <v>32000</v>
      </c>
      <c r="U162" s="64">
        <f t="shared" si="48"/>
        <v>0</v>
      </c>
      <c r="V162" s="192"/>
      <c r="W162" s="192"/>
    </row>
    <row r="163" spans="1:23" s="65" customFormat="1" ht="12.75">
      <c r="A163" s="69"/>
      <c r="B163" s="96"/>
      <c r="C163" s="62" t="s">
        <v>90</v>
      </c>
      <c r="D163" s="63" t="s">
        <v>91</v>
      </c>
      <c r="E163" s="85">
        <v>30000</v>
      </c>
      <c r="F163" s="64">
        <v>23100</v>
      </c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>
        <f t="shared" si="47"/>
        <v>53100</v>
      </c>
      <c r="U163" s="64">
        <f t="shared" si="48"/>
        <v>23100</v>
      </c>
      <c r="V163" s="192"/>
      <c r="W163" s="192"/>
    </row>
    <row r="164" spans="1:23" s="65" customFormat="1" ht="12.75">
      <c r="A164" s="69"/>
      <c r="B164" s="96"/>
      <c r="C164" s="62" t="s">
        <v>76</v>
      </c>
      <c r="D164" s="63" t="s">
        <v>77</v>
      </c>
      <c r="E164" s="85">
        <v>40000</v>
      </c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>
        <f t="shared" si="47"/>
        <v>40000</v>
      </c>
      <c r="U164" s="64">
        <f t="shared" si="48"/>
        <v>0</v>
      </c>
      <c r="V164" s="192"/>
      <c r="W164" s="192"/>
    </row>
    <row r="165" spans="1:23" s="65" customFormat="1" ht="12.75">
      <c r="A165" s="69"/>
      <c r="B165" s="96"/>
      <c r="C165" s="62" t="s">
        <v>78</v>
      </c>
      <c r="D165" s="63" t="s">
        <v>97</v>
      </c>
      <c r="E165" s="85">
        <v>5000</v>
      </c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>
        <f t="shared" si="47"/>
        <v>5000</v>
      </c>
      <c r="U165" s="64">
        <f t="shared" si="48"/>
        <v>0</v>
      </c>
      <c r="V165" s="192"/>
      <c r="W165" s="192"/>
    </row>
    <row r="166" spans="1:23" s="65" customFormat="1" ht="12.75">
      <c r="A166" s="69"/>
      <c r="B166" s="96"/>
      <c r="C166" s="62" t="s">
        <v>121</v>
      </c>
      <c r="D166" s="63" t="s">
        <v>122</v>
      </c>
      <c r="E166" s="85">
        <v>10000</v>
      </c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>
        <f t="shared" si="47"/>
        <v>10000</v>
      </c>
      <c r="U166" s="64">
        <f t="shared" si="48"/>
        <v>0</v>
      </c>
      <c r="V166" s="192"/>
      <c r="W166" s="192"/>
    </row>
    <row r="167" spans="1:23" s="65" customFormat="1" ht="12.75">
      <c r="A167" s="69"/>
      <c r="B167" s="96"/>
      <c r="C167" s="62" t="s">
        <v>80</v>
      </c>
      <c r="D167" s="63" t="s">
        <v>79</v>
      </c>
      <c r="E167" s="85">
        <v>33000</v>
      </c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>
        <f>SUM(E167:S167)</f>
        <v>33000</v>
      </c>
      <c r="U167" s="64">
        <f>SUM(F167:S167)</f>
        <v>0</v>
      </c>
      <c r="V167" s="192"/>
      <c r="W167" s="192"/>
    </row>
    <row r="168" spans="1:23" s="65" customFormat="1" ht="12.75">
      <c r="A168" s="69"/>
      <c r="B168" s="96"/>
      <c r="C168" s="62" t="s">
        <v>116</v>
      </c>
      <c r="D168" s="63" t="s">
        <v>117</v>
      </c>
      <c r="E168" s="85">
        <v>500</v>
      </c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>
        <f t="shared" si="47"/>
        <v>500</v>
      </c>
      <c r="U168" s="64">
        <f t="shared" si="48"/>
        <v>0</v>
      </c>
      <c r="V168" s="192"/>
      <c r="W168" s="192"/>
    </row>
    <row r="169" spans="1:23" s="65" customFormat="1" ht="12.75">
      <c r="A169" s="69"/>
      <c r="B169" s="96"/>
      <c r="C169" s="62" t="s">
        <v>93</v>
      </c>
      <c r="D169" s="63" t="s">
        <v>94</v>
      </c>
      <c r="E169" s="85">
        <v>42000</v>
      </c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>
        <f t="shared" si="47"/>
        <v>42000</v>
      </c>
      <c r="U169" s="64">
        <f t="shared" si="48"/>
        <v>0</v>
      </c>
      <c r="V169" s="192"/>
      <c r="W169" s="192"/>
    </row>
    <row r="170" spans="1:23" s="65" customFormat="1" ht="20.25">
      <c r="A170" s="69"/>
      <c r="B170" s="96"/>
      <c r="C170" s="62" t="s">
        <v>224</v>
      </c>
      <c r="D170" s="63" t="s">
        <v>225</v>
      </c>
      <c r="E170" s="85">
        <v>3000</v>
      </c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>
        <v>-3000</v>
      </c>
      <c r="Q170" s="64"/>
      <c r="R170" s="64"/>
      <c r="S170" s="64"/>
      <c r="T170" s="64">
        <f t="shared" si="47"/>
        <v>0</v>
      </c>
      <c r="U170" s="64">
        <f t="shared" si="48"/>
        <v>-3000</v>
      </c>
      <c r="V170" s="192"/>
      <c r="W170" s="192"/>
    </row>
    <row r="171" spans="1:23" s="65" customFormat="1" ht="20.25">
      <c r="A171" s="61"/>
      <c r="B171" s="96"/>
      <c r="C171" s="62" t="s">
        <v>73</v>
      </c>
      <c r="D171" s="63" t="s">
        <v>98</v>
      </c>
      <c r="E171" s="85">
        <v>0</v>
      </c>
      <c r="F171" s="64">
        <v>6900</v>
      </c>
      <c r="G171" s="64"/>
      <c r="H171" s="64"/>
      <c r="I171" s="64"/>
      <c r="J171" s="64"/>
      <c r="K171" s="64"/>
      <c r="L171" s="64"/>
      <c r="M171" s="64"/>
      <c r="N171" s="64"/>
      <c r="O171" s="64"/>
      <c r="P171" s="64">
        <f>5200-5200</f>
        <v>0</v>
      </c>
      <c r="Q171" s="64"/>
      <c r="R171" s="64"/>
      <c r="S171" s="64"/>
      <c r="T171" s="64">
        <f t="shared" si="47"/>
        <v>6900</v>
      </c>
      <c r="U171" s="64">
        <f t="shared" si="48"/>
        <v>6900</v>
      </c>
      <c r="V171" s="192"/>
      <c r="W171" s="192"/>
    </row>
    <row r="172" spans="1:21" ht="12.75">
      <c r="A172" s="17"/>
      <c r="B172" s="50" t="s">
        <v>410</v>
      </c>
      <c r="C172" s="50"/>
      <c r="D172" s="51" t="s">
        <v>411</v>
      </c>
      <c r="E172" s="52">
        <f aca="true" t="shared" si="49" ref="E172:S172">SUM(E173:E173)</f>
        <v>3000</v>
      </c>
      <c r="F172" s="52">
        <f t="shared" si="49"/>
        <v>0</v>
      </c>
      <c r="G172" s="52">
        <f t="shared" si="49"/>
        <v>0</v>
      </c>
      <c r="H172" s="52">
        <f t="shared" si="49"/>
        <v>0</v>
      </c>
      <c r="I172" s="52">
        <f t="shared" si="49"/>
        <v>0</v>
      </c>
      <c r="J172" s="52">
        <f t="shared" si="49"/>
        <v>0</v>
      </c>
      <c r="K172" s="52">
        <f t="shared" si="49"/>
        <v>0</v>
      </c>
      <c r="L172" s="52">
        <f t="shared" si="49"/>
        <v>0</v>
      </c>
      <c r="M172" s="52">
        <f t="shared" si="49"/>
        <v>0</v>
      </c>
      <c r="N172" s="52">
        <f t="shared" si="49"/>
        <v>0</v>
      </c>
      <c r="O172" s="52">
        <f t="shared" si="49"/>
        <v>0</v>
      </c>
      <c r="P172" s="52">
        <f t="shared" si="49"/>
        <v>0</v>
      </c>
      <c r="Q172" s="52">
        <f t="shared" si="49"/>
        <v>0</v>
      </c>
      <c r="R172" s="52">
        <f t="shared" si="49"/>
        <v>0</v>
      </c>
      <c r="S172" s="52">
        <f t="shared" si="49"/>
        <v>0</v>
      </c>
      <c r="T172" s="52">
        <f t="shared" si="47"/>
        <v>3000</v>
      </c>
      <c r="U172" s="52">
        <f t="shared" si="48"/>
        <v>0</v>
      </c>
    </row>
    <row r="173" spans="1:23" s="65" customFormat="1" ht="12.75">
      <c r="A173" s="61"/>
      <c r="B173" s="100"/>
      <c r="C173" s="62" t="s">
        <v>80</v>
      </c>
      <c r="D173" s="63" t="s">
        <v>79</v>
      </c>
      <c r="E173" s="85">
        <v>3000</v>
      </c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>
        <f t="shared" si="47"/>
        <v>3000</v>
      </c>
      <c r="U173" s="64">
        <f t="shared" si="48"/>
        <v>0</v>
      </c>
      <c r="V173" s="192"/>
      <c r="W173" s="192"/>
    </row>
    <row r="174" spans="1:21" ht="12.75">
      <c r="A174" s="17"/>
      <c r="B174" s="50" t="s">
        <v>242</v>
      </c>
      <c r="C174" s="50"/>
      <c r="D174" s="51" t="s">
        <v>243</v>
      </c>
      <c r="E174" s="52">
        <f aca="true" t="shared" si="50" ref="E174:S174">SUM(E175:E175)</f>
        <v>2000</v>
      </c>
      <c r="F174" s="52">
        <f t="shared" si="50"/>
        <v>0</v>
      </c>
      <c r="G174" s="52">
        <f t="shared" si="50"/>
        <v>0</v>
      </c>
      <c r="H174" s="52">
        <f t="shared" si="50"/>
        <v>0</v>
      </c>
      <c r="I174" s="52">
        <f t="shared" si="50"/>
        <v>0</v>
      </c>
      <c r="J174" s="52">
        <f t="shared" si="50"/>
        <v>0</v>
      </c>
      <c r="K174" s="52">
        <f t="shared" si="50"/>
        <v>0</v>
      </c>
      <c r="L174" s="52">
        <f t="shared" si="50"/>
        <v>0</v>
      </c>
      <c r="M174" s="52">
        <f t="shared" si="50"/>
        <v>0</v>
      </c>
      <c r="N174" s="52">
        <f t="shared" si="50"/>
        <v>0</v>
      </c>
      <c r="O174" s="52">
        <f t="shared" si="50"/>
        <v>0</v>
      </c>
      <c r="P174" s="52">
        <f t="shared" si="50"/>
        <v>0</v>
      </c>
      <c r="Q174" s="52">
        <f t="shared" si="50"/>
        <v>0</v>
      </c>
      <c r="R174" s="52">
        <f t="shared" si="50"/>
        <v>0</v>
      </c>
      <c r="S174" s="52">
        <f t="shared" si="50"/>
        <v>0</v>
      </c>
      <c r="T174" s="52">
        <f t="shared" si="47"/>
        <v>2000</v>
      </c>
      <c r="U174" s="52">
        <f t="shared" si="48"/>
        <v>0</v>
      </c>
    </row>
    <row r="175" spans="1:23" s="65" customFormat="1" ht="13.5" thickBot="1">
      <c r="A175" s="61"/>
      <c r="B175" s="100"/>
      <c r="C175" s="62" t="s">
        <v>90</v>
      </c>
      <c r="D175" s="63" t="s">
        <v>91</v>
      </c>
      <c r="E175" s="85">
        <v>2000</v>
      </c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>
        <f t="shared" si="47"/>
        <v>2000</v>
      </c>
      <c r="U175" s="64">
        <f t="shared" si="48"/>
        <v>0</v>
      </c>
      <c r="V175" s="192"/>
      <c r="W175" s="192"/>
    </row>
    <row r="176" spans="1:21" ht="12.75" hidden="1">
      <c r="A176" s="15"/>
      <c r="B176" s="53" t="s">
        <v>210</v>
      </c>
      <c r="C176" s="50"/>
      <c r="D176" s="54" t="s">
        <v>385</v>
      </c>
      <c r="E176" s="52">
        <f aca="true" t="shared" si="51" ref="E176:S176">SUM(E177:E177)</f>
        <v>0</v>
      </c>
      <c r="F176" s="52">
        <f t="shared" si="51"/>
        <v>0</v>
      </c>
      <c r="G176" s="52">
        <f t="shared" si="51"/>
        <v>0</v>
      </c>
      <c r="H176" s="52">
        <f t="shared" si="51"/>
        <v>0</v>
      </c>
      <c r="I176" s="52">
        <f t="shared" si="51"/>
        <v>0</v>
      </c>
      <c r="J176" s="52">
        <f t="shared" si="51"/>
        <v>0</v>
      </c>
      <c r="K176" s="52">
        <f t="shared" si="51"/>
        <v>0</v>
      </c>
      <c r="L176" s="52">
        <f t="shared" si="51"/>
        <v>0</v>
      </c>
      <c r="M176" s="52">
        <f t="shared" si="51"/>
        <v>0</v>
      </c>
      <c r="N176" s="52">
        <f t="shared" si="51"/>
        <v>0</v>
      </c>
      <c r="O176" s="52">
        <f t="shared" si="51"/>
        <v>0</v>
      </c>
      <c r="P176" s="52">
        <f t="shared" si="51"/>
        <v>0</v>
      </c>
      <c r="Q176" s="52">
        <f t="shared" si="51"/>
        <v>0</v>
      </c>
      <c r="R176" s="52">
        <f t="shared" si="51"/>
        <v>0</v>
      </c>
      <c r="S176" s="52">
        <f t="shared" si="51"/>
        <v>0</v>
      </c>
      <c r="T176" s="52">
        <f t="shared" si="47"/>
        <v>0</v>
      </c>
      <c r="U176" s="52">
        <f t="shared" si="48"/>
        <v>0</v>
      </c>
    </row>
    <row r="177" spans="1:23" s="65" customFormat="1" ht="13.5" hidden="1" thickBot="1">
      <c r="A177" s="69"/>
      <c r="B177" s="96"/>
      <c r="C177" s="62" t="s">
        <v>90</v>
      </c>
      <c r="D177" s="63" t="s">
        <v>91</v>
      </c>
      <c r="E177" s="85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>
        <f t="shared" si="47"/>
        <v>0</v>
      </c>
      <c r="U177" s="64">
        <f t="shared" si="48"/>
        <v>0</v>
      </c>
      <c r="V177" s="192"/>
      <c r="W177" s="192"/>
    </row>
    <row r="178" spans="1:23" s="14" customFormat="1" ht="12.75" customHeight="1">
      <c r="A178" s="45" t="s">
        <v>129</v>
      </c>
      <c r="B178" s="46"/>
      <c r="C178" s="46"/>
      <c r="D178" s="47" t="s">
        <v>130</v>
      </c>
      <c r="E178" s="49">
        <f aca="true" t="shared" si="52" ref="E178:U178">E179</f>
        <v>200000</v>
      </c>
      <c r="F178" s="49">
        <f t="shared" si="52"/>
        <v>0</v>
      </c>
      <c r="G178" s="49">
        <f t="shared" si="52"/>
        <v>0</v>
      </c>
      <c r="H178" s="49">
        <f t="shared" si="52"/>
        <v>0</v>
      </c>
      <c r="I178" s="49">
        <f t="shared" si="52"/>
        <v>0</v>
      </c>
      <c r="J178" s="49">
        <f t="shared" si="52"/>
        <v>0</v>
      </c>
      <c r="K178" s="49">
        <f t="shared" si="52"/>
        <v>0</v>
      </c>
      <c r="L178" s="49">
        <f t="shared" si="52"/>
        <v>0</v>
      </c>
      <c r="M178" s="49">
        <f t="shared" si="52"/>
        <v>0</v>
      </c>
      <c r="N178" s="49">
        <f t="shared" si="52"/>
        <v>0</v>
      </c>
      <c r="O178" s="49">
        <f t="shared" si="52"/>
        <v>0</v>
      </c>
      <c r="P178" s="49">
        <f t="shared" si="52"/>
        <v>0</v>
      </c>
      <c r="Q178" s="49">
        <f t="shared" si="52"/>
        <v>0</v>
      </c>
      <c r="R178" s="49">
        <f t="shared" si="52"/>
        <v>0</v>
      </c>
      <c r="S178" s="49">
        <f t="shared" si="52"/>
        <v>0</v>
      </c>
      <c r="T178" s="49">
        <f t="shared" si="52"/>
        <v>200000</v>
      </c>
      <c r="U178" s="49">
        <f t="shared" si="52"/>
        <v>0</v>
      </c>
      <c r="V178" s="193">
        <f>VLOOKUP(A178,'[2]2Wy'!$A$12:$H$774,8,TRUE)</f>
        <v>150000</v>
      </c>
      <c r="W178" s="190">
        <f>T178-V178</f>
        <v>50000</v>
      </c>
    </row>
    <row r="179" spans="1:21" ht="20.25">
      <c r="A179" s="15"/>
      <c r="B179" s="50" t="s">
        <v>131</v>
      </c>
      <c r="C179" s="50"/>
      <c r="D179" s="51" t="s">
        <v>132</v>
      </c>
      <c r="E179" s="52">
        <f aca="true" t="shared" si="53" ref="E179:S179">SUM(E180:E180)</f>
        <v>200000</v>
      </c>
      <c r="F179" s="52">
        <f t="shared" si="53"/>
        <v>0</v>
      </c>
      <c r="G179" s="52">
        <f t="shared" si="53"/>
        <v>0</v>
      </c>
      <c r="H179" s="52">
        <f t="shared" si="53"/>
        <v>0</v>
      </c>
      <c r="I179" s="52">
        <f t="shared" si="53"/>
        <v>0</v>
      </c>
      <c r="J179" s="52">
        <f t="shared" si="53"/>
        <v>0</v>
      </c>
      <c r="K179" s="52">
        <f t="shared" si="53"/>
        <v>0</v>
      </c>
      <c r="L179" s="52">
        <f t="shared" si="53"/>
        <v>0</v>
      </c>
      <c r="M179" s="52">
        <f t="shared" si="53"/>
        <v>0</v>
      </c>
      <c r="N179" s="52">
        <f t="shared" si="53"/>
        <v>0</v>
      </c>
      <c r="O179" s="52">
        <f t="shared" si="53"/>
        <v>0</v>
      </c>
      <c r="P179" s="52">
        <f t="shared" si="53"/>
        <v>0</v>
      </c>
      <c r="Q179" s="52">
        <f t="shared" si="53"/>
        <v>0</v>
      </c>
      <c r="R179" s="52">
        <f t="shared" si="53"/>
        <v>0</v>
      </c>
      <c r="S179" s="52">
        <f t="shared" si="53"/>
        <v>0</v>
      </c>
      <c r="T179" s="52">
        <f>SUM(E179:S179)</f>
        <v>200000</v>
      </c>
      <c r="U179" s="52">
        <f>SUM(F179:S179)</f>
        <v>0</v>
      </c>
    </row>
    <row r="180" spans="1:23" s="65" customFormat="1" ht="30.75" thickBot="1">
      <c r="A180" s="69"/>
      <c r="B180" s="96"/>
      <c r="C180" s="62" t="s">
        <v>305</v>
      </c>
      <c r="D180" s="63" t="s">
        <v>306</v>
      </c>
      <c r="E180" s="85">
        <v>200000</v>
      </c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>
        <f>SUM(E180:S180)</f>
        <v>200000</v>
      </c>
      <c r="U180" s="64">
        <f>SUM(F180:S180)</f>
        <v>0</v>
      </c>
      <c r="V180" s="192"/>
      <c r="W180" s="192"/>
    </row>
    <row r="181" spans="1:23" s="14" customFormat="1" ht="20.25" customHeight="1">
      <c r="A181" s="45" t="s">
        <v>15</v>
      </c>
      <c r="B181" s="46"/>
      <c r="C181" s="46"/>
      <c r="D181" s="47" t="s">
        <v>16</v>
      </c>
      <c r="E181" s="49">
        <f aca="true" t="shared" si="54" ref="E181:U181">E182</f>
        <v>160000</v>
      </c>
      <c r="F181" s="49">
        <f t="shared" si="54"/>
        <v>0</v>
      </c>
      <c r="G181" s="49">
        <f t="shared" si="54"/>
        <v>0</v>
      </c>
      <c r="H181" s="49">
        <f t="shared" si="54"/>
        <v>0</v>
      </c>
      <c r="I181" s="49">
        <f t="shared" si="54"/>
        <v>0</v>
      </c>
      <c r="J181" s="49">
        <f t="shared" si="54"/>
        <v>0</v>
      </c>
      <c r="K181" s="49">
        <f t="shared" si="54"/>
        <v>0</v>
      </c>
      <c r="L181" s="49">
        <f t="shared" si="54"/>
        <v>0</v>
      </c>
      <c r="M181" s="49">
        <f t="shared" si="54"/>
        <v>0</v>
      </c>
      <c r="N181" s="49">
        <f t="shared" si="54"/>
        <v>0</v>
      </c>
      <c r="O181" s="49">
        <f t="shared" si="54"/>
        <v>0</v>
      </c>
      <c r="P181" s="49">
        <f t="shared" si="54"/>
        <v>0</v>
      </c>
      <c r="Q181" s="49">
        <f t="shared" si="54"/>
        <v>0</v>
      </c>
      <c r="R181" s="49">
        <f t="shared" si="54"/>
        <v>0</v>
      </c>
      <c r="S181" s="49">
        <f t="shared" si="54"/>
        <v>0</v>
      </c>
      <c r="T181" s="49">
        <f t="shared" si="54"/>
        <v>160000</v>
      </c>
      <c r="U181" s="49">
        <f t="shared" si="54"/>
        <v>0</v>
      </c>
      <c r="V181" s="193">
        <f>VLOOKUP(A181,'[2]2Wy'!$A$12:$H$774,8,TRUE)</f>
        <v>160000</v>
      </c>
      <c r="W181" s="190">
        <f>T181-V181</f>
        <v>0</v>
      </c>
    </row>
    <row r="182" spans="1:21" ht="12.75">
      <c r="A182" s="15"/>
      <c r="B182" s="50" t="s">
        <v>133</v>
      </c>
      <c r="C182" s="50"/>
      <c r="D182" s="51" t="s">
        <v>134</v>
      </c>
      <c r="E182" s="52">
        <f aca="true" t="shared" si="55" ref="E182:S182">E183</f>
        <v>160000</v>
      </c>
      <c r="F182" s="52">
        <f t="shared" si="55"/>
        <v>0</v>
      </c>
      <c r="G182" s="52">
        <f t="shared" si="55"/>
        <v>0</v>
      </c>
      <c r="H182" s="52">
        <f t="shared" si="55"/>
        <v>0</v>
      </c>
      <c r="I182" s="52">
        <f t="shared" si="55"/>
        <v>0</v>
      </c>
      <c r="J182" s="52">
        <f t="shared" si="55"/>
        <v>0</v>
      </c>
      <c r="K182" s="52">
        <f t="shared" si="55"/>
        <v>0</v>
      </c>
      <c r="L182" s="52">
        <f t="shared" si="55"/>
        <v>0</v>
      </c>
      <c r="M182" s="52">
        <f t="shared" si="55"/>
        <v>0</v>
      </c>
      <c r="N182" s="52">
        <f t="shared" si="55"/>
        <v>0</v>
      </c>
      <c r="O182" s="52">
        <f t="shared" si="55"/>
        <v>0</v>
      </c>
      <c r="P182" s="52">
        <f t="shared" si="55"/>
        <v>0</v>
      </c>
      <c r="Q182" s="52">
        <f t="shared" si="55"/>
        <v>0</v>
      </c>
      <c r="R182" s="52">
        <f t="shared" si="55"/>
        <v>0</v>
      </c>
      <c r="S182" s="52">
        <f t="shared" si="55"/>
        <v>0</v>
      </c>
      <c r="T182" s="52">
        <f>SUM(E182:S182)</f>
        <v>160000</v>
      </c>
      <c r="U182" s="52">
        <f>SUM(F182:S182)</f>
        <v>0</v>
      </c>
    </row>
    <row r="183" spans="1:23" s="65" customFormat="1" ht="13.5" thickBot="1">
      <c r="A183" s="71"/>
      <c r="B183" s="101"/>
      <c r="C183" s="66" t="s">
        <v>135</v>
      </c>
      <c r="D183" s="67" t="s">
        <v>136</v>
      </c>
      <c r="E183" s="86">
        <v>160000</v>
      </c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>
        <f>SUM(E183:S183)</f>
        <v>160000</v>
      </c>
      <c r="U183" s="68">
        <f>SUM(F183:S183)</f>
        <v>0</v>
      </c>
      <c r="V183" s="192"/>
      <c r="W183" s="192"/>
    </row>
    <row r="184" spans="1:23" s="14" customFormat="1" ht="23.25" customHeight="1">
      <c r="A184" s="45" t="s">
        <v>25</v>
      </c>
      <c r="B184" s="46"/>
      <c r="C184" s="46"/>
      <c r="D184" s="47" t="s">
        <v>26</v>
      </c>
      <c r="E184" s="49">
        <f aca="true" t="shared" si="56" ref="E184:U184">E185+E225+E233+E261+E283+E298+E328+E303+E258+E312+E318</f>
        <v>13857997</v>
      </c>
      <c r="F184" s="49">
        <f t="shared" si="56"/>
        <v>4133</v>
      </c>
      <c r="G184" s="49">
        <f t="shared" si="56"/>
        <v>0</v>
      </c>
      <c r="H184" s="49">
        <f t="shared" si="56"/>
        <v>0</v>
      </c>
      <c r="I184" s="49">
        <f t="shared" si="56"/>
        <v>52500</v>
      </c>
      <c r="J184" s="49">
        <f t="shared" si="56"/>
        <v>0</v>
      </c>
      <c r="K184" s="49">
        <f t="shared" si="56"/>
        <v>37524.35</v>
      </c>
      <c r="L184" s="49">
        <f t="shared" si="56"/>
        <v>0</v>
      </c>
      <c r="M184" s="49">
        <f t="shared" si="56"/>
        <v>46600</v>
      </c>
      <c r="N184" s="49">
        <f t="shared" si="56"/>
        <v>35946.24</v>
      </c>
      <c r="O184" s="49">
        <f t="shared" si="56"/>
        <v>94634</v>
      </c>
      <c r="P184" s="49">
        <f t="shared" si="56"/>
        <v>-6879.8</v>
      </c>
      <c r="Q184" s="49">
        <f t="shared" si="56"/>
        <v>0</v>
      </c>
      <c r="R184" s="49">
        <f t="shared" si="56"/>
        <v>0</v>
      </c>
      <c r="S184" s="49">
        <f t="shared" si="56"/>
        <v>0</v>
      </c>
      <c r="T184" s="49">
        <f t="shared" si="56"/>
        <v>14122454.79</v>
      </c>
      <c r="U184" s="49">
        <f t="shared" si="56"/>
        <v>264457.79</v>
      </c>
      <c r="V184" s="193">
        <f>VLOOKUP(A184,'[2]2Wy'!$A$12:$H$774,8,TRUE)</f>
        <v>12943404.79</v>
      </c>
      <c r="W184" s="190">
        <f>T184-V184</f>
        <v>1179050</v>
      </c>
    </row>
    <row r="185" spans="1:21" ht="12.75">
      <c r="A185" s="15"/>
      <c r="B185" s="50" t="s">
        <v>27</v>
      </c>
      <c r="C185" s="50"/>
      <c r="D185" s="51" t="s">
        <v>28</v>
      </c>
      <c r="E185" s="52">
        <f aca="true" t="shared" si="57" ref="E185:S185">SUM(E186:E224)</f>
        <v>6372441</v>
      </c>
      <c r="F185" s="52">
        <f t="shared" si="57"/>
        <v>305</v>
      </c>
      <c r="G185" s="52">
        <f t="shared" si="57"/>
        <v>0</v>
      </c>
      <c r="H185" s="52">
        <f t="shared" si="57"/>
        <v>0</v>
      </c>
      <c r="I185" s="52">
        <f t="shared" si="57"/>
        <v>44500</v>
      </c>
      <c r="J185" s="52">
        <f t="shared" si="57"/>
        <v>0</v>
      </c>
      <c r="K185" s="52">
        <f t="shared" si="57"/>
        <v>13577.27</v>
      </c>
      <c r="L185" s="52">
        <f t="shared" si="57"/>
        <v>0</v>
      </c>
      <c r="M185" s="52">
        <f t="shared" si="57"/>
        <v>0</v>
      </c>
      <c r="N185" s="52">
        <f t="shared" si="57"/>
        <v>11069.84</v>
      </c>
      <c r="O185" s="52">
        <f t="shared" si="57"/>
        <v>4000</v>
      </c>
      <c r="P185" s="52">
        <f t="shared" si="57"/>
        <v>-1729.95</v>
      </c>
      <c r="Q185" s="52">
        <f t="shared" si="57"/>
        <v>0</v>
      </c>
      <c r="R185" s="52">
        <f t="shared" si="57"/>
        <v>0</v>
      </c>
      <c r="S185" s="52">
        <f t="shared" si="57"/>
        <v>0</v>
      </c>
      <c r="T185" s="52">
        <f aca="true" t="shared" si="58" ref="T185:T251">SUM(E185:S185)</f>
        <v>6444163.16</v>
      </c>
      <c r="U185" s="52">
        <f aca="true" t="shared" si="59" ref="U185:U251">SUM(F185:S185)</f>
        <v>71722.16</v>
      </c>
    </row>
    <row r="186" spans="1:23" s="65" customFormat="1" ht="42" customHeight="1">
      <c r="A186" s="69"/>
      <c r="B186" s="96"/>
      <c r="C186" s="62" t="s">
        <v>35</v>
      </c>
      <c r="D186" s="63" t="s">
        <v>232</v>
      </c>
      <c r="E186" s="85">
        <v>425000</v>
      </c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>
        <f t="shared" si="58"/>
        <v>425000</v>
      </c>
      <c r="U186" s="64">
        <f t="shared" si="59"/>
        <v>0</v>
      </c>
      <c r="V186" s="192"/>
      <c r="W186" s="192"/>
    </row>
    <row r="187" spans="1:23" s="65" customFormat="1" ht="20.25">
      <c r="A187" s="69"/>
      <c r="B187" s="96"/>
      <c r="C187" s="62" t="s">
        <v>137</v>
      </c>
      <c r="D187" s="63" t="s">
        <v>138</v>
      </c>
      <c r="E187" s="85">
        <v>972000</v>
      </c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>
        <f>SUM(E187:S187)</f>
        <v>972000</v>
      </c>
      <c r="U187" s="64">
        <f>SUM(F187:S187)</f>
        <v>0</v>
      </c>
      <c r="V187" s="192"/>
      <c r="W187" s="192"/>
    </row>
    <row r="188" spans="1:23" s="65" customFormat="1" ht="20.25">
      <c r="A188" s="69"/>
      <c r="B188" s="96"/>
      <c r="C188" s="62" t="s">
        <v>522</v>
      </c>
      <c r="D188" s="63" t="s">
        <v>523</v>
      </c>
      <c r="E188" s="85">
        <v>0</v>
      </c>
      <c r="F188" s="64"/>
      <c r="G188" s="64"/>
      <c r="H188" s="64"/>
      <c r="I188" s="64"/>
      <c r="J188" s="64"/>
      <c r="K188" s="64">
        <v>6300</v>
      </c>
      <c r="L188" s="64"/>
      <c r="M188" s="64"/>
      <c r="N188" s="64">
        <v>2115.34</v>
      </c>
      <c r="O188" s="64">
        <f>138.62-935.59</f>
        <v>-796.97</v>
      </c>
      <c r="P188" s="64">
        <v>-1079.2</v>
      </c>
      <c r="Q188" s="64"/>
      <c r="R188" s="64"/>
      <c r="S188" s="64"/>
      <c r="T188" s="64">
        <f t="shared" si="58"/>
        <v>6539.17</v>
      </c>
      <c r="U188" s="64">
        <f t="shared" si="59"/>
        <v>6539.17</v>
      </c>
      <c r="V188" s="192"/>
      <c r="W188" s="192"/>
    </row>
    <row r="189" spans="1:23" s="65" customFormat="1" ht="12.75">
      <c r="A189" s="69"/>
      <c r="B189" s="96"/>
      <c r="C189" s="62" t="s">
        <v>118</v>
      </c>
      <c r="D189" s="63" t="s">
        <v>188</v>
      </c>
      <c r="E189" s="85">
        <v>224655</v>
      </c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>
        <f t="shared" si="58"/>
        <v>224655</v>
      </c>
      <c r="U189" s="64">
        <f t="shared" si="59"/>
        <v>0</v>
      </c>
      <c r="V189" s="192"/>
      <c r="W189" s="192"/>
    </row>
    <row r="190" spans="1:23" s="65" customFormat="1" ht="12.75">
      <c r="A190" s="69"/>
      <c r="B190" s="96"/>
      <c r="C190" s="62" t="s">
        <v>75</v>
      </c>
      <c r="D190" s="63" t="s">
        <v>113</v>
      </c>
      <c r="E190" s="85">
        <v>3111765</v>
      </c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>
        <f t="shared" si="58"/>
        <v>3111765</v>
      </c>
      <c r="U190" s="64">
        <f t="shared" si="59"/>
        <v>0</v>
      </c>
      <c r="V190" s="192"/>
      <c r="W190" s="192"/>
    </row>
    <row r="191" spans="1:23" s="65" customFormat="1" ht="12.75" hidden="1">
      <c r="A191" s="69"/>
      <c r="B191" s="96"/>
      <c r="C191" s="62" t="s">
        <v>196</v>
      </c>
      <c r="D191" s="63" t="s">
        <v>113</v>
      </c>
      <c r="E191" s="85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>
        <f t="shared" si="58"/>
        <v>0</v>
      </c>
      <c r="U191" s="64">
        <f t="shared" si="59"/>
        <v>0</v>
      </c>
      <c r="V191" s="192"/>
      <c r="W191" s="192"/>
    </row>
    <row r="192" spans="1:23" s="65" customFormat="1" ht="12.75" hidden="1">
      <c r="A192" s="69"/>
      <c r="B192" s="96"/>
      <c r="C192" s="62" t="s">
        <v>270</v>
      </c>
      <c r="D192" s="63" t="s">
        <v>113</v>
      </c>
      <c r="E192" s="85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>
        <f t="shared" si="58"/>
        <v>0</v>
      </c>
      <c r="U192" s="64">
        <f t="shared" si="59"/>
        <v>0</v>
      </c>
      <c r="V192" s="192"/>
      <c r="W192" s="192"/>
    </row>
    <row r="193" spans="1:23" s="65" customFormat="1" ht="12.75">
      <c r="A193" s="69"/>
      <c r="B193" s="96"/>
      <c r="C193" s="62" t="s">
        <v>82</v>
      </c>
      <c r="D193" s="63" t="s">
        <v>157</v>
      </c>
      <c r="E193" s="85">
        <v>253508</v>
      </c>
      <c r="F193" s="64">
        <v>305</v>
      </c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>
        <f t="shared" si="58"/>
        <v>253813</v>
      </c>
      <c r="U193" s="64">
        <f t="shared" si="59"/>
        <v>305</v>
      </c>
      <c r="V193" s="192"/>
      <c r="W193" s="192"/>
    </row>
    <row r="194" spans="1:23" s="65" customFormat="1" ht="12.75">
      <c r="A194" s="69"/>
      <c r="B194" s="96"/>
      <c r="C194" s="62" t="s">
        <v>87</v>
      </c>
      <c r="D194" s="63" t="s">
        <v>114</v>
      </c>
      <c r="E194" s="85">
        <v>585362</v>
      </c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>
        <f t="shared" si="58"/>
        <v>585362</v>
      </c>
      <c r="U194" s="64">
        <f t="shared" si="59"/>
        <v>0</v>
      </c>
      <c r="V194" s="192"/>
      <c r="W194" s="192"/>
    </row>
    <row r="195" spans="1:23" s="65" customFormat="1" ht="12.75" hidden="1">
      <c r="A195" s="69"/>
      <c r="B195" s="96"/>
      <c r="C195" s="62" t="s">
        <v>197</v>
      </c>
      <c r="D195" s="63" t="s">
        <v>114</v>
      </c>
      <c r="E195" s="85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>
        <f t="shared" si="58"/>
        <v>0</v>
      </c>
      <c r="U195" s="64">
        <f t="shared" si="59"/>
        <v>0</v>
      </c>
      <c r="V195" s="192"/>
      <c r="W195" s="192"/>
    </row>
    <row r="196" spans="1:23" s="65" customFormat="1" ht="12.75" hidden="1">
      <c r="A196" s="69"/>
      <c r="B196" s="96"/>
      <c r="C196" s="62" t="s">
        <v>271</v>
      </c>
      <c r="D196" s="63" t="s">
        <v>114</v>
      </c>
      <c r="E196" s="85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>
        <f t="shared" si="58"/>
        <v>0</v>
      </c>
      <c r="U196" s="64">
        <f t="shared" si="59"/>
        <v>0</v>
      </c>
      <c r="V196" s="192"/>
      <c r="W196" s="192"/>
    </row>
    <row r="197" spans="1:23" s="65" customFormat="1" ht="12.75">
      <c r="A197" s="69"/>
      <c r="B197" s="96"/>
      <c r="C197" s="62" t="s">
        <v>89</v>
      </c>
      <c r="D197" s="63" t="s">
        <v>143</v>
      </c>
      <c r="E197" s="85">
        <v>83783</v>
      </c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>
        <f t="shared" si="58"/>
        <v>83783</v>
      </c>
      <c r="U197" s="64">
        <f t="shared" si="59"/>
        <v>0</v>
      </c>
      <c r="V197" s="192"/>
      <c r="W197" s="192"/>
    </row>
    <row r="198" spans="1:23" s="65" customFormat="1" ht="12.75" hidden="1">
      <c r="A198" s="69"/>
      <c r="B198" s="96"/>
      <c r="C198" s="62" t="s">
        <v>198</v>
      </c>
      <c r="D198" s="63" t="s">
        <v>143</v>
      </c>
      <c r="E198" s="85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>
        <f t="shared" si="58"/>
        <v>0</v>
      </c>
      <c r="U198" s="64">
        <f t="shared" si="59"/>
        <v>0</v>
      </c>
      <c r="V198" s="192"/>
      <c r="W198" s="192"/>
    </row>
    <row r="199" spans="1:23" s="65" customFormat="1" ht="12.75" hidden="1">
      <c r="A199" s="69"/>
      <c r="B199" s="96"/>
      <c r="C199" s="62" t="s">
        <v>272</v>
      </c>
      <c r="D199" s="63" t="s">
        <v>143</v>
      </c>
      <c r="E199" s="85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>
        <f t="shared" si="58"/>
        <v>0</v>
      </c>
      <c r="U199" s="64">
        <f t="shared" si="59"/>
        <v>0</v>
      </c>
      <c r="V199" s="192"/>
      <c r="W199" s="192"/>
    </row>
    <row r="200" spans="1:23" s="65" customFormat="1" ht="20.25">
      <c r="A200" s="69"/>
      <c r="B200" s="96"/>
      <c r="C200" s="62" t="s">
        <v>119</v>
      </c>
      <c r="D200" s="63" t="s">
        <v>120</v>
      </c>
      <c r="E200" s="85">
        <v>8539</v>
      </c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>
        <f t="shared" si="58"/>
        <v>8539</v>
      </c>
      <c r="U200" s="64">
        <f t="shared" si="59"/>
        <v>0</v>
      </c>
      <c r="V200" s="192"/>
      <c r="W200" s="192"/>
    </row>
    <row r="201" spans="1:23" s="65" customFormat="1" ht="12.75">
      <c r="A201" s="69"/>
      <c r="B201" s="96"/>
      <c r="C201" s="62" t="s">
        <v>111</v>
      </c>
      <c r="D201" s="63" t="s">
        <v>112</v>
      </c>
      <c r="E201" s="85">
        <v>2600</v>
      </c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>
        <f t="shared" si="58"/>
        <v>2600</v>
      </c>
      <c r="U201" s="64">
        <f t="shared" si="59"/>
        <v>0</v>
      </c>
      <c r="V201" s="192"/>
      <c r="W201" s="192"/>
    </row>
    <row r="202" spans="1:23" s="65" customFormat="1" ht="12.75" hidden="1">
      <c r="A202" s="69"/>
      <c r="B202" s="96"/>
      <c r="C202" s="62" t="s">
        <v>297</v>
      </c>
      <c r="D202" s="63" t="s">
        <v>112</v>
      </c>
      <c r="E202" s="85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>
        <f t="shared" si="58"/>
        <v>0</v>
      </c>
      <c r="U202" s="64">
        <f t="shared" si="59"/>
        <v>0</v>
      </c>
      <c r="V202" s="192"/>
      <c r="W202" s="192"/>
    </row>
    <row r="203" spans="1:23" s="65" customFormat="1" ht="12.75" hidden="1">
      <c r="A203" s="69"/>
      <c r="B203" s="96"/>
      <c r="C203" s="62" t="s">
        <v>312</v>
      </c>
      <c r="D203" s="63" t="s">
        <v>112</v>
      </c>
      <c r="E203" s="85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>
        <f t="shared" si="58"/>
        <v>0</v>
      </c>
      <c r="U203" s="64">
        <f t="shared" si="59"/>
        <v>0</v>
      </c>
      <c r="V203" s="192"/>
      <c r="W203" s="192"/>
    </row>
    <row r="204" spans="1:23" s="65" customFormat="1" ht="12.75">
      <c r="A204" s="69"/>
      <c r="B204" s="96"/>
      <c r="C204" s="62" t="s">
        <v>90</v>
      </c>
      <c r="D204" s="63" t="s">
        <v>91</v>
      </c>
      <c r="E204" s="85">
        <v>199000</v>
      </c>
      <c r="F204" s="64"/>
      <c r="G204" s="64"/>
      <c r="H204" s="64"/>
      <c r="I204" s="64"/>
      <c r="J204" s="64"/>
      <c r="K204" s="64"/>
      <c r="L204" s="64"/>
      <c r="M204" s="64"/>
      <c r="N204" s="64">
        <v>417.53</v>
      </c>
      <c r="O204" s="64"/>
      <c r="P204" s="64">
        <v>-17.16</v>
      </c>
      <c r="Q204" s="64"/>
      <c r="R204" s="64"/>
      <c r="S204" s="64"/>
      <c r="T204" s="64">
        <f t="shared" si="58"/>
        <v>199400.37</v>
      </c>
      <c r="U204" s="64">
        <f t="shared" si="59"/>
        <v>400.37</v>
      </c>
      <c r="V204" s="192"/>
      <c r="W204" s="192"/>
    </row>
    <row r="205" spans="1:23" s="65" customFormat="1" ht="12.75" hidden="1">
      <c r="A205" s="69"/>
      <c r="B205" s="96"/>
      <c r="C205" s="62" t="s">
        <v>199</v>
      </c>
      <c r="D205" s="63" t="s">
        <v>91</v>
      </c>
      <c r="E205" s="85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>
        <f t="shared" si="58"/>
        <v>0</v>
      </c>
      <c r="U205" s="64">
        <f t="shared" si="59"/>
        <v>0</v>
      </c>
      <c r="V205" s="192"/>
      <c r="W205" s="192"/>
    </row>
    <row r="206" spans="1:23" s="65" customFormat="1" ht="12.75" hidden="1">
      <c r="A206" s="69"/>
      <c r="B206" s="96"/>
      <c r="C206" s="62" t="s">
        <v>273</v>
      </c>
      <c r="D206" s="63" t="s">
        <v>91</v>
      </c>
      <c r="E206" s="85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>
        <f t="shared" si="58"/>
        <v>0</v>
      </c>
      <c r="U206" s="64">
        <f t="shared" si="59"/>
        <v>0</v>
      </c>
      <c r="V206" s="192"/>
      <c r="W206" s="192"/>
    </row>
    <row r="207" spans="1:23" s="65" customFormat="1" ht="12.75">
      <c r="A207" s="69"/>
      <c r="B207" s="96"/>
      <c r="C207" s="62" t="s">
        <v>139</v>
      </c>
      <c r="D207" s="63" t="s">
        <v>140</v>
      </c>
      <c r="E207" s="85">
        <v>10000</v>
      </c>
      <c r="F207" s="64"/>
      <c r="G207" s="64"/>
      <c r="H207" s="64"/>
      <c r="I207" s="64"/>
      <c r="J207" s="64"/>
      <c r="K207" s="64">
        <v>27277.27</v>
      </c>
      <c r="L207" s="64"/>
      <c r="M207" s="64"/>
      <c r="N207" s="64">
        <v>8536.97</v>
      </c>
      <c r="O207" s="64">
        <v>796.97</v>
      </c>
      <c r="P207" s="64">
        <v>-633.59</v>
      </c>
      <c r="Q207" s="64"/>
      <c r="R207" s="64"/>
      <c r="S207" s="64"/>
      <c r="T207" s="64">
        <f t="shared" si="58"/>
        <v>45977.62</v>
      </c>
      <c r="U207" s="64">
        <f t="shared" si="59"/>
        <v>35977.62</v>
      </c>
      <c r="V207" s="192"/>
      <c r="W207" s="192"/>
    </row>
    <row r="208" spans="1:23" s="65" customFormat="1" ht="12.75">
      <c r="A208" s="69"/>
      <c r="B208" s="96"/>
      <c r="C208" s="62" t="s">
        <v>76</v>
      </c>
      <c r="D208" s="63" t="s">
        <v>77</v>
      </c>
      <c r="E208" s="85">
        <v>115413</v>
      </c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>
        <f t="shared" si="58"/>
        <v>115413</v>
      </c>
      <c r="U208" s="64">
        <f t="shared" si="59"/>
        <v>0</v>
      </c>
      <c r="V208" s="192"/>
      <c r="W208" s="192"/>
    </row>
    <row r="209" spans="1:23" s="65" customFormat="1" ht="12.75">
      <c r="A209" s="69"/>
      <c r="B209" s="96"/>
      <c r="C209" s="62" t="s">
        <v>78</v>
      </c>
      <c r="D209" s="63" t="s">
        <v>97</v>
      </c>
      <c r="E209" s="85">
        <v>60000</v>
      </c>
      <c r="F209" s="64"/>
      <c r="G209" s="64"/>
      <c r="H209" s="64"/>
      <c r="I209" s="64"/>
      <c r="J209" s="64"/>
      <c r="K209" s="64">
        <v>-20000</v>
      </c>
      <c r="L209" s="64"/>
      <c r="M209" s="64"/>
      <c r="N209" s="64"/>
      <c r="O209" s="64">
        <v>4000</v>
      </c>
      <c r="P209" s="64"/>
      <c r="Q209" s="64"/>
      <c r="R209" s="64"/>
      <c r="S209" s="64"/>
      <c r="T209" s="64">
        <f t="shared" si="58"/>
        <v>44000</v>
      </c>
      <c r="U209" s="64">
        <f t="shared" si="59"/>
        <v>-16000</v>
      </c>
      <c r="V209" s="192"/>
      <c r="W209" s="192"/>
    </row>
    <row r="210" spans="1:23" s="65" customFormat="1" ht="12.75">
      <c r="A210" s="69"/>
      <c r="B210" s="96"/>
      <c r="C210" s="62" t="s">
        <v>121</v>
      </c>
      <c r="D210" s="63" t="s">
        <v>122</v>
      </c>
      <c r="E210" s="85">
        <v>9967</v>
      </c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>
        <f t="shared" si="58"/>
        <v>9967</v>
      </c>
      <c r="U210" s="64">
        <f t="shared" si="59"/>
        <v>0</v>
      </c>
      <c r="V210" s="192"/>
      <c r="W210" s="192"/>
    </row>
    <row r="211" spans="1:23" s="65" customFormat="1" ht="12.75">
      <c r="A211" s="69"/>
      <c r="B211" s="96"/>
      <c r="C211" s="62" t="s">
        <v>80</v>
      </c>
      <c r="D211" s="63" t="s">
        <v>79</v>
      </c>
      <c r="E211" s="85">
        <v>84272</v>
      </c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>
        <f t="shared" si="58"/>
        <v>84272</v>
      </c>
      <c r="U211" s="64">
        <f t="shared" si="59"/>
        <v>0</v>
      </c>
      <c r="V211" s="192"/>
      <c r="W211" s="192"/>
    </row>
    <row r="212" spans="1:23" s="65" customFormat="1" ht="12.75" hidden="1">
      <c r="A212" s="69"/>
      <c r="B212" s="96"/>
      <c r="C212" s="62" t="s">
        <v>200</v>
      </c>
      <c r="D212" s="63" t="s">
        <v>79</v>
      </c>
      <c r="E212" s="85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>
        <f t="shared" si="58"/>
        <v>0</v>
      </c>
      <c r="U212" s="64">
        <f t="shared" si="59"/>
        <v>0</v>
      </c>
      <c r="V212" s="192"/>
      <c r="W212" s="192"/>
    </row>
    <row r="213" spans="1:23" s="65" customFormat="1" ht="12.75" hidden="1">
      <c r="A213" s="69"/>
      <c r="B213" s="96"/>
      <c r="C213" s="62" t="s">
        <v>264</v>
      </c>
      <c r="D213" s="63" t="s">
        <v>79</v>
      </c>
      <c r="E213" s="85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>
        <f t="shared" si="58"/>
        <v>0</v>
      </c>
      <c r="U213" s="64">
        <f t="shared" si="59"/>
        <v>0</v>
      </c>
      <c r="V213" s="192"/>
      <c r="W213" s="192"/>
    </row>
    <row r="214" spans="1:23" s="65" customFormat="1" ht="12.75" hidden="1">
      <c r="A214" s="69"/>
      <c r="B214" s="96"/>
      <c r="C214" s="62" t="s">
        <v>123</v>
      </c>
      <c r="D214" s="63" t="s">
        <v>124</v>
      </c>
      <c r="E214" s="85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>
        <f t="shared" si="58"/>
        <v>0</v>
      </c>
      <c r="U214" s="64">
        <f t="shared" si="59"/>
        <v>0</v>
      </c>
      <c r="V214" s="192"/>
      <c r="W214" s="192"/>
    </row>
    <row r="215" spans="1:23" s="65" customFormat="1" ht="30">
      <c r="A215" s="69"/>
      <c r="B215" s="96"/>
      <c r="C215" s="62" t="s">
        <v>175</v>
      </c>
      <c r="D215" s="63" t="s">
        <v>337</v>
      </c>
      <c r="E215" s="85">
        <v>12247</v>
      </c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>
        <f t="shared" si="58"/>
        <v>12247</v>
      </c>
      <c r="U215" s="64">
        <f t="shared" si="59"/>
        <v>0</v>
      </c>
      <c r="V215" s="192"/>
      <c r="W215" s="192"/>
    </row>
    <row r="216" spans="1:23" s="65" customFormat="1" ht="22.5" customHeight="1" hidden="1">
      <c r="A216" s="69"/>
      <c r="B216" s="96"/>
      <c r="C216" s="62" t="s">
        <v>345</v>
      </c>
      <c r="D216" s="63" t="s">
        <v>337</v>
      </c>
      <c r="E216" s="85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>
        <f t="shared" si="58"/>
        <v>0</v>
      </c>
      <c r="U216" s="64">
        <f t="shared" si="59"/>
        <v>0</v>
      </c>
      <c r="V216" s="192"/>
      <c r="W216" s="192"/>
    </row>
    <row r="217" spans="1:23" s="65" customFormat="1" ht="24" customHeight="1" hidden="1">
      <c r="A217" s="69"/>
      <c r="B217" s="96"/>
      <c r="C217" s="62" t="s">
        <v>346</v>
      </c>
      <c r="D217" s="63" t="s">
        <v>337</v>
      </c>
      <c r="E217" s="85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>
        <f t="shared" si="58"/>
        <v>0</v>
      </c>
      <c r="U217" s="64">
        <f t="shared" si="59"/>
        <v>0</v>
      </c>
      <c r="V217" s="192"/>
      <c r="W217" s="192"/>
    </row>
    <row r="218" spans="1:23" s="65" customFormat="1" ht="30" hidden="1">
      <c r="A218" s="69"/>
      <c r="B218" s="96"/>
      <c r="C218" s="62" t="s">
        <v>176</v>
      </c>
      <c r="D218" s="72" t="s">
        <v>338</v>
      </c>
      <c r="E218" s="85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>
        <f t="shared" si="58"/>
        <v>0</v>
      </c>
      <c r="U218" s="64">
        <f t="shared" si="59"/>
        <v>0</v>
      </c>
      <c r="V218" s="192"/>
      <c r="W218" s="192"/>
    </row>
    <row r="219" spans="1:23" s="65" customFormat="1" ht="20.25">
      <c r="A219" s="69"/>
      <c r="B219" s="96"/>
      <c r="C219" s="62" t="s">
        <v>177</v>
      </c>
      <c r="D219" s="63" t="s">
        <v>178</v>
      </c>
      <c r="E219" s="85">
        <v>389</v>
      </c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>
        <f t="shared" si="58"/>
        <v>389</v>
      </c>
      <c r="U219" s="64">
        <f t="shared" si="59"/>
        <v>0</v>
      </c>
      <c r="V219" s="192"/>
      <c r="W219" s="192"/>
    </row>
    <row r="220" spans="1:23" s="65" customFormat="1" ht="12.75">
      <c r="A220" s="69"/>
      <c r="B220" s="96"/>
      <c r="C220" s="62" t="s">
        <v>116</v>
      </c>
      <c r="D220" s="63" t="s">
        <v>117</v>
      </c>
      <c r="E220" s="85">
        <v>5467</v>
      </c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>
        <f t="shared" si="58"/>
        <v>5467</v>
      </c>
      <c r="U220" s="64">
        <f t="shared" si="59"/>
        <v>0</v>
      </c>
      <c r="V220" s="192"/>
      <c r="W220" s="192"/>
    </row>
    <row r="221" spans="1:23" s="65" customFormat="1" ht="12.75">
      <c r="A221" s="69"/>
      <c r="B221" s="96"/>
      <c r="C221" s="62" t="s">
        <v>93</v>
      </c>
      <c r="D221" s="63" t="s">
        <v>94</v>
      </c>
      <c r="E221" s="85">
        <v>22200</v>
      </c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>
        <f t="shared" si="58"/>
        <v>22200</v>
      </c>
      <c r="U221" s="64">
        <f t="shared" si="59"/>
        <v>0</v>
      </c>
      <c r="V221" s="192"/>
      <c r="W221" s="192"/>
    </row>
    <row r="222" spans="1:23" s="65" customFormat="1" ht="12.75">
      <c r="A222" s="69"/>
      <c r="B222" s="96"/>
      <c r="C222" s="62" t="s">
        <v>92</v>
      </c>
      <c r="D222" s="63" t="s">
        <v>187</v>
      </c>
      <c r="E222" s="85">
        <v>182847</v>
      </c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>
        <f t="shared" si="58"/>
        <v>182847</v>
      </c>
      <c r="U222" s="64">
        <f t="shared" si="59"/>
        <v>0</v>
      </c>
      <c r="V222" s="192"/>
      <c r="W222" s="192"/>
    </row>
    <row r="223" spans="1:23" s="65" customFormat="1" ht="20.25">
      <c r="A223" s="69"/>
      <c r="B223" s="96"/>
      <c r="C223" s="62" t="s">
        <v>224</v>
      </c>
      <c r="D223" s="63" t="s">
        <v>225</v>
      </c>
      <c r="E223" s="85">
        <v>3427</v>
      </c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>
        <f t="shared" si="58"/>
        <v>3427</v>
      </c>
      <c r="U223" s="64">
        <f t="shared" si="59"/>
        <v>0</v>
      </c>
      <c r="V223" s="192"/>
      <c r="W223" s="192"/>
    </row>
    <row r="224" spans="1:23" s="65" customFormat="1" ht="13.5" customHeight="1">
      <c r="A224" s="69"/>
      <c r="B224" s="96"/>
      <c r="C224" s="62" t="s">
        <v>72</v>
      </c>
      <c r="D224" s="63" t="s">
        <v>81</v>
      </c>
      <c r="E224" s="85"/>
      <c r="F224" s="64"/>
      <c r="G224" s="64"/>
      <c r="H224" s="64"/>
      <c r="I224" s="64">
        <v>44500</v>
      </c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>
        <f t="shared" si="58"/>
        <v>44500</v>
      </c>
      <c r="U224" s="64">
        <f t="shared" si="59"/>
        <v>44500</v>
      </c>
      <c r="V224" s="192"/>
      <c r="W224" s="192"/>
    </row>
    <row r="225" spans="1:21" ht="12.75">
      <c r="A225" s="17"/>
      <c r="B225" s="50" t="s">
        <v>141</v>
      </c>
      <c r="C225" s="50"/>
      <c r="D225" s="51" t="s">
        <v>142</v>
      </c>
      <c r="E225" s="52">
        <f aca="true" t="shared" si="60" ref="E225:S225">SUM(E226:E232)</f>
        <v>317779</v>
      </c>
      <c r="F225" s="52">
        <f t="shared" si="60"/>
        <v>0</v>
      </c>
      <c r="G225" s="52">
        <f t="shared" si="60"/>
        <v>0</v>
      </c>
      <c r="H225" s="52">
        <f t="shared" si="60"/>
        <v>0</v>
      </c>
      <c r="I225" s="52">
        <f t="shared" si="60"/>
        <v>8000</v>
      </c>
      <c r="J225" s="52">
        <f t="shared" si="60"/>
        <v>0</v>
      </c>
      <c r="K225" s="52">
        <f t="shared" si="60"/>
        <v>0</v>
      </c>
      <c r="L225" s="52">
        <f t="shared" si="60"/>
        <v>0</v>
      </c>
      <c r="M225" s="52">
        <f t="shared" si="60"/>
        <v>0</v>
      </c>
      <c r="N225" s="52">
        <f t="shared" si="60"/>
        <v>0</v>
      </c>
      <c r="O225" s="52">
        <f t="shared" si="60"/>
        <v>0</v>
      </c>
      <c r="P225" s="52">
        <f t="shared" si="60"/>
        <v>0</v>
      </c>
      <c r="Q225" s="52">
        <f t="shared" si="60"/>
        <v>0</v>
      </c>
      <c r="R225" s="52">
        <f t="shared" si="60"/>
        <v>0</v>
      </c>
      <c r="S225" s="52">
        <f t="shared" si="60"/>
        <v>0</v>
      </c>
      <c r="T225" s="52">
        <f t="shared" si="58"/>
        <v>325779</v>
      </c>
      <c r="U225" s="52">
        <f t="shared" si="59"/>
        <v>8000</v>
      </c>
    </row>
    <row r="226" spans="1:23" s="65" customFormat="1" ht="12.75">
      <c r="A226" s="69"/>
      <c r="B226" s="96"/>
      <c r="C226" s="62" t="s">
        <v>118</v>
      </c>
      <c r="D226" s="63" t="s">
        <v>188</v>
      </c>
      <c r="E226" s="85">
        <v>18489</v>
      </c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>
        <f t="shared" si="58"/>
        <v>18489</v>
      </c>
      <c r="U226" s="64">
        <f t="shared" si="59"/>
        <v>0</v>
      </c>
      <c r="V226" s="192"/>
      <c r="W226" s="192"/>
    </row>
    <row r="227" spans="1:23" s="65" customFormat="1" ht="12.75">
      <c r="A227" s="69"/>
      <c r="B227" s="96"/>
      <c r="C227" s="62" t="s">
        <v>75</v>
      </c>
      <c r="D227" s="63" t="s">
        <v>113</v>
      </c>
      <c r="E227" s="85">
        <v>220472</v>
      </c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>
        <f t="shared" si="58"/>
        <v>220472</v>
      </c>
      <c r="U227" s="64">
        <f t="shared" si="59"/>
        <v>0</v>
      </c>
      <c r="V227" s="192"/>
      <c r="W227" s="192"/>
    </row>
    <row r="228" spans="1:23" s="65" customFormat="1" ht="12.75">
      <c r="A228" s="69"/>
      <c r="B228" s="96"/>
      <c r="C228" s="62" t="s">
        <v>82</v>
      </c>
      <c r="D228" s="63" t="s">
        <v>157</v>
      </c>
      <c r="E228" s="85">
        <v>19027</v>
      </c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>
        <f t="shared" si="58"/>
        <v>19027</v>
      </c>
      <c r="U228" s="64">
        <f t="shared" si="59"/>
        <v>0</v>
      </c>
      <c r="V228" s="192"/>
      <c r="W228" s="192"/>
    </row>
    <row r="229" spans="1:23" s="65" customFormat="1" ht="12.75">
      <c r="A229" s="69"/>
      <c r="B229" s="96"/>
      <c r="C229" s="62" t="s">
        <v>87</v>
      </c>
      <c r="D229" s="63" t="s">
        <v>114</v>
      </c>
      <c r="E229" s="85">
        <v>42273</v>
      </c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>
        <f t="shared" si="58"/>
        <v>42273</v>
      </c>
      <c r="U229" s="64">
        <f t="shared" si="59"/>
        <v>0</v>
      </c>
      <c r="V229" s="192"/>
      <c r="W229" s="192"/>
    </row>
    <row r="230" spans="1:23" s="65" customFormat="1" ht="12.75">
      <c r="A230" s="69"/>
      <c r="B230" s="96"/>
      <c r="C230" s="62" t="s">
        <v>89</v>
      </c>
      <c r="D230" s="63" t="s">
        <v>143</v>
      </c>
      <c r="E230" s="85">
        <v>6056</v>
      </c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>
        <f>SUM(E230:S230)</f>
        <v>6056</v>
      </c>
      <c r="U230" s="64">
        <f>SUM(F230:S230)</f>
        <v>0</v>
      </c>
      <c r="V230" s="192"/>
      <c r="W230" s="192"/>
    </row>
    <row r="231" spans="1:23" s="65" customFormat="1" ht="31.5" customHeight="1">
      <c r="A231" s="69"/>
      <c r="B231" s="96"/>
      <c r="C231" s="62" t="s">
        <v>153</v>
      </c>
      <c r="D231" s="63" t="s">
        <v>154</v>
      </c>
      <c r="E231" s="85">
        <v>0</v>
      </c>
      <c r="F231" s="64"/>
      <c r="G231" s="64"/>
      <c r="H231" s="64"/>
      <c r="I231" s="64">
        <v>8000</v>
      </c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>
        <f t="shared" si="58"/>
        <v>8000</v>
      </c>
      <c r="U231" s="64">
        <f t="shared" si="59"/>
        <v>8000</v>
      </c>
      <c r="V231" s="192"/>
      <c r="W231" s="192"/>
    </row>
    <row r="232" spans="1:23" s="65" customFormat="1" ht="12.75">
      <c r="A232" s="69"/>
      <c r="B232" s="96"/>
      <c r="C232" s="62" t="s">
        <v>92</v>
      </c>
      <c r="D232" s="63" t="s">
        <v>187</v>
      </c>
      <c r="E232" s="85">
        <v>11462</v>
      </c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>
        <f t="shared" si="58"/>
        <v>11462</v>
      </c>
      <c r="U232" s="64">
        <f t="shared" si="59"/>
        <v>0</v>
      </c>
      <c r="V232" s="192"/>
      <c r="W232" s="192"/>
    </row>
    <row r="233" spans="1:21" ht="12.75">
      <c r="A233" s="15"/>
      <c r="B233" s="50" t="s">
        <v>29</v>
      </c>
      <c r="C233" s="50"/>
      <c r="D233" s="51" t="s">
        <v>144</v>
      </c>
      <c r="E233" s="52">
        <f aca="true" t="shared" si="61" ref="E233:S233">SUM(E234:E257)</f>
        <v>2889640</v>
      </c>
      <c r="F233" s="52">
        <f t="shared" si="61"/>
        <v>0</v>
      </c>
      <c r="G233" s="52">
        <f t="shared" si="61"/>
        <v>0</v>
      </c>
      <c r="H233" s="52">
        <f t="shared" si="61"/>
        <v>0</v>
      </c>
      <c r="I233" s="52">
        <f t="shared" si="61"/>
        <v>0</v>
      </c>
      <c r="J233" s="52">
        <f t="shared" si="61"/>
        <v>0</v>
      </c>
      <c r="K233" s="52">
        <f t="shared" si="61"/>
        <v>0</v>
      </c>
      <c r="L233" s="52">
        <f t="shared" si="61"/>
        <v>0</v>
      </c>
      <c r="M233" s="52">
        <f t="shared" si="61"/>
        <v>46600</v>
      </c>
      <c r="N233" s="52">
        <f t="shared" si="61"/>
        <v>0</v>
      </c>
      <c r="O233" s="52">
        <f t="shared" si="61"/>
        <v>90634</v>
      </c>
      <c r="P233" s="52">
        <f t="shared" si="61"/>
        <v>1000</v>
      </c>
      <c r="Q233" s="52">
        <f t="shared" si="61"/>
        <v>0</v>
      </c>
      <c r="R233" s="52">
        <f t="shared" si="61"/>
        <v>0</v>
      </c>
      <c r="S233" s="52">
        <f t="shared" si="61"/>
        <v>0</v>
      </c>
      <c r="T233" s="52">
        <f t="shared" si="58"/>
        <v>3027874</v>
      </c>
      <c r="U233" s="52">
        <f t="shared" si="59"/>
        <v>138234</v>
      </c>
    </row>
    <row r="234" spans="1:23" s="65" customFormat="1" ht="45" customHeight="1">
      <c r="A234" s="69"/>
      <c r="B234" s="96"/>
      <c r="C234" s="62" t="s">
        <v>35</v>
      </c>
      <c r="D234" s="63" t="s">
        <v>232</v>
      </c>
      <c r="E234" s="85">
        <v>1100000</v>
      </c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>
        <f t="shared" si="58"/>
        <v>1100000</v>
      </c>
      <c r="U234" s="64">
        <f t="shared" si="59"/>
        <v>0</v>
      </c>
      <c r="V234" s="192"/>
      <c r="W234" s="192"/>
    </row>
    <row r="235" spans="1:23" s="65" customFormat="1" ht="20.25">
      <c r="A235" s="69"/>
      <c r="B235" s="96"/>
      <c r="C235" s="62" t="s">
        <v>137</v>
      </c>
      <c r="D235" s="63" t="s">
        <v>138</v>
      </c>
      <c r="E235" s="85">
        <v>222000</v>
      </c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>
        <f t="shared" si="58"/>
        <v>222000</v>
      </c>
      <c r="U235" s="64">
        <f t="shared" si="59"/>
        <v>0</v>
      </c>
      <c r="V235" s="192"/>
      <c r="W235" s="192"/>
    </row>
    <row r="236" spans="1:23" s="65" customFormat="1" ht="12.75">
      <c r="A236" s="69"/>
      <c r="B236" s="96"/>
      <c r="C236" s="62" t="s">
        <v>118</v>
      </c>
      <c r="D236" s="63" t="s">
        <v>188</v>
      </c>
      <c r="E236" s="85">
        <v>57389</v>
      </c>
      <c r="F236" s="64"/>
      <c r="G236" s="64"/>
      <c r="H236" s="64"/>
      <c r="I236" s="64"/>
      <c r="J236" s="64"/>
      <c r="K236" s="64"/>
      <c r="L236" s="64"/>
      <c r="M236" s="64"/>
      <c r="N236" s="64"/>
      <c r="O236" s="64">
        <v>4100</v>
      </c>
      <c r="P236" s="64"/>
      <c r="Q236" s="64"/>
      <c r="R236" s="64"/>
      <c r="S236" s="64"/>
      <c r="T236" s="64">
        <f t="shared" si="58"/>
        <v>61489</v>
      </c>
      <c r="U236" s="64">
        <f t="shared" si="59"/>
        <v>4100</v>
      </c>
      <c r="V236" s="192"/>
      <c r="W236" s="192"/>
    </row>
    <row r="237" spans="1:23" s="65" customFormat="1" ht="12.75">
      <c r="A237" s="69"/>
      <c r="B237" s="96"/>
      <c r="C237" s="62" t="s">
        <v>75</v>
      </c>
      <c r="D237" s="63" t="s">
        <v>113</v>
      </c>
      <c r="E237" s="85">
        <v>954942</v>
      </c>
      <c r="F237" s="64"/>
      <c r="G237" s="64"/>
      <c r="H237" s="64"/>
      <c r="I237" s="64"/>
      <c r="J237" s="64"/>
      <c r="K237" s="64"/>
      <c r="L237" s="64"/>
      <c r="M237" s="64"/>
      <c r="N237" s="64"/>
      <c r="O237" s="64">
        <v>46788</v>
      </c>
      <c r="P237" s="64"/>
      <c r="Q237" s="64"/>
      <c r="R237" s="64"/>
      <c r="S237" s="64"/>
      <c r="T237" s="64">
        <f t="shared" si="58"/>
        <v>1001730</v>
      </c>
      <c r="U237" s="64">
        <f t="shared" si="59"/>
        <v>46788</v>
      </c>
      <c r="V237" s="192"/>
      <c r="W237" s="192"/>
    </row>
    <row r="238" spans="1:23" s="65" customFormat="1" ht="12.75">
      <c r="A238" s="69"/>
      <c r="B238" s="96"/>
      <c r="C238" s="62" t="s">
        <v>82</v>
      </c>
      <c r="D238" s="63" t="s">
        <v>157</v>
      </c>
      <c r="E238" s="85">
        <v>83413</v>
      </c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>
        <f t="shared" si="58"/>
        <v>83413</v>
      </c>
      <c r="U238" s="64">
        <f t="shared" si="59"/>
        <v>0</v>
      </c>
      <c r="V238" s="192"/>
      <c r="W238" s="192"/>
    </row>
    <row r="239" spans="1:23" s="65" customFormat="1" ht="12.75">
      <c r="A239" s="69"/>
      <c r="B239" s="96"/>
      <c r="C239" s="62" t="s">
        <v>87</v>
      </c>
      <c r="D239" s="63" t="s">
        <v>114</v>
      </c>
      <c r="E239" s="85">
        <v>180189</v>
      </c>
      <c r="F239" s="64"/>
      <c r="G239" s="64"/>
      <c r="H239" s="64"/>
      <c r="I239" s="64"/>
      <c r="J239" s="64"/>
      <c r="K239" s="64"/>
      <c r="L239" s="64"/>
      <c r="M239" s="64"/>
      <c r="N239" s="64"/>
      <c r="O239" s="64">
        <v>9363</v>
      </c>
      <c r="P239" s="64"/>
      <c r="Q239" s="64"/>
      <c r="R239" s="64"/>
      <c r="S239" s="64"/>
      <c r="T239" s="64">
        <f t="shared" si="58"/>
        <v>189552</v>
      </c>
      <c r="U239" s="64">
        <f t="shared" si="59"/>
        <v>9363</v>
      </c>
      <c r="V239" s="192"/>
      <c r="W239" s="192"/>
    </row>
    <row r="240" spans="1:23" s="65" customFormat="1" ht="12.75">
      <c r="A240" s="69"/>
      <c r="B240" s="96"/>
      <c r="C240" s="62" t="s">
        <v>89</v>
      </c>
      <c r="D240" s="63" t="s">
        <v>143</v>
      </c>
      <c r="E240" s="85">
        <v>25818</v>
      </c>
      <c r="F240" s="64"/>
      <c r="G240" s="64"/>
      <c r="H240" s="64"/>
      <c r="I240" s="64"/>
      <c r="J240" s="64"/>
      <c r="K240" s="64"/>
      <c r="L240" s="64"/>
      <c r="M240" s="64"/>
      <c r="N240" s="64"/>
      <c r="O240" s="64">
        <v>1342</v>
      </c>
      <c r="P240" s="64"/>
      <c r="Q240" s="64"/>
      <c r="R240" s="64"/>
      <c r="S240" s="64"/>
      <c r="T240" s="64">
        <f t="shared" si="58"/>
        <v>27160</v>
      </c>
      <c r="U240" s="64">
        <f t="shared" si="59"/>
        <v>1342</v>
      </c>
      <c r="V240" s="192"/>
      <c r="W240" s="192"/>
    </row>
    <row r="241" spans="1:23" s="65" customFormat="1" ht="12.75">
      <c r="A241" s="69"/>
      <c r="B241" s="96"/>
      <c r="C241" s="62" t="s">
        <v>111</v>
      </c>
      <c r="D241" s="63" t="s">
        <v>298</v>
      </c>
      <c r="E241" s="85">
        <v>17661</v>
      </c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>
        <f t="shared" si="58"/>
        <v>17661</v>
      </c>
      <c r="U241" s="64">
        <f t="shared" si="59"/>
        <v>0</v>
      </c>
      <c r="V241" s="192"/>
      <c r="W241" s="192"/>
    </row>
    <row r="242" spans="1:23" s="65" customFormat="1" ht="12.75">
      <c r="A242" s="69"/>
      <c r="B242" s="96"/>
      <c r="C242" s="62" t="s">
        <v>90</v>
      </c>
      <c r="D242" s="63" t="s">
        <v>91</v>
      </c>
      <c r="E242" s="85">
        <v>49960</v>
      </c>
      <c r="F242" s="64"/>
      <c r="G242" s="64"/>
      <c r="H242" s="64"/>
      <c r="I242" s="64"/>
      <c r="J242" s="64"/>
      <c r="K242" s="64"/>
      <c r="L242" s="64"/>
      <c r="M242" s="64"/>
      <c r="N242" s="64"/>
      <c r="O242" s="64">
        <v>16000</v>
      </c>
      <c r="P242" s="64">
        <v>6800</v>
      </c>
      <c r="Q242" s="64"/>
      <c r="R242" s="64"/>
      <c r="S242" s="64"/>
      <c r="T242" s="64">
        <f t="shared" si="58"/>
        <v>72760</v>
      </c>
      <c r="U242" s="64">
        <f t="shared" si="59"/>
        <v>22800</v>
      </c>
      <c r="V242" s="192"/>
      <c r="W242" s="192"/>
    </row>
    <row r="243" spans="1:23" s="65" customFormat="1" ht="12.75">
      <c r="A243" s="69"/>
      <c r="B243" s="96"/>
      <c r="C243" s="62" t="s">
        <v>139</v>
      </c>
      <c r="D243" s="63" t="s">
        <v>140</v>
      </c>
      <c r="E243" s="85">
        <v>9850</v>
      </c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5000</v>
      </c>
      <c r="P243" s="64"/>
      <c r="Q243" s="64"/>
      <c r="R243" s="64"/>
      <c r="S243" s="64"/>
      <c r="T243" s="64">
        <f t="shared" si="58"/>
        <v>14850</v>
      </c>
      <c r="U243" s="64">
        <f t="shared" si="59"/>
        <v>5000</v>
      </c>
      <c r="V243" s="192"/>
      <c r="W243" s="192"/>
    </row>
    <row r="244" spans="1:23" s="65" customFormat="1" ht="12.75">
      <c r="A244" s="69"/>
      <c r="B244" s="96"/>
      <c r="C244" s="62" t="s">
        <v>76</v>
      </c>
      <c r="D244" s="63" t="s">
        <v>77</v>
      </c>
      <c r="E244" s="85">
        <v>45400</v>
      </c>
      <c r="F244" s="64"/>
      <c r="G244" s="64"/>
      <c r="H244" s="64"/>
      <c r="I244" s="64"/>
      <c r="J244" s="64"/>
      <c r="K244" s="64"/>
      <c r="L244" s="64"/>
      <c r="M244" s="64"/>
      <c r="N244" s="64"/>
      <c r="O244" s="64">
        <v>5600</v>
      </c>
      <c r="P244" s="64"/>
      <c r="Q244" s="64"/>
      <c r="R244" s="64"/>
      <c r="S244" s="64"/>
      <c r="T244" s="64">
        <f t="shared" si="58"/>
        <v>51000</v>
      </c>
      <c r="U244" s="64">
        <f t="shared" si="59"/>
        <v>5600</v>
      </c>
      <c r="V244" s="192"/>
      <c r="W244" s="192"/>
    </row>
    <row r="245" spans="1:23" s="65" customFormat="1" ht="12.75">
      <c r="A245" s="69"/>
      <c r="B245" s="96"/>
      <c r="C245" s="62" t="s">
        <v>78</v>
      </c>
      <c r="D245" s="63" t="s">
        <v>97</v>
      </c>
      <c r="E245" s="85">
        <v>10000</v>
      </c>
      <c r="F245" s="64"/>
      <c r="G245" s="64"/>
      <c r="H245" s="64"/>
      <c r="I245" s="64"/>
      <c r="J245" s="64"/>
      <c r="K245" s="64"/>
      <c r="L245" s="64"/>
      <c r="M245" s="64"/>
      <c r="N245" s="64"/>
      <c r="O245" s="64">
        <v>-1000</v>
      </c>
      <c r="P245" s="64"/>
      <c r="Q245" s="64"/>
      <c r="R245" s="64"/>
      <c r="S245" s="64"/>
      <c r="T245" s="64">
        <f t="shared" si="58"/>
        <v>9000</v>
      </c>
      <c r="U245" s="64">
        <f t="shared" si="59"/>
        <v>-1000</v>
      </c>
      <c r="V245" s="192"/>
      <c r="W245" s="192"/>
    </row>
    <row r="246" spans="1:23" s="65" customFormat="1" ht="12.75">
      <c r="A246" s="69"/>
      <c r="B246" s="96"/>
      <c r="C246" s="62" t="s">
        <v>121</v>
      </c>
      <c r="D246" s="63" t="s">
        <v>122</v>
      </c>
      <c r="E246" s="85">
        <v>2900</v>
      </c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>
        <v>1000</v>
      </c>
      <c r="Q246" s="64"/>
      <c r="R246" s="64"/>
      <c r="S246" s="64"/>
      <c r="T246" s="64">
        <f t="shared" si="58"/>
        <v>3900</v>
      </c>
      <c r="U246" s="64">
        <f t="shared" si="59"/>
        <v>1000</v>
      </c>
      <c r="V246" s="192"/>
      <c r="W246" s="192"/>
    </row>
    <row r="247" spans="1:23" s="65" customFormat="1" ht="12.75">
      <c r="A247" s="69"/>
      <c r="B247" s="96"/>
      <c r="C247" s="62" t="s">
        <v>80</v>
      </c>
      <c r="D247" s="63" t="s">
        <v>79</v>
      </c>
      <c r="E247" s="85">
        <v>17440</v>
      </c>
      <c r="F247" s="64"/>
      <c r="G247" s="64"/>
      <c r="H247" s="64"/>
      <c r="I247" s="64"/>
      <c r="J247" s="64"/>
      <c r="K247" s="64"/>
      <c r="L247" s="64"/>
      <c r="M247" s="64">
        <v>46000</v>
      </c>
      <c r="N247" s="64"/>
      <c r="O247" s="64"/>
      <c r="P247" s="64"/>
      <c r="Q247" s="64"/>
      <c r="R247" s="64"/>
      <c r="S247" s="64"/>
      <c r="T247" s="64">
        <f t="shared" si="58"/>
        <v>63440</v>
      </c>
      <c r="U247" s="64">
        <f t="shared" si="59"/>
        <v>46000</v>
      </c>
      <c r="V247" s="192"/>
      <c r="W247" s="192"/>
    </row>
    <row r="248" spans="1:23" s="65" customFormat="1" ht="30" customHeight="1">
      <c r="A248" s="69"/>
      <c r="B248" s="96"/>
      <c r="C248" s="62" t="s">
        <v>153</v>
      </c>
      <c r="D248" s="63" t="s">
        <v>154</v>
      </c>
      <c r="E248" s="85">
        <v>20000</v>
      </c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>
        <f>SUM(E248:S248)</f>
        <v>20000</v>
      </c>
      <c r="U248" s="64">
        <f>SUM(F248:S248)</f>
        <v>0</v>
      </c>
      <c r="V248" s="192"/>
      <c r="W248" s="192"/>
    </row>
    <row r="249" spans="1:23" s="65" customFormat="1" ht="12.75" hidden="1">
      <c r="A249" s="69"/>
      <c r="B249" s="96"/>
      <c r="C249" s="62" t="s">
        <v>123</v>
      </c>
      <c r="D249" s="63" t="s">
        <v>124</v>
      </c>
      <c r="E249" s="85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>
        <f t="shared" si="58"/>
        <v>0</v>
      </c>
      <c r="U249" s="64">
        <f t="shared" si="59"/>
        <v>0</v>
      </c>
      <c r="V249" s="192"/>
      <c r="W249" s="192"/>
    </row>
    <row r="250" spans="1:23" s="65" customFormat="1" ht="30">
      <c r="A250" s="69"/>
      <c r="B250" s="96"/>
      <c r="C250" s="62" t="s">
        <v>175</v>
      </c>
      <c r="D250" s="63" t="s">
        <v>337</v>
      </c>
      <c r="E250" s="85">
        <v>5280</v>
      </c>
      <c r="F250" s="64"/>
      <c r="G250" s="64"/>
      <c r="H250" s="64"/>
      <c r="I250" s="64"/>
      <c r="J250" s="64"/>
      <c r="K250" s="64"/>
      <c r="L250" s="64"/>
      <c r="M250" s="64"/>
      <c r="N250" s="64"/>
      <c r="O250" s="64">
        <v>200</v>
      </c>
      <c r="P250" s="64"/>
      <c r="Q250" s="64"/>
      <c r="R250" s="64"/>
      <c r="S250" s="64"/>
      <c r="T250" s="64">
        <f t="shared" si="58"/>
        <v>5480</v>
      </c>
      <c r="U250" s="64">
        <f t="shared" si="59"/>
        <v>200</v>
      </c>
      <c r="V250" s="192"/>
      <c r="W250" s="192"/>
    </row>
    <row r="251" spans="1:23" s="65" customFormat="1" ht="30" hidden="1">
      <c r="A251" s="69"/>
      <c r="B251" s="96"/>
      <c r="C251" s="62" t="s">
        <v>176</v>
      </c>
      <c r="D251" s="72" t="s">
        <v>338</v>
      </c>
      <c r="E251" s="85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>
        <f t="shared" si="58"/>
        <v>0</v>
      </c>
      <c r="U251" s="64">
        <f t="shared" si="59"/>
        <v>0</v>
      </c>
      <c r="V251" s="192"/>
      <c r="W251" s="192"/>
    </row>
    <row r="252" spans="1:23" s="65" customFormat="1" ht="20.25">
      <c r="A252" s="69"/>
      <c r="B252" s="96"/>
      <c r="C252" s="62" t="s">
        <v>177</v>
      </c>
      <c r="D252" s="63" t="s">
        <v>178</v>
      </c>
      <c r="E252" s="85">
        <v>480</v>
      </c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>
        <f aca="true" t="shared" si="62" ref="T252:T334">SUM(E252:S252)</f>
        <v>480</v>
      </c>
      <c r="U252" s="64">
        <f aca="true" t="shared" si="63" ref="U252:U334">SUM(F252:S252)</f>
        <v>0</v>
      </c>
      <c r="V252" s="192"/>
      <c r="W252" s="192"/>
    </row>
    <row r="253" spans="1:23" s="65" customFormat="1" ht="20.25">
      <c r="A253" s="69"/>
      <c r="B253" s="96"/>
      <c r="C253" s="62" t="s">
        <v>185</v>
      </c>
      <c r="D253" s="63" t="s">
        <v>253</v>
      </c>
      <c r="E253" s="85">
        <v>35200</v>
      </c>
      <c r="F253" s="64"/>
      <c r="G253" s="64"/>
      <c r="H253" s="64"/>
      <c r="I253" s="64"/>
      <c r="J253" s="64"/>
      <c r="K253" s="64"/>
      <c r="L253" s="64"/>
      <c r="M253" s="64">
        <v>600</v>
      </c>
      <c r="N253" s="64"/>
      <c r="O253" s="64"/>
      <c r="P253" s="64">
        <v>-6800</v>
      </c>
      <c r="Q253" s="64"/>
      <c r="R253" s="64"/>
      <c r="S253" s="64"/>
      <c r="T253" s="64">
        <f t="shared" si="62"/>
        <v>29000</v>
      </c>
      <c r="U253" s="64">
        <f t="shared" si="63"/>
        <v>-6200</v>
      </c>
      <c r="V253" s="192"/>
      <c r="W253" s="192"/>
    </row>
    <row r="254" spans="1:23" s="65" customFormat="1" ht="12.75">
      <c r="A254" s="69"/>
      <c r="B254" s="96"/>
      <c r="C254" s="62" t="s">
        <v>116</v>
      </c>
      <c r="D254" s="63" t="s">
        <v>117</v>
      </c>
      <c r="E254" s="85">
        <v>1600</v>
      </c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>
        <f t="shared" si="62"/>
        <v>1600</v>
      </c>
      <c r="U254" s="64">
        <f t="shared" si="63"/>
        <v>0</v>
      </c>
      <c r="V254" s="192"/>
      <c r="W254" s="192"/>
    </row>
    <row r="255" spans="1:23" s="65" customFormat="1" ht="12.75">
      <c r="A255" s="69"/>
      <c r="B255" s="96"/>
      <c r="C255" s="62" t="s">
        <v>93</v>
      </c>
      <c r="D255" s="63" t="s">
        <v>94</v>
      </c>
      <c r="E255" s="85">
        <v>3300</v>
      </c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>
        <f t="shared" si="62"/>
        <v>3300</v>
      </c>
      <c r="U255" s="64">
        <f t="shared" si="63"/>
        <v>0</v>
      </c>
      <c r="V255" s="192"/>
      <c r="W255" s="192"/>
    </row>
    <row r="256" spans="1:23" s="65" customFormat="1" ht="12.75">
      <c r="A256" s="69"/>
      <c r="B256" s="96"/>
      <c r="C256" s="62" t="s">
        <v>92</v>
      </c>
      <c r="D256" s="63" t="s">
        <v>187</v>
      </c>
      <c r="E256" s="85">
        <v>45978</v>
      </c>
      <c r="F256" s="64"/>
      <c r="G256" s="64"/>
      <c r="H256" s="64"/>
      <c r="I256" s="64"/>
      <c r="J256" s="64"/>
      <c r="K256" s="64"/>
      <c r="L256" s="64"/>
      <c r="M256" s="64"/>
      <c r="N256" s="64"/>
      <c r="O256" s="64">
        <v>3241</v>
      </c>
      <c r="P256" s="64"/>
      <c r="Q256" s="64"/>
      <c r="R256" s="64"/>
      <c r="S256" s="64"/>
      <c r="T256" s="64">
        <f t="shared" si="62"/>
        <v>49219</v>
      </c>
      <c r="U256" s="64">
        <f t="shared" si="63"/>
        <v>3241</v>
      </c>
      <c r="V256" s="192"/>
      <c r="W256" s="192"/>
    </row>
    <row r="257" spans="1:23" s="65" customFormat="1" ht="20.25">
      <c r="A257" s="69"/>
      <c r="B257" s="96"/>
      <c r="C257" s="62" t="s">
        <v>224</v>
      </c>
      <c r="D257" s="63" t="s">
        <v>225</v>
      </c>
      <c r="E257" s="85">
        <v>840</v>
      </c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>
        <f t="shared" si="62"/>
        <v>840</v>
      </c>
      <c r="U257" s="64">
        <f t="shared" si="63"/>
        <v>0</v>
      </c>
      <c r="V257" s="192"/>
      <c r="W257" s="192"/>
    </row>
    <row r="258" spans="1:21" ht="15.75" customHeight="1">
      <c r="A258" s="15"/>
      <c r="B258" s="50" t="s">
        <v>347</v>
      </c>
      <c r="C258" s="50"/>
      <c r="D258" s="51" t="s">
        <v>348</v>
      </c>
      <c r="E258" s="52">
        <f>SUM(E259:E260)</f>
        <v>45000</v>
      </c>
      <c r="F258" s="52">
        <f aca="true" t="shared" si="64" ref="F258:U258">SUM(F259:F260)</f>
        <v>0</v>
      </c>
      <c r="G258" s="52">
        <f t="shared" si="64"/>
        <v>0</v>
      </c>
      <c r="H258" s="52">
        <f t="shared" si="64"/>
        <v>0</v>
      </c>
      <c r="I258" s="52">
        <f t="shared" si="64"/>
        <v>0</v>
      </c>
      <c r="J258" s="52">
        <f t="shared" si="64"/>
        <v>0</v>
      </c>
      <c r="K258" s="52">
        <f t="shared" si="64"/>
        <v>0</v>
      </c>
      <c r="L258" s="52">
        <f t="shared" si="64"/>
        <v>0</v>
      </c>
      <c r="M258" s="52">
        <f t="shared" si="64"/>
        <v>0</v>
      </c>
      <c r="N258" s="52">
        <f t="shared" si="64"/>
        <v>0</v>
      </c>
      <c r="O258" s="52">
        <f t="shared" si="64"/>
        <v>0</v>
      </c>
      <c r="P258" s="52">
        <f t="shared" si="64"/>
        <v>0</v>
      </c>
      <c r="Q258" s="52">
        <f t="shared" si="64"/>
        <v>0</v>
      </c>
      <c r="R258" s="52">
        <f t="shared" si="64"/>
        <v>0</v>
      </c>
      <c r="S258" s="52">
        <f t="shared" si="64"/>
        <v>0</v>
      </c>
      <c r="T258" s="52">
        <f t="shared" si="64"/>
        <v>45000</v>
      </c>
      <c r="U258" s="52">
        <f t="shared" si="64"/>
        <v>0</v>
      </c>
    </row>
    <row r="259" spans="1:23" s="65" customFormat="1" ht="20.25">
      <c r="A259" s="69"/>
      <c r="B259" s="96"/>
      <c r="C259" s="62" t="s">
        <v>137</v>
      </c>
      <c r="D259" s="63" t="s">
        <v>138</v>
      </c>
      <c r="E259" s="85">
        <v>40000</v>
      </c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>
        <f>SUM(E259:S259)</f>
        <v>40000</v>
      </c>
      <c r="U259" s="64">
        <f>SUM(F259:S259)</f>
        <v>0</v>
      </c>
      <c r="V259" s="192"/>
      <c r="W259" s="192"/>
    </row>
    <row r="260" spans="1:23" s="65" customFormat="1" ht="30.75" customHeight="1">
      <c r="A260" s="69"/>
      <c r="B260" s="96"/>
      <c r="C260" s="62" t="s">
        <v>153</v>
      </c>
      <c r="D260" s="63" t="s">
        <v>154</v>
      </c>
      <c r="E260" s="85">
        <v>5000</v>
      </c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>
        <f t="shared" si="62"/>
        <v>5000</v>
      </c>
      <c r="U260" s="64">
        <f t="shared" si="63"/>
        <v>0</v>
      </c>
      <c r="V260" s="192"/>
      <c r="W260" s="192"/>
    </row>
    <row r="261" spans="1:21" ht="15.75" customHeight="1">
      <c r="A261" s="15"/>
      <c r="B261" s="50" t="s">
        <v>31</v>
      </c>
      <c r="C261" s="50"/>
      <c r="D261" s="51" t="s">
        <v>145</v>
      </c>
      <c r="E261" s="52">
        <f>SUM(E262:E282)</f>
        <v>2582739</v>
      </c>
      <c r="F261" s="52">
        <f aca="true" t="shared" si="65" ref="F261:U261">SUM(F262:F282)</f>
        <v>3550</v>
      </c>
      <c r="G261" s="52">
        <f t="shared" si="65"/>
        <v>0</v>
      </c>
      <c r="H261" s="52">
        <f t="shared" si="65"/>
        <v>0</v>
      </c>
      <c r="I261" s="52">
        <f t="shared" si="65"/>
        <v>0</v>
      </c>
      <c r="J261" s="52">
        <f t="shared" si="65"/>
        <v>0</v>
      </c>
      <c r="K261" s="52">
        <f t="shared" si="65"/>
        <v>21044.59</v>
      </c>
      <c r="L261" s="52">
        <f t="shared" si="65"/>
        <v>0</v>
      </c>
      <c r="M261" s="52">
        <f t="shared" si="65"/>
        <v>0</v>
      </c>
      <c r="N261" s="52">
        <f t="shared" si="65"/>
        <v>8154.52</v>
      </c>
      <c r="O261" s="52">
        <f t="shared" si="65"/>
        <v>0</v>
      </c>
      <c r="P261" s="52">
        <f t="shared" si="65"/>
        <v>-6149.85</v>
      </c>
      <c r="Q261" s="52">
        <f t="shared" si="65"/>
        <v>0</v>
      </c>
      <c r="R261" s="52">
        <f t="shared" si="65"/>
        <v>0</v>
      </c>
      <c r="S261" s="52">
        <f t="shared" si="65"/>
        <v>0</v>
      </c>
      <c r="T261" s="52">
        <f t="shared" si="65"/>
        <v>2609338.26</v>
      </c>
      <c r="U261" s="52">
        <f t="shared" si="65"/>
        <v>26599.26</v>
      </c>
    </row>
    <row r="262" spans="1:23" s="65" customFormat="1" ht="39.75" customHeight="1">
      <c r="A262" s="69"/>
      <c r="B262" s="96"/>
      <c r="C262" s="62" t="s">
        <v>35</v>
      </c>
      <c r="D262" s="63" t="s">
        <v>232</v>
      </c>
      <c r="E262" s="85">
        <v>155000</v>
      </c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>
        <f>SUM(E262:S262)</f>
        <v>155000</v>
      </c>
      <c r="U262" s="64">
        <f>SUM(F262:S262)</f>
        <v>0</v>
      </c>
      <c r="V262" s="192"/>
      <c r="W262" s="192"/>
    </row>
    <row r="263" spans="1:23" s="65" customFormat="1" ht="12.75">
      <c r="A263" s="69"/>
      <c r="B263" s="96"/>
      <c r="C263" s="62" t="s">
        <v>118</v>
      </c>
      <c r="D263" s="63" t="s">
        <v>188</v>
      </c>
      <c r="E263" s="85">
        <v>103368</v>
      </c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>
        <f t="shared" si="62"/>
        <v>103368</v>
      </c>
      <c r="U263" s="64">
        <f t="shared" si="63"/>
        <v>0</v>
      </c>
      <c r="V263" s="192"/>
      <c r="W263" s="192"/>
    </row>
    <row r="264" spans="1:23" s="65" customFormat="1" ht="12.75">
      <c r="A264" s="69"/>
      <c r="B264" s="96"/>
      <c r="C264" s="62" t="s">
        <v>75</v>
      </c>
      <c r="D264" s="63" t="s">
        <v>113</v>
      </c>
      <c r="E264" s="85">
        <v>1511428</v>
      </c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>
        <f t="shared" si="62"/>
        <v>1511428</v>
      </c>
      <c r="U264" s="64">
        <f t="shared" si="63"/>
        <v>0</v>
      </c>
      <c r="V264" s="192"/>
      <c r="W264" s="192"/>
    </row>
    <row r="265" spans="1:23" s="65" customFormat="1" ht="12.75">
      <c r="A265" s="69"/>
      <c r="B265" s="96"/>
      <c r="C265" s="62" t="s">
        <v>82</v>
      </c>
      <c r="D265" s="63" t="s">
        <v>157</v>
      </c>
      <c r="E265" s="85">
        <v>132375</v>
      </c>
      <c r="F265" s="64">
        <v>3550</v>
      </c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>
        <f t="shared" si="62"/>
        <v>135925</v>
      </c>
      <c r="U265" s="64">
        <f t="shared" si="63"/>
        <v>3550</v>
      </c>
      <c r="V265" s="192"/>
      <c r="W265" s="192"/>
    </row>
    <row r="266" spans="1:23" s="65" customFormat="1" ht="12.75">
      <c r="A266" s="69"/>
      <c r="B266" s="96"/>
      <c r="C266" s="62" t="s">
        <v>87</v>
      </c>
      <c r="D266" s="63" t="s">
        <v>114</v>
      </c>
      <c r="E266" s="85">
        <v>293363</v>
      </c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>
        <f t="shared" si="62"/>
        <v>293363</v>
      </c>
      <c r="U266" s="64">
        <f t="shared" si="63"/>
        <v>0</v>
      </c>
      <c r="V266" s="192"/>
      <c r="W266" s="192"/>
    </row>
    <row r="267" spans="1:23" s="65" customFormat="1" ht="12.75">
      <c r="A267" s="69"/>
      <c r="B267" s="96"/>
      <c r="C267" s="62" t="s">
        <v>89</v>
      </c>
      <c r="D267" s="63" t="s">
        <v>143</v>
      </c>
      <c r="E267" s="85">
        <v>41969</v>
      </c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>
        <f t="shared" si="62"/>
        <v>41969</v>
      </c>
      <c r="U267" s="64">
        <f t="shared" si="63"/>
        <v>0</v>
      </c>
      <c r="V267" s="192"/>
      <c r="W267" s="192"/>
    </row>
    <row r="268" spans="1:23" s="65" customFormat="1" ht="12.75">
      <c r="A268" s="69"/>
      <c r="B268" s="96"/>
      <c r="C268" s="62" t="s">
        <v>111</v>
      </c>
      <c r="D268" s="63" t="s">
        <v>112</v>
      </c>
      <c r="E268" s="85">
        <v>17197</v>
      </c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>
        <f t="shared" si="62"/>
        <v>17197</v>
      </c>
      <c r="U268" s="64">
        <f t="shared" si="63"/>
        <v>0</v>
      </c>
      <c r="V268" s="192"/>
      <c r="W268" s="192"/>
    </row>
    <row r="269" spans="1:23" s="65" customFormat="1" ht="12.75">
      <c r="A269" s="69"/>
      <c r="B269" s="96"/>
      <c r="C269" s="62" t="s">
        <v>90</v>
      </c>
      <c r="D269" s="63" t="s">
        <v>91</v>
      </c>
      <c r="E269" s="85">
        <v>136273</v>
      </c>
      <c r="F269" s="64"/>
      <c r="G269" s="64"/>
      <c r="H269" s="64"/>
      <c r="I269" s="64"/>
      <c r="J269" s="64"/>
      <c r="K269" s="64"/>
      <c r="L269" s="64"/>
      <c r="M269" s="64"/>
      <c r="N269" s="64">
        <v>289.09</v>
      </c>
      <c r="O269" s="64"/>
      <c r="P269" s="64">
        <v>-60.89</v>
      </c>
      <c r="Q269" s="64"/>
      <c r="R269" s="64"/>
      <c r="S269" s="64"/>
      <c r="T269" s="64">
        <f t="shared" si="62"/>
        <v>136501.2</v>
      </c>
      <c r="U269" s="64">
        <f t="shared" si="63"/>
        <v>228.2</v>
      </c>
      <c r="V269" s="192"/>
      <c r="W269" s="192"/>
    </row>
    <row r="270" spans="1:23" s="65" customFormat="1" ht="12.75">
      <c r="A270" s="69"/>
      <c r="B270" s="96"/>
      <c r="C270" s="62" t="s">
        <v>139</v>
      </c>
      <c r="D270" s="63" t="s">
        <v>140</v>
      </c>
      <c r="E270" s="85">
        <v>6000</v>
      </c>
      <c r="F270" s="64"/>
      <c r="G270" s="64"/>
      <c r="H270" s="64"/>
      <c r="I270" s="64"/>
      <c r="J270" s="64"/>
      <c r="K270" s="64">
        <v>21044.59</v>
      </c>
      <c r="L270" s="64"/>
      <c r="M270" s="64"/>
      <c r="N270" s="64">
        <v>7865.43</v>
      </c>
      <c r="O270" s="64"/>
      <c r="P270" s="64">
        <v>-6088.96</v>
      </c>
      <c r="Q270" s="64"/>
      <c r="R270" s="64"/>
      <c r="S270" s="64"/>
      <c r="T270" s="64">
        <f t="shared" si="62"/>
        <v>28821.06</v>
      </c>
      <c r="U270" s="64">
        <f t="shared" si="63"/>
        <v>22821.06</v>
      </c>
      <c r="V270" s="192"/>
      <c r="W270" s="192"/>
    </row>
    <row r="271" spans="1:23" s="65" customFormat="1" ht="12.75">
      <c r="A271" s="69"/>
      <c r="B271" s="96"/>
      <c r="C271" s="62" t="s">
        <v>76</v>
      </c>
      <c r="D271" s="63" t="s">
        <v>77</v>
      </c>
      <c r="E271" s="85">
        <v>55161</v>
      </c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>
        <f t="shared" si="62"/>
        <v>55161</v>
      </c>
      <c r="U271" s="64">
        <f t="shared" si="63"/>
        <v>0</v>
      </c>
      <c r="V271" s="192"/>
      <c r="W271" s="192"/>
    </row>
    <row r="272" spans="1:23" s="65" customFormat="1" ht="12.75" hidden="1">
      <c r="A272" s="69"/>
      <c r="B272" s="96"/>
      <c r="C272" s="62" t="s">
        <v>78</v>
      </c>
      <c r="D272" s="63" t="s">
        <v>97</v>
      </c>
      <c r="E272" s="85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>
        <f t="shared" si="62"/>
        <v>0</v>
      </c>
      <c r="U272" s="64">
        <f t="shared" si="63"/>
        <v>0</v>
      </c>
      <c r="V272" s="192"/>
      <c r="W272" s="192"/>
    </row>
    <row r="273" spans="1:23" s="65" customFormat="1" ht="12.75">
      <c r="A273" s="69"/>
      <c r="B273" s="96"/>
      <c r="C273" s="62" t="s">
        <v>121</v>
      </c>
      <c r="D273" s="63" t="s">
        <v>122</v>
      </c>
      <c r="E273" s="85">
        <v>6734</v>
      </c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>
        <f t="shared" si="62"/>
        <v>6734</v>
      </c>
      <c r="U273" s="64">
        <f t="shared" si="63"/>
        <v>0</v>
      </c>
      <c r="V273" s="192"/>
      <c r="W273" s="192"/>
    </row>
    <row r="274" spans="1:23" s="65" customFormat="1" ht="12.75">
      <c r="A274" s="69"/>
      <c r="B274" s="96"/>
      <c r="C274" s="62" t="s">
        <v>80</v>
      </c>
      <c r="D274" s="63" t="s">
        <v>79</v>
      </c>
      <c r="E274" s="85">
        <v>37799</v>
      </c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>
        <f t="shared" si="62"/>
        <v>37799</v>
      </c>
      <c r="U274" s="64">
        <f t="shared" si="63"/>
        <v>0</v>
      </c>
      <c r="V274" s="192"/>
      <c r="W274" s="192"/>
    </row>
    <row r="275" spans="1:23" s="65" customFormat="1" ht="12.75" hidden="1">
      <c r="A275" s="69"/>
      <c r="B275" s="96"/>
      <c r="C275" s="62" t="s">
        <v>123</v>
      </c>
      <c r="D275" s="63" t="s">
        <v>124</v>
      </c>
      <c r="E275" s="85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>
        <f t="shared" si="62"/>
        <v>0</v>
      </c>
      <c r="U275" s="64">
        <f t="shared" si="63"/>
        <v>0</v>
      </c>
      <c r="V275" s="192"/>
      <c r="W275" s="192"/>
    </row>
    <row r="276" spans="1:23" s="65" customFormat="1" ht="30">
      <c r="A276" s="69"/>
      <c r="B276" s="96"/>
      <c r="C276" s="62" t="s">
        <v>175</v>
      </c>
      <c r="D276" s="63" t="s">
        <v>337</v>
      </c>
      <c r="E276" s="85">
        <v>2053</v>
      </c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>
        <f t="shared" si="62"/>
        <v>2053</v>
      </c>
      <c r="U276" s="64">
        <f t="shared" si="63"/>
        <v>0</v>
      </c>
      <c r="V276" s="192"/>
      <c r="W276" s="192"/>
    </row>
    <row r="277" spans="1:23" s="65" customFormat="1" ht="30" hidden="1">
      <c r="A277" s="69"/>
      <c r="B277" s="96"/>
      <c r="C277" s="62" t="s">
        <v>176</v>
      </c>
      <c r="D277" s="72" t="s">
        <v>338</v>
      </c>
      <c r="E277" s="85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>
        <f t="shared" si="62"/>
        <v>0</v>
      </c>
      <c r="U277" s="64">
        <f t="shared" si="63"/>
        <v>0</v>
      </c>
      <c r="V277" s="192"/>
      <c r="W277" s="192"/>
    </row>
    <row r="278" spans="1:23" s="65" customFormat="1" ht="20.25">
      <c r="A278" s="69"/>
      <c r="B278" s="96"/>
      <c r="C278" s="62" t="s">
        <v>177</v>
      </c>
      <c r="D278" s="63" t="s">
        <v>178</v>
      </c>
      <c r="E278" s="85">
        <v>239</v>
      </c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>
        <f t="shared" si="62"/>
        <v>239</v>
      </c>
      <c r="U278" s="64">
        <f t="shared" si="63"/>
        <v>0</v>
      </c>
      <c r="V278" s="192"/>
      <c r="W278" s="192"/>
    </row>
    <row r="279" spans="1:23" s="65" customFormat="1" ht="12.75">
      <c r="A279" s="69"/>
      <c r="B279" s="96"/>
      <c r="C279" s="62" t="s">
        <v>116</v>
      </c>
      <c r="D279" s="63" t="s">
        <v>117</v>
      </c>
      <c r="E279" s="85">
        <v>2767</v>
      </c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>
        <f t="shared" si="62"/>
        <v>2767</v>
      </c>
      <c r="U279" s="64">
        <f t="shared" si="63"/>
        <v>0</v>
      </c>
      <c r="V279" s="192"/>
      <c r="W279" s="192"/>
    </row>
    <row r="280" spans="1:23" s="65" customFormat="1" ht="12.75">
      <c r="A280" s="69"/>
      <c r="B280" s="96"/>
      <c r="C280" s="62" t="s">
        <v>93</v>
      </c>
      <c r="D280" s="63" t="s">
        <v>94</v>
      </c>
      <c r="E280" s="85">
        <v>500</v>
      </c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>
        <f t="shared" si="62"/>
        <v>500</v>
      </c>
      <c r="U280" s="64">
        <f t="shared" si="63"/>
        <v>0</v>
      </c>
      <c r="V280" s="192"/>
      <c r="W280" s="192"/>
    </row>
    <row r="281" spans="1:23" s="65" customFormat="1" ht="12.75">
      <c r="A281" s="69"/>
      <c r="B281" s="96"/>
      <c r="C281" s="62" t="s">
        <v>92</v>
      </c>
      <c r="D281" s="63" t="s">
        <v>187</v>
      </c>
      <c r="E281" s="85">
        <v>79655</v>
      </c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>
        <f t="shared" si="62"/>
        <v>79655</v>
      </c>
      <c r="U281" s="64">
        <f t="shared" si="63"/>
        <v>0</v>
      </c>
      <c r="V281" s="192"/>
      <c r="W281" s="192"/>
    </row>
    <row r="282" spans="1:23" s="65" customFormat="1" ht="20.25">
      <c r="A282" s="69"/>
      <c r="B282" s="96"/>
      <c r="C282" s="62" t="s">
        <v>224</v>
      </c>
      <c r="D282" s="63" t="s">
        <v>225</v>
      </c>
      <c r="E282" s="85">
        <v>858</v>
      </c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>
        <f t="shared" si="62"/>
        <v>858</v>
      </c>
      <c r="U282" s="64">
        <f t="shared" si="63"/>
        <v>0</v>
      </c>
      <c r="V282" s="192"/>
      <c r="W282" s="192"/>
    </row>
    <row r="283" spans="1:21" ht="12.75">
      <c r="A283" s="15"/>
      <c r="B283" s="50" t="s">
        <v>32</v>
      </c>
      <c r="C283" s="50"/>
      <c r="D283" s="51" t="s">
        <v>33</v>
      </c>
      <c r="E283" s="52">
        <f aca="true" t="shared" si="66" ref="E283:S283">SUM(E284:E297)</f>
        <v>737715</v>
      </c>
      <c r="F283" s="52">
        <f t="shared" si="66"/>
        <v>0</v>
      </c>
      <c r="G283" s="52">
        <f t="shared" si="66"/>
        <v>0</v>
      </c>
      <c r="H283" s="52">
        <f t="shared" si="66"/>
        <v>0</v>
      </c>
      <c r="I283" s="52">
        <f t="shared" si="66"/>
        <v>0</v>
      </c>
      <c r="J283" s="52">
        <f t="shared" si="66"/>
        <v>0</v>
      </c>
      <c r="K283" s="52">
        <f t="shared" si="66"/>
        <v>0</v>
      </c>
      <c r="L283" s="52">
        <f t="shared" si="66"/>
        <v>0</v>
      </c>
      <c r="M283" s="52">
        <f t="shared" si="66"/>
        <v>0</v>
      </c>
      <c r="N283" s="52">
        <f t="shared" si="66"/>
        <v>0</v>
      </c>
      <c r="O283" s="52">
        <f t="shared" si="66"/>
        <v>0</v>
      </c>
      <c r="P283" s="52">
        <f t="shared" si="66"/>
        <v>0</v>
      </c>
      <c r="Q283" s="52">
        <f t="shared" si="66"/>
        <v>0</v>
      </c>
      <c r="R283" s="52">
        <f t="shared" si="66"/>
        <v>0</v>
      </c>
      <c r="S283" s="52">
        <f t="shared" si="66"/>
        <v>0</v>
      </c>
      <c r="T283" s="52">
        <f t="shared" si="62"/>
        <v>737715</v>
      </c>
      <c r="U283" s="52">
        <f t="shared" si="63"/>
        <v>0</v>
      </c>
    </row>
    <row r="284" spans="1:23" s="65" customFormat="1" ht="12.75">
      <c r="A284" s="69"/>
      <c r="B284" s="96"/>
      <c r="C284" s="62" t="s">
        <v>118</v>
      </c>
      <c r="D284" s="63" t="s">
        <v>188</v>
      </c>
      <c r="E284" s="85">
        <v>500</v>
      </c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>
        <f t="shared" si="62"/>
        <v>500</v>
      </c>
      <c r="U284" s="64">
        <f t="shared" si="63"/>
        <v>0</v>
      </c>
      <c r="V284" s="192"/>
      <c r="W284" s="192"/>
    </row>
    <row r="285" spans="1:23" s="65" customFormat="1" ht="12.75">
      <c r="A285" s="69"/>
      <c r="B285" s="96"/>
      <c r="C285" s="62" t="s">
        <v>75</v>
      </c>
      <c r="D285" s="63" t="s">
        <v>113</v>
      </c>
      <c r="E285" s="85">
        <v>105052</v>
      </c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>
        <f t="shared" si="62"/>
        <v>105052</v>
      </c>
      <c r="U285" s="64">
        <f t="shared" si="63"/>
        <v>0</v>
      </c>
      <c r="V285" s="192"/>
      <c r="W285" s="192"/>
    </row>
    <row r="286" spans="1:23" s="65" customFormat="1" ht="12.75">
      <c r="A286" s="69"/>
      <c r="B286" s="96"/>
      <c r="C286" s="62" t="s">
        <v>82</v>
      </c>
      <c r="D286" s="63" t="s">
        <v>157</v>
      </c>
      <c r="E286" s="85">
        <v>6380</v>
      </c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>
        <f t="shared" si="62"/>
        <v>6380</v>
      </c>
      <c r="U286" s="64">
        <f t="shared" si="63"/>
        <v>0</v>
      </c>
      <c r="V286" s="192"/>
      <c r="W286" s="192"/>
    </row>
    <row r="287" spans="1:23" s="65" customFormat="1" ht="12.75">
      <c r="A287" s="69"/>
      <c r="B287" s="96"/>
      <c r="C287" s="62" t="s">
        <v>87</v>
      </c>
      <c r="D287" s="63" t="s">
        <v>114</v>
      </c>
      <c r="E287" s="85">
        <v>14059</v>
      </c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>
        <f t="shared" si="62"/>
        <v>14059</v>
      </c>
      <c r="U287" s="64">
        <f t="shared" si="63"/>
        <v>0</v>
      </c>
      <c r="V287" s="192"/>
      <c r="W287" s="192"/>
    </row>
    <row r="288" spans="1:23" s="65" customFormat="1" ht="12.75">
      <c r="A288" s="69"/>
      <c r="B288" s="96"/>
      <c r="C288" s="62" t="s">
        <v>89</v>
      </c>
      <c r="D288" s="63" t="s">
        <v>143</v>
      </c>
      <c r="E288" s="85">
        <v>1921</v>
      </c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>
        <f t="shared" si="62"/>
        <v>1921</v>
      </c>
      <c r="U288" s="64">
        <f t="shared" si="63"/>
        <v>0</v>
      </c>
      <c r="V288" s="192"/>
      <c r="W288" s="192"/>
    </row>
    <row r="289" spans="1:23" s="65" customFormat="1" ht="20.25">
      <c r="A289" s="69"/>
      <c r="B289" s="96"/>
      <c r="C289" s="62" t="s">
        <v>119</v>
      </c>
      <c r="D289" s="63" t="s">
        <v>120</v>
      </c>
      <c r="E289" s="85">
        <v>1000</v>
      </c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>
        <f t="shared" si="62"/>
        <v>1000</v>
      </c>
      <c r="U289" s="64">
        <f t="shared" si="63"/>
        <v>0</v>
      </c>
      <c r="V289" s="192"/>
      <c r="W289" s="192"/>
    </row>
    <row r="290" spans="1:23" s="65" customFormat="1" ht="12.75">
      <c r="A290" s="69"/>
      <c r="B290" s="96"/>
      <c r="C290" s="62" t="s">
        <v>90</v>
      </c>
      <c r="D290" s="63" t="s">
        <v>91</v>
      </c>
      <c r="E290" s="85">
        <v>35000</v>
      </c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>
        <f t="shared" si="62"/>
        <v>35000</v>
      </c>
      <c r="U290" s="64">
        <f t="shared" si="63"/>
        <v>0</v>
      </c>
      <c r="V290" s="192"/>
      <c r="W290" s="192"/>
    </row>
    <row r="291" spans="1:23" s="65" customFormat="1" ht="12.75">
      <c r="A291" s="69"/>
      <c r="B291" s="96"/>
      <c r="C291" s="62" t="s">
        <v>121</v>
      </c>
      <c r="D291" s="63" t="s">
        <v>122</v>
      </c>
      <c r="E291" s="85">
        <v>200</v>
      </c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>
        <f t="shared" si="62"/>
        <v>200</v>
      </c>
      <c r="U291" s="64">
        <f t="shared" si="63"/>
        <v>0</v>
      </c>
      <c r="V291" s="192"/>
      <c r="W291" s="192"/>
    </row>
    <row r="292" spans="1:23" s="65" customFormat="1" ht="12.75">
      <c r="A292" s="69"/>
      <c r="B292" s="96"/>
      <c r="C292" s="62" t="s">
        <v>80</v>
      </c>
      <c r="D292" s="63" t="s">
        <v>79</v>
      </c>
      <c r="E292" s="85">
        <v>562600</v>
      </c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>
        <f t="shared" si="62"/>
        <v>562600</v>
      </c>
      <c r="U292" s="64">
        <f t="shared" si="63"/>
        <v>0</v>
      </c>
      <c r="V292" s="192"/>
      <c r="W292" s="192"/>
    </row>
    <row r="293" spans="1:23" s="65" customFormat="1" ht="12.75">
      <c r="A293" s="69"/>
      <c r="B293" s="96"/>
      <c r="C293" s="62" t="s">
        <v>93</v>
      </c>
      <c r="D293" s="63" t="s">
        <v>94</v>
      </c>
      <c r="E293" s="85">
        <v>5000</v>
      </c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>
        <f t="shared" si="62"/>
        <v>5000</v>
      </c>
      <c r="U293" s="64">
        <f t="shared" si="63"/>
        <v>0</v>
      </c>
      <c r="V293" s="192"/>
      <c r="W293" s="192"/>
    </row>
    <row r="294" spans="1:23" s="65" customFormat="1" ht="12.75">
      <c r="A294" s="69"/>
      <c r="B294" s="96"/>
      <c r="C294" s="62" t="s">
        <v>92</v>
      </c>
      <c r="D294" s="63" t="s">
        <v>187</v>
      </c>
      <c r="E294" s="85">
        <v>2553</v>
      </c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>
        <f t="shared" si="62"/>
        <v>2553</v>
      </c>
      <c r="U294" s="64">
        <f t="shared" si="63"/>
        <v>0</v>
      </c>
      <c r="V294" s="192"/>
      <c r="W294" s="192"/>
    </row>
    <row r="295" spans="1:23" s="65" customFormat="1" ht="20.25">
      <c r="A295" s="69"/>
      <c r="B295" s="96"/>
      <c r="C295" s="62" t="s">
        <v>146</v>
      </c>
      <c r="D295" s="63" t="s">
        <v>147</v>
      </c>
      <c r="E295" s="85">
        <v>2500</v>
      </c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>
        <f t="shared" si="62"/>
        <v>2500</v>
      </c>
      <c r="U295" s="64">
        <f t="shared" si="63"/>
        <v>0</v>
      </c>
      <c r="V295" s="192"/>
      <c r="W295" s="192"/>
    </row>
    <row r="296" spans="1:23" s="65" customFormat="1" ht="20.25">
      <c r="A296" s="69"/>
      <c r="B296" s="96"/>
      <c r="C296" s="62" t="s">
        <v>224</v>
      </c>
      <c r="D296" s="63" t="s">
        <v>225</v>
      </c>
      <c r="E296" s="85">
        <v>200</v>
      </c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>
        <f t="shared" si="62"/>
        <v>200</v>
      </c>
      <c r="U296" s="64">
        <f t="shared" si="63"/>
        <v>0</v>
      </c>
      <c r="V296" s="192"/>
      <c r="W296" s="192"/>
    </row>
    <row r="297" spans="1:23" s="65" customFormat="1" ht="12.75">
      <c r="A297" s="69"/>
      <c r="B297" s="96"/>
      <c r="C297" s="62" t="s">
        <v>205</v>
      </c>
      <c r="D297" s="63" t="s">
        <v>206</v>
      </c>
      <c r="E297" s="85">
        <v>750</v>
      </c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>
        <f t="shared" si="62"/>
        <v>750</v>
      </c>
      <c r="U297" s="64">
        <f t="shared" si="63"/>
        <v>0</v>
      </c>
      <c r="V297" s="192"/>
      <c r="W297" s="192"/>
    </row>
    <row r="298" spans="1:21" ht="12.75">
      <c r="A298" s="15"/>
      <c r="B298" s="50" t="s">
        <v>148</v>
      </c>
      <c r="C298" s="50"/>
      <c r="D298" s="51" t="s">
        <v>149</v>
      </c>
      <c r="E298" s="52">
        <f aca="true" t="shared" si="67" ref="E298:S298">SUM(E299:E302)</f>
        <v>42303</v>
      </c>
      <c r="F298" s="52">
        <f t="shared" si="67"/>
        <v>4133</v>
      </c>
      <c r="G298" s="52">
        <f t="shared" si="67"/>
        <v>0</v>
      </c>
      <c r="H298" s="52">
        <f t="shared" si="67"/>
        <v>0</v>
      </c>
      <c r="I298" s="52">
        <f t="shared" si="67"/>
        <v>0</v>
      </c>
      <c r="J298" s="52">
        <f t="shared" si="67"/>
        <v>0</v>
      </c>
      <c r="K298" s="52">
        <f t="shared" si="67"/>
        <v>0</v>
      </c>
      <c r="L298" s="52">
        <f t="shared" si="67"/>
        <v>0</v>
      </c>
      <c r="M298" s="52">
        <f t="shared" si="67"/>
        <v>0</v>
      </c>
      <c r="N298" s="52">
        <f t="shared" si="67"/>
        <v>0</v>
      </c>
      <c r="O298" s="52">
        <f t="shared" si="67"/>
        <v>0</v>
      </c>
      <c r="P298" s="52">
        <f t="shared" si="67"/>
        <v>0</v>
      </c>
      <c r="Q298" s="52">
        <f t="shared" si="67"/>
        <v>0</v>
      </c>
      <c r="R298" s="52">
        <f t="shared" si="67"/>
        <v>0</v>
      </c>
      <c r="S298" s="52">
        <f t="shared" si="67"/>
        <v>0</v>
      </c>
      <c r="T298" s="52">
        <f t="shared" si="62"/>
        <v>46436</v>
      </c>
      <c r="U298" s="52">
        <f t="shared" si="63"/>
        <v>4133</v>
      </c>
    </row>
    <row r="299" spans="1:23" s="65" customFormat="1" ht="12.75">
      <c r="A299" s="69"/>
      <c r="B299" s="96"/>
      <c r="C299" s="62" t="s">
        <v>90</v>
      </c>
      <c r="D299" s="63" t="s">
        <v>91</v>
      </c>
      <c r="E299" s="85">
        <v>4732</v>
      </c>
      <c r="F299" s="64">
        <v>1000</v>
      </c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>
        <f t="shared" si="62"/>
        <v>5732</v>
      </c>
      <c r="U299" s="64">
        <f t="shared" si="63"/>
        <v>1000</v>
      </c>
      <c r="V299" s="192"/>
      <c r="W299" s="192"/>
    </row>
    <row r="300" spans="1:23" s="65" customFormat="1" ht="12.75">
      <c r="A300" s="69"/>
      <c r="B300" s="96"/>
      <c r="C300" s="62" t="s">
        <v>80</v>
      </c>
      <c r="D300" s="63" t="s">
        <v>79</v>
      </c>
      <c r="E300" s="85">
        <v>10000</v>
      </c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>
        <f t="shared" si="62"/>
        <v>10000</v>
      </c>
      <c r="U300" s="64">
        <f t="shared" si="63"/>
        <v>0</v>
      </c>
      <c r="V300" s="192"/>
      <c r="W300" s="192"/>
    </row>
    <row r="301" spans="1:23" s="65" customFormat="1" ht="12.75">
      <c r="A301" s="69"/>
      <c r="B301" s="96"/>
      <c r="C301" s="62" t="s">
        <v>116</v>
      </c>
      <c r="D301" s="63" t="s">
        <v>117</v>
      </c>
      <c r="E301" s="85">
        <v>4365</v>
      </c>
      <c r="F301" s="64">
        <v>200</v>
      </c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>
        <f t="shared" si="62"/>
        <v>4565</v>
      </c>
      <c r="U301" s="64">
        <f t="shared" si="63"/>
        <v>200</v>
      </c>
      <c r="V301" s="192"/>
      <c r="W301" s="192"/>
    </row>
    <row r="302" spans="1:23" s="65" customFormat="1" ht="20.25">
      <c r="A302" s="69"/>
      <c r="B302" s="96"/>
      <c r="C302" s="62" t="s">
        <v>224</v>
      </c>
      <c r="D302" s="63" t="s">
        <v>225</v>
      </c>
      <c r="E302" s="85">
        <v>23206</v>
      </c>
      <c r="F302" s="64">
        <v>2933</v>
      </c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>
        <f t="shared" si="62"/>
        <v>26139</v>
      </c>
      <c r="U302" s="64">
        <f t="shared" si="63"/>
        <v>2933</v>
      </c>
      <c r="V302" s="192"/>
      <c r="W302" s="192"/>
    </row>
    <row r="303" spans="1:21" ht="12.75">
      <c r="A303" s="15"/>
      <c r="B303" s="50" t="s">
        <v>244</v>
      </c>
      <c r="C303" s="50"/>
      <c r="D303" s="51" t="s">
        <v>339</v>
      </c>
      <c r="E303" s="52">
        <f>SUM(E304:E311)</f>
        <v>249410</v>
      </c>
      <c r="F303" s="52">
        <f>SUM(F304:F311)</f>
        <v>0</v>
      </c>
      <c r="G303" s="52">
        <f aca="true" t="shared" si="68" ref="G303:N303">SUM(G304:G311)</f>
        <v>0</v>
      </c>
      <c r="H303" s="52">
        <f t="shared" si="68"/>
        <v>0</v>
      </c>
      <c r="I303" s="52">
        <f t="shared" si="68"/>
        <v>0</v>
      </c>
      <c r="J303" s="52">
        <f t="shared" si="68"/>
        <v>0</v>
      </c>
      <c r="K303" s="52">
        <f t="shared" si="68"/>
        <v>0</v>
      </c>
      <c r="L303" s="52">
        <f t="shared" si="68"/>
        <v>0</v>
      </c>
      <c r="M303" s="52">
        <f t="shared" si="68"/>
        <v>0</v>
      </c>
      <c r="N303" s="52">
        <f t="shared" si="68"/>
        <v>16600</v>
      </c>
      <c r="O303" s="52">
        <f>SUM(O304:O311)</f>
        <v>0</v>
      </c>
      <c r="P303" s="52">
        <f>SUM(P304:P311)</f>
        <v>0</v>
      </c>
      <c r="Q303" s="52">
        <f>SUM(Q304:Q311)</f>
        <v>0</v>
      </c>
      <c r="R303" s="52">
        <f>SUM(R304:R311)</f>
        <v>0</v>
      </c>
      <c r="S303" s="52">
        <f>SUM(S304:S311)</f>
        <v>0</v>
      </c>
      <c r="T303" s="52">
        <f t="shared" si="62"/>
        <v>266010</v>
      </c>
      <c r="U303" s="52">
        <f t="shared" si="63"/>
        <v>16600</v>
      </c>
    </row>
    <row r="304" spans="1:23" s="65" customFormat="1" ht="12.75">
      <c r="A304" s="69"/>
      <c r="B304" s="96"/>
      <c r="C304" s="62" t="s">
        <v>118</v>
      </c>
      <c r="D304" s="63" t="s">
        <v>188</v>
      </c>
      <c r="E304" s="85">
        <v>3018</v>
      </c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>
        <f t="shared" si="62"/>
        <v>3018</v>
      </c>
      <c r="U304" s="64">
        <f t="shared" si="63"/>
        <v>0</v>
      </c>
      <c r="V304" s="192"/>
      <c r="W304" s="192"/>
    </row>
    <row r="305" spans="1:23" s="65" customFormat="1" ht="12.75">
      <c r="A305" s="69"/>
      <c r="B305" s="96"/>
      <c r="C305" s="62" t="s">
        <v>75</v>
      </c>
      <c r="D305" s="63" t="s">
        <v>113</v>
      </c>
      <c r="E305" s="85">
        <v>186738</v>
      </c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>
        <f t="shared" si="62"/>
        <v>186738</v>
      </c>
      <c r="U305" s="64">
        <f t="shared" si="63"/>
        <v>0</v>
      </c>
      <c r="V305" s="192"/>
      <c r="W305" s="192"/>
    </row>
    <row r="306" spans="1:23" s="65" customFormat="1" ht="12.75">
      <c r="A306" s="69"/>
      <c r="B306" s="96"/>
      <c r="C306" s="62" t="s">
        <v>82</v>
      </c>
      <c r="D306" s="63" t="s">
        <v>157</v>
      </c>
      <c r="E306" s="85">
        <v>17920</v>
      </c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>
        <f t="shared" si="62"/>
        <v>17920</v>
      </c>
      <c r="U306" s="64">
        <f t="shared" si="63"/>
        <v>0</v>
      </c>
      <c r="V306" s="192"/>
      <c r="W306" s="192"/>
    </row>
    <row r="307" spans="1:23" s="65" customFormat="1" ht="12.75">
      <c r="A307" s="69"/>
      <c r="B307" s="96"/>
      <c r="C307" s="62" t="s">
        <v>87</v>
      </c>
      <c r="D307" s="63" t="s">
        <v>114</v>
      </c>
      <c r="E307" s="85">
        <v>30749</v>
      </c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>
        <f t="shared" si="62"/>
        <v>30749</v>
      </c>
      <c r="U307" s="64">
        <f t="shared" si="63"/>
        <v>0</v>
      </c>
      <c r="V307" s="192"/>
      <c r="W307" s="192"/>
    </row>
    <row r="308" spans="1:23" s="65" customFormat="1" ht="12.75">
      <c r="A308" s="69"/>
      <c r="B308" s="96"/>
      <c r="C308" s="62" t="s">
        <v>89</v>
      </c>
      <c r="D308" s="63" t="s">
        <v>143</v>
      </c>
      <c r="E308" s="85">
        <v>4421</v>
      </c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>
        <f t="shared" si="62"/>
        <v>4421</v>
      </c>
      <c r="U308" s="64">
        <f t="shared" si="63"/>
        <v>0</v>
      </c>
      <c r="V308" s="192"/>
      <c r="W308" s="192"/>
    </row>
    <row r="309" spans="1:23" s="65" customFormat="1" ht="12.75">
      <c r="A309" s="69"/>
      <c r="B309" s="96"/>
      <c r="C309" s="62" t="s">
        <v>90</v>
      </c>
      <c r="D309" s="63" t="s">
        <v>91</v>
      </c>
      <c r="E309" s="85"/>
      <c r="F309" s="64"/>
      <c r="G309" s="64"/>
      <c r="H309" s="64"/>
      <c r="I309" s="64"/>
      <c r="J309" s="64"/>
      <c r="K309" s="64"/>
      <c r="L309" s="64"/>
      <c r="M309" s="64"/>
      <c r="N309" s="64">
        <v>6600</v>
      </c>
      <c r="O309" s="64">
        <v>5900</v>
      </c>
      <c r="P309" s="64"/>
      <c r="Q309" s="64"/>
      <c r="R309" s="64"/>
      <c r="S309" s="64"/>
      <c r="T309" s="64">
        <f t="shared" si="62"/>
        <v>12500</v>
      </c>
      <c r="U309" s="64">
        <f t="shared" si="63"/>
        <v>12500</v>
      </c>
      <c r="V309" s="192"/>
      <c r="W309" s="192"/>
    </row>
    <row r="310" spans="1:23" s="65" customFormat="1" ht="25.5" customHeight="1">
      <c r="A310" s="69"/>
      <c r="B310" s="96"/>
      <c r="C310" s="62" t="s">
        <v>92</v>
      </c>
      <c r="D310" s="63" t="s">
        <v>187</v>
      </c>
      <c r="E310" s="85">
        <v>6564</v>
      </c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>
        <f t="shared" si="62"/>
        <v>6564</v>
      </c>
      <c r="U310" s="64">
        <f t="shared" si="63"/>
        <v>0</v>
      </c>
      <c r="V310" s="192"/>
      <c r="W310" s="192"/>
    </row>
    <row r="311" spans="1:23" s="65" customFormat="1" ht="24" customHeight="1">
      <c r="A311" s="69"/>
      <c r="B311" s="96"/>
      <c r="C311" s="62" t="s">
        <v>73</v>
      </c>
      <c r="D311" s="63" t="s">
        <v>98</v>
      </c>
      <c r="E311" s="85"/>
      <c r="F311" s="64"/>
      <c r="G311" s="64"/>
      <c r="H311" s="64"/>
      <c r="I311" s="64"/>
      <c r="J311" s="64"/>
      <c r="K311" s="64"/>
      <c r="L311" s="64"/>
      <c r="M311" s="64"/>
      <c r="N311" s="64">
        <v>10000</v>
      </c>
      <c r="O311" s="64">
        <v>-5900</v>
      </c>
      <c r="P311" s="64"/>
      <c r="Q311" s="64"/>
      <c r="R311" s="64"/>
      <c r="S311" s="64"/>
      <c r="T311" s="64">
        <f t="shared" si="62"/>
        <v>4100</v>
      </c>
      <c r="U311" s="64">
        <f t="shared" si="63"/>
        <v>4100</v>
      </c>
      <c r="V311" s="192"/>
      <c r="W311" s="192"/>
    </row>
    <row r="312" spans="1:21" ht="3" customHeight="1" hidden="1">
      <c r="A312" s="15"/>
      <c r="B312" s="50" t="s">
        <v>466</v>
      </c>
      <c r="C312" s="50"/>
      <c r="D312" s="51" t="s">
        <v>467</v>
      </c>
      <c r="E312" s="52">
        <f aca="true" t="shared" si="69" ref="E312:S312">SUM(E313:E317)</f>
        <v>0</v>
      </c>
      <c r="F312" s="52">
        <f t="shared" si="69"/>
        <v>0</v>
      </c>
      <c r="G312" s="52">
        <f t="shared" si="69"/>
        <v>0</v>
      </c>
      <c r="H312" s="52">
        <f t="shared" si="69"/>
        <v>0</v>
      </c>
      <c r="I312" s="52">
        <f t="shared" si="69"/>
        <v>0</v>
      </c>
      <c r="J312" s="52">
        <f t="shared" si="69"/>
        <v>0</v>
      </c>
      <c r="K312" s="52">
        <f t="shared" si="69"/>
        <v>0</v>
      </c>
      <c r="L312" s="52">
        <f t="shared" si="69"/>
        <v>0</v>
      </c>
      <c r="M312" s="52">
        <f t="shared" si="69"/>
        <v>0</v>
      </c>
      <c r="N312" s="52">
        <f t="shared" si="69"/>
        <v>0</v>
      </c>
      <c r="O312" s="52">
        <f t="shared" si="69"/>
        <v>0</v>
      </c>
      <c r="P312" s="52">
        <f t="shared" si="69"/>
        <v>0</v>
      </c>
      <c r="Q312" s="52">
        <f t="shared" si="69"/>
        <v>0</v>
      </c>
      <c r="R312" s="52">
        <f t="shared" si="69"/>
        <v>0</v>
      </c>
      <c r="S312" s="52">
        <f t="shared" si="69"/>
        <v>0</v>
      </c>
      <c r="T312" s="52">
        <f aca="true" t="shared" si="70" ref="T312:T317">SUM(E312:S312)</f>
        <v>0</v>
      </c>
      <c r="U312" s="52">
        <f aca="true" t="shared" si="71" ref="U312:U317">SUM(F312:S312)</f>
        <v>0</v>
      </c>
    </row>
    <row r="313" spans="1:23" s="65" customFormat="1" ht="12" customHeight="1" hidden="1">
      <c r="A313" s="69"/>
      <c r="B313" s="96"/>
      <c r="C313" s="62" t="s">
        <v>118</v>
      </c>
      <c r="D313" s="63" t="s">
        <v>188</v>
      </c>
      <c r="E313" s="85">
        <v>0</v>
      </c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>
        <f t="shared" si="70"/>
        <v>0</v>
      </c>
      <c r="U313" s="64">
        <f t="shared" si="71"/>
        <v>0</v>
      </c>
      <c r="V313" s="192"/>
      <c r="W313" s="192"/>
    </row>
    <row r="314" spans="1:23" s="65" customFormat="1" ht="17.25" customHeight="1" hidden="1">
      <c r="A314" s="69"/>
      <c r="B314" s="96"/>
      <c r="C314" s="62" t="s">
        <v>75</v>
      </c>
      <c r="D314" s="63" t="s">
        <v>113</v>
      </c>
      <c r="E314" s="85">
        <v>0</v>
      </c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>
        <f t="shared" si="70"/>
        <v>0</v>
      </c>
      <c r="U314" s="64">
        <f t="shared" si="71"/>
        <v>0</v>
      </c>
      <c r="V314" s="192"/>
      <c r="W314" s="192"/>
    </row>
    <row r="315" spans="1:23" s="65" customFormat="1" ht="0.75" customHeight="1" hidden="1">
      <c r="A315" s="69"/>
      <c r="B315" s="96"/>
      <c r="C315" s="62" t="s">
        <v>82</v>
      </c>
      <c r="D315" s="63" t="s">
        <v>157</v>
      </c>
      <c r="E315" s="85">
        <v>0</v>
      </c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>
        <f t="shared" si="70"/>
        <v>0</v>
      </c>
      <c r="U315" s="64">
        <f t="shared" si="71"/>
        <v>0</v>
      </c>
      <c r="V315" s="192"/>
      <c r="W315" s="192"/>
    </row>
    <row r="316" spans="1:23" s="65" customFormat="1" ht="2.25" customHeight="1" hidden="1">
      <c r="A316" s="69"/>
      <c r="B316" s="96"/>
      <c r="C316" s="62" t="s">
        <v>87</v>
      </c>
      <c r="D316" s="63" t="s">
        <v>114</v>
      </c>
      <c r="E316" s="85">
        <v>0</v>
      </c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>
        <f t="shared" si="70"/>
        <v>0</v>
      </c>
      <c r="U316" s="64">
        <f t="shared" si="71"/>
        <v>0</v>
      </c>
      <c r="V316" s="192"/>
      <c r="W316" s="192"/>
    </row>
    <row r="317" spans="1:23" s="65" customFormat="1" ht="0.75" customHeight="1" hidden="1">
      <c r="A317" s="69"/>
      <c r="B317" s="96"/>
      <c r="C317" s="62" t="s">
        <v>89</v>
      </c>
      <c r="D317" s="63" t="s">
        <v>143</v>
      </c>
      <c r="E317" s="85">
        <v>0</v>
      </c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>
        <f t="shared" si="70"/>
        <v>0</v>
      </c>
      <c r="U317" s="64">
        <f t="shared" si="71"/>
        <v>0</v>
      </c>
      <c r="V317" s="192"/>
      <c r="W317" s="192"/>
    </row>
    <row r="318" spans="1:21" ht="51">
      <c r="A318" s="15"/>
      <c r="B318" s="50" t="s">
        <v>468</v>
      </c>
      <c r="C318" s="50"/>
      <c r="D318" s="51" t="s">
        <v>469</v>
      </c>
      <c r="E318" s="52">
        <f aca="true" t="shared" si="72" ref="E318:S318">SUM(E319:E327)</f>
        <v>513350</v>
      </c>
      <c r="F318" s="52">
        <f t="shared" si="72"/>
        <v>-3855</v>
      </c>
      <c r="G318" s="52">
        <f t="shared" si="72"/>
        <v>0</v>
      </c>
      <c r="H318" s="52">
        <f t="shared" si="72"/>
        <v>0</v>
      </c>
      <c r="I318" s="52">
        <f t="shared" si="72"/>
        <v>0</v>
      </c>
      <c r="J318" s="52">
        <f t="shared" si="72"/>
        <v>0</v>
      </c>
      <c r="K318" s="52">
        <f t="shared" si="72"/>
        <v>2902.49</v>
      </c>
      <c r="L318" s="52">
        <f t="shared" si="72"/>
        <v>0</v>
      </c>
      <c r="M318" s="52">
        <f t="shared" si="72"/>
        <v>0</v>
      </c>
      <c r="N318" s="52">
        <f t="shared" si="72"/>
        <v>121.88</v>
      </c>
      <c r="O318" s="52">
        <f t="shared" si="72"/>
        <v>0</v>
      </c>
      <c r="P318" s="52">
        <f t="shared" si="72"/>
        <v>0</v>
      </c>
      <c r="Q318" s="52">
        <f t="shared" si="72"/>
        <v>0</v>
      </c>
      <c r="R318" s="52">
        <f t="shared" si="72"/>
        <v>0</v>
      </c>
      <c r="S318" s="52">
        <f t="shared" si="72"/>
        <v>0</v>
      </c>
      <c r="T318" s="52">
        <f t="shared" si="62"/>
        <v>512519.37</v>
      </c>
      <c r="U318" s="52">
        <f t="shared" si="63"/>
        <v>-830.63</v>
      </c>
    </row>
    <row r="319" spans="1:23" s="65" customFormat="1" ht="20.25">
      <c r="A319" s="69"/>
      <c r="B319" s="96"/>
      <c r="C319" s="62" t="s">
        <v>137</v>
      </c>
      <c r="D319" s="63" t="s">
        <v>138</v>
      </c>
      <c r="E319" s="85">
        <v>36000</v>
      </c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>
        <f t="shared" si="62"/>
        <v>36000</v>
      </c>
      <c r="U319" s="64">
        <f t="shared" si="63"/>
        <v>0</v>
      </c>
      <c r="V319" s="192"/>
      <c r="W319" s="192"/>
    </row>
    <row r="320" spans="1:23" s="65" customFormat="1" ht="12.75">
      <c r="A320" s="69"/>
      <c r="B320" s="96"/>
      <c r="C320" s="62" t="s">
        <v>118</v>
      </c>
      <c r="D320" s="63" t="s">
        <v>188</v>
      </c>
      <c r="E320" s="85">
        <v>33694</v>
      </c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>
        <f>SUM(E320:S320)</f>
        <v>33694</v>
      </c>
      <c r="U320" s="64">
        <f>SUM(F320:S320)</f>
        <v>0</v>
      </c>
      <c r="V320" s="192"/>
      <c r="W320" s="192"/>
    </row>
    <row r="321" spans="1:23" s="65" customFormat="1" ht="12.75">
      <c r="A321" s="69"/>
      <c r="B321" s="96"/>
      <c r="C321" s="62" t="s">
        <v>75</v>
      </c>
      <c r="D321" s="63" t="s">
        <v>113</v>
      </c>
      <c r="E321" s="85">
        <v>336945</v>
      </c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>
        <f t="shared" si="62"/>
        <v>336945</v>
      </c>
      <c r="U321" s="64">
        <f t="shared" si="63"/>
        <v>0</v>
      </c>
      <c r="V321" s="192"/>
      <c r="W321" s="192"/>
    </row>
    <row r="322" spans="1:23" s="65" customFormat="1" ht="12.75">
      <c r="A322" s="69"/>
      <c r="B322" s="96"/>
      <c r="C322" s="62" t="s">
        <v>82</v>
      </c>
      <c r="D322" s="63" t="s">
        <v>157</v>
      </c>
      <c r="E322" s="85">
        <v>28640</v>
      </c>
      <c r="F322" s="64">
        <v>-3855</v>
      </c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>
        <f t="shared" si="62"/>
        <v>24785</v>
      </c>
      <c r="U322" s="64">
        <f t="shared" si="63"/>
        <v>-3855</v>
      </c>
      <c r="V322" s="192"/>
      <c r="W322" s="192"/>
    </row>
    <row r="323" spans="1:23" s="65" customFormat="1" ht="12.75">
      <c r="A323" s="69"/>
      <c r="B323" s="96"/>
      <c r="C323" s="62" t="s">
        <v>87</v>
      </c>
      <c r="D323" s="63" t="s">
        <v>114</v>
      </c>
      <c r="E323" s="85">
        <v>68289</v>
      </c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>
        <f>SUM(E323:S323)</f>
        <v>68289</v>
      </c>
      <c r="U323" s="64">
        <f>SUM(F323:S323)</f>
        <v>0</v>
      </c>
      <c r="V323" s="192"/>
      <c r="W323" s="192"/>
    </row>
    <row r="324" spans="1:23" s="65" customFormat="1" ht="12.75">
      <c r="A324" s="69"/>
      <c r="B324" s="96"/>
      <c r="C324" s="62" t="s">
        <v>89</v>
      </c>
      <c r="D324" s="63" t="s">
        <v>143</v>
      </c>
      <c r="E324" s="85">
        <v>9782</v>
      </c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>
        <f>SUM(E324:S324)</f>
        <v>9782</v>
      </c>
      <c r="U324" s="64">
        <f>SUM(F324:S324)</f>
        <v>0</v>
      </c>
      <c r="V324" s="192"/>
      <c r="W324" s="192"/>
    </row>
    <row r="325" spans="1:23" s="65" customFormat="1" ht="17.25" customHeight="1">
      <c r="A325" s="69"/>
      <c r="B325" s="96"/>
      <c r="C325" s="62" t="s">
        <v>90</v>
      </c>
      <c r="D325" s="63" t="s">
        <v>91</v>
      </c>
      <c r="E325" s="85">
        <v>0</v>
      </c>
      <c r="F325" s="64"/>
      <c r="G325" s="64"/>
      <c r="H325" s="64"/>
      <c r="I325" s="64"/>
      <c r="J325" s="64"/>
      <c r="K325" s="64"/>
      <c r="L325" s="64"/>
      <c r="M325" s="64"/>
      <c r="N325" s="64">
        <v>29.93</v>
      </c>
      <c r="O325" s="64"/>
      <c r="P325" s="64"/>
      <c r="Q325" s="64"/>
      <c r="R325" s="64"/>
      <c r="S325" s="64"/>
      <c r="T325" s="64">
        <f>SUM(E325:S325)</f>
        <v>29.93</v>
      </c>
      <c r="U325" s="64">
        <f>SUM(F325:S325)</f>
        <v>29.93</v>
      </c>
      <c r="V325" s="192"/>
      <c r="W325" s="192"/>
    </row>
    <row r="326" spans="1:23" s="65" customFormat="1" ht="12.75">
      <c r="A326" s="69"/>
      <c r="B326" s="96"/>
      <c r="C326" s="62" t="s">
        <v>139</v>
      </c>
      <c r="D326" s="63" t="s">
        <v>140</v>
      </c>
      <c r="E326" s="85">
        <v>0</v>
      </c>
      <c r="F326" s="64"/>
      <c r="G326" s="64"/>
      <c r="H326" s="64"/>
      <c r="I326" s="64"/>
      <c r="J326" s="64"/>
      <c r="K326" s="64">
        <v>2902.49</v>
      </c>
      <c r="L326" s="64"/>
      <c r="M326" s="64"/>
      <c r="N326" s="64">
        <v>91.95</v>
      </c>
      <c r="O326" s="64"/>
      <c r="P326" s="64"/>
      <c r="Q326" s="64"/>
      <c r="R326" s="64"/>
      <c r="S326" s="64"/>
      <c r="T326" s="64">
        <f t="shared" si="62"/>
        <v>2994.44</v>
      </c>
      <c r="U326" s="64">
        <f t="shared" si="63"/>
        <v>2994.44</v>
      </c>
      <c r="V326" s="192"/>
      <c r="W326" s="192"/>
    </row>
    <row r="327" spans="1:23" s="65" customFormat="1" ht="12.75" hidden="1">
      <c r="A327" s="69"/>
      <c r="B327" s="96"/>
      <c r="C327" s="62" t="s">
        <v>80</v>
      </c>
      <c r="D327" s="63" t="s">
        <v>79</v>
      </c>
      <c r="E327" s="85">
        <v>0</v>
      </c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>
        <f t="shared" si="62"/>
        <v>0</v>
      </c>
      <c r="U327" s="64">
        <f t="shared" si="63"/>
        <v>0</v>
      </c>
      <c r="V327" s="192"/>
      <c r="W327" s="192"/>
    </row>
    <row r="328" spans="1:21" ht="12.75">
      <c r="A328" s="15"/>
      <c r="B328" s="50" t="s">
        <v>34</v>
      </c>
      <c r="C328" s="50"/>
      <c r="D328" s="51" t="s">
        <v>385</v>
      </c>
      <c r="E328" s="52">
        <f aca="true" t="shared" si="73" ref="E328:S328">SUM(E329:E334)</f>
        <v>107620</v>
      </c>
      <c r="F328" s="52">
        <f t="shared" si="73"/>
        <v>0</v>
      </c>
      <c r="G328" s="52">
        <f t="shared" si="73"/>
        <v>0</v>
      </c>
      <c r="H328" s="52">
        <f t="shared" si="73"/>
        <v>0</v>
      </c>
      <c r="I328" s="52">
        <f t="shared" si="73"/>
        <v>0</v>
      </c>
      <c r="J328" s="52">
        <f t="shared" si="73"/>
        <v>0</v>
      </c>
      <c r="K328" s="52">
        <f t="shared" si="73"/>
        <v>0</v>
      </c>
      <c r="L328" s="52">
        <f t="shared" si="73"/>
        <v>0</v>
      </c>
      <c r="M328" s="52">
        <f t="shared" si="73"/>
        <v>0</v>
      </c>
      <c r="N328" s="52">
        <f t="shared" si="73"/>
        <v>0</v>
      </c>
      <c r="O328" s="52">
        <f t="shared" si="73"/>
        <v>0</v>
      </c>
      <c r="P328" s="52">
        <f t="shared" si="73"/>
        <v>0</v>
      </c>
      <c r="Q328" s="52">
        <f t="shared" si="73"/>
        <v>0</v>
      </c>
      <c r="R328" s="52">
        <f t="shared" si="73"/>
        <v>0</v>
      </c>
      <c r="S328" s="52">
        <f t="shared" si="73"/>
        <v>0</v>
      </c>
      <c r="T328" s="52">
        <f t="shared" si="62"/>
        <v>107620</v>
      </c>
      <c r="U328" s="52">
        <f t="shared" si="63"/>
        <v>0</v>
      </c>
    </row>
    <row r="329" spans="1:23" s="65" customFormat="1" ht="20.25">
      <c r="A329" s="69"/>
      <c r="B329" s="96"/>
      <c r="C329" s="62" t="s">
        <v>74</v>
      </c>
      <c r="D329" s="63" t="s">
        <v>150</v>
      </c>
      <c r="E329" s="85">
        <v>15000</v>
      </c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>
        <f t="shared" si="62"/>
        <v>15000</v>
      </c>
      <c r="U329" s="64">
        <f t="shared" si="63"/>
        <v>0</v>
      </c>
      <c r="V329" s="192"/>
      <c r="W329" s="192"/>
    </row>
    <row r="330" spans="1:23" s="65" customFormat="1" ht="12.75">
      <c r="A330" s="69"/>
      <c r="B330" s="96"/>
      <c r="C330" s="62" t="s">
        <v>87</v>
      </c>
      <c r="D330" s="63" t="s">
        <v>114</v>
      </c>
      <c r="E330" s="85">
        <v>100</v>
      </c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>
        <f t="shared" si="62"/>
        <v>100</v>
      </c>
      <c r="U330" s="64">
        <f t="shared" si="63"/>
        <v>0</v>
      </c>
      <c r="V330" s="192"/>
      <c r="W330" s="192"/>
    </row>
    <row r="331" spans="1:23" s="65" customFormat="1" ht="12.75">
      <c r="A331" s="69"/>
      <c r="B331" s="96"/>
      <c r="C331" s="62" t="s">
        <v>89</v>
      </c>
      <c r="D331" s="63" t="s">
        <v>143</v>
      </c>
      <c r="E331" s="85">
        <v>20</v>
      </c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>
        <f t="shared" si="62"/>
        <v>20</v>
      </c>
      <c r="U331" s="64">
        <f t="shared" si="63"/>
        <v>0</v>
      </c>
      <c r="V331" s="192"/>
      <c r="W331" s="192"/>
    </row>
    <row r="332" spans="1:23" s="65" customFormat="1" ht="12.75">
      <c r="A332" s="69"/>
      <c r="B332" s="96"/>
      <c r="C332" s="62" t="s">
        <v>111</v>
      </c>
      <c r="D332" s="63" t="s">
        <v>112</v>
      </c>
      <c r="E332" s="85">
        <v>500</v>
      </c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>
        <f t="shared" si="62"/>
        <v>500</v>
      </c>
      <c r="U332" s="64">
        <f t="shared" si="63"/>
        <v>0</v>
      </c>
      <c r="V332" s="192"/>
      <c r="W332" s="192"/>
    </row>
    <row r="333" spans="1:23" s="65" customFormat="1" ht="12.75">
      <c r="A333" s="69"/>
      <c r="B333" s="96"/>
      <c r="C333" s="62" t="s">
        <v>90</v>
      </c>
      <c r="D333" s="63" t="s">
        <v>91</v>
      </c>
      <c r="E333" s="85">
        <v>22000</v>
      </c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>
        <f t="shared" si="62"/>
        <v>22000</v>
      </c>
      <c r="U333" s="64">
        <f t="shared" si="63"/>
        <v>0</v>
      </c>
      <c r="V333" s="192"/>
      <c r="W333" s="192"/>
    </row>
    <row r="334" spans="1:23" s="65" customFormat="1" ht="13.5" thickBot="1">
      <c r="A334" s="71"/>
      <c r="B334" s="101"/>
      <c r="C334" s="66" t="s">
        <v>92</v>
      </c>
      <c r="D334" s="67" t="s">
        <v>187</v>
      </c>
      <c r="E334" s="85">
        <v>70000</v>
      </c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>
        <f t="shared" si="62"/>
        <v>70000</v>
      </c>
      <c r="U334" s="68">
        <f t="shared" si="63"/>
        <v>0</v>
      </c>
      <c r="V334" s="192"/>
      <c r="W334" s="192"/>
    </row>
    <row r="335" spans="1:23" s="14" customFormat="1" ht="21.75" customHeight="1">
      <c r="A335" s="45" t="s">
        <v>36</v>
      </c>
      <c r="B335" s="46"/>
      <c r="C335" s="46"/>
      <c r="D335" s="47" t="s">
        <v>37</v>
      </c>
      <c r="E335" s="49">
        <f aca="true" t="shared" si="74" ref="E335:U335">E341+E336</f>
        <v>105000</v>
      </c>
      <c r="F335" s="49">
        <f t="shared" si="74"/>
        <v>0</v>
      </c>
      <c r="G335" s="49">
        <f t="shared" si="74"/>
        <v>0</v>
      </c>
      <c r="H335" s="49">
        <f t="shared" si="74"/>
        <v>0</v>
      </c>
      <c r="I335" s="49">
        <f t="shared" si="74"/>
        <v>0</v>
      </c>
      <c r="J335" s="49">
        <f t="shared" si="74"/>
        <v>0</v>
      </c>
      <c r="K335" s="49">
        <f t="shared" si="74"/>
        <v>0</v>
      </c>
      <c r="L335" s="49">
        <f t="shared" si="74"/>
        <v>0</v>
      </c>
      <c r="M335" s="49">
        <f t="shared" si="74"/>
        <v>0</v>
      </c>
      <c r="N335" s="49">
        <f t="shared" si="74"/>
        <v>0</v>
      </c>
      <c r="O335" s="49">
        <f t="shared" si="74"/>
        <v>0</v>
      </c>
      <c r="P335" s="49">
        <f t="shared" si="74"/>
        <v>0</v>
      </c>
      <c r="Q335" s="49">
        <f t="shared" si="74"/>
        <v>0</v>
      </c>
      <c r="R335" s="49">
        <f t="shared" si="74"/>
        <v>0</v>
      </c>
      <c r="S335" s="49">
        <f t="shared" si="74"/>
        <v>0</v>
      </c>
      <c r="T335" s="49">
        <f t="shared" si="74"/>
        <v>105000</v>
      </c>
      <c r="U335" s="49">
        <f t="shared" si="74"/>
        <v>0</v>
      </c>
      <c r="V335" s="193">
        <f>VLOOKUP(A335,'[2]2Wy'!$A$12:$H$774,8,TRUE)</f>
        <v>122363.1</v>
      </c>
      <c r="W335" s="190">
        <f>T335-V335</f>
        <v>-17363.1</v>
      </c>
    </row>
    <row r="336" spans="1:21" ht="12.75">
      <c r="A336" s="17"/>
      <c r="B336" s="50" t="s">
        <v>221</v>
      </c>
      <c r="C336" s="50"/>
      <c r="D336" s="51" t="s">
        <v>222</v>
      </c>
      <c r="E336" s="52">
        <f aca="true" t="shared" si="75" ref="E336:S336">SUM(E337:E340)</f>
        <v>3000</v>
      </c>
      <c r="F336" s="52">
        <f t="shared" si="75"/>
        <v>0</v>
      </c>
      <c r="G336" s="52">
        <f t="shared" si="75"/>
        <v>0</v>
      </c>
      <c r="H336" s="52">
        <f t="shared" si="75"/>
        <v>0</v>
      </c>
      <c r="I336" s="52">
        <f t="shared" si="75"/>
        <v>0</v>
      </c>
      <c r="J336" s="52">
        <f t="shared" si="75"/>
        <v>0</v>
      </c>
      <c r="K336" s="52">
        <f t="shared" si="75"/>
        <v>0</v>
      </c>
      <c r="L336" s="52">
        <f t="shared" si="75"/>
        <v>0</v>
      </c>
      <c r="M336" s="52">
        <f t="shared" si="75"/>
        <v>0</v>
      </c>
      <c r="N336" s="52">
        <f t="shared" si="75"/>
        <v>0</v>
      </c>
      <c r="O336" s="52">
        <f t="shared" si="75"/>
        <v>0</v>
      </c>
      <c r="P336" s="52">
        <f t="shared" si="75"/>
        <v>0</v>
      </c>
      <c r="Q336" s="52">
        <f t="shared" si="75"/>
        <v>0</v>
      </c>
      <c r="R336" s="52">
        <f t="shared" si="75"/>
        <v>0</v>
      </c>
      <c r="S336" s="52">
        <f t="shared" si="75"/>
        <v>0</v>
      </c>
      <c r="T336" s="52">
        <f aca="true" t="shared" si="76" ref="T336:T349">SUM(E336:S336)</f>
        <v>3000</v>
      </c>
      <c r="U336" s="52">
        <f aca="true" t="shared" si="77" ref="U336:U349">SUM(F336:S336)</f>
        <v>0</v>
      </c>
    </row>
    <row r="337" spans="1:23" s="65" customFormat="1" ht="12.75">
      <c r="A337" s="61"/>
      <c r="B337" s="96"/>
      <c r="C337" s="62" t="s">
        <v>90</v>
      </c>
      <c r="D337" s="63" t="s">
        <v>91</v>
      </c>
      <c r="E337" s="85">
        <v>615</v>
      </c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>
        <f t="shared" si="76"/>
        <v>615</v>
      </c>
      <c r="U337" s="64">
        <f t="shared" si="77"/>
        <v>0</v>
      </c>
      <c r="V337" s="192"/>
      <c r="W337" s="192"/>
    </row>
    <row r="338" spans="1:23" s="65" customFormat="1" ht="12.75">
      <c r="A338" s="61"/>
      <c r="B338" s="96"/>
      <c r="C338" s="62" t="s">
        <v>80</v>
      </c>
      <c r="D338" s="63" t="s">
        <v>79</v>
      </c>
      <c r="E338" s="85">
        <v>2035</v>
      </c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>
        <f t="shared" si="76"/>
        <v>2035</v>
      </c>
      <c r="U338" s="64">
        <f t="shared" si="77"/>
        <v>0</v>
      </c>
      <c r="V338" s="192"/>
      <c r="W338" s="192"/>
    </row>
    <row r="339" spans="1:23" s="65" customFormat="1" ht="12.75">
      <c r="A339" s="61"/>
      <c r="B339" s="96"/>
      <c r="C339" s="62" t="s">
        <v>116</v>
      </c>
      <c r="D339" s="63" t="s">
        <v>117</v>
      </c>
      <c r="E339" s="85">
        <v>50</v>
      </c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>
        <f t="shared" si="76"/>
        <v>50</v>
      </c>
      <c r="U339" s="64">
        <f t="shared" si="77"/>
        <v>0</v>
      </c>
      <c r="V339" s="192"/>
      <c r="W339" s="192"/>
    </row>
    <row r="340" spans="1:23" s="65" customFormat="1" ht="20.25">
      <c r="A340" s="69"/>
      <c r="B340" s="102"/>
      <c r="C340" s="62" t="s">
        <v>224</v>
      </c>
      <c r="D340" s="63" t="s">
        <v>225</v>
      </c>
      <c r="E340" s="85">
        <v>300</v>
      </c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>
        <f t="shared" si="76"/>
        <v>300</v>
      </c>
      <c r="U340" s="64">
        <f t="shared" si="77"/>
        <v>0</v>
      </c>
      <c r="V340" s="192"/>
      <c r="W340" s="192"/>
    </row>
    <row r="341" spans="1:21" ht="12.75">
      <c r="A341" s="15"/>
      <c r="B341" s="50" t="s">
        <v>38</v>
      </c>
      <c r="C341" s="50"/>
      <c r="D341" s="51" t="s">
        <v>39</v>
      </c>
      <c r="E341" s="52">
        <f aca="true" t="shared" si="78" ref="E341:S341">SUM(E342:E349)</f>
        <v>102000</v>
      </c>
      <c r="F341" s="52">
        <f t="shared" si="78"/>
        <v>0</v>
      </c>
      <c r="G341" s="52">
        <f t="shared" si="78"/>
        <v>0</v>
      </c>
      <c r="H341" s="52">
        <f t="shared" si="78"/>
        <v>0</v>
      </c>
      <c r="I341" s="52">
        <f t="shared" si="78"/>
        <v>0</v>
      </c>
      <c r="J341" s="52">
        <f t="shared" si="78"/>
        <v>0</v>
      </c>
      <c r="K341" s="52">
        <f t="shared" si="78"/>
        <v>0</v>
      </c>
      <c r="L341" s="52">
        <f t="shared" si="78"/>
        <v>0</v>
      </c>
      <c r="M341" s="52">
        <f t="shared" si="78"/>
        <v>0</v>
      </c>
      <c r="N341" s="52">
        <f t="shared" si="78"/>
        <v>0</v>
      </c>
      <c r="O341" s="52">
        <f t="shared" si="78"/>
        <v>0</v>
      </c>
      <c r="P341" s="52">
        <f t="shared" si="78"/>
        <v>0</v>
      </c>
      <c r="Q341" s="52">
        <f t="shared" si="78"/>
        <v>0</v>
      </c>
      <c r="R341" s="52">
        <f t="shared" si="78"/>
        <v>0</v>
      </c>
      <c r="S341" s="52">
        <f t="shared" si="78"/>
        <v>0</v>
      </c>
      <c r="T341" s="52">
        <f t="shared" si="76"/>
        <v>102000</v>
      </c>
      <c r="U341" s="52">
        <f t="shared" si="77"/>
        <v>0</v>
      </c>
    </row>
    <row r="342" spans="1:23" s="65" customFormat="1" ht="12.75">
      <c r="A342" s="69"/>
      <c r="B342" s="96"/>
      <c r="C342" s="62" t="s">
        <v>87</v>
      </c>
      <c r="D342" s="63" t="s">
        <v>114</v>
      </c>
      <c r="E342" s="85">
        <v>2315</v>
      </c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>
        <f t="shared" si="76"/>
        <v>2315</v>
      </c>
      <c r="U342" s="64">
        <f t="shared" si="77"/>
        <v>0</v>
      </c>
      <c r="V342" s="192"/>
      <c r="W342" s="192"/>
    </row>
    <row r="343" spans="1:23" s="65" customFormat="1" ht="12.75">
      <c r="A343" s="69"/>
      <c r="B343" s="96"/>
      <c r="C343" s="62" t="s">
        <v>89</v>
      </c>
      <c r="D343" s="63" t="s">
        <v>143</v>
      </c>
      <c r="E343" s="85">
        <v>330</v>
      </c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>
        <f t="shared" si="76"/>
        <v>330</v>
      </c>
      <c r="U343" s="64">
        <f t="shared" si="77"/>
        <v>0</v>
      </c>
      <c r="V343" s="192"/>
      <c r="W343" s="192"/>
    </row>
    <row r="344" spans="1:23" s="65" customFormat="1" ht="12.75">
      <c r="A344" s="69"/>
      <c r="B344" s="96"/>
      <c r="C344" s="62" t="s">
        <v>111</v>
      </c>
      <c r="D344" s="63" t="s">
        <v>112</v>
      </c>
      <c r="E344" s="85">
        <v>28600</v>
      </c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>
        <f t="shared" si="76"/>
        <v>28600</v>
      </c>
      <c r="U344" s="64">
        <f t="shared" si="77"/>
        <v>0</v>
      </c>
      <c r="V344" s="192"/>
      <c r="W344" s="192"/>
    </row>
    <row r="345" spans="1:23" s="65" customFormat="1" ht="12.75">
      <c r="A345" s="69"/>
      <c r="B345" s="96"/>
      <c r="C345" s="62" t="s">
        <v>90</v>
      </c>
      <c r="D345" s="63" t="s">
        <v>91</v>
      </c>
      <c r="E345" s="85">
        <v>4995</v>
      </c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>
        <f t="shared" si="76"/>
        <v>4995</v>
      </c>
      <c r="U345" s="64">
        <f t="shared" si="77"/>
        <v>0</v>
      </c>
      <c r="V345" s="192"/>
      <c r="W345" s="192"/>
    </row>
    <row r="346" spans="1:23" s="65" customFormat="1" ht="12.75">
      <c r="A346" s="69"/>
      <c r="B346" s="96"/>
      <c r="C346" s="62" t="s">
        <v>80</v>
      </c>
      <c r="D346" s="63" t="s">
        <v>79</v>
      </c>
      <c r="E346" s="85">
        <v>61800</v>
      </c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>
        <f t="shared" si="76"/>
        <v>61800</v>
      </c>
      <c r="U346" s="64">
        <f t="shared" si="77"/>
        <v>0</v>
      </c>
      <c r="V346" s="192"/>
      <c r="W346" s="192"/>
    </row>
    <row r="347" spans="1:23" s="65" customFormat="1" ht="12.75">
      <c r="A347" s="69"/>
      <c r="B347" s="96"/>
      <c r="C347" s="62" t="s">
        <v>116</v>
      </c>
      <c r="D347" s="63" t="s">
        <v>117</v>
      </c>
      <c r="E347" s="85">
        <v>500</v>
      </c>
      <c r="F347" s="64">
        <v>-500</v>
      </c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>
        <f t="shared" si="76"/>
        <v>0</v>
      </c>
      <c r="U347" s="64">
        <f t="shared" si="77"/>
        <v>-500</v>
      </c>
      <c r="V347" s="192"/>
      <c r="W347" s="192"/>
    </row>
    <row r="348" spans="1:23" s="65" customFormat="1" ht="12.75">
      <c r="A348" s="69"/>
      <c r="B348" s="96"/>
      <c r="C348" s="62" t="s">
        <v>247</v>
      </c>
      <c r="D348" s="63" t="s">
        <v>248</v>
      </c>
      <c r="E348" s="85">
        <v>2460</v>
      </c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>
        <f t="shared" si="76"/>
        <v>2460</v>
      </c>
      <c r="U348" s="64">
        <f t="shared" si="77"/>
        <v>0</v>
      </c>
      <c r="V348" s="192"/>
      <c r="W348" s="192"/>
    </row>
    <row r="349" spans="1:23" s="65" customFormat="1" ht="21" thickBot="1">
      <c r="A349" s="69"/>
      <c r="B349" s="96"/>
      <c r="C349" s="62" t="s">
        <v>224</v>
      </c>
      <c r="D349" s="63" t="s">
        <v>225</v>
      </c>
      <c r="E349" s="85">
        <v>1000</v>
      </c>
      <c r="F349" s="64">
        <v>500</v>
      </c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>
        <f t="shared" si="76"/>
        <v>1500</v>
      </c>
      <c r="U349" s="64">
        <f t="shared" si="77"/>
        <v>500</v>
      </c>
      <c r="V349" s="192"/>
      <c r="W349" s="192"/>
    </row>
    <row r="350" spans="1:23" s="14" customFormat="1" ht="27.75" customHeight="1">
      <c r="A350" s="45" t="s">
        <v>40</v>
      </c>
      <c r="B350" s="46"/>
      <c r="C350" s="46"/>
      <c r="D350" s="47" t="s">
        <v>41</v>
      </c>
      <c r="E350" s="49">
        <f>E351+E385+E407+E409+E413+E441+E419+E451+E358+E416+E353+E355+E367</f>
        <v>9981475</v>
      </c>
      <c r="F350" s="49">
        <f aca="true" t="shared" si="79" ref="F350:U350">F351+F385+F407+F409+F413+F441+F419+F451+F358+F416+F353+F355+F367</f>
        <v>-1333</v>
      </c>
      <c r="G350" s="49">
        <f t="shared" si="79"/>
        <v>7339553</v>
      </c>
      <c r="H350" s="49">
        <f t="shared" si="79"/>
        <v>5208</v>
      </c>
      <c r="I350" s="49">
        <f t="shared" si="79"/>
        <v>50</v>
      </c>
      <c r="J350" s="49">
        <f t="shared" si="79"/>
        <v>0</v>
      </c>
      <c r="K350" s="49">
        <f t="shared" si="79"/>
        <v>1917</v>
      </c>
      <c r="L350" s="49">
        <f t="shared" si="79"/>
        <v>0</v>
      </c>
      <c r="M350" s="49">
        <f t="shared" si="79"/>
        <v>0</v>
      </c>
      <c r="N350" s="49">
        <f t="shared" si="79"/>
        <v>3600</v>
      </c>
      <c r="O350" s="49">
        <f t="shared" si="79"/>
        <v>33743</v>
      </c>
      <c r="P350" s="49">
        <f t="shared" si="79"/>
        <v>525639</v>
      </c>
      <c r="Q350" s="49">
        <f t="shared" si="79"/>
        <v>0</v>
      </c>
      <c r="R350" s="49">
        <f t="shared" si="79"/>
        <v>0</v>
      </c>
      <c r="S350" s="49">
        <f t="shared" si="79"/>
        <v>0</v>
      </c>
      <c r="T350" s="49">
        <f t="shared" si="79"/>
        <v>17889852</v>
      </c>
      <c r="U350" s="49">
        <f t="shared" si="79"/>
        <v>7908377</v>
      </c>
      <c r="V350" s="193">
        <f>VLOOKUP(A350,'[2]2Wy'!$A$12:$H$774,8,TRUE)</f>
        <v>18528755</v>
      </c>
      <c r="W350" s="190">
        <f>T350-V350</f>
        <v>-638903</v>
      </c>
    </row>
    <row r="351" spans="1:23" s="20" customFormat="1" ht="12.75">
      <c r="A351" s="15"/>
      <c r="B351" s="50" t="s">
        <v>299</v>
      </c>
      <c r="C351" s="50"/>
      <c r="D351" s="51" t="s">
        <v>300</v>
      </c>
      <c r="E351" s="52">
        <f aca="true" t="shared" si="80" ref="E351:S351">SUM(E352)</f>
        <v>23400</v>
      </c>
      <c r="F351" s="52">
        <f t="shared" si="80"/>
        <v>0</v>
      </c>
      <c r="G351" s="52">
        <f t="shared" si="80"/>
        <v>0</v>
      </c>
      <c r="H351" s="52">
        <f t="shared" si="80"/>
        <v>0</v>
      </c>
      <c r="I351" s="52">
        <f t="shared" si="80"/>
        <v>0</v>
      </c>
      <c r="J351" s="52">
        <f t="shared" si="80"/>
        <v>0</v>
      </c>
      <c r="K351" s="52">
        <f t="shared" si="80"/>
        <v>0</v>
      </c>
      <c r="L351" s="52">
        <f t="shared" si="80"/>
        <v>0</v>
      </c>
      <c r="M351" s="52">
        <f t="shared" si="80"/>
        <v>0</v>
      </c>
      <c r="N351" s="52">
        <f t="shared" si="80"/>
        <v>0</v>
      </c>
      <c r="O351" s="52">
        <f t="shared" si="80"/>
        <v>0</v>
      </c>
      <c r="P351" s="52">
        <f t="shared" si="80"/>
        <v>0</v>
      </c>
      <c r="Q351" s="52">
        <f t="shared" si="80"/>
        <v>0</v>
      </c>
      <c r="R351" s="52">
        <f t="shared" si="80"/>
        <v>0</v>
      </c>
      <c r="S351" s="52">
        <f t="shared" si="80"/>
        <v>0</v>
      </c>
      <c r="T351" s="52">
        <f aca="true" t="shared" si="81" ref="T351:T438">SUM(E351:S351)</f>
        <v>23400</v>
      </c>
      <c r="U351" s="52">
        <f aca="true" t="shared" si="82" ref="U351:U438">SUM(F351:S351)</f>
        <v>0</v>
      </c>
      <c r="V351" s="196"/>
      <c r="W351" s="196"/>
    </row>
    <row r="352" spans="1:23" s="77" customFormat="1" ht="30.75" customHeight="1">
      <c r="A352" s="69"/>
      <c r="B352" s="100"/>
      <c r="C352" s="62" t="s">
        <v>153</v>
      </c>
      <c r="D352" s="63" t="s">
        <v>154</v>
      </c>
      <c r="E352" s="85">
        <v>23400</v>
      </c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>
        <f t="shared" si="81"/>
        <v>23400</v>
      </c>
      <c r="U352" s="64">
        <f t="shared" si="82"/>
        <v>0</v>
      </c>
      <c r="V352" s="197"/>
      <c r="W352" s="197"/>
    </row>
    <row r="353" spans="1:23" s="77" customFormat="1" ht="12.75">
      <c r="A353" s="69"/>
      <c r="B353" s="50" t="s">
        <v>151</v>
      </c>
      <c r="C353" s="50"/>
      <c r="D353" s="51" t="s">
        <v>152</v>
      </c>
      <c r="E353" s="52">
        <f aca="true" t="shared" si="83" ref="E353:S353">SUM(E354)</f>
        <v>879832</v>
      </c>
      <c r="F353" s="52">
        <f t="shared" si="83"/>
        <v>0</v>
      </c>
      <c r="G353" s="52">
        <f t="shared" si="83"/>
        <v>0</v>
      </c>
      <c r="H353" s="52">
        <f t="shared" si="83"/>
        <v>0</v>
      </c>
      <c r="I353" s="52">
        <f t="shared" si="83"/>
        <v>0</v>
      </c>
      <c r="J353" s="52">
        <f t="shared" si="83"/>
        <v>0</v>
      </c>
      <c r="K353" s="52">
        <f t="shared" si="83"/>
        <v>0</v>
      </c>
      <c r="L353" s="52">
        <f t="shared" si="83"/>
        <v>0</v>
      </c>
      <c r="M353" s="52">
        <f t="shared" si="83"/>
        <v>0</v>
      </c>
      <c r="N353" s="52">
        <f t="shared" si="83"/>
        <v>0</v>
      </c>
      <c r="O353" s="52">
        <f t="shared" si="83"/>
        <v>0</v>
      </c>
      <c r="P353" s="52">
        <f t="shared" si="83"/>
        <v>0</v>
      </c>
      <c r="Q353" s="52">
        <f t="shared" si="83"/>
        <v>0</v>
      </c>
      <c r="R353" s="52">
        <f t="shared" si="83"/>
        <v>0</v>
      </c>
      <c r="S353" s="52">
        <f t="shared" si="83"/>
        <v>0</v>
      </c>
      <c r="T353" s="52">
        <f t="shared" si="81"/>
        <v>879832</v>
      </c>
      <c r="U353" s="52">
        <f t="shared" si="82"/>
        <v>0</v>
      </c>
      <c r="V353" s="197"/>
      <c r="W353" s="197"/>
    </row>
    <row r="354" spans="1:23" s="77" customFormat="1" ht="34.5" customHeight="1">
      <c r="A354" s="69"/>
      <c r="B354" s="100"/>
      <c r="C354" s="62" t="s">
        <v>153</v>
      </c>
      <c r="D354" s="63" t="s">
        <v>154</v>
      </c>
      <c r="E354" s="85">
        <v>879832</v>
      </c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>
        <f t="shared" si="81"/>
        <v>879832</v>
      </c>
      <c r="U354" s="64">
        <f t="shared" si="82"/>
        <v>0</v>
      </c>
      <c r="V354" s="197"/>
      <c r="W354" s="197"/>
    </row>
    <row r="355" spans="1:23" s="77" customFormat="1" ht="12.75">
      <c r="A355" s="69"/>
      <c r="B355" s="50" t="s">
        <v>301</v>
      </c>
      <c r="C355" s="50"/>
      <c r="D355" s="51" t="s">
        <v>302</v>
      </c>
      <c r="E355" s="52">
        <f>SUM(E356:E357)</f>
        <v>141360</v>
      </c>
      <c r="F355" s="52">
        <f aca="true" t="shared" si="84" ref="F355:U355">SUM(F356:F357)</f>
        <v>0</v>
      </c>
      <c r="G355" s="52">
        <f t="shared" si="84"/>
        <v>0</v>
      </c>
      <c r="H355" s="52">
        <f t="shared" si="84"/>
        <v>0</v>
      </c>
      <c r="I355" s="52">
        <f t="shared" si="84"/>
        <v>0</v>
      </c>
      <c r="J355" s="52">
        <f t="shared" si="84"/>
        <v>0</v>
      </c>
      <c r="K355" s="52">
        <f t="shared" si="84"/>
        <v>0</v>
      </c>
      <c r="L355" s="52">
        <f t="shared" si="84"/>
        <v>0</v>
      </c>
      <c r="M355" s="52">
        <f t="shared" si="84"/>
        <v>0</v>
      </c>
      <c r="N355" s="52">
        <f t="shared" si="84"/>
        <v>0</v>
      </c>
      <c r="O355" s="52">
        <f t="shared" si="84"/>
        <v>0</v>
      </c>
      <c r="P355" s="52">
        <f t="shared" si="84"/>
        <v>0</v>
      </c>
      <c r="Q355" s="52">
        <f t="shared" si="84"/>
        <v>0</v>
      </c>
      <c r="R355" s="52">
        <f t="shared" si="84"/>
        <v>0</v>
      </c>
      <c r="S355" s="52">
        <f t="shared" si="84"/>
        <v>0</v>
      </c>
      <c r="T355" s="52">
        <f t="shared" si="84"/>
        <v>141360</v>
      </c>
      <c r="U355" s="52">
        <f t="shared" si="84"/>
        <v>0</v>
      </c>
      <c r="V355" s="197"/>
      <c r="W355" s="197"/>
    </row>
    <row r="356" spans="1:23" s="77" customFormat="1" ht="12.75">
      <c r="A356" s="69"/>
      <c r="B356" s="100"/>
      <c r="C356" s="62" t="s">
        <v>155</v>
      </c>
      <c r="D356" s="63" t="s">
        <v>156</v>
      </c>
      <c r="E356" s="85">
        <v>141360</v>
      </c>
      <c r="F356" s="64">
        <v>-141360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>
        <f>SUM(E356:S356)</f>
        <v>0</v>
      </c>
      <c r="U356" s="64">
        <f>SUM(F356:S356)</f>
        <v>-141360</v>
      </c>
      <c r="V356" s="197"/>
      <c r="W356" s="197"/>
    </row>
    <row r="357" spans="1:23" s="77" customFormat="1" ht="30.75" customHeight="1">
      <c r="A357" s="69"/>
      <c r="B357" s="100"/>
      <c r="C357" s="62" t="s">
        <v>153</v>
      </c>
      <c r="D357" s="63" t="s">
        <v>154</v>
      </c>
      <c r="E357" s="85">
        <v>0</v>
      </c>
      <c r="F357" s="64">
        <v>141360</v>
      </c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>
        <f t="shared" si="81"/>
        <v>141360</v>
      </c>
      <c r="U357" s="64">
        <f t="shared" si="82"/>
        <v>141360</v>
      </c>
      <c r="V357" s="197"/>
      <c r="W357" s="197"/>
    </row>
    <row r="358" spans="1:23" s="14" customFormat="1" ht="12.75">
      <c r="A358" s="19"/>
      <c r="B358" s="50" t="s">
        <v>349</v>
      </c>
      <c r="C358" s="50"/>
      <c r="D358" s="51" t="s">
        <v>350</v>
      </c>
      <c r="E358" s="52">
        <f aca="true" t="shared" si="85" ref="E358:S358">SUM(E359:E366)</f>
        <v>43804</v>
      </c>
      <c r="F358" s="52">
        <f t="shared" si="85"/>
        <v>0</v>
      </c>
      <c r="G358" s="52">
        <f t="shared" si="85"/>
        <v>0</v>
      </c>
      <c r="H358" s="52">
        <f t="shared" si="85"/>
        <v>0</v>
      </c>
      <c r="I358" s="52">
        <f t="shared" si="85"/>
        <v>0</v>
      </c>
      <c r="J358" s="52">
        <f t="shared" si="85"/>
        <v>0</v>
      </c>
      <c r="K358" s="52">
        <f t="shared" si="85"/>
        <v>0</v>
      </c>
      <c r="L358" s="52">
        <f t="shared" si="85"/>
        <v>0</v>
      </c>
      <c r="M358" s="52">
        <f t="shared" si="85"/>
        <v>0</v>
      </c>
      <c r="N358" s="52">
        <f t="shared" si="85"/>
        <v>0</v>
      </c>
      <c r="O358" s="52">
        <f t="shared" si="85"/>
        <v>19678</v>
      </c>
      <c r="P358" s="52">
        <f t="shared" si="85"/>
        <v>0</v>
      </c>
      <c r="Q358" s="52">
        <f t="shared" si="85"/>
        <v>0</v>
      </c>
      <c r="R358" s="52">
        <f t="shared" si="85"/>
        <v>0</v>
      </c>
      <c r="S358" s="52">
        <f t="shared" si="85"/>
        <v>0</v>
      </c>
      <c r="T358" s="52">
        <f t="shared" si="81"/>
        <v>63482</v>
      </c>
      <c r="U358" s="52">
        <f t="shared" si="82"/>
        <v>19678</v>
      </c>
      <c r="V358" s="193"/>
      <c r="W358" s="193"/>
    </row>
    <row r="359" spans="1:23" s="74" customFormat="1" ht="12.75">
      <c r="A359" s="78"/>
      <c r="B359" s="100"/>
      <c r="C359" s="62" t="s">
        <v>118</v>
      </c>
      <c r="D359" s="63" t="s">
        <v>188</v>
      </c>
      <c r="E359" s="85">
        <v>650</v>
      </c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>
        <f t="shared" si="81"/>
        <v>650</v>
      </c>
      <c r="U359" s="64">
        <f t="shared" si="82"/>
        <v>0</v>
      </c>
      <c r="V359" s="195"/>
      <c r="W359" s="195"/>
    </row>
    <row r="360" spans="1:23" s="74" customFormat="1" ht="12.75">
      <c r="A360" s="78"/>
      <c r="B360" s="96"/>
      <c r="C360" s="62" t="s">
        <v>75</v>
      </c>
      <c r="D360" s="63" t="s">
        <v>113</v>
      </c>
      <c r="E360" s="85">
        <v>30000</v>
      </c>
      <c r="F360" s="64"/>
      <c r="G360" s="64"/>
      <c r="H360" s="64"/>
      <c r="I360" s="64"/>
      <c r="J360" s="64"/>
      <c r="K360" s="64"/>
      <c r="L360" s="64"/>
      <c r="M360" s="64"/>
      <c r="N360" s="64"/>
      <c r="O360" s="64">
        <f>19678-446</f>
        <v>19232</v>
      </c>
      <c r="P360" s="64"/>
      <c r="Q360" s="64"/>
      <c r="R360" s="64"/>
      <c r="S360" s="64"/>
      <c r="T360" s="64">
        <f>SUM(E360:S360)</f>
        <v>49232</v>
      </c>
      <c r="U360" s="64">
        <f>SUM(F360:S360)</f>
        <v>19232</v>
      </c>
      <c r="V360" s="195"/>
      <c r="W360" s="195"/>
    </row>
    <row r="361" spans="1:23" s="74" customFormat="1" ht="12.75">
      <c r="A361" s="78"/>
      <c r="B361" s="96"/>
      <c r="C361" s="62" t="s">
        <v>82</v>
      </c>
      <c r="D361" s="63" t="s">
        <v>157</v>
      </c>
      <c r="E361" s="85">
        <v>2550</v>
      </c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>
        <f t="shared" si="81"/>
        <v>2550</v>
      </c>
      <c r="U361" s="64">
        <f t="shared" si="82"/>
        <v>0</v>
      </c>
      <c r="V361" s="195"/>
      <c r="W361" s="195"/>
    </row>
    <row r="362" spans="1:23" s="74" customFormat="1" ht="12.75">
      <c r="A362" s="78"/>
      <c r="B362" s="96"/>
      <c r="C362" s="62" t="s">
        <v>87</v>
      </c>
      <c r="D362" s="63" t="s">
        <v>114</v>
      </c>
      <c r="E362" s="85">
        <v>5606</v>
      </c>
      <c r="F362" s="64"/>
      <c r="G362" s="64"/>
      <c r="H362" s="64"/>
      <c r="I362" s="64"/>
      <c r="J362" s="64"/>
      <c r="K362" s="64"/>
      <c r="L362" s="64"/>
      <c r="M362" s="64"/>
      <c r="N362" s="64"/>
      <c r="O362" s="64">
        <v>394</v>
      </c>
      <c r="P362" s="64"/>
      <c r="Q362" s="64"/>
      <c r="R362" s="64"/>
      <c r="S362" s="64"/>
      <c r="T362" s="64">
        <f t="shared" si="81"/>
        <v>6000</v>
      </c>
      <c r="U362" s="64">
        <f t="shared" si="82"/>
        <v>394</v>
      </c>
      <c r="V362" s="195"/>
      <c r="W362" s="195"/>
    </row>
    <row r="363" spans="1:23" s="74" customFormat="1" ht="12.75">
      <c r="A363" s="78"/>
      <c r="B363" s="96"/>
      <c r="C363" s="62" t="s">
        <v>89</v>
      </c>
      <c r="D363" s="63" t="s">
        <v>143</v>
      </c>
      <c r="E363" s="85">
        <v>798</v>
      </c>
      <c r="F363" s="64"/>
      <c r="G363" s="64"/>
      <c r="H363" s="64"/>
      <c r="I363" s="64"/>
      <c r="J363" s="64"/>
      <c r="K363" s="64"/>
      <c r="L363" s="64"/>
      <c r="M363" s="64"/>
      <c r="N363" s="64"/>
      <c r="O363" s="64">
        <v>52</v>
      </c>
      <c r="P363" s="64"/>
      <c r="Q363" s="64"/>
      <c r="R363" s="64"/>
      <c r="S363" s="64"/>
      <c r="T363" s="64">
        <f t="shared" si="81"/>
        <v>850</v>
      </c>
      <c r="U363" s="64">
        <f t="shared" si="82"/>
        <v>52</v>
      </c>
      <c r="V363" s="195"/>
      <c r="W363" s="195"/>
    </row>
    <row r="364" spans="1:23" s="74" customFormat="1" ht="12.75" hidden="1">
      <c r="A364" s="78"/>
      <c r="B364" s="96"/>
      <c r="C364" s="62" t="s">
        <v>121</v>
      </c>
      <c r="D364" s="63" t="s">
        <v>122</v>
      </c>
      <c r="E364" s="85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>
        <f t="shared" si="81"/>
        <v>0</v>
      </c>
      <c r="U364" s="64">
        <f t="shared" si="82"/>
        <v>0</v>
      </c>
      <c r="V364" s="195"/>
      <c r="W364" s="195"/>
    </row>
    <row r="365" spans="1:23" s="74" customFormat="1" ht="12.75">
      <c r="A365" s="78"/>
      <c r="B365" s="96"/>
      <c r="C365" s="62" t="s">
        <v>116</v>
      </c>
      <c r="D365" s="63" t="s">
        <v>117</v>
      </c>
      <c r="E365" s="85">
        <v>3000</v>
      </c>
      <c r="F365" s="64"/>
      <c r="G365" s="64"/>
      <c r="H365" s="64"/>
      <c r="I365" s="64"/>
      <c r="J365" s="64"/>
      <c r="K365" s="64">
        <v>106</v>
      </c>
      <c r="L365" s="64"/>
      <c r="M365" s="64"/>
      <c r="N365" s="64"/>
      <c r="O365" s="64"/>
      <c r="P365" s="64"/>
      <c r="Q365" s="64"/>
      <c r="R365" s="64"/>
      <c r="S365" s="64"/>
      <c r="T365" s="64">
        <f t="shared" si="81"/>
        <v>3106</v>
      </c>
      <c r="U365" s="64">
        <f t="shared" si="82"/>
        <v>106</v>
      </c>
      <c r="V365" s="195"/>
      <c r="W365" s="195"/>
    </row>
    <row r="366" spans="1:23" s="74" customFormat="1" ht="12.75">
      <c r="A366" s="78"/>
      <c r="B366" s="96"/>
      <c r="C366" s="62" t="s">
        <v>92</v>
      </c>
      <c r="D366" s="63" t="s">
        <v>187</v>
      </c>
      <c r="E366" s="85">
        <v>1200</v>
      </c>
      <c r="F366" s="64"/>
      <c r="G366" s="64"/>
      <c r="H366" s="64"/>
      <c r="I366" s="64"/>
      <c r="J366" s="64"/>
      <c r="K366" s="64">
        <v>-106</v>
      </c>
      <c r="L366" s="64"/>
      <c r="M366" s="64"/>
      <c r="N366" s="64"/>
      <c r="O366" s="64"/>
      <c r="P366" s="64"/>
      <c r="Q366" s="64"/>
      <c r="R366" s="64"/>
      <c r="S366" s="64"/>
      <c r="T366" s="64">
        <f t="shared" si="81"/>
        <v>1094</v>
      </c>
      <c r="U366" s="64">
        <f t="shared" si="82"/>
        <v>-106</v>
      </c>
      <c r="V366" s="195"/>
      <c r="W366" s="195"/>
    </row>
    <row r="367" spans="1:23" s="14" customFormat="1" ht="12.75">
      <c r="A367" s="19"/>
      <c r="B367" s="50" t="s">
        <v>516</v>
      </c>
      <c r="C367" s="50"/>
      <c r="D367" s="51" t="s">
        <v>517</v>
      </c>
      <c r="E367" s="52">
        <f>SUM(E368:E384)</f>
        <v>0</v>
      </c>
      <c r="F367" s="52">
        <f aca="true" t="shared" si="86" ref="F367:S367">SUM(F368:F384)</f>
        <v>0</v>
      </c>
      <c r="G367" s="52">
        <f t="shared" si="86"/>
        <v>0</v>
      </c>
      <c r="H367" s="52">
        <f t="shared" si="86"/>
        <v>0</v>
      </c>
      <c r="I367" s="52">
        <f t="shared" si="86"/>
        <v>0</v>
      </c>
      <c r="J367" s="52">
        <f t="shared" si="86"/>
        <v>0</v>
      </c>
      <c r="K367" s="52">
        <f t="shared" si="86"/>
        <v>7453229</v>
      </c>
      <c r="L367" s="52">
        <f t="shared" si="86"/>
        <v>0</v>
      </c>
      <c r="M367" s="52">
        <f t="shared" si="86"/>
        <v>0</v>
      </c>
      <c r="N367" s="52">
        <f t="shared" si="86"/>
        <v>0</v>
      </c>
      <c r="O367" s="52">
        <f t="shared" si="86"/>
        <v>0</v>
      </c>
      <c r="P367" s="52">
        <f t="shared" si="86"/>
        <v>367738</v>
      </c>
      <c r="Q367" s="52">
        <f t="shared" si="86"/>
        <v>0</v>
      </c>
      <c r="R367" s="52">
        <f t="shared" si="86"/>
        <v>0</v>
      </c>
      <c r="S367" s="52">
        <f t="shared" si="86"/>
        <v>0</v>
      </c>
      <c r="T367" s="52">
        <f aca="true" t="shared" si="87" ref="T367:T375">SUM(E367:S367)</f>
        <v>7820967</v>
      </c>
      <c r="U367" s="52">
        <f aca="true" t="shared" si="88" ref="U367:U375">SUM(F367:S367)</f>
        <v>7820967</v>
      </c>
      <c r="V367" s="193"/>
      <c r="W367" s="193"/>
    </row>
    <row r="368" spans="1:23" s="74" customFormat="1" ht="51" hidden="1">
      <c r="A368" s="78"/>
      <c r="B368" s="100"/>
      <c r="C368" s="62" t="s">
        <v>43</v>
      </c>
      <c r="D368" s="63" t="s">
        <v>340</v>
      </c>
      <c r="E368" s="85">
        <v>0</v>
      </c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>
        <f t="shared" si="87"/>
        <v>0</v>
      </c>
      <c r="U368" s="64">
        <f t="shared" si="88"/>
        <v>0</v>
      </c>
      <c r="V368" s="195"/>
      <c r="W368" s="195"/>
    </row>
    <row r="369" spans="1:23" s="74" customFormat="1" ht="12.75">
      <c r="A369" s="78"/>
      <c r="B369" s="96"/>
      <c r="C369" s="62" t="s">
        <v>118</v>
      </c>
      <c r="D369" s="63" t="s">
        <v>188</v>
      </c>
      <c r="E369" s="85">
        <v>0</v>
      </c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>
        <f t="shared" si="87"/>
        <v>0</v>
      </c>
      <c r="U369" s="64">
        <f t="shared" si="88"/>
        <v>0</v>
      </c>
      <c r="V369" s="195"/>
      <c r="W369" s="195"/>
    </row>
    <row r="370" spans="1:23" s="74" customFormat="1" ht="12.75">
      <c r="A370" s="78"/>
      <c r="B370" s="96"/>
      <c r="C370" s="62" t="s">
        <v>155</v>
      </c>
      <c r="D370" s="63" t="s">
        <v>156</v>
      </c>
      <c r="E370" s="85">
        <v>0</v>
      </c>
      <c r="F370" s="64"/>
      <c r="G370" s="64"/>
      <c r="H370" s="64"/>
      <c r="I370" s="64"/>
      <c r="J370" s="64"/>
      <c r="K370" s="64">
        <v>7304164</v>
      </c>
      <c r="L370" s="64"/>
      <c r="M370" s="64"/>
      <c r="N370" s="64"/>
      <c r="O370" s="64"/>
      <c r="P370" s="64">
        <v>360384</v>
      </c>
      <c r="Q370" s="64"/>
      <c r="R370" s="64"/>
      <c r="S370" s="64"/>
      <c r="T370" s="64">
        <f t="shared" si="87"/>
        <v>7664548</v>
      </c>
      <c r="U370" s="64">
        <f t="shared" si="88"/>
        <v>7664548</v>
      </c>
      <c r="V370" s="195"/>
      <c r="W370" s="195"/>
    </row>
    <row r="371" spans="1:23" s="74" customFormat="1" ht="12.75">
      <c r="A371" s="78"/>
      <c r="B371" s="96"/>
      <c r="C371" s="62" t="s">
        <v>75</v>
      </c>
      <c r="D371" s="63" t="s">
        <v>113</v>
      </c>
      <c r="E371" s="85">
        <v>0</v>
      </c>
      <c r="F371" s="64"/>
      <c r="G371" s="64"/>
      <c r="H371" s="64"/>
      <c r="I371" s="64"/>
      <c r="J371" s="64"/>
      <c r="K371" s="64">
        <v>58902</v>
      </c>
      <c r="L371" s="64"/>
      <c r="M371" s="64"/>
      <c r="N371" s="64"/>
      <c r="O371" s="64"/>
      <c r="P371" s="64"/>
      <c r="Q371" s="64"/>
      <c r="R371" s="64"/>
      <c r="S371" s="64"/>
      <c r="T371" s="64">
        <f t="shared" si="87"/>
        <v>58902</v>
      </c>
      <c r="U371" s="64">
        <f t="shared" si="88"/>
        <v>58902</v>
      </c>
      <c r="V371" s="195"/>
      <c r="W371" s="195"/>
    </row>
    <row r="372" spans="1:23" s="74" customFormat="1" ht="12.75">
      <c r="A372" s="78"/>
      <c r="B372" s="96"/>
      <c r="C372" s="62" t="s">
        <v>82</v>
      </c>
      <c r="D372" s="63" t="s">
        <v>157</v>
      </c>
      <c r="E372" s="85">
        <v>0</v>
      </c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>
        <f t="shared" si="87"/>
        <v>0</v>
      </c>
      <c r="U372" s="64">
        <f t="shared" si="88"/>
        <v>0</v>
      </c>
      <c r="V372" s="195"/>
      <c r="W372" s="195"/>
    </row>
    <row r="373" spans="1:23" s="74" customFormat="1" ht="12.75">
      <c r="A373" s="78"/>
      <c r="B373" s="96"/>
      <c r="C373" s="62" t="s">
        <v>87</v>
      </c>
      <c r="D373" s="63" t="s">
        <v>114</v>
      </c>
      <c r="E373" s="85">
        <v>0</v>
      </c>
      <c r="F373" s="64"/>
      <c r="G373" s="64"/>
      <c r="H373" s="64"/>
      <c r="I373" s="64"/>
      <c r="J373" s="64"/>
      <c r="K373" s="64">
        <v>10143</v>
      </c>
      <c r="L373" s="64"/>
      <c r="M373" s="64"/>
      <c r="N373" s="64"/>
      <c r="O373" s="64"/>
      <c r="P373" s="64"/>
      <c r="Q373" s="64"/>
      <c r="R373" s="64"/>
      <c r="S373" s="64"/>
      <c r="T373" s="64">
        <f t="shared" si="87"/>
        <v>10143</v>
      </c>
      <c r="U373" s="64">
        <f t="shared" si="88"/>
        <v>10143</v>
      </c>
      <c r="V373" s="195"/>
      <c r="W373" s="195"/>
    </row>
    <row r="374" spans="1:23" s="74" customFormat="1" ht="12.75">
      <c r="A374" s="78"/>
      <c r="B374" s="96"/>
      <c r="C374" s="62" t="s">
        <v>89</v>
      </c>
      <c r="D374" s="63" t="s">
        <v>143</v>
      </c>
      <c r="E374" s="85">
        <v>0</v>
      </c>
      <c r="F374" s="64"/>
      <c r="G374" s="64"/>
      <c r="H374" s="64"/>
      <c r="I374" s="64"/>
      <c r="J374" s="64"/>
      <c r="K374" s="64">
        <v>1443</v>
      </c>
      <c r="L374" s="64"/>
      <c r="M374" s="64"/>
      <c r="N374" s="64"/>
      <c r="O374" s="64"/>
      <c r="P374" s="64"/>
      <c r="Q374" s="64"/>
      <c r="R374" s="64"/>
      <c r="S374" s="64"/>
      <c r="T374" s="64">
        <f t="shared" si="87"/>
        <v>1443</v>
      </c>
      <c r="U374" s="64">
        <f t="shared" si="88"/>
        <v>1443</v>
      </c>
      <c r="V374" s="195"/>
      <c r="W374" s="195"/>
    </row>
    <row r="375" spans="1:23" s="74" customFormat="1" ht="12.75">
      <c r="A375" s="78"/>
      <c r="B375" s="96"/>
      <c r="C375" s="62" t="s">
        <v>90</v>
      </c>
      <c r="D375" s="63" t="s">
        <v>91</v>
      </c>
      <c r="E375" s="85">
        <v>0</v>
      </c>
      <c r="F375" s="64"/>
      <c r="G375" s="64"/>
      <c r="H375" s="64"/>
      <c r="I375" s="64"/>
      <c r="J375" s="64"/>
      <c r="K375" s="64">
        <v>40000</v>
      </c>
      <c r="L375" s="64"/>
      <c r="M375" s="64"/>
      <c r="N375" s="64"/>
      <c r="O375" s="64"/>
      <c r="P375" s="64">
        <v>7354</v>
      </c>
      <c r="Q375" s="64"/>
      <c r="R375" s="64"/>
      <c r="S375" s="64"/>
      <c r="T375" s="64">
        <f t="shared" si="87"/>
        <v>47354</v>
      </c>
      <c r="U375" s="64">
        <f t="shared" si="88"/>
        <v>47354</v>
      </c>
      <c r="V375" s="195"/>
      <c r="W375" s="195"/>
    </row>
    <row r="376" spans="1:23" s="74" customFormat="1" ht="12.75">
      <c r="A376" s="78"/>
      <c r="B376" s="96"/>
      <c r="C376" s="62" t="s">
        <v>76</v>
      </c>
      <c r="D376" s="63" t="s">
        <v>77</v>
      </c>
      <c r="E376" s="85">
        <v>0</v>
      </c>
      <c r="F376" s="64"/>
      <c r="G376" s="64"/>
      <c r="H376" s="64"/>
      <c r="I376" s="64"/>
      <c r="J376" s="64"/>
      <c r="K376" s="64">
        <v>10000</v>
      </c>
      <c r="L376" s="64"/>
      <c r="M376" s="64"/>
      <c r="N376" s="64"/>
      <c r="O376" s="64"/>
      <c r="P376" s="64"/>
      <c r="Q376" s="64"/>
      <c r="R376" s="64"/>
      <c r="S376" s="64"/>
      <c r="T376" s="64">
        <f>SUM(E376:S376)</f>
        <v>10000</v>
      </c>
      <c r="U376" s="64">
        <f>SUM(F376:S376)</f>
        <v>10000</v>
      </c>
      <c r="V376" s="195"/>
      <c r="W376" s="195"/>
    </row>
    <row r="377" spans="1:23" s="74" customFormat="1" ht="12.75">
      <c r="A377" s="78"/>
      <c r="B377" s="96"/>
      <c r="C377" s="62" t="s">
        <v>78</v>
      </c>
      <c r="D377" s="63" t="s">
        <v>97</v>
      </c>
      <c r="E377" s="85">
        <v>0</v>
      </c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>
        <f>SUM(E377:S377)</f>
        <v>0</v>
      </c>
      <c r="U377" s="64">
        <f>SUM(F377:S377)</f>
        <v>0</v>
      </c>
      <c r="V377" s="195"/>
      <c r="W377" s="195"/>
    </row>
    <row r="378" spans="1:23" s="74" customFormat="1" ht="12.75">
      <c r="A378" s="78"/>
      <c r="B378" s="96"/>
      <c r="C378" s="62" t="s">
        <v>121</v>
      </c>
      <c r="D378" s="63" t="s">
        <v>122</v>
      </c>
      <c r="E378" s="85">
        <v>0</v>
      </c>
      <c r="F378" s="64"/>
      <c r="G378" s="64"/>
      <c r="H378" s="64"/>
      <c r="I378" s="64"/>
      <c r="J378" s="64"/>
      <c r="K378" s="64">
        <v>300</v>
      </c>
      <c r="L378" s="64"/>
      <c r="M378" s="64"/>
      <c r="N378" s="64"/>
      <c r="O378" s="64"/>
      <c r="P378" s="64"/>
      <c r="Q378" s="64"/>
      <c r="R378" s="64"/>
      <c r="S378" s="64"/>
      <c r="T378" s="64">
        <f aca="true" t="shared" si="89" ref="T378:T384">SUM(E378:S378)</f>
        <v>300</v>
      </c>
      <c r="U378" s="64">
        <f aca="true" t="shared" si="90" ref="U378:U384">SUM(F378:S378)</f>
        <v>300</v>
      </c>
      <c r="V378" s="195"/>
      <c r="W378" s="195"/>
    </row>
    <row r="379" spans="1:23" s="74" customFormat="1" ht="12.75">
      <c r="A379" s="78"/>
      <c r="B379" s="96"/>
      <c r="C379" s="62" t="s">
        <v>80</v>
      </c>
      <c r="D379" s="63" t="s">
        <v>79</v>
      </c>
      <c r="E379" s="85">
        <v>0</v>
      </c>
      <c r="F379" s="64"/>
      <c r="G379" s="64"/>
      <c r="H379" s="64"/>
      <c r="I379" s="64"/>
      <c r="J379" s="64"/>
      <c r="K379" s="64">
        <v>7000</v>
      </c>
      <c r="L379" s="64"/>
      <c r="M379" s="64"/>
      <c r="N379" s="64"/>
      <c r="O379" s="64"/>
      <c r="P379" s="64"/>
      <c r="Q379" s="64"/>
      <c r="R379" s="64"/>
      <c r="S379" s="64"/>
      <c r="T379" s="64">
        <f t="shared" si="89"/>
        <v>7000</v>
      </c>
      <c r="U379" s="64">
        <f t="shared" si="90"/>
        <v>7000</v>
      </c>
      <c r="V379" s="195"/>
      <c r="W379" s="195"/>
    </row>
    <row r="380" spans="1:23" s="74" customFormat="1" ht="20.25">
      <c r="A380" s="78"/>
      <c r="B380" s="96"/>
      <c r="C380" s="62" t="s">
        <v>185</v>
      </c>
      <c r="D380" s="63" t="s">
        <v>253</v>
      </c>
      <c r="E380" s="85">
        <v>0</v>
      </c>
      <c r="F380" s="64"/>
      <c r="G380" s="64"/>
      <c r="H380" s="64"/>
      <c r="I380" s="64"/>
      <c r="J380" s="64"/>
      <c r="K380" s="64">
        <v>16000</v>
      </c>
      <c r="L380" s="64"/>
      <c r="M380" s="64"/>
      <c r="N380" s="64"/>
      <c r="O380" s="64"/>
      <c r="P380" s="64"/>
      <c r="Q380" s="64"/>
      <c r="R380" s="64"/>
      <c r="S380" s="64"/>
      <c r="T380" s="64">
        <f t="shared" si="89"/>
        <v>16000</v>
      </c>
      <c r="U380" s="64">
        <f t="shared" si="90"/>
        <v>16000</v>
      </c>
      <c r="V380" s="195"/>
      <c r="W380" s="195"/>
    </row>
    <row r="381" spans="1:23" s="74" customFormat="1" ht="33.75" customHeight="1" hidden="1">
      <c r="A381" s="78"/>
      <c r="B381" s="96"/>
      <c r="C381" s="62" t="s">
        <v>176</v>
      </c>
      <c r="D381" s="72" t="s">
        <v>338</v>
      </c>
      <c r="E381" s="85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>
        <f t="shared" si="89"/>
        <v>0</v>
      </c>
      <c r="U381" s="64">
        <f t="shared" si="90"/>
        <v>0</v>
      </c>
      <c r="V381" s="195"/>
      <c r="W381" s="195"/>
    </row>
    <row r="382" spans="1:23" s="74" customFormat="1" ht="18" customHeight="1">
      <c r="A382" s="78"/>
      <c r="B382" s="96"/>
      <c r="C382" s="62" t="s">
        <v>92</v>
      </c>
      <c r="D382" s="63" t="s">
        <v>187</v>
      </c>
      <c r="E382" s="85">
        <v>0</v>
      </c>
      <c r="F382" s="64"/>
      <c r="G382" s="64"/>
      <c r="H382" s="64"/>
      <c r="I382" s="64"/>
      <c r="J382" s="64"/>
      <c r="K382" s="64">
        <v>1827</v>
      </c>
      <c r="L382" s="64"/>
      <c r="M382" s="64"/>
      <c r="N382" s="64"/>
      <c r="O382" s="64"/>
      <c r="P382" s="64"/>
      <c r="Q382" s="64"/>
      <c r="R382" s="64"/>
      <c r="S382" s="64"/>
      <c r="T382" s="64">
        <f>SUM(E382:S382)</f>
        <v>1827</v>
      </c>
      <c r="U382" s="64">
        <f>SUM(F382:S382)</f>
        <v>1827</v>
      </c>
      <c r="V382" s="195"/>
      <c r="W382" s="195"/>
    </row>
    <row r="383" spans="1:23" s="74" customFormat="1" ht="24.75" customHeight="1">
      <c r="A383" s="78"/>
      <c r="B383" s="96"/>
      <c r="C383" s="62" t="s">
        <v>224</v>
      </c>
      <c r="D383" s="63" t="s">
        <v>225</v>
      </c>
      <c r="E383" s="85">
        <v>0</v>
      </c>
      <c r="F383" s="64"/>
      <c r="G383" s="64"/>
      <c r="H383" s="64"/>
      <c r="I383" s="64"/>
      <c r="J383" s="64"/>
      <c r="K383" s="64">
        <v>3450</v>
      </c>
      <c r="L383" s="64"/>
      <c r="M383" s="64"/>
      <c r="N383" s="64"/>
      <c r="O383" s="64"/>
      <c r="P383" s="64"/>
      <c r="Q383" s="64"/>
      <c r="R383" s="64"/>
      <c r="S383" s="64"/>
      <c r="T383" s="64">
        <f t="shared" si="89"/>
        <v>3450</v>
      </c>
      <c r="U383" s="64">
        <f t="shared" si="90"/>
        <v>3450</v>
      </c>
      <c r="V383" s="195"/>
      <c r="W383" s="195"/>
    </row>
    <row r="384" spans="1:23" s="74" customFormat="1" ht="12.75" hidden="1">
      <c r="A384" s="78"/>
      <c r="B384" s="96"/>
      <c r="C384" s="62" t="s">
        <v>116</v>
      </c>
      <c r="D384" s="63" t="s">
        <v>117</v>
      </c>
      <c r="E384" s="85">
        <v>0</v>
      </c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>
        <f t="shared" si="89"/>
        <v>0</v>
      </c>
      <c r="U384" s="64">
        <f t="shared" si="90"/>
        <v>0</v>
      </c>
      <c r="V384" s="195"/>
      <c r="W384" s="195"/>
    </row>
    <row r="385" spans="1:23" s="14" customFormat="1" ht="30">
      <c r="A385" s="19"/>
      <c r="B385" s="50" t="s">
        <v>42</v>
      </c>
      <c r="C385" s="50"/>
      <c r="D385" s="51" t="s">
        <v>334</v>
      </c>
      <c r="E385" s="52">
        <f aca="true" t="shared" si="91" ref="E385:S385">SUM(E386:E406)</f>
        <v>5857570</v>
      </c>
      <c r="F385" s="52">
        <f t="shared" si="91"/>
        <v>0</v>
      </c>
      <c r="G385" s="52">
        <f t="shared" si="91"/>
        <v>-112741</v>
      </c>
      <c r="H385" s="52">
        <f t="shared" si="91"/>
        <v>0</v>
      </c>
      <c r="I385" s="52">
        <f t="shared" si="91"/>
        <v>0</v>
      </c>
      <c r="J385" s="52">
        <f t="shared" si="91"/>
        <v>0</v>
      </c>
      <c r="K385" s="52">
        <f t="shared" si="91"/>
        <v>0</v>
      </c>
      <c r="L385" s="52">
        <f t="shared" si="91"/>
        <v>0</v>
      </c>
      <c r="M385" s="52">
        <f t="shared" si="91"/>
        <v>0</v>
      </c>
      <c r="N385" s="52">
        <f t="shared" si="91"/>
        <v>0</v>
      </c>
      <c r="O385" s="52">
        <f t="shared" si="91"/>
        <v>0</v>
      </c>
      <c r="P385" s="52">
        <f t="shared" si="91"/>
        <v>157901</v>
      </c>
      <c r="Q385" s="52">
        <f t="shared" si="91"/>
        <v>0</v>
      </c>
      <c r="R385" s="52">
        <f t="shared" si="91"/>
        <v>0</v>
      </c>
      <c r="S385" s="52">
        <f t="shared" si="91"/>
        <v>0</v>
      </c>
      <c r="T385" s="52">
        <f t="shared" si="81"/>
        <v>5902730</v>
      </c>
      <c r="U385" s="52">
        <f t="shared" si="82"/>
        <v>45160</v>
      </c>
      <c r="V385" s="193"/>
      <c r="W385" s="193"/>
    </row>
    <row r="386" spans="1:23" s="74" customFormat="1" ht="51">
      <c r="A386" s="78"/>
      <c r="B386" s="100"/>
      <c r="C386" s="62" t="s">
        <v>43</v>
      </c>
      <c r="D386" s="63" t="s">
        <v>340</v>
      </c>
      <c r="E386" s="85">
        <v>7000</v>
      </c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>
        <f t="shared" si="81"/>
        <v>7000</v>
      </c>
      <c r="U386" s="64">
        <f t="shared" si="82"/>
        <v>0</v>
      </c>
      <c r="V386" s="195"/>
      <c r="W386" s="195"/>
    </row>
    <row r="387" spans="1:23" s="74" customFormat="1" ht="12.75">
      <c r="A387" s="78"/>
      <c r="B387" s="96"/>
      <c r="C387" s="62" t="s">
        <v>118</v>
      </c>
      <c r="D387" s="63" t="s">
        <v>188</v>
      </c>
      <c r="E387" s="85">
        <v>400</v>
      </c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>
        <f t="shared" si="81"/>
        <v>400</v>
      </c>
      <c r="U387" s="64">
        <f t="shared" si="82"/>
        <v>0</v>
      </c>
      <c r="V387" s="195"/>
      <c r="W387" s="195"/>
    </row>
    <row r="388" spans="1:23" s="74" customFormat="1" ht="12.75">
      <c r="A388" s="78"/>
      <c r="B388" s="96"/>
      <c r="C388" s="62" t="s">
        <v>155</v>
      </c>
      <c r="D388" s="63" t="s">
        <v>156</v>
      </c>
      <c r="E388" s="85">
        <v>5644983</v>
      </c>
      <c r="F388" s="64">
        <v>-400</v>
      </c>
      <c r="G388" s="64">
        <v>-109359</v>
      </c>
      <c r="H388" s="64"/>
      <c r="I388" s="64"/>
      <c r="J388" s="64"/>
      <c r="K388" s="64"/>
      <c r="L388" s="64"/>
      <c r="M388" s="64"/>
      <c r="N388" s="64"/>
      <c r="O388" s="64"/>
      <c r="P388" s="64">
        <v>153564</v>
      </c>
      <c r="Q388" s="64"/>
      <c r="R388" s="64"/>
      <c r="S388" s="64"/>
      <c r="T388" s="64">
        <f t="shared" si="81"/>
        <v>5688788</v>
      </c>
      <c r="U388" s="64">
        <f t="shared" si="82"/>
        <v>43805</v>
      </c>
      <c r="V388" s="195"/>
      <c r="W388" s="195"/>
    </row>
    <row r="389" spans="1:23" s="74" customFormat="1" ht="12.75">
      <c r="A389" s="78"/>
      <c r="B389" s="96"/>
      <c r="C389" s="62" t="s">
        <v>75</v>
      </c>
      <c r="D389" s="63" t="s">
        <v>113</v>
      </c>
      <c r="E389" s="85">
        <v>132486</v>
      </c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>
        <f t="shared" si="81"/>
        <v>132486</v>
      </c>
      <c r="U389" s="64">
        <f t="shared" si="82"/>
        <v>0</v>
      </c>
      <c r="V389" s="195"/>
      <c r="W389" s="195"/>
    </row>
    <row r="390" spans="1:23" s="74" customFormat="1" ht="12.75">
      <c r="A390" s="78"/>
      <c r="B390" s="96"/>
      <c r="C390" s="62" t="s">
        <v>82</v>
      </c>
      <c r="D390" s="63" t="s">
        <v>157</v>
      </c>
      <c r="E390" s="85">
        <v>9336</v>
      </c>
      <c r="F390" s="64">
        <v>-510</v>
      </c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>
        <f t="shared" si="81"/>
        <v>8826</v>
      </c>
      <c r="U390" s="64">
        <f t="shared" si="82"/>
        <v>-510</v>
      </c>
      <c r="V390" s="195"/>
      <c r="W390" s="195"/>
    </row>
    <row r="391" spans="1:23" s="74" customFormat="1" ht="12.75">
      <c r="A391" s="78"/>
      <c r="B391" s="96"/>
      <c r="C391" s="62" t="s">
        <v>87</v>
      </c>
      <c r="D391" s="63" t="s">
        <v>114</v>
      </c>
      <c r="E391" s="85">
        <v>24422</v>
      </c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>
        <f t="shared" si="81"/>
        <v>24422</v>
      </c>
      <c r="U391" s="64">
        <f t="shared" si="82"/>
        <v>0</v>
      </c>
      <c r="V391" s="195"/>
      <c r="W391" s="195"/>
    </row>
    <row r="392" spans="1:23" s="74" customFormat="1" ht="12.75">
      <c r="A392" s="78"/>
      <c r="B392" s="96"/>
      <c r="C392" s="62" t="s">
        <v>89</v>
      </c>
      <c r="D392" s="63" t="s">
        <v>143</v>
      </c>
      <c r="E392" s="85">
        <v>3001</v>
      </c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>
        <f t="shared" si="81"/>
        <v>3001</v>
      </c>
      <c r="U392" s="64">
        <f t="shared" si="82"/>
        <v>0</v>
      </c>
      <c r="V392" s="195"/>
      <c r="W392" s="195"/>
    </row>
    <row r="393" spans="1:23" s="74" customFormat="1" ht="12.75">
      <c r="A393" s="78"/>
      <c r="B393" s="96"/>
      <c r="C393" s="62" t="s">
        <v>90</v>
      </c>
      <c r="D393" s="63" t="s">
        <v>91</v>
      </c>
      <c r="E393" s="85">
        <v>2700</v>
      </c>
      <c r="F393" s="64">
        <v>350</v>
      </c>
      <c r="G393" s="64"/>
      <c r="H393" s="64"/>
      <c r="I393" s="64"/>
      <c r="J393" s="64"/>
      <c r="K393" s="64"/>
      <c r="L393" s="64"/>
      <c r="M393" s="64"/>
      <c r="N393" s="64"/>
      <c r="O393" s="64">
        <v>1400</v>
      </c>
      <c r="P393" s="64">
        <v>4337</v>
      </c>
      <c r="Q393" s="64"/>
      <c r="R393" s="64"/>
      <c r="S393" s="64"/>
      <c r="T393" s="64">
        <f t="shared" si="81"/>
        <v>8787</v>
      </c>
      <c r="U393" s="64">
        <f t="shared" si="82"/>
        <v>6087</v>
      </c>
      <c r="V393" s="195"/>
      <c r="W393" s="195"/>
    </row>
    <row r="394" spans="1:23" s="74" customFormat="1" ht="12.75">
      <c r="A394" s="78"/>
      <c r="B394" s="96"/>
      <c r="C394" s="62" t="s">
        <v>78</v>
      </c>
      <c r="D394" s="63" t="s">
        <v>97</v>
      </c>
      <c r="E394" s="85">
        <v>0</v>
      </c>
      <c r="F394" s="64">
        <v>160</v>
      </c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>
        <f>SUM(E394:S394)</f>
        <v>160</v>
      </c>
      <c r="U394" s="64">
        <f>SUM(F394:S394)</f>
        <v>160</v>
      </c>
      <c r="V394" s="195"/>
      <c r="W394" s="195"/>
    </row>
    <row r="395" spans="1:23" s="74" customFormat="1" ht="12.75">
      <c r="A395" s="78"/>
      <c r="B395" s="96"/>
      <c r="C395" s="62" t="s">
        <v>121</v>
      </c>
      <c r="D395" s="63" t="s">
        <v>122</v>
      </c>
      <c r="E395" s="85">
        <v>200</v>
      </c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>
        <f t="shared" si="81"/>
        <v>200</v>
      </c>
      <c r="U395" s="64">
        <f t="shared" si="82"/>
        <v>0</v>
      </c>
      <c r="V395" s="195"/>
      <c r="W395" s="195"/>
    </row>
    <row r="396" spans="1:23" s="74" customFormat="1" ht="12.75">
      <c r="A396" s="78"/>
      <c r="B396" s="96"/>
      <c r="C396" s="62" t="s">
        <v>80</v>
      </c>
      <c r="D396" s="63" t="s">
        <v>79</v>
      </c>
      <c r="E396" s="85">
        <v>3260</v>
      </c>
      <c r="F396" s="64"/>
      <c r="G396" s="64">
        <v>-1240</v>
      </c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>
        <f t="shared" si="81"/>
        <v>2020</v>
      </c>
      <c r="U396" s="64">
        <f t="shared" si="82"/>
        <v>-1240</v>
      </c>
      <c r="V396" s="195"/>
      <c r="W396" s="195"/>
    </row>
    <row r="397" spans="1:23" s="74" customFormat="1" ht="30">
      <c r="A397" s="78"/>
      <c r="B397" s="96"/>
      <c r="C397" s="62" t="s">
        <v>175</v>
      </c>
      <c r="D397" s="63" t="s">
        <v>337</v>
      </c>
      <c r="E397" s="85">
        <v>1200</v>
      </c>
      <c r="F397" s="64"/>
      <c r="G397" s="64"/>
      <c r="H397" s="64"/>
      <c r="I397" s="64"/>
      <c r="J397" s="64"/>
      <c r="K397" s="64"/>
      <c r="L397" s="64"/>
      <c r="M397" s="64"/>
      <c r="N397" s="64"/>
      <c r="O397" s="64">
        <v>500</v>
      </c>
      <c r="P397" s="64"/>
      <c r="Q397" s="64"/>
      <c r="R397" s="64"/>
      <c r="S397" s="64"/>
      <c r="T397" s="64">
        <f t="shared" si="81"/>
        <v>1700</v>
      </c>
      <c r="U397" s="64">
        <f t="shared" si="82"/>
        <v>500</v>
      </c>
      <c r="V397" s="195"/>
      <c r="W397" s="195"/>
    </row>
    <row r="398" spans="1:23" s="74" customFormat="1" ht="33.75" customHeight="1" hidden="1">
      <c r="A398" s="78"/>
      <c r="B398" s="96"/>
      <c r="C398" s="62" t="s">
        <v>176</v>
      </c>
      <c r="D398" s="72" t="s">
        <v>338</v>
      </c>
      <c r="E398" s="85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>
        <f t="shared" si="81"/>
        <v>0</v>
      </c>
      <c r="U398" s="64">
        <f t="shared" si="82"/>
        <v>0</v>
      </c>
      <c r="V398" s="195"/>
      <c r="W398" s="195"/>
    </row>
    <row r="399" spans="1:23" s="74" customFormat="1" ht="24.75" customHeight="1">
      <c r="A399" s="78"/>
      <c r="B399" s="96"/>
      <c r="C399" s="62" t="s">
        <v>185</v>
      </c>
      <c r="D399" s="63" t="s">
        <v>253</v>
      </c>
      <c r="E399" s="85">
        <v>19182</v>
      </c>
      <c r="F399" s="64"/>
      <c r="G399" s="64">
        <v>-642</v>
      </c>
      <c r="H399" s="64"/>
      <c r="I399" s="64"/>
      <c r="J399" s="64"/>
      <c r="K399" s="64"/>
      <c r="L399" s="64"/>
      <c r="M399" s="64"/>
      <c r="N399" s="64"/>
      <c r="O399" s="64">
        <v>-500</v>
      </c>
      <c r="P399" s="64"/>
      <c r="Q399" s="64"/>
      <c r="R399" s="64"/>
      <c r="S399" s="64"/>
      <c r="T399" s="64">
        <f t="shared" si="81"/>
        <v>18040</v>
      </c>
      <c r="U399" s="64">
        <f t="shared" si="82"/>
        <v>-1142</v>
      </c>
      <c r="V399" s="195"/>
      <c r="W399" s="195"/>
    </row>
    <row r="400" spans="1:23" s="74" customFormat="1" ht="12.75">
      <c r="A400" s="78"/>
      <c r="B400" s="96"/>
      <c r="C400" s="62" t="s">
        <v>116</v>
      </c>
      <c r="D400" s="63" t="s">
        <v>117</v>
      </c>
      <c r="E400" s="85">
        <v>100</v>
      </c>
      <c r="F400" s="64">
        <v>-100</v>
      </c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>
        <f t="shared" si="81"/>
        <v>0</v>
      </c>
      <c r="U400" s="64">
        <f t="shared" si="82"/>
        <v>-100</v>
      </c>
      <c r="V400" s="195"/>
      <c r="W400" s="195"/>
    </row>
    <row r="401" spans="1:23" s="74" customFormat="1" ht="12.75">
      <c r="A401" s="78"/>
      <c r="B401" s="96"/>
      <c r="C401" s="62" t="s">
        <v>93</v>
      </c>
      <c r="D401" s="63" t="s">
        <v>94</v>
      </c>
      <c r="E401" s="85">
        <v>500</v>
      </c>
      <c r="F401" s="64"/>
      <c r="G401" s="64">
        <v>-500</v>
      </c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>
        <f t="shared" si="81"/>
        <v>0</v>
      </c>
      <c r="U401" s="64">
        <f t="shared" si="82"/>
        <v>-500</v>
      </c>
      <c r="V401" s="195"/>
      <c r="W401" s="195"/>
    </row>
    <row r="402" spans="1:23" s="74" customFormat="1" ht="12.75">
      <c r="A402" s="78"/>
      <c r="B402" s="96"/>
      <c r="C402" s="62" t="s">
        <v>92</v>
      </c>
      <c r="D402" s="63" t="s">
        <v>187</v>
      </c>
      <c r="E402" s="85">
        <v>4800</v>
      </c>
      <c r="F402" s="64">
        <v>-424</v>
      </c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>
        <f t="shared" si="81"/>
        <v>4376</v>
      </c>
      <c r="U402" s="64">
        <f t="shared" si="82"/>
        <v>-424</v>
      </c>
      <c r="V402" s="195"/>
      <c r="W402" s="195"/>
    </row>
    <row r="403" spans="1:23" s="74" customFormat="1" ht="51">
      <c r="A403" s="78"/>
      <c r="B403" s="96"/>
      <c r="C403" s="62" t="s">
        <v>223</v>
      </c>
      <c r="D403" s="63" t="s">
        <v>341</v>
      </c>
      <c r="E403" s="85">
        <v>1000</v>
      </c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>
        <f t="shared" si="81"/>
        <v>1000</v>
      </c>
      <c r="U403" s="64">
        <f t="shared" si="82"/>
        <v>0</v>
      </c>
      <c r="V403" s="195"/>
      <c r="W403" s="195"/>
    </row>
    <row r="404" spans="1:23" s="74" customFormat="1" ht="12.75">
      <c r="A404" s="78"/>
      <c r="B404" s="96"/>
      <c r="C404" s="62" t="s">
        <v>126</v>
      </c>
      <c r="D404" s="63" t="s">
        <v>418</v>
      </c>
      <c r="E404" s="85">
        <v>0</v>
      </c>
      <c r="F404" s="64">
        <v>400</v>
      </c>
      <c r="G404" s="64"/>
      <c r="H404" s="64"/>
      <c r="I404" s="64"/>
      <c r="J404" s="64"/>
      <c r="K404" s="64"/>
      <c r="L404" s="64"/>
      <c r="M404" s="64"/>
      <c r="N404" s="64"/>
      <c r="O404" s="64">
        <v>-400</v>
      </c>
      <c r="P404" s="64"/>
      <c r="Q404" s="64"/>
      <c r="R404" s="64"/>
      <c r="S404" s="64"/>
      <c r="T404" s="64">
        <f t="shared" si="81"/>
        <v>0</v>
      </c>
      <c r="U404" s="64">
        <f t="shared" si="82"/>
        <v>0</v>
      </c>
      <c r="V404" s="195"/>
      <c r="W404" s="195"/>
    </row>
    <row r="405" spans="1:23" s="74" customFormat="1" ht="12.75">
      <c r="A405" s="78"/>
      <c r="B405" s="96"/>
      <c r="C405" s="62" t="s">
        <v>247</v>
      </c>
      <c r="D405" s="63" t="s">
        <v>303</v>
      </c>
      <c r="E405" s="85">
        <v>2000</v>
      </c>
      <c r="F405" s="64"/>
      <c r="G405" s="64">
        <v>-1000</v>
      </c>
      <c r="H405" s="64"/>
      <c r="I405" s="64"/>
      <c r="J405" s="64"/>
      <c r="K405" s="64"/>
      <c r="L405" s="64"/>
      <c r="M405" s="64"/>
      <c r="N405" s="64"/>
      <c r="O405" s="64">
        <v>-1000</v>
      </c>
      <c r="P405" s="64"/>
      <c r="Q405" s="64"/>
      <c r="R405" s="64"/>
      <c r="S405" s="64"/>
      <c r="T405" s="64">
        <f t="shared" si="81"/>
        <v>0</v>
      </c>
      <c r="U405" s="64">
        <f t="shared" si="82"/>
        <v>-2000</v>
      </c>
      <c r="V405" s="195"/>
      <c r="W405" s="195"/>
    </row>
    <row r="406" spans="1:23" s="74" customFormat="1" ht="25.5" customHeight="1">
      <c r="A406" s="78"/>
      <c r="B406" s="96"/>
      <c r="C406" s="62" t="s">
        <v>224</v>
      </c>
      <c r="D406" s="63" t="s">
        <v>225</v>
      </c>
      <c r="E406" s="85">
        <v>1000</v>
      </c>
      <c r="F406" s="64">
        <v>524</v>
      </c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>
        <f t="shared" si="81"/>
        <v>1524</v>
      </c>
      <c r="U406" s="64">
        <f t="shared" si="82"/>
        <v>524</v>
      </c>
      <c r="V406" s="195"/>
      <c r="W406" s="195"/>
    </row>
    <row r="407" spans="1:21" ht="51">
      <c r="A407" s="15"/>
      <c r="B407" s="50" t="s">
        <v>45</v>
      </c>
      <c r="C407" s="50"/>
      <c r="D407" s="51" t="s">
        <v>249</v>
      </c>
      <c r="E407" s="52">
        <f aca="true" t="shared" si="92" ref="E407:S407">SUM(E408)</f>
        <v>94144</v>
      </c>
      <c r="F407" s="52">
        <f t="shared" si="92"/>
        <v>0</v>
      </c>
      <c r="G407" s="52">
        <f t="shared" si="92"/>
        <v>0</v>
      </c>
      <c r="H407" s="52">
        <f t="shared" si="92"/>
        <v>8840</v>
      </c>
      <c r="I407" s="52">
        <f t="shared" si="92"/>
        <v>0</v>
      </c>
      <c r="J407" s="52">
        <f t="shared" si="92"/>
        <v>0</v>
      </c>
      <c r="K407" s="52">
        <f t="shared" si="92"/>
        <v>0</v>
      </c>
      <c r="L407" s="52">
        <f t="shared" si="92"/>
        <v>0</v>
      </c>
      <c r="M407" s="52">
        <f t="shared" si="92"/>
        <v>0</v>
      </c>
      <c r="N407" s="52">
        <f t="shared" si="92"/>
        <v>0</v>
      </c>
      <c r="O407" s="52">
        <f t="shared" si="92"/>
        <v>13900</v>
      </c>
      <c r="P407" s="52">
        <f t="shared" si="92"/>
        <v>0</v>
      </c>
      <c r="Q407" s="52">
        <f t="shared" si="92"/>
        <v>0</v>
      </c>
      <c r="R407" s="52">
        <f t="shared" si="92"/>
        <v>0</v>
      </c>
      <c r="S407" s="52">
        <f t="shared" si="92"/>
        <v>0</v>
      </c>
      <c r="T407" s="52">
        <f t="shared" si="81"/>
        <v>116884</v>
      </c>
      <c r="U407" s="52">
        <f t="shared" si="82"/>
        <v>22740</v>
      </c>
    </row>
    <row r="408" spans="1:23" s="65" customFormat="1" ht="12.75">
      <c r="A408" s="69"/>
      <c r="B408" s="96"/>
      <c r="C408" s="62" t="s">
        <v>158</v>
      </c>
      <c r="D408" s="63" t="s">
        <v>159</v>
      </c>
      <c r="E408" s="85">
        <v>94144</v>
      </c>
      <c r="F408" s="64"/>
      <c r="G408" s="64"/>
      <c r="H408" s="64">
        <v>8840</v>
      </c>
      <c r="I408" s="64"/>
      <c r="J408" s="64"/>
      <c r="K408" s="64"/>
      <c r="L408" s="64"/>
      <c r="M408" s="64"/>
      <c r="N408" s="64"/>
      <c r="O408" s="64">
        <v>13900</v>
      </c>
      <c r="P408" s="64"/>
      <c r="Q408" s="64"/>
      <c r="R408" s="64"/>
      <c r="S408" s="64"/>
      <c r="T408" s="64">
        <f t="shared" si="81"/>
        <v>116884</v>
      </c>
      <c r="U408" s="64">
        <f t="shared" si="82"/>
        <v>22740</v>
      </c>
      <c r="V408" s="192"/>
      <c r="W408" s="192"/>
    </row>
    <row r="409" spans="1:21" ht="20.25">
      <c r="A409" s="15"/>
      <c r="B409" s="57" t="s">
        <v>46</v>
      </c>
      <c r="C409" s="57"/>
      <c r="D409" s="58" t="s">
        <v>186</v>
      </c>
      <c r="E409" s="130">
        <f>SUM(E410:E412)</f>
        <v>600802</v>
      </c>
      <c r="F409" s="130">
        <f aca="true" t="shared" si="93" ref="F409:L409">SUM(F410:F412)</f>
        <v>-1333</v>
      </c>
      <c r="G409" s="130">
        <f t="shared" si="93"/>
        <v>0</v>
      </c>
      <c r="H409" s="130">
        <f t="shared" si="93"/>
        <v>0</v>
      </c>
      <c r="I409" s="130">
        <f t="shared" si="93"/>
        <v>50</v>
      </c>
      <c r="J409" s="130">
        <f t="shared" si="93"/>
        <v>0</v>
      </c>
      <c r="K409" s="130">
        <f t="shared" si="93"/>
        <v>0</v>
      </c>
      <c r="L409" s="130">
        <f t="shared" si="93"/>
        <v>0</v>
      </c>
      <c r="M409" s="130">
        <f aca="true" t="shared" si="94" ref="M409:S409">SUM(M411:M412)</f>
        <v>0</v>
      </c>
      <c r="N409" s="130">
        <f t="shared" si="94"/>
        <v>0</v>
      </c>
      <c r="O409" s="130">
        <f t="shared" si="94"/>
        <v>0</v>
      </c>
      <c r="P409" s="130">
        <f t="shared" si="94"/>
        <v>0</v>
      </c>
      <c r="Q409" s="130">
        <f t="shared" si="94"/>
        <v>0</v>
      </c>
      <c r="R409" s="130">
        <f t="shared" si="94"/>
        <v>0</v>
      </c>
      <c r="S409" s="130">
        <f t="shared" si="94"/>
        <v>0</v>
      </c>
      <c r="T409" s="130">
        <f t="shared" si="81"/>
        <v>599519</v>
      </c>
      <c r="U409" s="130">
        <f t="shared" si="82"/>
        <v>-1283</v>
      </c>
    </row>
    <row r="410" spans="1:23" s="65" customFormat="1" ht="51">
      <c r="A410" s="69"/>
      <c r="B410" s="96"/>
      <c r="C410" s="62" t="s">
        <v>43</v>
      </c>
      <c r="D410" s="63" t="s">
        <v>340</v>
      </c>
      <c r="E410" s="85">
        <v>0</v>
      </c>
      <c r="F410" s="64"/>
      <c r="G410" s="64"/>
      <c r="H410" s="64"/>
      <c r="I410" s="64">
        <v>50</v>
      </c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>
        <f>SUM(E410:S410)</f>
        <v>50</v>
      </c>
      <c r="U410" s="64">
        <f>SUM(F410:S410)</f>
        <v>50</v>
      </c>
      <c r="V410" s="192"/>
      <c r="W410" s="192"/>
    </row>
    <row r="411" spans="1:23" s="65" customFormat="1" ht="12.75">
      <c r="A411" s="69"/>
      <c r="B411" s="96"/>
      <c r="C411" s="62" t="s">
        <v>155</v>
      </c>
      <c r="D411" s="63" t="s">
        <v>156</v>
      </c>
      <c r="E411" s="85">
        <v>593802</v>
      </c>
      <c r="F411" s="64">
        <v>-1333</v>
      </c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>
        <f t="shared" si="81"/>
        <v>592469</v>
      </c>
      <c r="U411" s="64">
        <f t="shared" si="82"/>
        <v>-1333</v>
      </c>
      <c r="V411" s="192"/>
      <c r="W411" s="192"/>
    </row>
    <row r="412" spans="1:23" s="65" customFormat="1" ht="12.75">
      <c r="A412" s="69"/>
      <c r="B412" s="96"/>
      <c r="C412" s="62" t="s">
        <v>80</v>
      </c>
      <c r="D412" s="63" t="s">
        <v>79</v>
      </c>
      <c r="E412" s="85">
        <v>7000</v>
      </c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>
        <f t="shared" si="81"/>
        <v>7000</v>
      </c>
      <c r="U412" s="64">
        <f t="shared" si="82"/>
        <v>0</v>
      </c>
      <c r="V412" s="192"/>
      <c r="W412" s="192"/>
    </row>
    <row r="413" spans="1:21" ht="12.75">
      <c r="A413" s="15"/>
      <c r="B413" s="57" t="s">
        <v>47</v>
      </c>
      <c r="C413" s="57"/>
      <c r="D413" s="58" t="s">
        <v>48</v>
      </c>
      <c r="E413" s="130">
        <f>SUM(E414:E415)</f>
        <v>21000</v>
      </c>
      <c r="F413" s="130">
        <f aca="true" t="shared" si="95" ref="F413:S413">SUM(F414:F415)</f>
        <v>0</v>
      </c>
      <c r="G413" s="130">
        <f t="shared" si="95"/>
        <v>0</v>
      </c>
      <c r="H413" s="130">
        <f t="shared" si="95"/>
        <v>0</v>
      </c>
      <c r="I413" s="130">
        <f t="shared" si="95"/>
        <v>0</v>
      </c>
      <c r="J413" s="130">
        <f t="shared" si="95"/>
        <v>0</v>
      </c>
      <c r="K413" s="130">
        <f t="shared" si="95"/>
        <v>0</v>
      </c>
      <c r="L413" s="130">
        <f t="shared" si="95"/>
        <v>0</v>
      </c>
      <c r="M413" s="130">
        <f t="shared" si="95"/>
        <v>0</v>
      </c>
      <c r="N413" s="130">
        <f t="shared" si="95"/>
        <v>0</v>
      </c>
      <c r="O413" s="130">
        <f t="shared" si="95"/>
        <v>0</v>
      </c>
      <c r="P413" s="130">
        <f t="shared" si="95"/>
        <v>0</v>
      </c>
      <c r="Q413" s="130">
        <f t="shared" si="95"/>
        <v>0</v>
      </c>
      <c r="R413" s="130">
        <f t="shared" si="95"/>
        <v>0</v>
      </c>
      <c r="S413" s="130">
        <f t="shared" si="95"/>
        <v>0</v>
      </c>
      <c r="T413" s="130">
        <f t="shared" si="81"/>
        <v>21000</v>
      </c>
      <c r="U413" s="130">
        <f t="shared" si="82"/>
        <v>0</v>
      </c>
    </row>
    <row r="414" spans="1:23" s="65" customFormat="1" ht="12.75">
      <c r="A414" s="69"/>
      <c r="B414" s="96"/>
      <c r="C414" s="62" t="s">
        <v>155</v>
      </c>
      <c r="D414" s="63" t="s">
        <v>156</v>
      </c>
      <c r="E414" s="85">
        <v>21000</v>
      </c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>
        <f>SUM(E414:S414)</f>
        <v>21000</v>
      </c>
      <c r="U414" s="64">
        <f>SUM(F414:S414)</f>
        <v>0</v>
      </c>
      <c r="V414" s="192"/>
      <c r="W414" s="192"/>
    </row>
    <row r="415" spans="1:23" s="65" customFormat="1" ht="12.75" hidden="1">
      <c r="A415" s="69"/>
      <c r="B415" s="96"/>
      <c r="C415" s="62" t="s">
        <v>90</v>
      </c>
      <c r="D415" s="63" t="s">
        <v>91</v>
      </c>
      <c r="E415" s="85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>
        <f t="shared" si="81"/>
        <v>0</v>
      </c>
      <c r="U415" s="64">
        <f t="shared" si="82"/>
        <v>0</v>
      </c>
      <c r="V415" s="192"/>
      <c r="W415" s="192"/>
    </row>
    <row r="416" spans="1:21" ht="12.75">
      <c r="A416" s="15"/>
      <c r="B416" s="57" t="s">
        <v>280</v>
      </c>
      <c r="C416" s="57"/>
      <c r="D416" s="58" t="s">
        <v>281</v>
      </c>
      <c r="E416" s="130">
        <f aca="true" t="shared" si="96" ref="E416:S416">SUM(E417:E418)</f>
        <v>724568</v>
      </c>
      <c r="F416" s="130">
        <f t="shared" si="96"/>
        <v>0</v>
      </c>
      <c r="G416" s="130">
        <f t="shared" si="96"/>
        <v>0</v>
      </c>
      <c r="H416" s="130">
        <f t="shared" si="96"/>
        <v>0</v>
      </c>
      <c r="I416" s="130">
        <f t="shared" si="96"/>
        <v>0</v>
      </c>
      <c r="J416" s="130">
        <f t="shared" si="96"/>
        <v>0</v>
      </c>
      <c r="K416" s="130">
        <f t="shared" si="96"/>
        <v>0</v>
      </c>
      <c r="L416" s="130">
        <f t="shared" si="96"/>
        <v>0</v>
      </c>
      <c r="M416" s="130">
        <f t="shared" si="96"/>
        <v>0</v>
      </c>
      <c r="N416" s="130">
        <f t="shared" si="96"/>
        <v>0</v>
      </c>
      <c r="O416" s="130">
        <f t="shared" si="96"/>
        <v>0</v>
      </c>
      <c r="P416" s="130">
        <f t="shared" si="96"/>
        <v>0</v>
      </c>
      <c r="Q416" s="130">
        <f t="shared" si="96"/>
        <v>0</v>
      </c>
      <c r="R416" s="130">
        <f t="shared" si="96"/>
        <v>0</v>
      </c>
      <c r="S416" s="130">
        <f t="shared" si="96"/>
        <v>0</v>
      </c>
      <c r="T416" s="130">
        <f t="shared" si="81"/>
        <v>724568</v>
      </c>
      <c r="U416" s="130">
        <f t="shared" si="82"/>
        <v>0</v>
      </c>
    </row>
    <row r="417" spans="1:23" s="74" customFormat="1" ht="51">
      <c r="A417" s="78"/>
      <c r="B417" s="100"/>
      <c r="C417" s="62" t="s">
        <v>43</v>
      </c>
      <c r="D417" s="63" t="s">
        <v>340</v>
      </c>
      <c r="E417" s="85">
        <v>2000</v>
      </c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>
        <f t="shared" si="81"/>
        <v>2000</v>
      </c>
      <c r="U417" s="64">
        <f t="shared" si="82"/>
        <v>0</v>
      </c>
      <c r="V417" s="195"/>
      <c r="W417" s="195"/>
    </row>
    <row r="418" spans="1:23" s="65" customFormat="1" ht="12.75">
      <c r="A418" s="69"/>
      <c r="B418" s="96"/>
      <c r="C418" s="62" t="s">
        <v>155</v>
      </c>
      <c r="D418" s="63" t="s">
        <v>156</v>
      </c>
      <c r="E418" s="85">
        <v>722568</v>
      </c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>
        <f t="shared" si="81"/>
        <v>722568</v>
      </c>
      <c r="U418" s="64">
        <f t="shared" si="82"/>
        <v>0</v>
      </c>
      <c r="V418" s="192"/>
      <c r="W418" s="192"/>
    </row>
    <row r="419" spans="1:21" ht="12.75">
      <c r="A419" s="15"/>
      <c r="B419" s="57" t="s">
        <v>49</v>
      </c>
      <c r="C419" s="57"/>
      <c r="D419" s="58" t="s">
        <v>50</v>
      </c>
      <c r="E419" s="59">
        <f aca="true" t="shared" si="97" ref="E419:S419">SUM(E420:E440)</f>
        <v>1164092</v>
      </c>
      <c r="F419" s="59">
        <f t="shared" si="97"/>
        <v>0</v>
      </c>
      <c r="G419" s="59">
        <f t="shared" si="97"/>
        <v>-935</v>
      </c>
      <c r="H419" s="59">
        <f t="shared" si="97"/>
        <v>0</v>
      </c>
      <c r="I419" s="59">
        <f t="shared" si="97"/>
        <v>0</v>
      </c>
      <c r="J419" s="59">
        <f t="shared" si="97"/>
        <v>0</v>
      </c>
      <c r="K419" s="59">
        <f t="shared" si="97"/>
        <v>1800</v>
      </c>
      <c r="L419" s="59">
        <f t="shared" si="97"/>
        <v>0</v>
      </c>
      <c r="M419" s="59">
        <f t="shared" si="97"/>
        <v>0</v>
      </c>
      <c r="N419" s="59">
        <f t="shared" si="97"/>
        <v>3600</v>
      </c>
      <c r="O419" s="59">
        <f t="shared" si="97"/>
        <v>0</v>
      </c>
      <c r="P419" s="59">
        <f t="shared" si="97"/>
        <v>0</v>
      </c>
      <c r="Q419" s="59">
        <f t="shared" si="97"/>
        <v>0</v>
      </c>
      <c r="R419" s="59">
        <f t="shared" si="97"/>
        <v>0</v>
      </c>
      <c r="S419" s="59">
        <f t="shared" si="97"/>
        <v>0</v>
      </c>
      <c r="T419" s="59">
        <f t="shared" si="81"/>
        <v>1168557</v>
      </c>
      <c r="U419" s="59">
        <f t="shared" si="82"/>
        <v>4465</v>
      </c>
    </row>
    <row r="420" spans="1:23" s="65" customFormat="1" ht="12.75">
      <c r="A420" s="69"/>
      <c r="B420" s="96"/>
      <c r="C420" s="62" t="s">
        <v>118</v>
      </c>
      <c r="D420" s="63" t="s">
        <v>188</v>
      </c>
      <c r="E420" s="85">
        <v>4200</v>
      </c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>
        <f t="shared" si="81"/>
        <v>4200</v>
      </c>
      <c r="U420" s="64">
        <f t="shared" si="82"/>
        <v>0</v>
      </c>
      <c r="V420" s="192"/>
      <c r="W420" s="192"/>
    </row>
    <row r="421" spans="1:23" s="65" customFormat="1" ht="12.75">
      <c r="A421" s="69"/>
      <c r="B421" s="96"/>
      <c r="C421" s="62" t="s">
        <v>155</v>
      </c>
      <c r="D421" s="63" t="s">
        <v>156</v>
      </c>
      <c r="E421" s="85">
        <v>3735</v>
      </c>
      <c r="F421" s="64"/>
      <c r="G421" s="64">
        <v>-935</v>
      </c>
      <c r="H421" s="64"/>
      <c r="I421" s="64"/>
      <c r="J421" s="64"/>
      <c r="K421" s="64">
        <v>1800</v>
      </c>
      <c r="L421" s="64"/>
      <c r="M421" s="64"/>
      <c r="N421" s="64">
        <v>3600</v>
      </c>
      <c r="O421" s="64">
        <v>2000</v>
      </c>
      <c r="P421" s="64"/>
      <c r="Q421" s="64"/>
      <c r="R421" s="64"/>
      <c r="S421" s="64"/>
      <c r="T421" s="64">
        <f t="shared" si="81"/>
        <v>10200</v>
      </c>
      <c r="U421" s="64">
        <f t="shared" si="82"/>
        <v>6465</v>
      </c>
      <c r="V421" s="192"/>
      <c r="W421" s="192"/>
    </row>
    <row r="422" spans="1:23" s="65" customFormat="1" ht="12.75">
      <c r="A422" s="69"/>
      <c r="B422" s="96"/>
      <c r="C422" s="62" t="s">
        <v>75</v>
      </c>
      <c r="D422" s="63" t="s">
        <v>113</v>
      </c>
      <c r="E422" s="85">
        <v>674688</v>
      </c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>
        <f t="shared" si="81"/>
        <v>674688</v>
      </c>
      <c r="U422" s="64">
        <f t="shared" si="82"/>
        <v>0</v>
      </c>
      <c r="V422" s="192"/>
      <c r="W422" s="192"/>
    </row>
    <row r="423" spans="1:23" s="65" customFormat="1" ht="12.75">
      <c r="A423" s="69"/>
      <c r="B423" s="96"/>
      <c r="C423" s="62" t="s">
        <v>82</v>
      </c>
      <c r="D423" s="63" t="s">
        <v>157</v>
      </c>
      <c r="E423" s="85">
        <v>51086</v>
      </c>
      <c r="F423" s="64">
        <v>-9155</v>
      </c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>
        <f t="shared" si="81"/>
        <v>41931</v>
      </c>
      <c r="U423" s="64">
        <f t="shared" si="82"/>
        <v>-9155</v>
      </c>
      <c r="V423" s="192"/>
      <c r="W423" s="192"/>
    </row>
    <row r="424" spans="1:23" s="65" customFormat="1" ht="12.75">
      <c r="A424" s="69"/>
      <c r="B424" s="96"/>
      <c r="C424" s="62" t="s">
        <v>87</v>
      </c>
      <c r="D424" s="63" t="s">
        <v>114</v>
      </c>
      <c r="E424" s="85">
        <v>127155</v>
      </c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>
        <f t="shared" si="81"/>
        <v>127155</v>
      </c>
      <c r="U424" s="64">
        <f t="shared" si="82"/>
        <v>0</v>
      </c>
      <c r="V424" s="192"/>
      <c r="W424" s="192"/>
    </row>
    <row r="425" spans="1:23" s="65" customFormat="1" ht="12.75">
      <c r="A425" s="69"/>
      <c r="B425" s="96"/>
      <c r="C425" s="62" t="s">
        <v>89</v>
      </c>
      <c r="D425" s="63" t="s">
        <v>143</v>
      </c>
      <c r="E425" s="85">
        <v>17445</v>
      </c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>
        <f t="shared" si="81"/>
        <v>17445</v>
      </c>
      <c r="U425" s="64">
        <f t="shared" si="82"/>
        <v>0</v>
      </c>
      <c r="V425" s="192"/>
      <c r="W425" s="192"/>
    </row>
    <row r="426" spans="1:23" s="65" customFormat="1" ht="12.75">
      <c r="A426" s="69"/>
      <c r="B426" s="96"/>
      <c r="C426" s="62" t="s">
        <v>111</v>
      </c>
      <c r="D426" s="63" t="s">
        <v>112</v>
      </c>
      <c r="E426" s="85">
        <v>26400</v>
      </c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>
        <f t="shared" si="81"/>
        <v>26400</v>
      </c>
      <c r="U426" s="64">
        <f t="shared" si="82"/>
        <v>0</v>
      </c>
      <c r="V426" s="192"/>
      <c r="W426" s="192"/>
    </row>
    <row r="427" spans="1:23" s="65" customFormat="1" ht="12.75">
      <c r="A427" s="69"/>
      <c r="B427" s="96"/>
      <c r="C427" s="62" t="s">
        <v>90</v>
      </c>
      <c r="D427" s="63" t="s">
        <v>91</v>
      </c>
      <c r="E427" s="85">
        <v>21100</v>
      </c>
      <c r="F427" s="64">
        <v>8000</v>
      </c>
      <c r="G427" s="64"/>
      <c r="H427" s="64"/>
      <c r="I427" s="64"/>
      <c r="J427" s="64"/>
      <c r="K427" s="64">
        <v>2960</v>
      </c>
      <c r="L427" s="64"/>
      <c r="M427" s="64"/>
      <c r="N427" s="64"/>
      <c r="O427" s="64">
        <v>7000</v>
      </c>
      <c r="P427" s="64"/>
      <c r="Q427" s="64"/>
      <c r="R427" s="64"/>
      <c r="S427" s="64"/>
      <c r="T427" s="64">
        <f>SUM(E427:S427)</f>
        <v>39060</v>
      </c>
      <c r="U427" s="64">
        <f>SUM(F427:S427)</f>
        <v>17960</v>
      </c>
      <c r="V427" s="192"/>
      <c r="W427" s="192"/>
    </row>
    <row r="428" spans="1:23" s="65" customFormat="1" ht="12.75">
      <c r="A428" s="69"/>
      <c r="B428" s="96"/>
      <c r="C428" s="62" t="s">
        <v>76</v>
      </c>
      <c r="D428" s="63" t="s">
        <v>77</v>
      </c>
      <c r="E428" s="85">
        <v>24000</v>
      </c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>
        <f>SUM(E428:S428)</f>
        <v>24000</v>
      </c>
      <c r="U428" s="64">
        <f>SUM(F428:S428)</f>
        <v>0</v>
      </c>
      <c r="V428" s="192"/>
      <c r="W428" s="192"/>
    </row>
    <row r="429" spans="1:23" s="65" customFormat="1" ht="12.75">
      <c r="A429" s="69"/>
      <c r="B429" s="96"/>
      <c r="C429" s="62" t="s">
        <v>78</v>
      </c>
      <c r="D429" s="63" t="s">
        <v>97</v>
      </c>
      <c r="E429" s="85">
        <v>0</v>
      </c>
      <c r="F429" s="64">
        <v>1155</v>
      </c>
      <c r="G429" s="64"/>
      <c r="H429" s="64"/>
      <c r="I429" s="64"/>
      <c r="J429" s="64"/>
      <c r="K429" s="64"/>
      <c r="L429" s="64"/>
      <c r="M429" s="64"/>
      <c r="N429" s="64"/>
      <c r="O429" s="64">
        <v>2000</v>
      </c>
      <c r="P429" s="64"/>
      <c r="Q429" s="64"/>
      <c r="R429" s="64"/>
      <c r="S429" s="64"/>
      <c r="T429" s="64">
        <f t="shared" si="81"/>
        <v>3155</v>
      </c>
      <c r="U429" s="64">
        <f t="shared" si="82"/>
        <v>3155</v>
      </c>
      <c r="V429" s="192"/>
      <c r="W429" s="192"/>
    </row>
    <row r="430" spans="1:23" s="65" customFormat="1" ht="12.75">
      <c r="A430" s="69"/>
      <c r="B430" s="96"/>
      <c r="C430" s="62" t="s">
        <v>121</v>
      </c>
      <c r="D430" s="63" t="s">
        <v>122</v>
      </c>
      <c r="E430" s="85">
        <v>2000</v>
      </c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>
        <f t="shared" si="81"/>
        <v>2000</v>
      </c>
      <c r="U430" s="64">
        <f t="shared" si="82"/>
        <v>0</v>
      </c>
      <c r="V430" s="192"/>
      <c r="W430" s="192"/>
    </row>
    <row r="431" spans="1:23" s="65" customFormat="1" ht="12.75">
      <c r="A431" s="69"/>
      <c r="B431" s="96"/>
      <c r="C431" s="62" t="s">
        <v>80</v>
      </c>
      <c r="D431" s="63" t="s">
        <v>79</v>
      </c>
      <c r="E431" s="85">
        <v>47693</v>
      </c>
      <c r="F431" s="64"/>
      <c r="G431" s="64"/>
      <c r="H431" s="64"/>
      <c r="I431" s="64"/>
      <c r="J431" s="64"/>
      <c r="K431" s="64"/>
      <c r="L431" s="64"/>
      <c r="M431" s="64"/>
      <c r="N431" s="64"/>
      <c r="O431" s="64">
        <v>4000</v>
      </c>
      <c r="P431" s="64"/>
      <c r="Q431" s="64"/>
      <c r="R431" s="64"/>
      <c r="S431" s="64"/>
      <c r="T431" s="64">
        <f t="shared" si="81"/>
        <v>51693</v>
      </c>
      <c r="U431" s="64">
        <f t="shared" si="82"/>
        <v>4000</v>
      </c>
      <c r="V431" s="192"/>
      <c r="W431" s="192"/>
    </row>
    <row r="432" spans="1:23" s="65" customFormat="1" ht="12.75" hidden="1">
      <c r="A432" s="69"/>
      <c r="B432" s="96"/>
      <c r="C432" s="62" t="s">
        <v>123</v>
      </c>
      <c r="D432" s="63" t="s">
        <v>124</v>
      </c>
      <c r="E432" s="85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>
        <f t="shared" si="81"/>
        <v>0</v>
      </c>
      <c r="U432" s="64">
        <f t="shared" si="82"/>
        <v>0</v>
      </c>
      <c r="V432" s="192"/>
      <c r="W432" s="192"/>
    </row>
    <row r="433" spans="1:23" s="65" customFormat="1" ht="25.5" customHeight="1">
      <c r="A433" s="69"/>
      <c r="B433" s="96"/>
      <c r="C433" s="62" t="s">
        <v>175</v>
      </c>
      <c r="D433" s="63" t="s">
        <v>337</v>
      </c>
      <c r="E433" s="85">
        <v>5500</v>
      </c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>
        <f t="shared" si="81"/>
        <v>5500</v>
      </c>
      <c r="U433" s="64">
        <f t="shared" si="82"/>
        <v>0</v>
      </c>
      <c r="V433" s="192"/>
      <c r="W433" s="192"/>
    </row>
    <row r="434" spans="1:23" s="65" customFormat="1" ht="33.75" customHeight="1" hidden="1">
      <c r="A434" s="69"/>
      <c r="B434" s="96"/>
      <c r="C434" s="62" t="s">
        <v>176</v>
      </c>
      <c r="D434" s="72" t="s">
        <v>338</v>
      </c>
      <c r="E434" s="85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>
        <f t="shared" si="81"/>
        <v>0</v>
      </c>
      <c r="U434" s="64">
        <f t="shared" si="82"/>
        <v>0</v>
      </c>
      <c r="V434" s="192"/>
      <c r="W434" s="192"/>
    </row>
    <row r="435" spans="1:23" s="65" customFormat="1" ht="20.25">
      <c r="A435" s="69"/>
      <c r="B435" s="96"/>
      <c r="C435" s="62" t="s">
        <v>185</v>
      </c>
      <c r="D435" s="63" t="s">
        <v>253</v>
      </c>
      <c r="E435" s="85">
        <v>112180</v>
      </c>
      <c r="F435" s="64"/>
      <c r="G435" s="64"/>
      <c r="H435" s="64"/>
      <c r="I435" s="64"/>
      <c r="J435" s="64"/>
      <c r="K435" s="64"/>
      <c r="L435" s="64"/>
      <c r="M435" s="64"/>
      <c r="N435" s="64"/>
      <c r="O435" s="64">
        <v>-12000</v>
      </c>
      <c r="P435" s="64"/>
      <c r="Q435" s="64"/>
      <c r="R435" s="64"/>
      <c r="S435" s="64"/>
      <c r="T435" s="64">
        <f t="shared" si="81"/>
        <v>100180</v>
      </c>
      <c r="U435" s="64">
        <f t="shared" si="82"/>
        <v>-12000</v>
      </c>
      <c r="V435" s="192"/>
      <c r="W435" s="192"/>
    </row>
    <row r="436" spans="1:23" s="65" customFormat="1" ht="12.75">
      <c r="A436" s="69"/>
      <c r="B436" s="96"/>
      <c r="C436" s="62" t="s">
        <v>116</v>
      </c>
      <c r="D436" s="63" t="s">
        <v>117</v>
      </c>
      <c r="E436" s="85">
        <v>1000</v>
      </c>
      <c r="F436" s="64">
        <v>-1000</v>
      </c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>
        <f t="shared" si="81"/>
        <v>0</v>
      </c>
      <c r="U436" s="64">
        <f t="shared" si="82"/>
        <v>-1000</v>
      </c>
      <c r="V436" s="192"/>
      <c r="W436" s="192"/>
    </row>
    <row r="437" spans="1:23" s="65" customFormat="1" ht="12.75">
      <c r="A437" s="69"/>
      <c r="B437" s="96"/>
      <c r="C437" s="62" t="s">
        <v>93</v>
      </c>
      <c r="D437" s="63" t="s">
        <v>94</v>
      </c>
      <c r="E437" s="85">
        <v>1800</v>
      </c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>
        <f t="shared" si="81"/>
        <v>1800</v>
      </c>
      <c r="U437" s="64">
        <f t="shared" si="82"/>
        <v>0</v>
      </c>
      <c r="V437" s="192"/>
      <c r="W437" s="192"/>
    </row>
    <row r="438" spans="1:23" s="65" customFormat="1" ht="12.75">
      <c r="A438" s="69"/>
      <c r="B438" s="96"/>
      <c r="C438" s="62" t="s">
        <v>92</v>
      </c>
      <c r="D438" s="63" t="s">
        <v>187</v>
      </c>
      <c r="E438" s="85">
        <v>20010</v>
      </c>
      <c r="F438" s="64"/>
      <c r="G438" s="64"/>
      <c r="H438" s="64"/>
      <c r="I438" s="64"/>
      <c r="J438" s="64"/>
      <c r="K438" s="64">
        <v>-2960</v>
      </c>
      <c r="L438" s="64"/>
      <c r="M438" s="64"/>
      <c r="N438" s="64"/>
      <c r="O438" s="64"/>
      <c r="P438" s="64"/>
      <c r="Q438" s="64"/>
      <c r="R438" s="64"/>
      <c r="S438" s="64"/>
      <c r="T438" s="64">
        <f t="shared" si="81"/>
        <v>17050</v>
      </c>
      <c r="U438" s="64">
        <f t="shared" si="82"/>
        <v>-2960</v>
      </c>
      <c r="V438" s="192"/>
      <c r="W438" s="192"/>
    </row>
    <row r="439" spans="1:23" s="65" customFormat="1" ht="12.75">
      <c r="A439" s="69"/>
      <c r="B439" s="96"/>
      <c r="C439" s="62" t="s">
        <v>247</v>
      </c>
      <c r="D439" s="63" t="s">
        <v>303</v>
      </c>
      <c r="E439" s="85">
        <v>18100</v>
      </c>
      <c r="F439" s="64"/>
      <c r="G439" s="64"/>
      <c r="H439" s="64"/>
      <c r="I439" s="64"/>
      <c r="J439" s="64"/>
      <c r="K439" s="64"/>
      <c r="L439" s="64"/>
      <c r="M439" s="64"/>
      <c r="N439" s="64"/>
      <c r="O439" s="64">
        <v>-6000</v>
      </c>
      <c r="P439" s="64"/>
      <c r="Q439" s="64"/>
      <c r="R439" s="64"/>
      <c r="S439" s="64"/>
      <c r="T439" s="64">
        <f aca="true" t="shared" si="98" ref="T439:T463">SUM(E439:S439)</f>
        <v>12100</v>
      </c>
      <c r="U439" s="64">
        <f aca="true" t="shared" si="99" ref="U439:U463">SUM(F439:S439)</f>
        <v>-6000</v>
      </c>
      <c r="V439" s="192"/>
      <c r="W439" s="192"/>
    </row>
    <row r="440" spans="1:23" s="65" customFormat="1" ht="20.25">
      <c r="A440" s="69"/>
      <c r="B440" s="96"/>
      <c r="C440" s="62" t="s">
        <v>224</v>
      </c>
      <c r="D440" s="63" t="s">
        <v>225</v>
      </c>
      <c r="E440" s="85">
        <v>6000</v>
      </c>
      <c r="F440" s="64">
        <v>1000</v>
      </c>
      <c r="G440" s="64"/>
      <c r="H440" s="64"/>
      <c r="I440" s="64"/>
      <c r="J440" s="64"/>
      <c r="K440" s="64"/>
      <c r="L440" s="64"/>
      <c r="M440" s="64"/>
      <c r="N440" s="64"/>
      <c r="O440" s="64">
        <v>3000</v>
      </c>
      <c r="P440" s="64"/>
      <c r="Q440" s="64"/>
      <c r="R440" s="64"/>
      <c r="S440" s="64"/>
      <c r="T440" s="64">
        <f t="shared" si="98"/>
        <v>10000</v>
      </c>
      <c r="U440" s="64">
        <f t="shared" si="99"/>
        <v>4000</v>
      </c>
      <c r="V440" s="192"/>
      <c r="W440" s="192"/>
    </row>
    <row r="441" spans="1:21" ht="12.75">
      <c r="A441" s="15"/>
      <c r="B441" s="57" t="s">
        <v>51</v>
      </c>
      <c r="C441" s="57"/>
      <c r="D441" s="58" t="s">
        <v>52</v>
      </c>
      <c r="E441" s="59">
        <f aca="true" t="shared" si="100" ref="E441:S441">SUM(E442:E450)</f>
        <v>77779</v>
      </c>
      <c r="F441" s="59">
        <f t="shared" si="100"/>
        <v>0</v>
      </c>
      <c r="G441" s="59">
        <f t="shared" si="100"/>
        <v>0</v>
      </c>
      <c r="H441" s="59">
        <f t="shared" si="100"/>
        <v>0</v>
      </c>
      <c r="I441" s="59">
        <f t="shared" si="100"/>
        <v>0</v>
      </c>
      <c r="J441" s="59">
        <f t="shared" si="100"/>
        <v>0</v>
      </c>
      <c r="K441" s="59">
        <f t="shared" si="100"/>
        <v>0</v>
      </c>
      <c r="L441" s="59">
        <f t="shared" si="100"/>
        <v>0</v>
      </c>
      <c r="M441" s="59">
        <f t="shared" si="100"/>
        <v>0</v>
      </c>
      <c r="N441" s="59">
        <f t="shared" si="100"/>
        <v>0</v>
      </c>
      <c r="O441" s="59">
        <f t="shared" si="100"/>
        <v>0</v>
      </c>
      <c r="P441" s="59">
        <f t="shared" si="100"/>
        <v>0</v>
      </c>
      <c r="Q441" s="59">
        <f t="shared" si="100"/>
        <v>0</v>
      </c>
      <c r="R441" s="59">
        <f t="shared" si="100"/>
        <v>0</v>
      </c>
      <c r="S441" s="59">
        <f t="shared" si="100"/>
        <v>0</v>
      </c>
      <c r="T441" s="59">
        <f t="shared" si="98"/>
        <v>77779</v>
      </c>
      <c r="U441" s="59">
        <f t="shared" si="99"/>
        <v>0</v>
      </c>
    </row>
    <row r="442" spans="1:23" s="65" customFormat="1" ht="12.75">
      <c r="A442" s="69"/>
      <c r="B442" s="96"/>
      <c r="C442" s="62" t="s">
        <v>118</v>
      </c>
      <c r="D442" s="63" t="s">
        <v>188</v>
      </c>
      <c r="E442" s="85">
        <v>1370</v>
      </c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>
        <f t="shared" si="98"/>
        <v>1370</v>
      </c>
      <c r="U442" s="64">
        <f t="shared" si="99"/>
        <v>0</v>
      </c>
      <c r="V442" s="192"/>
      <c r="W442" s="192"/>
    </row>
    <row r="443" spans="1:23" s="65" customFormat="1" ht="12.75" hidden="1">
      <c r="A443" s="69"/>
      <c r="B443" s="96"/>
      <c r="C443" s="62" t="s">
        <v>155</v>
      </c>
      <c r="D443" s="63" t="s">
        <v>156</v>
      </c>
      <c r="E443" s="85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>
        <f t="shared" si="98"/>
        <v>0</v>
      </c>
      <c r="U443" s="64">
        <f t="shared" si="99"/>
        <v>0</v>
      </c>
      <c r="V443" s="192"/>
      <c r="W443" s="192"/>
    </row>
    <row r="444" spans="1:23" s="65" customFormat="1" ht="12.75">
      <c r="A444" s="69"/>
      <c r="B444" s="96"/>
      <c r="C444" s="62" t="s">
        <v>75</v>
      </c>
      <c r="D444" s="63" t="s">
        <v>113</v>
      </c>
      <c r="E444" s="85">
        <v>57831</v>
      </c>
      <c r="F444" s="64"/>
      <c r="G444" s="64"/>
      <c r="H444" s="64"/>
      <c r="I444" s="64"/>
      <c r="J444" s="64"/>
      <c r="K444" s="64">
        <v>833</v>
      </c>
      <c r="L444" s="64"/>
      <c r="M444" s="64"/>
      <c r="N444" s="64"/>
      <c r="O444" s="64"/>
      <c r="P444" s="64"/>
      <c r="Q444" s="64"/>
      <c r="R444" s="64"/>
      <c r="S444" s="64"/>
      <c r="T444" s="64">
        <f t="shared" si="98"/>
        <v>58664</v>
      </c>
      <c r="U444" s="64">
        <f t="shared" si="99"/>
        <v>833</v>
      </c>
      <c r="V444" s="192"/>
      <c r="W444" s="192"/>
    </row>
    <row r="445" spans="1:23" s="65" customFormat="1" ht="12.75">
      <c r="A445" s="69"/>
      <c r="B445" s="96"/>
      <c r="C445" s="62" t="s">
        <v>82</v>
      </c>
      <c r="D445" s="63" t="s">
        <v>157</v>
      </c>
      <c r="E445" s="85">
        <v>4625</v>
      </c>
      <c r="F445" s="64"/>
      <c r="G445" s="64"/>
      <c r="H445" s="64"/>
      <c r="I445" s="64"/>
      <c r="J445" s="64"/>
      <c r="K445" s="64">
        <v>-621</v>
      </c>
      <c r="L445" s="64"/>
      <c r="M445" s="64"/>
      <c r="N445" s="64"/>
      <c r="O445" s="64"/>
      <c r="P445" s="64"/>
      <c r="Q445" s="64"/>
      <c r="R445" s="64"/>
      <c r="S445" s="64"/>
      <c r="T445" s="64">
        <f t="shared" si="98"/>
        <v>4004</v>
      </c>
      <c r="U445" s="64">
        <f t="shared" si="99"/>
        <v>-621</v>
      </c>
      <c r="V445" s="192"/>
      <c r="W445" s="192"/>
    </row>
    <row r="446" spans="1:23" s="65" customFormat="1" ht="12.75">
      <c r="A446" s="69"/>
      <c r="B446" s="96"/>
      <c r="C446" s="62" t="s">
        <v>87</v>
      </c>
      <c r="D446" s="63" t="s">
        <v>114</v>
      </c>
      <c r="E446" s="85">
        <v>10470</v>
      </c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>
        <f t="shared" si="98"/>
        <v>10470</v>
      </c>
      <c r="U446" s="64">
        <f t="shared" si="99"/>
        <v>0</v>
      </c>
      <c r="V446" s="192"/>
      <c r="W446" s="192"/>
    </row>
    <row r="447" spans="1:23" s="65" customFormat="1" ht="12.75">
      <c r="A447" s="69"/>
      <c r="B447" s="96"/>
      <c r="C447" s="62" t="s">
        <v>89</v>
      </c>
      <c r="D447" s="63" t="s">
        <v>143</v>
      </c>
      <c r="E447" s="85">
        <v>783</v>
      </c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>
        <f t="shared" si="98"/>
        <v>783</v>
      </c>
      <c r="U447" s="64">
        <f t="shared" si="99"/>
        <v>0</v>
      </c>
      <c r="V447" s="192"/>
      <c r="W447" s="192"/>
    </row>
    <row r="448" spans="1:23" s="65" customFormat="1" ht="12.75">
      <c r="A448" s="69"/>
      <c r="B448" s="96"/>
      <c r="C448" s="62" t="s">
        <v>121</v>
      </c>
      <c r="D448" s="63" t="s">
        <v>122</v>
      </c>
      <c r="E448" s="85">
        <v>300</v>
      </c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>
        <f t="shared" si="98"/>
        <v>300</v>
      </c>
      <c r="U448" s="64">
        <f t="shared" si="99"/>
        <v>0</v>
      </c>
      <c r="V448" s="192"/>
      <c r="W448" s="192"/>
    </row>
    <row r="449" spans="1:23" s="65" customFormat="1" ht="12.75" hidden="1">
      <c r="A449" s="69"/>
      <c r="B449" s="96"/>
      <c r="C449" s="62" t="s">
        <v>80</v>
      </c>
      <c r="D449" s="63" t="s">
        <v>79</v>
      </c>
      <c r="E449" s="85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>
        <f t="shared" si="98"/>
        <v>0</v>
      </c>
      <c r="U449" s="64">
        <f t="shared" si="99"/>
        <v>0</v>
      </c>
      <c r="V449" s="192"/>
      <c r="W449" s="192"/>
    </row>
    <row r="450" spans="1:23" s="65" customFormat="1" ht="12.75">
      <c r="A450" s="69"/>
      <c r="B450" s="96"/>
      <c r="C450" s="62" t="s">
        <v>92</v>
      </c>
      <c r="D450" s="63" t="s">
        <v>187</v>
      </c>
      <c r="E450" s="85">
        <v>2400</v>
      </c>
      <c r="F450" s="64"/>
      <c r="G450" s="64"/>
      <c r="H450" s="64"/>
      <c r="I450" s="64"/>
      <c r="J450" s="64"/>
      <c r="K450" s="64">
        <v>-212</v>
      </c>
      <c r="L450" s="64"/>
      <c r="M450" s="64"/>
      <c r="N450" s="64"/>
      <c r="O450" s="64"/>
      <c r="P450" s="64"/>
      <c r="Q450" s="64"/>
      <c r="R450" s="64"/>
      <c r="S450" s="64"/>
      <c r="T450" s="64">
        <f t="shared" si="98"/>
        <v>2188</v>
      </c>
      <c r="U450" s="64">
        <f t="shared" si="99"/>
        <v>-212</v>
      </c>
      <c r="V450" s="192"/>
      <c r="W450" s="192"/>
    </row>
    <row r="451" spans="1:21" ht="12.75">
      <c r="A451" s="15"/>
      <c r="B451" s="57" t="s">
        <v>55</v>
      </c>
      <c r="C451" s="57"/>
      <c r="D451" s="58" t="s">
        <v>385</v>
      </c>
      <c r="E451" s="59">
        <f>SUM(E452:E463)</f>
        <v>353124</v>
      </c>
      <c r="F451" s="59">
        <f aca="true" t="shared" si="101" ref="F451:T451">SUM(F452:F463)</f>
        <v>0</v>
      </c>
      <c r="G451" s="59">
        <f t="shared" si="101"/>
        <v>7453229</v>
      </c>
      <c r="H451" s="59">
        <f t="shared" si="101"/>
        <v>-3632</v>
      </c>
      <c r="I451" s="59">
        <f t="shared" si="101"/>
        <v>0</v>
      </c>
      <c r="J451" s="59">
        <f t="shared" si="101"/>
        <v>0</v>
      </c>
      <c r="K451" s="59">
        <f t="shared" si="101"/>
        <v>-7453112</v>
      </c>
      <c r="L451" s="59">
        <f t="shared" si="101"/>
        <v>0</v>
      </c>
      <c r="M451" s="59">
        <f t="shared" si="101"/>
        <v>0</v>
      </c>
      <c r="N451" s="59">
        <f t="shared" si="101"/>
        <v>0</v>
      </c>
      <c r="O451" s="59">
        <f t="shared" si="101"/>
        <v>165</v>
      </c>
      <c r="P451" s="59">
        <f t="shared" si="101"/>
        <v>0</v>
      </c>
      <c r="Q451" s="59">
        <f t="shared" si="101"/>
        <v>0</v>
      </c>
      <c r="R451" s="59">
        <f t="shared" si="101"/>
        <v>0</v>
      </c>
      <c r="S451" s="59">
        <f t="shared" si="101"/>
        <v>0</v>
      </c>
      <c r="T451" s="59">
        <f t="shared" si="101"/>
        <v>349774</v>
      </c>
      <c r="U451" s="59">
        <f t="shared" si="99"/>
        <v>-3350</v>
      </c>
    </row>
    <row r="452" spans="1:23" s="65" customFormat="1" ht="12.75">
      <c r="A452" s="69"/>
      <c r="B452" s="96"/>
      <c r="C452" s="62" t="s">
        <v>155</v>
      </c>
      <c r="D452" s="63" t="s">
        <v>156</v>
      </c>
      <c r="E452" s="85">
        <v>353124</v>
      </c>
      <c r="F452" s="88"/>
      <c r="G452" s="64">
        <v>7304164</v>
      </c>
      <c r="H452" s="64">
        <v>-3632</v>
      </c>
      <c r="I452" s="64"/>
      <c r="J452" s="64"/>
      <c r="K452" s="64">
        <v>-7304164</v>
      </c>
      <c r="L452" s="64"/>
      <c r="M452" s="64"/>
      <c r="N452" s="64"/>
      <c r="O452" s="64"/>
      <c r="P452" s="64"/>
      <c r="Q452" s="64"/>
      <c r="R452" s="64"/>
      <c r="S452" s="64"/>
      <c r="T452" s="64">
        <f aca="true" t="shared" si="102" ref="T452:T462">SUM(E452:S452)</f>
        <v>349492</v>
      </c>
      <c r="U452" s="64">
        <f aca="true" t="shared" si="103" ref="U452:U462">SUM(F452:S452)</f>
        <v>-3632</v>
      </c>
      <c r="V452" s="192"/>
      <c r="W452" s="192"/>
    </row>
    <row r="453" spans="1:23" s="65" customFormat="1" ht="12.75">
      <c r="A453" s="69"/>
      <c r="B453" s="96"/>
      <c r="C453" s="62" t="s">
        <v>75</v>
      </c>
      <c r="D453" s="63" t="s">
        <v>113</v>
      </c>
      <c r="E453" s="85">
        <v>0</v>
      </c>
      <c r="F453" s="88"/>
      <c r="G453" s="64">
        <v>58902</v>
      </c>
      <c r="H453" s="64"/>
      <c r="I453" s="64"/>
      <c r="J453" s="64"/>
      <c r="K453" s="64">
        <v>-58805</v>
      </c>
      <c r="L453" s="64"/>
      <c r="M453" s="64"/>
      <c r="N453" s="64"/>
      <c r="O453" s="64">
        <v>139</v>
      </c>
      <c r="P453" s="64"/>
      <c r="Q453" s="64"/>
      <c r="R453" s="64"/>
      <c r="S453" s="64"/>
      <c r="T453" s="64">
        <f t="shared" si="102"/>
        <v>236</v>
      </c>
      <c r="U453" s="64">
        <f t="shared" si="103"/>
        <v>236</v>
      </c>
      <c r="V453" s="192"/>
      <c r="W453" s="192"/>
    </row>
    <row r="454" spans="1:23" s="65" customFormat="1" ht="12.75">
      <c r="A454" s="69"/>
      <c r="B454" s="96"/>
      <c r="C454" s="62" t="s">
        <v>87</v>
      </c>
      <c r="D454" s="63" t="s">
        <v>114</v>
      </c>
      <c r="E454" s="85">
        <v>0</v>
      </c>
      <c r="F454" s="88"/>
      <c r="G454" s="64">
        <v>10143</v>
      </c>
      <c r="H454" s="64"/>
      <c r="I454" s="64"/>
      <c r="J454" s="64"/>
      <c r="K454" s="64">
        <v>-10126</v>
      </c>
      <c r="L454" s="64"/>
      <c r="M454" s="64"/>
      <c r="N454" s="64"/>
      <c r="O454" s="64">
        <v>23</v>
      </c>
      <c r="P454" s="64"/>
      <c r="Q454" s="64"/>
      <c r="R454" s="64"/>
      <c r="S454" s="64"/>
      <c r="T454" s="64">
        <f t="shared" si="102"/>
        <v>40</v>
      </c>
      <c r="U454" s="64">
        <f t="shared" si="103"/>
        <v>40</v>
      </c>
      <c r="V454" s="192"/>
      <c r="W454" s="192"/>
    </row>
    <row r="455" spans="1:23" s="65" customFormat="1" ht="12.75">
      <c r="A455" s="69"/>
      <c r="B455" s="96"/>
      <c r="C455" s="62" t="s">
        <v>89</v>
      </c>
      <c r="D455" s="63" t="s">
        <v>143</v>
      </c>
      <c r="E455" s="85">
        <v>0</v>
      </c>
      <c r="F455" s="88"/>
      <c r="G455" s="64">
        <v>1443</v>
      </c>
      <c r="H455" s="64"/>
      <c r="I455" s="64"/>
      <c r="J455" s="64"/>
      <c r="K455" s="64">
        <v>-1440</v>
      </c>
      <c r="L455" s="64"/>
      <c r="M455" s="64"/>
      <c r="N455" s="64"/>
      <c r="O455" s="64">
        <v>3</v>
      </c>
      <c r="P455" s="64"/>
      <c r="Q455" s="64"/>
      <c r="R455" s="64"/>
      <c r="S455" s="64"/>
      <c r="T455" s="64">
        <f t="shared" si="102"/>
        <v>6</v>
      </c>
      <c r="U455" s="64">
        <f t="shared" si="103"/>
        <v>6</v>
      </c>
      <c r="V455" s="192"/>
      <c r="W455" s="192"/>
    </row>
    <row r="456" spans="1:23" s="65" customFormat="1" ht="12.75">
      <c r="A456" s="69"/>
      <c r="B456" s="96"/>
      <c r="C456" s="62" t="s">
        <v>90</v>
      </c>
      <c r="D456" s="63" t="s">
        <v>91</v>
      </c>
      <c r="E456" s="85">
        <v>0</v>
      </c>
      <c r="F456" s="88"/>
      <c r="G456" s="64">
        <v>40000</v>
      </c>
      <c r="H456" s="64"/>
      <c r="I456" s="64"/>
      <c r="J456" s="64"/>
      <c r="K456" s="64">
        <v>-40000</v>
      </c>
      <c r="L456" s="64"/>
      <c r="M456" s="64"/>
      <c r="N456" s="64"/>
      <c r="O456" s="64"/>
      <c r="P456" s="64"/>
      <c r="Q456" s="64"/>
      <c r="R456" s="64"/>
      <c r="S456" s="64"/>
      <c r="T456" s="64">
        <f t="shared" si="102"/>
        <v>0</v>
      </c>
      <c r="U456" s="64">
        <f t="shared" si="103"/>
        <v>0</v>
      </c>
      <c r="V456" s="192"/>
      <c r="W456" s="192"/>
    </row>
    <row r="457" spans="1:23" s="65" customFormat="1" ht="12.75">
      <c r="A457" s="69"/>
      <c r="B457" s="96"/>
      <c r="C457" s="62" t="s">
        <v>76</v>
      </c>
      <c r="D457" s="63" t="s">
        <v>77</v>
      </c>
      <c r="E457" s="85">
        <v>0</v>
      </c>
      <c r="F457" s="88"/>
      <c r="G457" s="64">
        <v>10000</v>
      </c>
      <c r="H457" s="64"/>
      <c r="I457" s="64"/>
      <c r="J457" s="64"/>
      <c r="K457" s="64">
        <v>-10000</v>
      </c>
      <c r="L457" s="64"/>
      <c r="M457" s="64"/>
      <c r="N457" s="64"/>
      <c r="O457" s="64"/>
      <c r="P457" s="64"/>
      <c r="Q457" s="64"/>
      <c r="R457" s="64"/>
      <c r="S457" s="64"/>
      <c r="T457" s="64">
        <f t="shared" si="102"/>
        <v>0</v>
      </c>
      <c r="U457" s="64">
        <f t="shared" si="103"/>
        <v>0</v>
      </c>
      <c r="V457" s="192"/>
      <c r="W457" s="192"/>
    </row>
    <row r="458" spans="1:23" s="65" customFormat="1" ht="12.75">
      <c r="A458" s="69"/>
      <c r="B458" s="96"/>
      <c r="C458" s="62" t="s">
        <v>121</v>
      </c>
      <c r="D458" s="63" t="s">
        <v>122</v>
      </c>
      <c r="E458" s="85">
        <v>0</v>
      </c>
      <c r="F458" s="88"/>
      <c r="G458" s="64">
        <v>300</v>
      </c>
      <c r="H458" s="64"/>
      <c r="I458" s="64"/>
      <c r="J458" s="64"/>
      <c r="K458" s="64">
        <v>-300</v>
      </c>
      <c r="L458" s="64"/>
      <c r="M458" s="64"/>
      <c r="N458" s="64"/>
      <c r="O458" s="64"/>
      <c r="P458" s="64"/>
      <c r="Q458" s="64"/>
      <c r="R458" s="64"/>
      <c r="S458" s="64"/>
      <c r="T458" s="64">
        <f t="shared" si="102"/>
        <v>0</v>
      </c>
      <c r="U458" s="64">
        <f t="shared" si="103"/>
        <v>0</v>
      </c>
      <c r="V458" s="192"/>
      <c r="W458" s="192"/>
    </row>
    <row r="459" spans="1:23" s="65" customFormat="1" ht="12.75">
      <c r="A459" s="69"/>
      <c r="B459" s="96"/>
      <c r="C459" s="62" t="s">
        <v>80</v>
      </c>
      <c r="D459" s="63" t="s">
        <v>79</v>
      </c>
      <c r="E459" s="85">
        <v>0</v>
      </c>
      <c r="F459" s="88"/>
      <c r="G459" s="64">
        <v>7000</v>
      </c>
      <c r="H459" s="64"/>
      <c r="I459" s="64"/>
      <c r="J459" s="64"/>
      <c r="K459" s="64">
        <v>-7000</v>
      </c>
      <c r="L459" s="64"/>
      <c r="M459" s="64"/>
      <c r="N459" s="64"/>
      <c r="O459" s="64"/>
      <c r="P459" s="64"/>
      <c r="Q459" s="64"/>
      <c r="R459" s="64"/>
      <c r="S459" s="64"/>
      <c r="T459" s="64">
        <f t="shared" si="102"/>
        <v>0</v>
      </c>
      <c r="U459" s="64">
        <f t="shared" si="103"/>
        <v>0</v>
      </c>
      <c r="V459" s="192"/>
      <c r="W459" s="192"/>
    </row>
    <row r="460" spans="1:23" s="65" customFormat="1" ht="20.25">
      <c r="A460" s="69"/>
      <c r="B460" s="96"/>
      <c r="C460" s="62" t="s">
        <v>185</v>
      </c>
      <c r="D460" s="63" t="s">
        <v>253</v>
      </c>
      <c r="E460" s="85">
        <v>0</v>
      </c>
      <c r="F460" s="88"/>
      <c r="G460" s="64">
        <v>16000</v>
      </c>
      <c r="H460" s="64"/>
      <c r="I460" s="64"/>
      <c r="J460" s="64"/>
      <c r="K460" s="64">
        <v>-16000</v>
      </c>
      <c r="L460" s="64"/>
      <c r="M460" s="64"/>
      <c r="N460" s="64"/>
      <c r="O460" s="64"/>
      <c r="P460" s="64"/>
      <c r="Q460" s="64"/>
      <c r="R460" s="64"/>
      <c r="S460" s="64"/>
      <c r="T460" s="64">
        <f t="shared" si="102"/>
        <v>0</v>
      </c>
      <c r="U460" s="64">
        <f t="shared" si="103"/>
        <v>0</v>
      </c>
      <c r="V460" s="192"/>
      <c r="W460" s="192"/>
    </row>
    <row r="461" spans="1:23" s="65" customFormat="1" ht="12.75">
      <c r="A461" s="69"/>
      <c r="B461" s="96"/>
      <c r="C461" s="62" t="s">
        <v>116</v>
      </c>
      <c r="D461" s="63" t="s">
        <v>117</v>
      </c>
      <c r="E461" s="85">
        <v>0</v>
      </c>
      <c r="F461" s="88"/>
      <c r="G461" s="64">
        <v>250</v>
      </c>
      <c r="H461" s="64"/>
      <c r="I461" s="64"/>
      <c r="J461" s="64"/>
      <c r="K461" s="64">
        <v>-250</v>
      </c>
      <c r="L461" s="64"/>
      <c r="M461" s="64"/>
      <c r="N461" s="64"/>
      <c r="O461" s="64"/>
      <c r="P461" s="64"/>
      <c r="Q461" s="64"/>
      <c r="R461" s="64"/>
      <c r="S461" s="64"/>
      <c r="T461" s="64">
        <f t="shared" si="102"/>
        <v>0</v>
      </c>
      <c r="U461" s="64">
        <f t="shared" si="103"/>
        <v>0</v>
      </c>
      <c r="V461" s="192"/>
      <c r="W461" s="192"/>
    </row>
    <row r="462" spans="1:23" s="65" customFormat="1" ht="12.75">
      <c r="A462" s="69"/>
      <c r="B462" s="96"/>
      <c r="C462" s="62" t="s">
        <v>92</v>
      </c>
      <c r="D462" s="63" t="s">
        <v>187</v>
      </c>
      <c r="E462" s="85">
        <v>0</v>
      </c>
      <c r="F462" s="88"/>
      <c r="G462" s="64">
        <v>1827</v>
      </c>
      <c r="H462" s="64"/>
      <c r="I462" s="64"/>
      <c r="J462" s="64"/>
      <c r="K462" s="64">
        <v>-1827</v>
      </c>
      <c r="L462" s="64"/>
      <c r="M462" s="64"/>
      <c r="N462" s="64"/>
      <c r="O462" s="64"/>
      <c r="P462" s="64"/>
      <c r="Q462" s="64"/>
      <c r="R462" s="64"/>
      <c r="S462" s="64"/>
      <c r="T462" s="64">
        <f t="shared" si="102"/>
        <v>0</v>
      </c>
      <c r="U462" s="64">
        <f t="shared" si="103"/>
        <v>0</v>
      </c>
      <c r="V462" s="192"/>
      <c r="W462" s="192"/>
    </row>
    <row r="463" spans="1:23" s="65" customFormat="1" ht="21" thickBot="1">
      <c r="A463" s="69"/>
      <c r="B463" s="96"/>
      <c r="C463" s="62" t="s">
        <v>224</v>
      </c>
      <c r="D463" s="63" t="s">
        <v>225</v>
      </c>
      <c r="E463" s="85">
        <v>0</v>
      </c>
      <c r="F463" s="88"/>
      <c r="G463" s="64">
        <v>3200</v>
      </c>
      <c r="H463" s="64"/>
      <c r="I463" s="64"/>
      <c r="J463" s="64"/>
      <c r="K463" s="64">
        <v>-3200</v>
      </c>
      <c r="L463" s="64"/>
      <c r="M463" s="64"/>
      <c r="N463" s="64"/>
      <c r="O463" s="64"/>
      <c r="P463" s="64"/>
      <c r="Q463" s="64"/>
      <c r="R463" s="64"/>
      <c r="S463" s="64"/>
      <c r="T463" s="64">
        <f t="shared" si="98"/>
        <v>0</v>
      </c>
      <c r="U463" s="64">
        <f t="shared" si="99"/>
        <v>0</v>
      </c>
      <c r="V463" s="192"/>
      <c r="W463" s="192"/>
    </row>
    <row r="464" spans="1:23" s="14" customFormat="1" ht="12.75" hidden="1">
      <c r="A464" s="45" t="s">
        <v>267</v>
      </c>
      <c r="B464" s="46"/>
      <c r="C464" s="46"/>
      <c r="D464" s="47" t="s">
        <v>269</v>
      </c>
      <c r="E464" s="49">
        <f aca="true" t="shared" si="104" ref="E464:U464">E465</f>
        <v>0</v>
      </c>
      <c r="F464" s="49">
        <f t="shared" si="104"/>
        <v>0</v>
      </c>
      <c r="G464" s="49">
        <f t="shared" si="104"/>
        <v>0</v>
      </c>
      <c r="H464" s="49">
        <f t="shared" si="104"/>
        <v>0</v>
      </c>
      <c r="I464" s="49">
        <f t="shared" si="104"/>
        <v>0</v>
      </c>
      <c r="J464" s="49">
        <f t="shared" si="104"/>
        <v>0</v>
      </c>
      <c r="K464" s="49">
        <f t="shared" si="104"/>
        <v>0</v>
      </c>
      <c r="L464" s="49">
        <f t="shared" si="104"/>
        <v>0</v>
      </c>
      <c r="M464" s="49">
        <f t="shared" si="104"/>
        <v>0</v>
      </c>
      <c r="N464" s="49">
        <f t="shared" si="104"/>
        <v>0</v>
      </c>
      <c r="O464" s="49">
        <f t="shared" si="104"/>
        <v>0</v>
      </c>
      <c r="P464" s="49">
        <f t="shared" si="104"/>
        <v>0</v>
      </c>
      <c r="Q464" s="49">
        <f t="shared" si="104"/>
        <v>0</v>
      </c>
      <c r="R464" s="49">
        <f t="shared" si="104"/>
        <v>0</v>
      </c>
      <c r="S464" s="49">
        <f t="shared" si="104"/>
        <v>0</v>
      </c>
      <c r="T464" s="49">
        <f t="shared" si="104"/>
        <v>0</v>
      </c>
      <c r="U464" s="49">
        <f t="shared" si="104"/>
        <v>0</v>
      </c>
      <c r="V464" s="193">
        <f>VLOOKUP(A464,'[1]2Wy'!$A$12:$H$774,8,TRUE)</f>
        <v>17734.17</v>
      </c>
      <c r="W464" s="190">
        <f>T464-V464</f>
        <v>-17734.17</v>
      </c>
    </row>
    <row r="465" spans="1:23" s="20" customFormat="1" ht="12.75" hidden="1">
      <c r="A465" s="15"/>
      <c r="B465" s="50" t="s">
        <v>268</v>
      </c>
      <c r="C465" s="50"/>
      <c r="D465" s="51" t="s">
        <v>385</v>
      </c>
      <c r="E465" s="52">
        <f aca="true" t="shared" si="105" ref="E465:S465">SUM(E466:E481)</f>
        <v>0</v>
      </c>
      <c r="F465" s="52">
        <f t="shared" si="105"/>
        <v>0</v>
      </c>
      <c r="G465" s="52">
        <f t="shared" si="105"/>
        <v>0</v>
      </c>
      <c r="H465" s="52">
        <f t="shared" si="105"/>
        <v>0</v>
      </c>
      <c r="I465" s="52">
        <f t="shared" si="105"/>
        <v>0</v>
      </c>
      <c r="J465" s="52">
        <f t="shared" si="105"/>
        <v>0</v>
      </c>
      <c r="K465" s="52">
        <f t="shared" si="105"/>
        <v>0</v>
      </c>
      <c r="L465" s="52">
        <f t="shared" si="105"/>
        <v>0</v>
      </c>
      <c r="M465" s="52">
        <f t="shared" si="105"/>
        <v>0</v>
      </c>
      <c r="N465" s="52">
        <f t="shared" si="105"/>
        <v>0</v>
      </c>
      <c r="O465" s="52">
        <f t="shared" si="105"/>
        <v>0</v>
      </c>
      <c r="P465" s="52">
        <f t="shared" si="105"/>
        <v>0</v>
      </c>
      <c r="Q465" s="52">
        <f t="shared" si="105"/>
        <v>0</v>
      </c>
      <c r="R465" s="52">
        <f t="shared" si="105"/>
        <v>0</v>
      </c>
      <c r="S465" s="52">
        <f t="shared" si="105"/>
        <v>0</v>
      </c>
      <c r="T465" s="52">
        <f aca="true" t="shared" si="106" ref="T465:T481">SUM(E465:S465)</f>
        <v>0</v>
      </c>
      <c r="U465" s="52">
        <f aca="true" t="shared" si="107" ref="U465:U481">SUM(F465:S465)</f>
        <v>0</v>
      </c>
      <c r="V465" s="196"/>
      <c r="W465" s="196"/>
    </row>
    <row r="466" spans="1:23" s="74" customFormat="1" ht="12.75" hidden="1">
      <c r="A466" s="78"/>
      <c r="B466" s="96"/>
      <c r="C466" s="62" t="s">
        <v>196</v>
      </c>
      <c r="D466" s="63" t="s">
        <v>113</v>
      </c>
      <c r="E466" s="85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>
        <f t="shared" si="106"/>
        <v>0</v>
      </c>
      <c r="U466" s="64">
        <f t="shared" si="107"/>
        <v>0</v>
      </c>
      <c r="V466" s="195"/>
      <c r="W466" s="195"/>
    </row>
    <row r="467" spans="1:23" s="74" customFormat="1" ht="13.5" customHeight="1" hidden="1">
      <c r="A467" s="78"/>
      <c r="B467" s="96"/>
      <c r="C467" s="62" t="s">
        <v>270</v>
      </c>
      <c r="D467" s="63" t="s">
        <v>113</v>
      </c>
      <c r="E467" s="85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>
        <f t="shared" si="106"/>
        <v>0</v>
      </c>
      <c r="U467" s="64">
        <f t="shared" si="107"/>
        <v>0</v>
      </c>
      <c r="V467" s="195"/>
      <c r="W467" s="195"/>
    </row>
    <row r="468" spans="1:23" s="74" customFormat="1" ht="13.5" customHeight="1" hidden="1">
      <c r="A468" s="78"/>
      <c r="B468" s="96"/>
      <c r="C468" s="62" t="s">
        <v>419</v>
      </c>
      <c r="D468" s="63" t="s">
        <v>157</v>
      </c>
      <c r="E468" s="85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>
        <f t="shared" si="106"/>
        <v>0</v>
      </c>
      <c r="U468" s="64">
        <f t="shared" si="107"/>
        <v>0</v>
      </c>
      <c r="V468" s="195"/>
      <c r="W468" s="195"/>
    </row>
    <row r="469" spans="1:23" s="74" customFormat="1" ht="13.5" customHeight="1" hidden="1">
      <c r="A469" s="78"/>
      <c r="B469" s="96"/>
      <c r="C469" s="62" t="s">
        <v>420</v>
      </c>
      <c r="D469" s="63" t="s">
        <v>157</v>
      </c>
      <c r="E469" s="85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>
        <f t="shared" si="106"/>
        <v>0</v>
      </c>
      <c r="U469" s="64">
        <f t="shared" si="107"/>
        <v>0</v>
      </c>
      <c r="V469" s="195"/>
      <c r="W469" s="195"/>
    </row>
    <row r="470" spans="1:23" s="74" customFormat="1" ht="12.75" hidden="1">
      <c r="A470" s="78"/>
      <c r="B470" s="96"/>
      <c r="C470" s="62" t="s">
        <v>197</v>
      </c>
      <c r="D470" s="63" t="s">
        <v>114</v>
      </c>
      <c r="E470" s="85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>
        <f t="shared" si="106"/>
        <v>0</v>
      </c>
      <c r="U470" s="64">
        <f t="shared" si="107"/>
        <v>0</v>
      </c>
      <c r="V470" s="195"/>
      <c r="W470" s="195"/>
    </row>
    <row r="471" spans="1:23" s="74" customFormat="1" ht="12.75" hidden="1">
      <c r="A471" s="78"/>
      <c r="B471" s="96"/>
      <c r="C471" s="62" t="s">
        <v>271</v>
      </c>
      <c r="D471" s="63" t="s">
        <v>114</v>
      </c>
      <c r="E471" s="85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>
        <f t="shared" si="106"/>
        <v>0</v>
      </c>
      <c r="U471" s="64">
        <f t="shared" si="107"/>
        <v>0</v>
      </c>
      <c r="V471" s="195"/>
      <c r="W471" s="195"/>
    </row>
    <row r="472" spans="1:23" s="74" customFormat="1" ht="12.75" hidden="1">
      <c r="A472" s="78"/>
      <c r="B472" s="96"/>
      <c r="C472" s="62" t="s">
        <v>198</v>
      </c>
      <c r="D472" s="63" t="s">
        <v>143</v>
      </c>
      <c r="E472" s="85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>
        <f t="shared" si="106"/>
        <v>0</v>
      </c>
      <c r="U472" s="64">
        <f t="shared" si="107"/>
        <v>0</v>
      </c>
      <c r="V472" s="195"/>
      <c r="W472" s="195"/>
    </row>
    <row r="473" spans="1:23" s="74" customFormat="1" ht="12.75" hidden="1">
      <c r="A473" s="78"/>
      <c r="B473" s="96"/>
      <c r="C473" s="62" t="s">
        <v>272</v>
      </c>
      <c r="D473" s="63" t="s">
        <v>143</v>
      </c>
      <c r="E473" s="85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>
        <f t="shared" si="106"/>
        <v>0</v>
      </c>
      <c r="U473" s="64">
        <f t="shared" si="107"/>
        <v>0</v>
      </c>
      <c r="V473" s="195"/>
      <c r="W473" s="195"/>
    </row>
    <row r="474" spans="1:23" s="74" customFormat="1" ht="12.75" hidden="1">
      <c r="A474" s="78"/>
      <c r="B474" s="96"/>
      <c r="C474" s="62" t="s">
        <v>297</v>
      </c>
      <c r="D474" s="63" t="s">
        <v>112</v>
      </c>
      <c r="E474" s="85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>
        <f t="shared" si="106"/>
        <v>0</v>
      </c>
      <c r="U474" s="64">
        <f t="shared" si="107"/>
        <v>0</v>
      </c>
      <c r="V474" s="195"/>
      <c r="W474" s="195"/>
    </row>
    <row r="475" spans="1:23" s="74" customFormat="1" ht="12.75" hidden="1">
      <c r="A475" s="78"/>
      <c r="B475" s="96"/>
      <c r="C475" s="62" t="s">
        <v>312</v>
      </c>
      <c r="D475" s="63" t="s">
        <v>112</v>
      </c>
      <c r="E475" s="85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>
        <f t="shared" si="106"/>
        <v>0</v>
      </c>
      <c r="U475" s="64">
        <f t="shared" si="107"/>
        <v>0</v>
      </c>
      <c r="V475" s="195"/>
      <c r="W475" s="195"/>
    </row>
    <row r="476" spans="1:23" s="74" customFormat="1" ht="12.75" hidden="1">
      <c r="A476" s="78"/>
      <c r="B476" s="96"/>
      <c r="C476" s="62" t="s">
        <v>199</v>
      </c>
      <c r="D476" s="63" t="s">
        <v>91</v>
      </c>
      <c r="E476" s="85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>
        <f t="shared" si="106"/>
        <v>0</v>
      </c>
      <c r="U476" s="64">
        <f t="shared" si="107"/>
        <v>0</v>
      </c>
      <c r="V476" s="195"/>
      <c r="W476" s="195"/>
    </row>
    <row r="477" spans="1:23" s="74" customFormat="1" ht="12.75" hidden="1">
      <c r="A477" s="78"/>
      <c r="B477" s="96"/>
      <c r="C477" s="62" t="s">
        <v>273</v>
      </c>
      <c r="D477" s="63" t="s">
        <v>91</v>
      </c>
      <c r="E477" s="85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>
        <f t="shared" si="106"/>
        <v>0</v>
      </c>
      <c r="U477" s="64">
        <f t="shared" si="107"/>
        <v>0</v>
      </c>
      <c r="V477" s="195"/>
      <c r="W477" s="195"/>
    </row>
    <row r="478" spans="1:23" s="74" customFormat="1" ht="12.75" hidden="1">
      <c r="A478" s="78"/>
      <c r="B478" s="96"/>
      <c r="C478" s="62" t="s">
        <v>200</v>
      </c>
      <c r="D478" s="63" t="s">
        <v>79</v>
      </c>
      <c r="E478" s="85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>
        <f t="shared" si="106"/>
        <v>0</v>
      </c>
      <c r="U478" s="64">
        <f t="shared" si="107"/>
        <v>0</v>
      </c>
      <c r="V478" s="195"/>
      <c r="W478" s="195"/>
    </row>
    <row r="479" spans="1:23" s="74" customFormat="1" ht="12.75" hidden="1">
      <c r="A479" s="78"/>
      <c r="B479" s="96"/>
      <c r="C479" s="62" t="s">
        <v>264</v>
      </c>
      <c r="D479" s="63" t="s">
        <v>79</v>
      </c>
      <c r="E479" s="85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>
        <f t="shared" si="106"/>
        <v>0</v>
      </c>
      <c r="U479" s="64">
        <f t="shared" si="107"/>
        <v>0</v>
      </c>
      <c r="V479" s="195"/>
      <c r="W479" s="195"/>
    </row>
    <row r="480" spans="1:23" s="74" customFormat="1" ht="30" hidden="1">
      <c r="A480" s="78"/>
      <c r="B480" s="96"/>
      <c r="C480" s="62" t="s">
        <v>345</v>
      </c>
      <c r="D480" s="63" t="s">
        <v>337</v>
      </c>
      <c r="E480" s="85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>
        <f t="shared" si="106"/>
        <v>0</v>
      </c>
      <c r="U480" s="64">
        <f t="shared" si="107"/>
        <v>0</v>
      </c>
      <c r="V480" s="195"/>
      <c r="W480" s="195"/>
    </row>
    <row r="481" spans="1:23" s="74" customFormat="1" ht="30.75" hidden="1" thickBot="1">
      <c r="A481" s="78"/>
      <c r="B481" s="96"/>
      <c r="C481" s="62" t="s">
        <v>346</v>
      </c>
      <c r="D481" s="63" t="s">
        <v>337</v>
      </c>
      <c r="E481" s="85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>
        <f t="shared" si="106"/>
        <v>0</v>
      </c>
      <c r="U481" s="64">
        <f t="shared" si="107"/>
        <v>0</v>
      </c>
      <c r="V481" s="195"/>
      <c r="W481" s="195"/>
    </row>
    <row r="482" spans="1:23" s="14" customFormat="1" ht="26.25" customHeight="1">
      <c r="A482" s="45" t="s">
        <v>56</v>
      </c>
      <c r="B482" s="46"/>
      <c r="C482" s="46"/>
      <c r="D482" s="47" t="s">
        <v>57</v>
      </c>
      <c r="E482" s="49">
        <f aca="true" t="shared" si="108" ref="E482:U482">E483+E490</f>
        <v>362234</v>
      </c>
      <c r="F482" s="49">
        <f t="shared" si="108"/>
        <v>0</v>
      </c>
      <c r="G482" s="49">
        <f t="shared" si="108"/>
        <v>0</v>
      </c>
      <c r="H482" s="49">
        <f t="shared" si="108"/>
        <v>0</v>
      </c>
      <c r="I482" s="49">
        <f t="shared" si="108"/>
        <v>220067</v>
      </c>
      <c r="J482" s="49">
        <f t="shared" si="108"/>
        <v>0</v>
      </c>
      <c r="K482" s="49">
        <f t="shared" si="108"/>
        <v>0</v>
      </c>
      <c r="L482" s="49">
        <f t="shared" si="108"/>
        <v>0</v>
      </c>
      <c r="M482" s="49">
        <f t="shared" si="108"/>
        <v>0</v>
      </c>
      <c r="N482" s="49">
        <f t="shared" si="108"/>
        <v>0</v>
      </c>
      <c r="O482" s="49">
        <f t="shared" si="108"/>
        <v>0</v>
      </c>
      <c r="P482" s="49">
        <f t="shared" si="108"/>
        <v>2000</v>
      </c>
      <c r="Q482" s="49">
        <f t="shared" si="108"/>
        <v>0</v>
      </c>
      <c r="R482" s="49">
        <f t="shared" si="108"/>
        <v>0</v>
      </c>
      <c r="S482" s="49">
        <f t="shared" si="108"/>
        <v>0</v>
      </c>
      <c r="T482" s="49">
        <f t="shared" si="108"/>
        <v>584301</v>
      </c>
      <c r="U482" s="49">
        <f t="shared" si="108"/>
        <v>222067</v>
      </c>
      <c r="V482" s="193">
        <f>VLOOKUP(A482,'[2]2Wy'!$A$12:$H$774,8,TRUE)</f>
        <v>676896</v>
      </c>
      <c r="W482" s="190">
        <f>T482-V482</f>
        <v>-92595</v>
      </c>
    </row>
    <row r="483" spans="1:21" ht="12.75">
      <c r="A483" s="15"/>
      <c r="B483" s="57" t="s">
        <v>160</v>
      </c>
      <c r="C483" s="57"/>
      <c r="D483" s="58" t="s">
        <v>161</v>
      </c>
      <c r="E483" s="59">
        <f aca="true" t="shared" si="109" ref="E483:S483">SUM(E484:E489)</f>
        <v>148734</v>
      </c>
      <c r="F483" s="59">
        <f t="shared" si="109"/>
        <v>0</v>
      </c>
      <c r="G483" s="59">
        <f t="shared" si="109"/>
        <v>0</v>
      </c>
      <c r="H483" s="59">
        <f t="shared" si="109"/>
        <v>0</v>
      </c>
      <c r="I483" s="59">
        <f t="shared" si="109"/>
        <v>0</v>
      </c>
      <c r="J483" s="59">
        <f t="shared" si="109"/>
        <v>0</v>
      </c>
      <c r="K483" s="59">
        <f t="shared" si="109"/>
        <v>0</v>
      </c>
      <c r="L483" s="59">
        <f t="shared" si="109"/>
        <v>0</v>
      </c>
      <c r="M483" s="59">
        <f t="shared" si="109"/>
        <v>0</v>
      </c>
      <c r="N483" s="59">
        <f t="shared" si="109"/>
        <v>0</v>
      </c>
      <c r="O483" s="59">
        <f t="shared" si="109"/>
        <v>0</v>
      </c>
      <c r="P483" s="59">
        <f t="shared" si="109"/>
        <v>0</v>
      </c>
      <c r="Q483" s="59">
        <f t="shared" si="109"/>
        <v>0</v>
      </c>
      <c r="R483" s="59">
        <f t="shared" si="109"/>
        <v>0</v>
      </c>
      <c r="S483" s="59">
        <f t="shared" si="109"/>
        <v>0</v>
      </c>
      <c r="T483" s="59">
        <f aca="true" t="shared" si="110" ref="T483:T492">SUM(E483:S483)</f>
        <v>148734</v>
      </c>
      <c r="U483" s="59">
        <f aca="true" t="shared" si="111" ref="U483:U492">SUM(F483:S483)</f>
        <v>0</v>
      </c>
    </row>
    <row r="484" spans="1:23" s="65" customFormat="1" ht="12.75">
      <c r="A484" s="69"/>
      <c r="B484" s="96"/>
      <c r="C484" s="62" t="s">
        <v>118</v>
      </c>
      <c r="D484" s="63" t="s">
        <v>188</v>
      </c>
      <c r="E484" s="85">
        <v>8796</v>
      </c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>
        <f t="shared" si="110"/>
        <v>8796</v>
      </c>
      <c r="U484" s="64">
        <f t="shared" si="111"/>
        <v>0</v>
      </c>
      <c r="V484" s="192"/>
      <c r="W484" s="192"/>
    </row>
    <row r="485" spans="1:23" s="65" customFormat="1" ht="12.75">
      <c r="A485" s="69"/>
      <c r="B485" s="96"/>
      <c r="C485" s="62" t="s">
        <v>75</v>
      </c>
      <c r="D485" s="63" t="s">
        <v>113</v>
      </c>
      <c r="E485" s="85">
        <v>100722</v>
      </c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>
        <f t="shared" si="110"/>
        <v>100722</v>
      </c>
      <c r="U485" s="64">
        <f t="shared" si="111"/>
        <v>0</v>
      </c>
      <c r="V485" s="192"/>
      <c r="W485" s="192"/>
    </row>
    <row r="486" spans="1:23" s="65" customFormat="1" ht="12.75">
      <c r="A486" s="69"/>
      <c r="B486" s="96"/>
      <c r="C486" s="62" t="s">
        <v>82</v>
      </c>
      <c r="D486" s="63" t="s">
        <v>157</v>
      </c>
      <c r="E486" s="85">
        <v>10132</v>
      </c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>
        <f t="shared" si="110"/>
        <v>10132</v>
      </c>
      <c r="U486" s="64">
        <f t="shared" si="111"/>
        <v>0</v>
      </c>
      <c r="V486" s="192"/>
      <c r="W486" s="192"/>
    </row>
    <row r="487" spans="1:23" s="65" customFormat="1" ht="12.75">
      <c r="A487" s="69"/>
      <c r="B487" s="96"/>
      <c r="C487" s="62" t="s">
        <v>87</v>
      </c>
      <c r="D487" s="63" t="s">
        <v>114</v>
      </c>
      <c r="E487" s="85">
        <v>20409</v>
      </c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>
        <f t="shared" si="110"/>
        <v>20409</v>
      </c>
      <c r="U487" s="64">
        <f t="shared" si="111"/>
        <v>0</v>
      </c>
      <c r="V487" s="192"/>
      <c r="W487" s="192"/>
    </row>
    <row r="488" spans="1:23" s="65" customFormat="1" ht="12.75">
      <c r="A488" s="69"/>
      <c r="B488" s="96"/>
      <c r="C488" s="62" t="s">
        <v>89</v>
      </c>
      <c r="D488" s="63" t="s">
        <v>143</v>
      </c>
      <c r="E488" s="85">
        <v>2915</v>
      </c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>
        <f t="shared" si="110"/>
        <v>2915</v>
      </c>
      <c r="U488" s="64">
        <f t="shared" si="111"/>
        <v>0</v>
      </c>
      <c r="V488" s="192"/>
      <c r="W488" s="192"/>
    </row>
    <row r="489" spans="1:23" s="65" customFormat="1" ht="12.75">
      <c r="A489" s="69"/>
      <c r="B489" s="96"/>
      <c r="C489" s="62" t="s">
        <v>92</v>
      </c>
      <c r="D489" s="63" t="s">
        <v>187</v>
      </c>
      <c r="E489" s="85">
        <v>5760</v>
      </c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>
        <f t="shared" si="110"/>
        <v>5760</v>
      </c>
      <c r="U489" s="64">
        <f t="shared" si="111"/>
        <v>0</v>
      </c>
      <c r="V489" s="192"/>
      <c r="W489" s="192"/>
    </row>
    <row r="490" spans="1:21" ht="12.75">
      <c r="A490" s="15"/>
      <c r="B490" s="57" t="s">
        <v>58</v>
      </c>
      <c r="C490" s="57"/>
      <c r="D490" s="58" t="s">
        <v>59</v>
      </c>
      <c r="E490" s="59">
        <f aca="true" t="shared" si="112" ref="E490:S490">SUM(E491:E492)</f>
        <v>213500</v>
      </c>
      <c r="F490" s="59">
        <f t="shared" si="112"/>
        <v>0</v>
      </c>
      <c r="G490" s="59">
        <f t="shared" si="112"/>
        <v>0</v>
      </c>
      <c r="H490" s="59">
        <f t="shared" si="112"/>
        <v>0</v>
      </c>
      <c r="I490" s="59">
        <f t="shared" si="112"/>
        <v>220067</v>
      </c>
      <c r="J490" s="59">
        <f t="shared" si="112"/>
        <v>0</v>
      </c>
      <c r="K490" s="59">
        <f t="shared" si="112"/>
        <v>0</v>
      </c>
      <c r="L490" s="59">
        <f t="shared" si="112"/>
        <v>0</v>
      </c>
      <c r="M490" s="59">
        <f t="shared" si="112"/>
        <v>0</v>
      </c>
      <c r="N490" s="59">
        <f t="shared" si="112"/>
        <v>0</v>
      </c>
      <c r="O490" s="59">
        <f t="shared" si="112"/>
        <v>0</v>
      </c>
      <c r="P490" s="59">
        <f t="shared" si="112"/>
        <v>2000</v>
      </c>
      <c r="Q490" s="59">
        <f t="shared" si="112"/>
        <v>0</v>
      </c>
      <c r="R490" s="59">
        <f t="shared" si="112"/>
        <v>0</v>
      </c>
      <c r="S490" s="59">
        <f t="shared" si="112"/>
        <v>0</v>
      </c>
      <c r="T490" s="59">
        <f t="shared" si="110"/>
        <v>435567</v>
      </c>
      <c r="U490" s="59">
        <f t="shared" si="111"/>
        <v>222067</v>
      </c>
    </row>
    <row r="491" spans="1:23" s="65" customFormat="1" ht="12.75">
      <c r="A491" s="69"/>
      <c r="B491" s="96"/>
      <c r="C491" s="62" t="s">
        <v>162</v>
      </c>
      <c r="D491" s="63" t="s">
        <v>212</v>
      </c>
      <c r="E491" s="85">
        <v>210000</v>
      </c>
      <c r="F491" s="64"/>
      <c r="G491" s="64"/>
      <c r="H491" s="64"/>
      <c r="I491" s="64">
        <v>220067</v>
      </c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>
        <f t="shared" si="110"/>
        <v>430067</v>
      </c>
      <c r="U491" s="64">
        <f t="shared" si="111"/>
        <v>220067</v>
      </c>
      <c r="V491" s="192"/>
      <c r="W491" s="192"/>
    </row>
    <row r="492" spans="1:23" s="65" customFormat="1" ht="13.5" thickBot="1">
      <c r="A492" s="69"/>
      <c r="B492" s="96"/>
      <c r="C492" s="62" t="s">
        <v>163</v>
      </c>
      <c r="D492" s="63" t="s">
        <v>164</v>
      </c>
      <c r="E492" s="85">
        <v>3500</v>
      </c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>
        <f>2257-257</f>
        <v>2000</v>
      </c>
      <c r="Q492" s="64"/>
      <c r="R492" s="64"/>
      <c r="S492" s="64"/>
      <c r="T492" s="64">
        <f t="shared" si="110"/>
        <v>5500</v>
      </c>
      <c r="U492" s="64">
        <f t="shared" si="111"/>
        <v>2000</v>
      </c>
      <c r="V492" s="192"/>
      <c r="W492" s="192"/>
    </row>
    <row r="493" spans="1:23" ht="12.75">
      <c r="A493" s="45" t="s">
        <v>60</v>
      </c>
      <c r="B493" s="46"/>
      <c r="C493" s="46"/>
      <c r="D493" s="47" t="s">
        <v>61</v>
      </c>
      <c r="E493" s="49">
        <f aca="true" t="shared" si="113" ref="E493:T493">E521+E529+E508+E494+E519</f>
        <v>3319936</v>
      </c>
      <c r="F493" s="49">
        <f t="shared" si="113"/>
        <v>127000</v>
      </c>
      <c r="G493" s="49">
        <f t="shared" si="113"/>
        <v>-119500</v>
      </c>
      <c r="H493" s="49">
        <f t="shared" si="113"/>
        <v>0</v>
      </c>
      <c r="I493" s="49">
        <f t="shared" si="113"/>
        <v>-23000</v>
      </c>
      <c r="J493" s="49">
        <f t="shared" si="113"/>
        <v>0</v>
      </c>
      <c r="K493" s="49">
        <f t="shared" si="113"/>
        <v>53275</v>
      </c>
      <c r="L493" s="49">
        <f t="shared" si="113"/>
        <v>-50000</v>
      </c>
      <c r="M493" s="49">
        <f t="shared" si="113"/>
        <v>0</v>
      </c>
      <c r="N493" s="49">
        <f t="shared" si="113"/>
        <v>0</v>
      </c>
      <c r="O493" s="49">
        <f t="shared" si="113"/>
        <v>0</v>
      </c>
      <c r="P493" s="49">
        <f t="shared" si="113"/>
        <v>-274423.18</v>
      </c>
      <c r="Q493" s="49">
        <f t="shared" si="113"/>
        <v>0</v>
      </c>
      <c r="R493" s="49">
        <f t="shared" si="113"/>
        <v>0</v>
      </c>
      <c r="S493" s="49">
        <f t="shared" si="113"/>
        <v>0</v>
      </c>
      <c r="T493" s="49">
        <f t="shared" si="113"/>
        <v>3033287.82</v>
      </c>
      <c r="U493" s="49">
        <f>U521+U529+U508+U494</f>
        <v>-286648.18</v>
      </c>
      <c r="V493" s="193">
        <f>VLOOKUP(A493,'[2]2Wy'!$A$12:$H$774,8,TRUE)</f>
        <v>3000097.82</v>
      </c>
      <c r="W493" s="190">
        <f>T493-V493</f>
        <v>33190</v>
      </c>
    </row>
    <row r="494" spans="1:21" ht="12.75">
      <c r="A494" s="15"/>
      <c r="B494" s="57" t="s">
        <v>283</v>
      </c>
      <c r="C494" s="57"/>
      <c r="D494" s="58" t="s">
        <v>284</v>
      </c>
      <c r="E494" s="59">
        <f aca="true" t="shared" si="114" ref="E494:S494">SUM(E495:E497)</f>
        <v>515060</v>
      </c>
      <c r="F494" s="59">
        <f t="shared" si="114"/>
        <v>50000</v>
      </c>
      <c r="G494" s="59">
        <f t="shared" si="114"/>
        <v>0</v>
      </c>
      <c r="H494" s="59">
        <f t="shared" si="114"/>
        <v>0</v>
      </c>
      <c r="I494" s="59">
        <f t="shared" si="114"/>
        <v>0</v>
      </c>
      <c r="J494" s="59">
        <f t="shared" si="114"/>
        <v>0</v>
      </c>
      <c r="K494" s="59">
        <f t="shared" si="114"/>
        <v>0</v>
      </c>
      <c r="L494" s="59">
        <f t="shared" si="114"/>
        <v>0</v>
      </c>
      <c r="M494" s="59">
        <f t="shared" si="114"/>
        <v>0</v>
      </c>
      <c r="N494" s="59">
        <f t="shared" si="114"/>
        <v>0</v>
      </c>
      <c r="O494" s="59">
        <f t="shared" si="114"/>
        <v>0</v>
      </c>
      <c r="P494" s="59">
        <f t="shared" si="114"/>
        <v>-274423.18</v>
      </c>
      <c r="Q494" s="59">
        <f t="shared" si="114"/>
        <v>0</v>
      </c>
      <c r="R494" s="59">
        <f t="shared" si="114"/>
        <v>0</v>
      </c>
      <c r="S494" s="59">
        <f t="shared" si="114"/>
        <v>0</v>
      </c>
      <c r="T494" s="59">
        <f aca="true" t="shared" si="115" ref="T494:T544">SUM(E494:S494)</f>
        <v>290636.82</v>
      </c>
      <c r="U494" s="59">
        <f aca="true" t="shared" si="116" ref="U494:U544">SUM(F494:S494)</f>
        <v>-224423.18</v>
      </c>
    </row>
    <row r="495" spans="1:23" s="65" customFormat="1" ht="40.5" customHeight="1">
      <c r="A495" s="69"/>
      <c r="B495" s="96"/>
      <c r="C495" s="62" t="s">
        <v>35</v>
      </c>
      <c r="D495" s="76" t="s">
        <v>232</v>
      </c>
      <c r="E495" s="85">
        <v>53000</v>
      </c>
      <c r="F495" s="64">
        <v>50000</v>
      </c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>
        <f t="shared" si="115"/>
        <v>103000</v>
      </c>
      <c r="U495" s="64">
        <f t="shared" si="116"/>
        <v>50000</v>
      </c>
      <c r="V495" s="192"/>
      <c r="W495" s="192"/>
    </row>
    <row r="496" spans="1:23" s="65" customFormat="1" ht="12.75" hidden="1">
      <c r="A496" s="69"/>
      <c r="B496" s="96"/>
      <c r="C496" s="62" t="s">
        <v>93</v>
      </c>
      <c r="D496" s="63" t="s">
        <v>94</v>
      </c>
      <c r="E496" s="85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>
        <f t="shared" si="115"/>
        <v>0</v>
      </c>
      <c r="U496" s="64">
        <f t="shared" si="116"/>
        <v>0</v>
      </c>
      <c r="V496" s="192"/>
      <c r="W496" s="192"/>
    </row>
    <row r="497" spans="1:23" s="65" customFormat="1" ht="40.5">
      <c r="A497" s="69"/>
      <c r="B497" s="96"/>
      <c r="C497" s="62" t="s">
        <v>85</v>
      </c>
      <c r="D497" s="63" t="s">
        <v>234</v>
      </c>
      <c r="E497" s="85">
        <v>462060</v>
      </c>
      <c r="F497" s="64"/>
      <c r="G497" s="85"/>
      <c r="H497" s="85"/>
      <c r="I497" s="85"/>
      <c r="J497" s="85"/>
      <c r="K497" s="85"/>
      <c r="L497" s="85"/>
      <c r="M497" s="85"/>
      <c r="N497" s="85"/>
      <c r="O497" s="85"/>
      <c r="P497" s="85">
        <f>14091.5-288514.68</f>
        <v>-274423.18</v>
      </c>
      <c r="Q497" s="85"/>
      <c r="R497" s="85"/>
      <c r="S497" s="85"/>
      <c r="T497" s="85">
        <f t="shared" si="115"/>
        <v>187636.82</v>
      </c>
      <c r="U497" s="85">
        <f t="shared" si="116"/>
        <v>-274423.18</v>
      </c>
      <c r="V497" s="192"/>
      <c r="W497" s="192"/>
    </row>
    <row r="498" spans="1:23" s="140" customFormat="1" ht="20.25">
      <c r="A498" s="69"/>
      <c r="B498" s="96"/>
      <c r="C498" s="62" t="s">
        <v>328</v>
      </c>
      <c r="D498" s="210" t="s">
        <v>492</v>
      </c>
      <c r="E498" s="211">
        <v>42500</v>
      </c>
      <c r="F498" s="212"/>
      <c r="G498" s="212"/>
      <c r="H498" s="212"/>
      <c r="I498" s="212"/>
      <c r="J498" s="212"/>
      <c r="K498" s="212"/>
      <c r="L498" s="212"/>
      <c r="M498" s="212"/>
      <c r="N498" s="212"/>
      <c r="O498" s="212"/>
      <c r="P498" s="212">
        <v>-15985.18</v>
      </c>
      <c r="Q498" s="212"/>
      <c r="R498" s="212"/>
      <c r="S498" s="212"/>
      <c r="T498" s="212">
        <f t="shared" si="115"/>
        <v>26514.82</v>
      </c>
      <c r="U498" s="106">
        <f t="shared" si="116"/>
        <v>-15985.18</v>
      </c>
      <c r="V498" s="192"/>
      <c r="W498" s="192"/>
    </row>
    <row r="499" spans="1:23" s="140" customFormat="1" ht="20.25">
      <c r="A499" s="69"/>
      <c r="B499" s="96"/>
      <c r="C499" s="62" t="s">
        <v>329</v>
      </c>
      <c r="D499" s="210" t="s">
        <v>493</v>
      </c>
      <c r="E499" s="211">
        <v>82000</v>
      </c>
      <c r="F499" s="212"/>
      <c r="G499" s="212"/>
      <c r="H499" s="212"/>
      <c r="I499" s="212"/>
      <c r="J499" s="212"/>
      <c r="K499" s="212"/>
      <c r="L499" s="212"/>
      <c r="M499" s="212"/>
      <c r="N499" s="212"/>
      <c r="O499" s="212"/>
      <c r="P499" s="212">
        <v>-41242.94</v>
      </c>
      <c r="Q499" s="212"/>
      <c r="R499" s="212"/>
      <c r="S499" s="212"/>
      <c r="T499" s="212">
        <f t="shared" si="115"/>
        <v>40757.06</v>
      </c>
      <c r="U499" s="106">
        <f t="shared" si="116"/>
        <v>-41242.94</v>
      </c>
      <c r="V499" s="192"/>
      <c r="W499" s="192"/>
    </row>
    <row r="500" spans="1:23" s="140" customFormat="1" ht="19.5" customHeight="1">
      <c r="A500" s="69"/>
      <c r="B500" s="96"/>
      <c r="C500" s="62" t="s">
        <v>330</v>
      </c>
      <c r="D500" s="210" t="s">
        <v>547</v>
      </c>
      <c r="E500" s="211"/>
      <c r="F500" s="212"/>
      <c r="G500" s="212"/>
      <c r="H500" s="212"/>
      <c r="I500" s="212"/>
      <c r="J500" s="212"/>
      <c r="K500" s="212"/>
      <c r="L500" s="212"/>
      <c r="M500" s="212"/>
      <c r="N500" s="212"/>
      <c r="O500" s="212"/>
      <c r="P500" s="212">
        <v>14091.5</v>
      </c>
      <c r="Q500" s="212"/>
      <c r="R500" s="212"/>
      <c r="S500" s="212"/>
      <c r="T500" s="212">
        <f t="shared" si="115"/>
        <v>14091.5</v>
      </c>
      <c r="U500" s="106">
        <f t="shared" si="116"/>
        <v>14091.5</v>
      </c>
      <c r="V500" s="192"/>
      <c r="W500" s="192"/>
    </row>
    <row r="501" spans="1:23" s="140" customFormat="1" ht="23.25" customHeight="1">
      <c r="A501" s="69"/>
      <c r="B501" s="96"/>
      <c r="C501" s="62" t="s">
        <v>325</v>
      </c>
      <c r="D501" s="210" t="s">
        <v>494</v>
      </c>
      <c r="E501" s="211">
        <v>70560</v>
      </c>
      <c r="F501" s="212"/>
      <c r="G501" s="212"/>
      <c r="H501" s="212"/>
      <c r="I501" s="212"/>
      <c r="J501" s="212"/>
      <c r="K501" s="212"/>
      <c r="L501" s="212"/>
      <c r="M501" s="212"/>
      <c r="N501" s="212"/>
      <c r="O501" s="212"/>
      <c r="P501" s="212">
        <v>-47886.43</v>
      </c>
      <c r="Q501" s="212"/>
      <c r="R501" s="212"/>
      <c r="S501" s="212"/>
      <c r="T501" s="212">
        <f t="shared" si="115"/>
        <v>22673.57</v>
      </c>
      <c r="U501" s="106">
        <f t="shared" si="116"/>
        <v>-47886.43</v>
      </c>
      <c r="V501" s="192"/>
      <c r="W501" s="192"/>
    </row>
    <row r="502" spans="1:23" s="140" customFormat="1" ht="12.75" hidden="1">
      <c r="A502" s="69"/>
      <c r="B502" s="96"/>
      <c r="C502" s="62" t="s">
        <v>331</v>
      </c>
      <c r="D502" s="210" t="s">
        <v>495</v>
      </c>
      <c r="E502" s="211"/>
      <c r="F502" s="212"/>
      <c r="G502" s="212"/>
      <c r="H502" s="212"/>
      <c r="I502" s="212"/>
      <c r="J502" s="212"/>
      <c r="K502" s="212"/>
      <c r="L502" s="212"/>
      <c r="M502" s="212"/>
      <c r="N502" s="212"/>
      <c r="O502" s="212"/>
      <c r="P502" s="212"/>
      <c r="Q502" s="212"/>
      <c r="R502" s="212"/>
      <c r="S502" s="212"/>
      <c r="T502" s="212">
        <f>SUM(E502:S502)</f>
        <v>0</v>
      </c>
      <c r="U502" s="106">
        <f>SUM(F502:S502)</f>
        <v>0</v>
      </c>
      <c r="V502" s="192"/>
      <c r="W502" s="192"/>
    </row>
    <row r="503" spans="1:23" s="140" customFormat="1" ht="20.25">
      <c r="A503" s="69"/>
      <c r="B503" s="96"/>
      <c r="C503" s="62" t="s">
        <v>331</v>
      </c>
      <c r="D503" s="210" t="s">
        <v>496</v>
      </c>
      <c r="E503" s="211">
        <v>250000</v>
      </c>
      <c r="F503" s="212"/>
      <c r="G503" s="212"/>
      <c r="H503" s="212"/>
      <c r="I503" s="212"/>
      <c r="J503" s="212"/>
      <c r="K503" s="212"/>
      <c r="L503" s="212"/>
      <c r="M503" s="212"/>
      <c r="N503" s="212"/>
      <c r="O503" s="212"/>
      <c r="P503" s="212">
        <v>-172821.8</v>
      </c>
      <c r="Q503" s="212"/>
      <c r="R503" s="212"/>
      <c r="S503" s="212"/>
      <c r="T503" s="212">
        <f t="shared" si="115"/>
        <v>77178.2</v>
      </c>
      <c r="U503" s="106">
        <f t="shared" si="116"/>
        <v>-172821.8</v>
      </c>
      <c r="V503" s="192"/>
      <c r="W503" s="192"/>
    </row>
    <row r="504" spans="1:23" s="140" customFormat="1" ht="12.75">
      <c r="A504" s="69"/>
      <c r="B504" s="96"/>
      <c r="C504" s="62" t="s">
        <v>332</v>
      </c>
      <c r="D504" s="210" t="s">
        <v>497</v>
      </c>
      <c r="E504" s="211">
        <v>7000</v>
      </c>
      <c r="F504" s="212"/>
      <c r="G504" s="212"/>
      <c r="H504" s="212"/>
      <c r="I504" s="212"/>
      <c r="J504" s="212"/>
      <c r="K504" s="212"/>
      <c r="L504" s="212"/>
      <c r="M504" s="212"/>
      <c r="N504" s="212"/>
      <c r="O504" s="212"/>
      <c r="P504" s="212">
        <v>-7000</v>
      </c>
      <c r="Q504" s="212"/>
      <c r="R504" s="212"/>
      <c r="S504" s="212"/>
      <c r="T504" s="212">
        <f>SUM(E504:S504)</f>
        <v>0</v>
      </c>
      <c r="U504" s="106">
        <f>SUM(F504:S504)</f>
        <v>-7000</v>
      </c>
      <c r="V504" s="192"/>
      <c r="W504" s="192"/>
    </row>
    <row r="505" spans="1:23" s="140" customFormat="1" ht="20.25">
      <c r="A505" s="69"/>
      <c r="B505" s="96"/>
      <c r="C505" s="62" t="s">
        <v>333</v>
      </c>
      <c r="D505" s="210" t="s">
        <v>498</v>
      </c>
      <c r="E505" s="211">
        <v>10000</v>
      </c>
      <c r="F505" s="212"/>
      <c r="G505" s="212"/>
      <c r="H505" s="212"/>
      <c r="I505" s="212"/>
      <c r="J505" s="212"/>
      <c r="K505" s="212"/>
      <c r="L505" s="212"/>
      <c r="M505" s="212"/>
      <c r="N505" s="212"/>
      <c r="O505" s="212"/>
      <c r="P505" s="212">
        <v>-3578.33</v>
      </c>
      <c r="Q505" s="212"/>
      <c r="R505" s="212"/>
      <c r="S505" s="212"/>
      <c r="T505" s="212">
        <f t="shared" si="115"/>
        <v>6421.67</v>
      </c>
      <c r="U505" s="106">
        <f t="shared" si="116"/>
        <v>-3578.33</v>
      </c>
      <c r="V505" s="192"/>
      <c r="W505" s="192"/>
    </row>
    <row r="506" spans="1:23" s="140" customFormat="1" ht="12.75" hidden="1">
      <c r="A506" s="69"/>
      <c r="B506" s="96"/>
      <c r="C506" s="62" t="s">
        <v>332</v>
      </c>
      <c r="D506" s="141"/>
      <c r="E506" s="139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>
        <f t="shared" si="115"/>
        <v>0</v>
      </c>
      <c r="U506" s="85">
        <f t="shared" si="116"/>
        <v>0</v>
      </c>
      <c r="V506" s="192"/>
      <c r="W506" s="192"/>
    </row>
    <row r="507" spans="1:23" s="140" customFormat="1" ht="12.75" hidden="1">
      <c r="A507" s="69"/>
      <c r="B507" s="96"/>
      <c r="C507" s="62" t="s">
        <v>333</v>
      </c>
      <c r="D507" s="141"/>
      <c r="E507" s="139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>
        <f t="shared" si="115"/>
        <v>0</v>
      </c>
      <c r="U507" s="85">
        <f t="shared" si="116"/>
        <v>0</v>
      </c>
      <c r="V507" s="192"/>
      <c r="W507" s="192"/>
    </row>
    <row r="508" spans="1:23" s="140" customFormat="1" ht="12.75">
      <c r="A508" s="69"/>
      <c r="B508" s="142" t="s">
        <v>260</v>
      </c>
      <c r="C508" s="142"/>
      <c r="D508" s="143" t="s">
        <v>261</v>
      </c>
      <c r="E508" s="59">
        <f aca="true" t="shared" si="117" ref="E508:S508">SUM(E509:E518)</f>
        <v>1155376</v>
      </c>
      <c r="F508" s="59">
        <f t="shared" si="117"/>
        <v>0</v>
      </c>
      <c r="G508" s="59">
        <f t="shared" si="117"/>
        <v>6000</v>
      </c>
      <c r="H508" s="59">
        <f t="shared" si="117"/>
        <v>0</v>
      </c>
      <c r="I508" s="59">
        <f t="shared" si="117"/>
        <v>0</v>
      </c>
      <c r="J508" s="59">
        <f t="shared" si="117"/>
        <v>0</v>
      </c>
      <c r="K508" s="59">
        <f t="shared" si="117"/>
        <v>-8225</v>
      </c>
      <c r="L508" s="59">
        <f t="shared" si="117"/>
        <v>0</v>
      </c>
      <c r="M508" s="59">
        <f t="shared" si="117"/>
        <v>0</v>
      </c>
      <c r="N508" s="59">
        <f t="shared" si="117"/>
        <v>0</v>
      </c>
      <c r="O508" s="59">
        <f t="shared" si="117"/>
        <v>0</v>
      </c>
      <c r="P508" s="59">
        <f t="shared" si="117"/>
        <v>0</v>
      </c>
      <c r="Q508" s="59">
        <f t="shared" si="117"/>
        <v>0</v>
      </c>
      <c r="R508" s="59">
        <f t="shared" si="117"/>
        <v>0</v>
      </c>
      <c r="S508" s="59">
        <f t="shared" si="117"/>
        <v>0</v>
      </c>
      <c r="T508" s="59">
        <f t="shared" si="115"/>
        <v>1153151</v>
      </c>
      <c r="U508" s="59">
        <f t="shared" si="116"/>
        <v>-2225</v>
      </c>
      <c r="V508" s="192"/>
      <c r="W508" s="192"/>
    </row>
    <row r="509" spans="1:23" s="140" customFormat="1" ht="40.5" hidden="1">
      <c r="A509" s="69"/>
      <c r="B509" s="96"/>
      <c r="C509" s="62" t="s">
        <v>69</v>
      </c>
      <c r="D509" s="63" t="s">
        <v>70</v>
      </c>
      <c r="E509" s="85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>
        <f t="shared" si="115"/>
        <v>0</v>
      </c>
      <c r="U509" s="64">
        <f t="shared" si="116"/>
        <v>0</v>
      </c>
      <c r="V509" s="192"/>
      <c r="W509" s="192"/>
    </row>
    <row r="510" spans="1:23" s="140" customFormat="1" ht="12.75">
      <c r="A510" s="69"/>
      <c r="B510" s="96"/>
      <c r="C510" s="62" t="s">
        <v>75</v>
      </c>
      <c r="D510" s="63" t="s">
        <v>113</v>
      </c>
      <c r="E510" s="85">
        <v>130000</v>
      </c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>
        <f t="shared" si="115"/>
        <v>130000</v>
      </c>
      <c r="U510" s="64">
        <f t="shared" si="116"/>
        <v>0</v>
      </c>
      <c r="V510" s="192"/>
      <c r="W510" s="192"/>
    </row>
    <row r="511" spans="1:23" s="140" customFormat="1" ht="13.5" customHeight="1">
      <c r="A511" s="69"/>
      <c r="B511" s="96"/>
      <c r="C511" s="62" t="s">
        <v>82</v>
      </c>
      <c r="D511" s="63" t="s">
        <v>157</v>
      </c>
      <c r="E511" s="85">
        <v>12000</v>
      </c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>
        <f t="shared" si="115"/>
        <v>12000</v>
      </c>
      <c r="U511" s="64">
        <f t="shared" si="116"/>
        <v>0</v>
      </c>
      <c r="V511" s="192"/>
      <c r="W511" s="192"/>
    </row>
    <row r="512" spans="1:23" s="140" customFormat="1" ht="13.5" customHeight="1">
      <c r="A512" s="69"/>
      <c r="B512" s="96"/>
      <c r="C512" s="62" t="s">
        <v>86</v>
      </c>
      <c r="D512" s="63" t="s">
        <v>323</v>
      </c>
      <c r="E512" s="85">
        <v>30000</v>
      </c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>
        <f t="shared" si="115"/>
        <v>30000</v>
      </c>
      <c r="U512" s="64">
        <f t="shared" si="116"/>
        <v>0</v>
      </c>
      <c r="V512" s="192"/>
      <c r="W512" s="192"/>
    </row>
    <row r="513" spans="1:23" s="140" customFormat="1" ht="12.75">
      <c r="A513" s="69"/>
      <c r="B513" s="96"/>
      <c r="C513" s="62" t="s">
        <v>87</v>
      </c>
      <c r="D513" s="63" t="s">
        <v>114</v>
      </c>
      <c r="E513" s="85">
        <v>25000</v>
      </c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>
        <f t="shared" si="115"/>
        <v>25000</v>
      </c>
      <c r="U513" s="64">
        <f t="shared" si="116"/>
        <v>0</v>
      </c>
      <c r="V513" s="192"/>
      <c r="W513" s="192"/>
    </row>
    <row r="514" spans="1:23" s="140" customFormat="1" ht="12.75">
      <c r="A514" s="69"/>
      <c r="B514" s="96"/>
      <c r="C514" s="62" t="s">
        <v>89</v>
      </c>
      <c r="D514" s="63" t="s">
        <v>351</v>
      </c>
      <c r="E514" s="85">
        <v>4000</v>
      </c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>
        <f t="shared" si="115"/>
        <v>4000</v>
      </c>
      <c r="U514" s="64">
        <f t="shared" si="116"/>
        <v>0</v>
      </c>
      <c r="V514" s="192"/>
      <c r="W514" s="192"/>
    </row>
    <row r="515" spans="1:23" s="140" customFormat="1" ht="20.25">
      <c r="A515" s="69"/>
      <c r="B515" s="96"/>
      <c r="C515" s="62" t="s">
        <v>119</v>
      </c>
      <c r="D515" s="63" t="s">
        <v>120</v>
      </c>
      <c r="E515" s="85">
        <v>3000</v>
      </c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>
        <f t="shared" si="115"/>
        <v>3000</v>
      </c>
      <c r="U515" s="64">
        <f t="shared" si="116"/>
        <v>0</v>
      </c>
      <c r="V515" s="192"/>
      <c r="W515" s="192"/>
    </row>
    <row r="516" spans="1:23" s="65" customFormat="1" ht="12.75">
      <c r="A516" s="69"/>
      <c r="B516" s="144"/>
      <c r="C516" s="134" t="s">
        <v>90</v>
      </c>
      <c r="D516" s="135" t="s">
        <v>91</v>
      </c>
      <c r="E516" s="85">
        <v>28000</v>
      </c>
      <c r="F516" s="64"/>
      <c r="G516" s="64"/>
      <c r="H516" s="64"/>
      <c r="I516" s="64"/>
      <c r="J516" s="64"/>
      <c r="K516" s="64">
        <v>-7225</v>
      </c>
      <c r="L516" s="64"/>
      <c r="M516" s="64"/>
      <c r="N516" s="64"/>
      <c r="O516" s="64"/>
      <c r="P516" s="64"/>
      <c r="Q516" s="64"/>
      <c r="R516" s="64"/>
      <c r="S516" s="64"/>
      <c r="T516" s="64">
        <f t="shared" si="115"/>
        <v>20775</v>
      </c>
      <c r="U516" s="64">
        <f t="shared" si="116"/>
        <v>-7225</v>
      </c>
      <c r="V516" s="192"/>
      <c r="W516" s="192"/>
    </row>
    <row r="517" spans="1:23" s="65" customFormat="1" ht="12.75">
      <c r="A517" s="69"/>
      <c r="B517" s="144"/>
      <c r="C517" s="134" t="s">
        <v>80</v>
      </c>
      <c r="D517" s="147" t="s">
        <v>79</v>
      </c>
      <c r="E517" s="85">
        <v>919000</v>
      </c>
      <c r="F517" s="64"/>
      <c r="G517" s="64">
        <v>6000</v>
      </c>
      <c r="H517" s="64"/>
      <c r="I517" s="64"/>
      <c r="J517" s="64"/>
      <c r="K517" s="64">
        <v>-1000</v>
      </c>
      <c r="L517" s="64"/>
      <c r="M517" s="64"/>
      <c r="N517" s="64"/>
      <c r="O517" s="64"/>
      <c r="P517" s="64"/>
      <c r="Q517" s="64"/>
      <c r="R517" s="64"/>
      <c r="S517" s="64"/>
      <c r="T517" s="64">
        <f t="shared" si="115"/>
        <v>924000</v>
      </c>
      <c r="U517" s="64">
        <f t="shared" si="116"/>
        <v>5000</v>
      </c>
      <c r="V517" s="192"/>
      <c r="W517" s="192"/>
    </row>
    <row r="518" spans="1:23" s="65" customFormat="1" ht="12.75">
      <c r="A518" s="69"/>
      <c r="B518" s="96"/>
      <c r="C518" s="62" t="s">
        <v>92</v>
      </c>
      <c r="D518" s="76" t="s">
        <v>187</v>
      </c>
      <c r="E518" s="85">
        <v>4376</v>
      </c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>
        <f t="shared" si="115"/>
        <v>4376</v>
      </c>
      <c r="U518" s="64">
        <f t="shared" si="116"/>
        <v>0</v>
      </c>
      <c r="V518" s="192"/>
      <c r="W518" s="192"/>
    </row>
    <row r="519" spans="1:23" s="140" customFormat="1" ht="12.75">
      <c r="A519" s="69"/>
      <c r="B519" s="57" t="s">
        <v>460</v>
      </c>
      <c r="C519" s="57"/>
      <c r="D519" s="58" t="s">
        <v>461</v>
      </c>
      <c r="E519" s="59">
        <f>SUM(E520)</f>
        <v>300000</v>
      </c>
      <c r="F519" s="59">
        <f aca="true" t="shared" si="118" ref="F519:S519">SUM(F520)</f>
        <v>0</v>
      </c>
      <c r="G519" s="59">
        <f t="shared" si="118"/>
        <v>0</v>
      </c>
      <c r="H519" s="59">
        <f t="shared" si="118"/>
        <v>0</v>
      </c>
      <c r="I519" s="59">
        <f t="shared" si="118"/>
        <v>0</v>
      </c>
      <c r="J519" s="59">
        <f t="shared" si="118"/>
        <v>0</v>
      </c>
      <c r="K519" s="59">
        <f t="shared" si="118"/>
        <v>0</v>
      </c>
      <c r="L519" s="59">
        <f t="shared" si="118"/>
        <v>0</v>
      </c>
      <c r="M519" s="59">
        <f t="shared" si="118"/>
        <v>0</v>
      </c>
      <c r="N519" s="59">
        <f t="shared" si="118"/>
        <v>0</v>
      </c>
      <c r="O519" s="59">
        <f t="shared" si="118"/>
        <v>0</v>
      </c>
      <c r="P519" s="59">
        <f t="shared" si="118"/>
        <v>0</v>
      </c>
      <c r="Q519" s="59">
        <f t="shared" si="118"/>
        <v>0</v>
      </c>
      <c r="R519" s="59">
        <f t="shared" si="118"/>
        <v>0</v>
      </c>
      <c r="S519" s="59">
        <f t="shared" si="118"/>
        <v>0</v>
      </c>
      <c r="T519" s="59">
        <f t="shared" si="115"/>
        <v>300000</v>
      </c>
      <c r="U519" s="59">
        <f>SUM(F519:S519)</f>
        <v>0</v>
      </c>
      <c r="V519" s="192"/>
      <c r="W519" s="192"/>
    </row>
    <row r="520" spans="1:23" s="140" customFormat="1" ht="12.75">
      <c r="A520" s="69"/>
      <c r="B520" s="96"/>
      <c r="C520" s="75" t="s">
        <v>80</v>
      </c>
      <c r="D520" s="76" t="s">
        <v>79</v>
      </c>
      <c r="E520" s="85">
        <v>300000</v>
      </c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>
        <f>SUM(E520:S520)</f>
        <v>300000</v>
      </c>
      <c r="U520" s="64">
        <f>SUM(F520:S520)</f>
        <v>0</v>
      </c>
      <c r="V520" s="192"/>
      <c r="W520" s="192"/>
    </row>
    <row r="521" spans="1:21" ht="12.75">
      <c r="A521" s="15"/>
      <c r="B521" s="57" t="s">
        <v>62</v>
      </c>
      <c r="C521" s="57"/>
      <c r="D521" s="58" t="s">
        <v>63</v>
      </c>
      <c r="E521" s="59">
        <f aca="true" t="shared" si="119" ref="E521:S521">SUM(E522:E528)</f>
        <v>860000</v>
      </c>
      <c r="F521" s="59">
        <f t="shared" si="119"/>
        <v>63000</v>
      </c>
      <c r="G521" s="59">
        <f t="shared" si="119"/>
        <v>0</v>
      </c>
      <c r="H521" s="59">
        <f t="shared" si="119"/>
        <v>0</v>
      </c>
      <c r="I521" s="59">
        <f t="shared" si="119"/>
        <v>-12000</v>
      </c>
      <c r="J521" s="59">
        <f t="shared" si="119"/>
        <v>0</v>
      </c>
      <c r="K521" s="59">
        <f t="shared" si="119"/>
        <v>0</v>
      </c>
      <c r="L521" s="59">
        <f t="shared" si="119"/>
        <v>-50000</v>
      </c>
      <c r="M521" s="59">
        <f t="shared" si="119"/>
        <v>0</v>
      </c>
      <c r="N521" s="59">
        <f t="shared" si="119"/>
        <v>0</v>
      </c>
      <c r="O521" s="59">
        <f t="shared" si="119"/>
        <v>0</v>
      </c>
      <c r="P521" s="59">
        <f t="shared" si="119"/>
        <v>0</v>
      </c>
      <c r="Q521" s="59">
        <f t="shared" si="119"/>
        <v>0</v>
      </c>
      <c r="R521" s="59">
        <f t="shared" si="119"/>
        <v>0</v>
      </c>
      <c r="S521" s="59">
        <f t="shared" si="119"/>
        <v>0</v>
      </c>
      <c r="T521" s="59">
        <f t="shared" si="115"/>
        <v>861000</v>
      </c>
      <c r="U521" s="59">
        <f t="shared" si="116"/>
        <v>1000</v>
      </c>
    </row>
    <row r="522" spans="1:23" s="65" customFormat="1" ht="12.75">
      <c r="A522" s="69"/>
      <c r="B522" s="96"/>
      <c r="C522" s="62" t="s">
        <v>90</v>
      </c>
      <c r="D522" s="63" t="s">
        <v>91</v>
      </c>
      <c r="E522" s="85">
        <v>5000</v>
      </c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>
        <f t="shared" si="115"/>
        <v>5000</v>
      </c>
      <c r="U522" s="64">
        <f t="shared" si="116"/>
        <v>0</v>
      </c>
      <c r="V522" s="192"/>
      <c r="W522" s="192"/>
    </row>
    <row r="523" spans="1:23" s="65" customFormat="1" ht="12.75">
      <c r="A523" s="69"/>
      <c r="B523" s="96"/>
      <c r="C523" s="62" t="s">
        <v>76</v>
      </c>
      <c r="D523" s="63" t="s">
        <v>77</v>
      </c>
      <c r="E523" s="85">
        <v>350000</v>
      </c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>
        <f t="shared" si="115"/>
        <v>350000</v>
      </c>
      <c r="U523" s="64">
        <f t="shared" si="116"/>
        <v>0</v>
      </c>
      <c r="V523" s="192"/>
      <c r="W523" s="192"/>
    </row>
    <row r="524" spans="1:23" s="65" customFormat="1" ht="12.75">
      <c r="A524" s="69"/>
      <c r="B524" s="96"/>
      <c r="C524" s="62" t="s">
        <v>78</v>
      </c>
      <c r="D524" s="63" t="s">
        <v>97</v>
      </c>
      <c r="E524" s="85">
        <v>85000</v>
      </c>
      <c r="F524" s="64">
        <v>-24000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>
        <f t="shared" si="115"/>
        <v>61000</v>
      </c>
      <c r="U524" s="64">
        <f t="shared" si="116"/>
        <v>-24000</v>
      </c>
      <c r="V524" s="192"/>
      <c r="W524" s="192"/>
    </row>
    <row r="525" spans="1:23" s="65" customFormat="1" ht="12.75">
      <c r="A525" s="69"/>
      <c r="B525" s="96"/>
      <c r="C525" s="62" t="s">
        <v>80</v>
      </c>
      <c r="D525" s="63" t="s">
        <v>79</v>
      </c>
      <c r="E525" s="85">
        <v>15000</v>
      </c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>
        <f t="shared" si="115"/>
        <v>15000</v>
      </c>
      <c r="U525" s="64">
        <f t="shared" si="116"/>
        <v>0</v>
      </c>
      <c r="V525" s="192"/>
      <c r="W525" s="192"/>
    </row>
    <row r="526" spans="1:23" s="65" customFormat="1" ht="12.75">
      <c r="A526" s="69"/>
      <c r="B526" s="96"/>
      <c r="C526" s="62" t="s">
        <v>93</v>
      </c>
      <c r="D526" s="63" t="s">
        <v>94</v>
      </c>
      <c r="E526" s="85">
        <v>5000</v>
      </c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>
        <f>SUM(E526:S526)</f>
        <v>5000</v>
      </c>
      <c r="U526" s="64">
        <f>SUM(F526:S526)</f>
        <v>0</v>
      </c>
      <c r="V526" s="192"/>
      <c r="W526" s="192"/>
    </row>
    <row r="527" spans="1:23" s="65" customFormat="1" ht="12.75">
      <c r="A527" s="69"/>
      <c r="B527" s="96"/>
      <c r="C527" s="62" t="s">
        <v>72</v>
      </c>
      <c r="D527" s="63" t="s">
        <v>81</v>
      </c>
      <c r="E527" s="85">
        <v>280000</v>
      </c>
      <c r="F527" s="64">
        <v>87000</v>
      </c>
      <c r="G527" s="64"/>
      <c r="H527" s="64"/>
      <c r="I527" s="64"/>
      <c r="J527" s="64"/>
      <c r="K527" s="64"/>
      <c r="L527" s="64">
        <v>-50000</v>
      </c>
      <c r="M527" s="64"/>
      <c r="N527" s="64"/>
      <c r="O527" s="64"/>
      <c r="P527" s="64"/>
      <c r="Q527" s="64"/>
      <c r="R527" s="64"/>
      <c r="S527" s="64"/>
      <c r="T527" s="64">
        <f t="shared" si="115"/>
        <v>317000</v>
      </c>
      <c r="U527" s="64">
        <f t="shared" si="116"/>
        <v>37000</v>
      </c>
      <c r="V527" s="192"/>
      <c r="W527" s="192"/>
    </row>
    <row r="528" spans="1:23" s="65" customFormat="1" ht="21" customHeight="1">
      <c r="A528" s="69"/>
      <c r="B528" s="96"/>
      <c r="C528" s="62" t="s">
        <v>73</v>
      </c>
      <c r="D528" s="63" t="s">
        <v>98</v>
      </c>
      <c r="E528" s="85">
        <v>120000</v>
      </c>
      <c r="F528" s="64"/>
      <c r="G528" s="64"/>
      <c r="H528" s="64"/>
      <c r="I528" s="64">
        <v>-12000</v>
      </c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>
        <f t="shared" si="115"/>
        <v>108000</v>
      </c>
      <c r="U528" s="64">
        <f t="shared" si="116"/>
        <v>-12000</v>
      </c>
      <c r="V528" s="192"/>
      <c r="W528" s="192"/>
    </row>
    <row r="529" spans="1:21" ht="12.75">
      <c r="A529" s="15"/>
      <c r="B529" s="57" t="s">
        <v>165</v>
      </c>
      <c r="C529" s="57"/>
      <c r="D529" s="58" t="s">
        <v>385</v>
      </c>
      <c r="E529" s="59">
        <f aca="true" t="shared" si="120" ref="E529:S529">SUM(E533:E542)+E530</f>
        <v>489500</v>
      </c>
      <c r="F529" s="59">
        <f t="shared" si="120"/>
        <v>14000</v>
      </c>
      <c r="G529" s="59">
        <f t="shared" si="120"/>
        <v>-125500</v>
      </c>
      <c r="H529" s="59">
        <f t="shared" si="120"/>
        <v>0</v>
      </c>
      <c r="I529" s="59">
        <f t="shared" si="120"/>
        <v>-11000</v>
      </c>
      <c r="J529" s="59">
        <f t="shared" si="120"/>
        <v>0</v>
      </c>
      <c r="K529" s="59">
        <f t="shared" si="120"/>
        <v>61500</v>
      </c>
      <c r="L529" s="59">
        <f t="shared" si="120"/>
        <v>0</v>
      </c>
      <c r="M529" s="59">
        <f t="shared" si="120"/>
        <v>0</v>
      </c>
      <c r="N529" s="59">
        <f t="shared" si="120"/>
        <v>0</v>
      </c>
      <c r="O529" s="59">
        <f t="shared" si="120"/>
        <v>0</v>
      </c>
      <c r="P529" s="59">
        <f t="shared" si="120"/>
        <v>0</v>
      </c>
      <c r="Q529" s="59">
        <f t="shared" si="120"/>
        <v>0</v>
      </c>
      <c r="R529" s="59">
        <f t="shared" si="120"/>
        <v>0</v>
      </c>
      <c r="S529" s="59">
        <f t="shared" si="120"/>
        <v>0</v>
      </c>
      <c r="T529" s="59">
        <f t="shared" si="115"/>
        <v>428500</v>
      </c>
      <c r="U529" s="59">
        <f t="shared" si="116"/>
        <v>-61000</v>
      </c>
    </row>
    <row r="530" spans="1:23" s="65" customFormat="1" ht="45" customHeight="1">
      <c r="A530" s="69"/>
      <c r="B530" s="96"/>
      <c r="C530" s="62" t="s">
        <v>35</v>
      </c>
      <c r="D530" s="63" t="s">
        <v>232</v>
      </c>
      <c r="E530" s="16">
        <v>168000</v>
      </c>
      <c r="F530" s="16">
        <v>14000</v>
      </c>
      <c r="G530" s="16"/>
      <c r="H530" s="16"/>
      <c r="I530" s="16"/>
      <c r="J530" s="16"/>
      <c r="K530" s="16">
        <v>-5000</v>
      </c>
      <c r="L530" s="16"/>
      <c r="M530" s="16"/>
      <c r="N530" s="16"/>
      <c r="O530" s="16"/>
      <c r="P530" s="16"/>
      <c r="Q530" s="16"/>
      <c r="R530" s="16"/>
      <c r="S530" s="16"/>
      <c r="T530" s="16">
        <f t="shared" si="115"/>
        <v>177000</v>
      </c>
      <c r="U530" s="16">
        <f t="shared" si="116"/>
        <v>9000</v>
      </c>
      <c r="V530" s="192"/>
      <c r="W530" s="192"/>
    </row>
    <row r="531" spans="1:23" s="108" customFormat="1" ht="22.5" customHeight="1">
      <c r="A531" s="104"/>
      <c r="B531" s="113"/>
      <c r="C531" s="110" t="s">
        <v>328</v>
      </c>
      <c r="D531" s="121" t="s">
        <v>308</v>
      </c>
      <c r="E531" s="85">
        <v>18000</v>
      </c>
      <c r="F531" s="112"/>
      <c r="G531" s="112"/>
      <c r="H531" s="112"/>
      <c r="I531" s="112"/>
      <c r="J531" s="112"/>
      <c r="K531" s="112">
        <v>-5000</v>
      </c>
      <c r="L531" s="112"/>
      <c r="M531" s="112"/>
      <c r="N531" s="112"/>
      <c r="O531" s="112"/>
      <c r="P531" s="112"/>
      <c r="Q531" s="112"/>
      <c r="R531" s="112"/>
      <c r="S531" s="112"/>
      <c r="T531" s="112">
        <f t="shared" si="115"/>
        <v>13000</v>
      </c>
      <c r="U531" s="112">
        <f t="shared" si="116"/>
        <v>-5000</v>
      </c>
      <c r="V531" s="194"/>
      <c r="W531" s="194"/>
    </row>
    <row r="532" spans="1:23" s="108" customFormat="1" ht="21" customHeight="1">
      <c r="A532" s="104"/>
      <c r="B532" s="113"/>
      <c r="C532" s="109" t="s">
        <v>329</v>
      </c>
      <c r="D532" s="122" t="s">
        <v>309</v>
      </c>
      <c r="E532" s="85">
        <v>150000</v>
      </c>
      <c r="F532" s="107">
        <v>14000</v>
      </c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>
        <f t="shared" si="115"/>
        <v>164000</v>
      </c>
      <c r="U532" s="107">
        <f t="shared" si="116"/>
        <v>14000</v>
      </c>
      <c r="V532" s="194"/>
      <c r="W532" s="194"/>
    </row>
    <row r="533" spans="1:23" s="65" customFormat="1" ht="12.75">
      <c r="A533" s="69"/>
      <c r="B533" s="96"/>
      <c r="C533" s="62" t="s">
        <v>103</v>
      </c>
      <c r="D533" s="63" t="s">
        <v>110</v>
      </c>
      <c r="E533" s="85">
        <v>1000</v>
      </c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>
        <f t="shared" si="115"/>
        <v>1000</v>
      </c>
      <c r="U533" s="64">
        <f t="shared" si="116"/>
        <v>0</v>
      </c>
      <c r="V533" s="192"/>
      <c r="W533" s="192"/>
    </row>
    <row r="534" spans="1:23" s="65" customFormat="1" ht="12.75" hidden="1">
      <c r="A534" s="69"/>
      <c r="B534" s="96"/>
      <c r="C534" s="62" t="s">
        <v>111</v>
      </c>
      <c r="D534" s="63" t="s">
        <v>112</v>
      </c>
      <c r="E534" s="85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>
        <f t="shared" si="115"/>
        <v>0</v>
      </c>
      <c r="U534" s="64">
        <f t="shared" si="116"/>
        <v>0</v>
      </c>
      <c r="V534" s="192"/>
      <c r="W534" s="192"/>
    </row>
    <row r="535" spans="1:23" s="65" customFormat="1" ht="12.75">
      <c r="A535" s="69"/>
      <c r="B535" s="96"/>
      <c r="C535" s="62" t="s">
        <v>90</v>
      </c>
      <c r="D535" s="63" t="s">
        <v>91</v>
      </c>
      <c r="E535" s="85">
        <v>20000</v>
      </c>
      <c r="F535" s="64"/>
      <c r="G535" s="64"/>
      <c r="H535" s="64"/>
      <c r="I535" s="64">
        <v>-8000</v>
      </c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>
        <f t="shared" si="115"/>
        <v>12000</v>
      </c>
      <c r="U535" s="64">
        <f t="shared" si="116"/>
        <v>-8000</v>
      </c>
      <c r="V535" s="192"/>
      <c r="W535" s="192"/>
    </row>
    <row r="536" spans="1:23" s="65" customFormat="1" ht="12.75" hidden="1">
      <c r="A536" s="69"/>
      <c r="B536" s="96"/>
      <c r="C536" s="62" t="s">
        <v>78</v>
      </c>
      <c r="D536" s="63" t="s">
        <v>97</v>
      </c>
      <c r="E536" s="85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>
        <f t="shared" si="115"/>
        <v>0</v>
      </c>
      <c r="U536" s="64">
        <f t="shared" si="116"/>
        <v>0</v>
      </c>
      <c r="V536" s="192"/>
      <c r="W536" s="192"/>
    </row>
    <row r="537" spans="1:23" s="65" customFormat="1" ht="12.75">
      <c r="A537" s="69"/>
      <c r="B537" s="96"/>
      <c r="C537" s="62" t="s">
        <v>80</v>
      </c>
      <c r="D537" s="63" t="s">
        <v>79</v>
      </c>
      <c r="E537" s="85">
        <v>181500</v>
      </c>
      <c r="F537" s="64"/>
      <c r="G537" s="64">
        <v>-125500</v>
      </c>
      <c r="H537" s="64"/>
      <c r="I537" s="64"/>
      <c r="J537" s="64"/>
      <c r="K537" s="64">
        <v>66500</v>
      </c>
      <c r="L537" s="64"/>
      <c r="M537" s="64"/>
      <c r="N537" s="64"/>
      <c r="O537" s="64">
        <v>-20000</v>
      </c>
      <c r="P537" s="64"/>
      <c r="Q537" s="64"/>
      <c r="R537" s="64"/>
      <c r="S537" s="64"/>
      <c r="T537" s="64">
        <f t="shared" si="115"/>
        <v>102500</v>
      </c>
      <c r="U537" s="64">
        <f t="shared" si="116"/>
        <v>-79000</v>
      </c>
      <c r="V537" s="192"/>
      <c r="W537" s="192"/>
    </row>
    <row r="538" spans="1:23" s="65" customFormat="1" ht="20.25">
      <c r="A538" s="69"/>
      <c r="B538" s="96"/>
      <c r="C538" s="62" t="s">
        <v>177</v>
      </c>
      <c r="D538" s="63" t="s">
        <v>292</v>
      </c>
      <c r="E538" s="85">
        <v>6000</v>
      </c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>
        <f t="shared" si="115"/>
        <v>6000</v>
      </c>
      <c r="U538" s="64">
        <f t="shared" si="116"/>
        <v>0</v>
      </c>
      <c r="V538" s="192"/>
      <c r="W538" s="192"/>
    </row>
    <row r="539" spans="1:23" s="65" customFormat="1" ht="12.75">
      <c r="A539" s="69"/>
      <c r="B539" s="96"/>
      <c r="C539" s="62" t="s">
        <v>93</v>
      </c>
      <c r="D539" s="63" t="s">
        <v>94</v>
      </c>
      <c r="E539" s="85">
        <v>13000</v>
      </c>
      <c r="F539" s="64"/>
      <c r="G539" s="64"/>
      <c r="H539" s="64"/>
      <c r="I539" s="64">
        <v>-3000</v>
      </c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>
        <f t="shared" si="115"/>
        <v>10000</v>
      </c>
      <c r="U539" s="64">
        <f t="shared" si="116"/>
        <v>-3000</v>
      </c>
      <c r="V539" s="192"/>
      <c r="W539" s="192"/>
    </row>
    <row r="540" spans="1:23" s="65" customFormat="1" ht="13.5" thickBot="1">
      <c r="A540" s="69"/>
      <c r="B540" s="96"/>
      <c r="C540" s="62" t="s">
        <v>72</v>
      </c>
      <c r="D540" s="63" t="s">
        <v>81</v>
      </c>
      <c r="E540" s="85">
        <v>100000</v>
      </c>
      <c r="F540" s="64"/>
      <c r="G540" s="64"/>
      <c r="H540" s="64"/>
      <c r="I540" s="64"/>
      <c r="J540" s="64"/>
      <c r="K540" s="64"/>
      <c r="L540" s="64"/>
      <c r="M540" s="64"/>
      <c r="N540" s="64"/>
      <c r="O540" s="64">
        <v>20000</v>
      </c>
      <c r="P540" s="64"/>
      <c r="Q540" s="64"/>
      <c r="R540" s="64"/>
      <c r="S540" s="64"/>
      <c r="T540" s="64">
        <f t="shared" si="115"/>
        <v>120000</v>
      </c>
      <c r="U540" s="64">
        <f t="shared" si="116"/>
        <v>20000</v>
      </c>
      <c r="V540" s="192"/>
      <c r="W540" s="192"/>
    </row>
    <row r="541" spans="1:23" s="65" customFormat="1" ht="12.75" hidden="1">
      <c r="A541" s="69"/>
      <c r="B541" s="96"/>
      <c r="C541" s="62" t="s">
        <v>84</v>
      </c>
      <c r="D541" s="63" t="s">
        <v>81</v>
      </c>
      <c r="E541" s="85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>
        <f t="shared" si="115"/>
        <v>0</v>
      </c>
      <c r="U541" s="64">
        <f t="shared" si="116"/>
        <v>0</v>
      </c>
      <c r="V541" s="192"/>
      <c r="W541" s="192"/>
    </row>
    <row r="542" spans="1:23" s="65" customFormat="1" ht="40.5" hidden="1">
      <c r="A542" s="69"/>
      <c r="B542" s="96"/>
      <c r="C542" s="62" t="s">
        <v>85</v>
      </c>
      <c r="D542" s="63" t="s">
        <v>234</v>
      </c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>
        <f t="shared" si="115"/>
        <v>0</v>
      </c>
      <c r="U542" s="16">
        <f t="shared" si="116"/>
        <v>0</v>
      </c>
      <c r="V542" s="192"/>
      <c r="W542" s="192"/>
    </row>
    <row r="543" spans="1:23" s="108" customFormat="1" ht="24" hidden="1">
      <c r="A543" s="104"/>
      <c r="B543" s="113"/>
      <c r="C543" s="110" t="s">
        <v>328</v>
      </c>
      <c r="D543" s="141" t="s">
        <v>424</v>
      </c>
      <c r="E543" s="85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>
        <f t="shared" si="115"/>
        <v>0</v>
      </c>
      <c r="U543" s="112">
        <f t="shared" si="116"/>
        <v>0</v>
      </c>
      <c r="V543" s="194"/>
      <c r="W543" s="194"/>
    </row>
    <row r="544" spans="1:23" s="108" customFormat="1" ht="19.5" customHeight="1" hidden="1" thickBot="1">
      <c r="A544" s="104"/>
      <c r="B544" s="113"/>
      <c r="C544" s="109" t="s">
        <v>329</v>
      </c>
      <c r="D544" s="105" t="s">
        <v>425</v>
      </c>
      <c r="E544" s="85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>
        <f t="shared" si="115"/>
        <v>0</v>
      </c>
      <c r="U544" s="107">
        <f t="shared" si="116"/>
        <v>0</v>
      </c>
      <c r="V544" s="194"/>
      <c r="W544" s="194"/>
    </row>
    <row r="545" spans="1:23" ht="22.5" customHeight="1">
      <c r="A545" s="45" t="s">
        <v>64</v>
      </c>
      <c r="B545" s="46"/>
      <c r="C545" s="46"/>
      <c r="D545" s="47" t="s">
        <v>65</v>
      </c>
      <c r="E545" s="49">
        <f aca="true" t="shared" si="121" ref="E545:U545">E546+E564+E562+E556</f>
        <v>1273048</v>
      </c>
      <c r="F545" s="49">
        <f t="shared" si="121"/>
        <v>22000</v>
      </c>
      <c r="G545" s="49">
        <f t="shared" si="121"/>
        <v>-10000</v>
      </c>
      <c r="H545" s="49">
        <f t="shared" si="121"/>
        <v>0</v>
      </c>
      <c r="I545" s="49">
        <f t="shared" si="121"/>
        <v>-27000</v>
      </c>
      <c r="J545" s="49">
        <f t="shared" si="121"/>
        <v>0</v>
      </c>
      <c r="K545" s="49">
        <f t="shared" si="121"/>
        <v>0</v>
      </c>
      <c r="L545" s="49">
        <f t="shared" si="121"/>
        <v>0</v>
      </c>
      <c r="M545" s="49">
        <f t="shared" si="121"/>
        <v>0</v>
      </c>
      <c r="N545" s="49">
        <f t="shared" si="121"/>
        <v>0</v>
      </c>
      <c r="O545" s="49">
        <f t="shared" si="121"/>
        <v>0</v>
      </c>
      <c r="P545" s="49">
        <f t="shared" si="121"/>
        <v>0</v>
      </c>
      <c r="Q545" s="49">
        <f t="shared" si="121"/>
        <v>0</v>
      </c>
      <c r="R545" s="49">
        <f t="shared" si="121"/>
        <v>0</v>
      </c>
      <c r="S545" s="49">
        <f t="shared" si="121"/>
        <v>0</v>
      </c>
      <c r="T545" s="49">
        <f t="shared" si="121"/>
        <v>1258048</v>
      </c>
      <c r="U545" s="49">
        <f t="shared" si="121"/>
        <v>-15000</v>
      </c>
      <c r="V545" s="193">
        <f>VLOOKUP(A545,'[2]2Wy'!$A$12:$H$774,8,TRUE)</f>
        <v>1229548</v>
      </c>
      <c r="W545" s="190">
        <f>T545-V545</f>
        <v>28500</v>
      </c>
    </row>
    <row r="546" spans="1:22" ht="12" customHeight="1">
      <c r="A546" s="15"/>
      <c r="B546" s="57" t="s">
        <v>166</v>
      </c>
      <c r="C546" s="57"/>
      <c r="D546" s="58" t="s">
        <v>167</v>
      </c>
      <c r="E546" s="59">
        <f aca="true" t="shared" si="122" ref="E546:S546">SUM(E550:E555)+E547</f>
        <v>81000</v>
      </c>
      <c r="F546" s="59">
        <f t="shared" si="122"/>
        <v>12000</v>
      </c>
      <c r="G546" s="59">
        <f t="shared" si="122"/>
        <v>0</v>
      </c>
      <c r="H546" s="59">
        <f t="shared" si="122"/>
        <v>0</v>
      </c>
      <c r="I546" s="59">
        <f t="shared" si="122"/>
        <v>0</v>
      </c>
      <c r="J546" s="59">
        <f t="shared" si="122"/>
        <v>0</v>
      </c>
      <c r="K546" s="59">
        <f t="shared" si="122"/>
        <v>0</v>
      </c>
      <c r="L546" s="59">
        <f t="shared" si="122"/>
        <v>0</v>
      </c>
      <c r="M546" s="59">
        <f t="shared" si="122"/>
        <v>0</v>
      </c>
      <c r="N546" s="59">
        <f t="shared" si="122"/>
        <v>0</v>
      </c>
      <c r="O546" s="59">
        <f t="shared" si="122"/>
        <v>0</v>
      </c>
      <c r="P546" s="59">
        <f t="shared" si="122"/>
        <v>0</v>
      </c>
      <c r="Q546" s="59">
        <f t="shared" si="122"/>
        <v>0</v>
      </c>
      <c r="R546" s="59">
        <f t="shared" si="122"/>
        <v>0</v>
      </c>
      <c r="S546" s="59">
        <f t="shared" si="122"/>
        <v>0</v>
      </c>
      <c r="T546" s="59">
        <f aca="true" t="shared" si="123" ref="T546:T566">SUM(E546:S546)</f>
        <v>93000</v>
      </c>
      <c r="U546" s="59">
        <f aca="true" t="shared" si="124" ref="U546:U566">SUM(F546:S546)</f>
        <v>12000</v>
      </c>
      <c r="V546" s="193"/>
    </row>
    <row r="547" spans="1:23" s="65" customFormat="1" ht="38.25" customHeight="1" hidden="1">
      <c r="A547" s="69"/>
      <c r="B547" s="96"/>
      <c r="C547" s="62" t="s">
        <v>35</v>
      </c>
      <c r="D547" s="63" t="s">
        <v>232</v>
      </c>
      <c r="E547" s="85"/>
      <c r="F547" s="85"/>
      <c r="G547" s="85"/>
      <c r="H547" s="85"/>
      <c r="I547" s="85">
        <f aca="true" t="shared" si="125" ref="I547:S547">SUM(I548:I549)</f>
        <v>0</v>
      </c>
      <c r="J547" s="85">
        <f t="shared" si="125"/>
        <v>0</v>
      </c>
      <c r="K547" s="85">
        <f t="shared" si="125"/>
        <v>0</v>
      </c>
      <c r="L547" s="85">
        <f t="shared" si="125"/>
        <v>0</v>
      </c>
      <c r="M547" s="85">
        <f t="shared" si="125"/>
        <v>0</v>
      </c>
      <c r="N547" s="85">
        <f t="shared" si="125"/>
        <v>0</v>
      </c>
      <c r="O547" s="85">
        <f t="shared" si="125"/>
        <v>0</v>
      </c>
      <c r="P547" s="85">
        <f t="shared" si="125"/>
        <v>0</v>
      </c>
      <c r="Q547" s="85">
        <f t="shared" si="125"/>
        <v>0</v>
      </c>
      <c r="R547" s="85">
        <f t="shared" si="125"/>
        <v>0</v>
      </c>
      <c r="S547" s="85">
        <f t="shared" si="125"/>
        <v>0</v>
      </c>
      <c r="T547" s="85">
        <f t="shared" si="123"/>
        <v>0</v>
      </c>
      <c r="U547" s="85">
        <f t="shared" si="124"/>
        <v>0</v>
      </c>
      <c r="V547" s="193"/>
      <c r="W547" s="192"/>
    </row>
    <row r="548" spans="1:23" s="108" customFormat="1" ht="15" customHeight="1" hidden="1">
      <c r="A548" s="104"/>
      <c r="B548" s="113"/>
      <c r="C548" s="110" t="s">
        <v>328</v>
      </c>
      <c r="D548" s="111" t="s">
        <v>310</v>
      </c>
      <c r="E548" s="136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>
        <f t="shared" si="123"/>
        <v>0</v>
      </c>
      <c r="U548" s="112">
        <f t="shared" si="124"/>
        <v>0</v>
      </c>
      <c r="V548" s="193"/>
      <c r="W548" s="194"/>
    </row>
    <row r="549" spans="1:23" s="108" customFormat="1" ht="15" customHeight="1" hidden="1">
      <c r="A549" s="104"/>
      <c r="B549" s="113"/>
      <c r="C549" s="109" t="s">
        <v>329</v>
      </c>
      <c r="D549" s="105"/>
      <c r="E549" s="85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>
        <f t="shared" si="123"/>
        <v>0</v>
      </c>
      <c r="U549" s="107">
        <f t="shared" si="124"/>
        <v>0</v>
      </c>
      <c r="V549" s="193"/>
      <c r="W549" s="194"/>
    </row>
    <row r="550" spans="1:23" s="65" customFormat="1" ht="20.25">
      <c r="A550" s="69"/>
      <c r="B550" s="96"/>
      <c r="C550" s="62" t="s">
        <v>74</v>
      </c>
      <c r="D550" s="63" t="s">
        <v>150</v>
      </c>
      <c r="E550" s="85">
        <v>11000</v>
      </c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>
        <f t="shared" si="123"/>
        <v>11000</v>
      </c>
      <c r="U550" s="64">
        <f t="shared" si="124"/>
        <v>0</v>
      </c>
      <c r="V550" s="193"/>
      <c r="W550" s="192"/>
    </row>
    <row r="551" spans="1:23" s="65" customFormat="1" ht="12.75">
      <c r="A551" s="69"/>
      <c r="B551" s="96"/>
      <c r="C551" s="62" t="s">
        <v>87</v>
      </c>
      <c r="D551" s="63" t="s">
        <v>114</v>
      </c>
      <c r="E551" s="85">
        <v>0</v>
      </c>
      <c r="F551" s="64"/>
      <c r="G551" s="64"/>
      <c r="H551" s="64"/>
      <c r="I551" s="64">
        <v>600</v>
      </c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>
        <f>SUM(E551:S551)</f>
        <v>600</v>
      </c>
      <c r="U551" s="64">
        <f>SUM(F551:S551)</f>
        <v>600</v>
      </c>
      <c r="V551" s="193"/>
      <c r="W551" s="192"/>
    </row>
    <row r="552" spans="1:23" s="65" customFormat="1" ht="12.75">
      <c r="A552" s="69"/>
      <c r="B552" s="96"/>
      <c r="C552" s="62" t="s">
        <v>89</v>
      </c>
      <c r="D552" s="63" t="s">
        <v>351</v>
      </c>
      <c r="E552" s="85">
        <v>0</v>
      </c>
      <c r="F552" s="64"/>
      <c r="G552" s="64"/>
      <c r="H552" s="64"/>
      <c r="I552" s="64">
        <v>100</v>
      </c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>
        <f>SUM(E552:S552)</f>
        <v>100</v>
      </c>
      <c r="U552" s="64">
        <f>SUM(F552:S552)</f>
        <v>100</v>
      </c>
      <c r="V552" s="193"/>
      <c r="W552" s="192"/>
    </row>
    <row r="553" spans="1:23" s="65" customFormat="1" ht="12.75">
      <c r="A553" s="69"/>
      <c r="B553" s="96"/>
      <c r="C553" s="62" t="s">
        <v>111</v>
      </c>
      <c r="D553" s="63" t="s">
        <v>298</v>
      </c>
      <c r="E553" s="85">
        <v>0</v>
      </c>
      <c r="F553" s="64"/>
      <c r="G553" s="64"/>
      <c r="H553" s="64"/>
      <c r="I553" s="64">
        <v>3300</v>
      </c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>
        <f>SUM(E553:S553)</f>
        <v>3300</v>
      </c>
      <c r="U553" s="64">
        <f>SUM(F553:S553)</f>
        <v>3300</v>
      </c>
      <c r="V553" s="193"/>
      <c r="W553" s="192"/>
    </row>
    <row r="554" spans="1:23" s="65" customFormat="1" ht="12.75">
      <c r="A554" s="69"/>
      <c r="B554" s="96"/>
      <c r="C554" s="62" t="s">
        <v>90</v>
      </c>
      <c r="D554" s="63" t="s">
        <v>91</v>
      </c>
      <c r="E554" s="85">
        <v>60000</v>
      </c>
      <c r="F554" s="64">
        <v>8000</v>
      </c>
      <c r="G554" s="64"/>
      <c r="H554" s="64"/>
      <c r="I554" s="64"/>
      <c r="J554" s="64"/>
      <c r="K554" s="64"/>
      <c r="L554" s="64"/>
      <c r="M554" s="64">
        <v>-3000</v>
      </c>
      <c r="N554" s="64"/>
      <c r="O554" s="64"/>
      <c r="P554" s="64"/>
      <c r="Q554" s="64"/>
      <c r="R554" s="64"/>
      <c r="S554" s="64"/>
      <c r="T554" s="64">
        <f t="shared" si="123"/>
        <v>65000</v>
      </c>
      <c r="U554" s="64">
        <f t="shared" si="124"/>
        <v>5000</v>
      </c>
      <c r="V554" s="193"/>
      <c r="W554" s="192"/>
    </row>
    <row r="555" spans="1:23" s="65" customFormat="1" ht="12.75">
      <c r="A555" s="69"/>
      <c r="B555" s="96"/>
      <c r="C555" s="62" t="s">
        <v>80</v>
      </c>
      <c r="D555" s="63" t="s">
        <v>79</v>
      </c>
      <c r="E555" s="85">
        <v>10000</v>
      </c>
      <c r="F555" s="64">
        <v>4000</v>
      </c>
      <c r="G555" s="64"/>
      <c r="H555" s="64"/>
      <c r="I555" s="64">
        <v>-4000</v>
      </c>
      <c r="J555" s="64"/>
      <c r="K555" s="64"/>
      <c r="L555" s="64"/>
      <c r="M555" s="64">
        <v>3000</v>
      </c>
      <c r="N555" s="64"/>
      <c r="O555" s="64"/>
      <c r="P555" s="64"/>
      <c r="Q555" s="64"/>
      <c r="R555" s="64"/>
      <c r="S555" s="64"/>
      <c r="T555" s="64">
        <f t="shared" si="123"/>
        <v>13000</v>
      </c>
      <c r="U555" s="64">
        <f t="shared" si="124"/>
        <v>3000</v>
      </c>
      <c r="V555" s="193"/>
      <c r="W555" s="192"/>
    </row>
    <row r="556" spans="1:22" ht="12.75">
      <c r="A556" s="15"/>
      <c r="B556" s="57" t="s">
        <v>282</v>
      </c>
      <c r="C556" s="57"/>
      <c r="D556" s="58" t="s">
        <v>293</v>
      </c>
      <c r="E556" s="59">
        <f aca="true" t="shared" si="126" ref="E556:S556">SUM(E557:E561)</f>
        <v>700000</v>
      </c>
      <c r="F556" s="59">
        <f t="shared" si="126"/>
        <v>10000</v>
      </c>
      <c r="G556" s="59">
        <f t="shared" si="126"/>
        <v>0</v>
      </c>
      <c r="H556" s="59">
        <f t="shared" si="126"/>
        <v>0</v>
      </c>
      <c r="I556" s="59">
        <f t="shared" si="126"/>
        <v>-27000</v>
      </c>
      <c r="J556" s="59">
        <f t="shared" si="126"/>
        <v>0</v>
      </c>
      <c r="K556" s="59">
        <f t="shared" si="126"/>
        <v>0</v>
      </c>
      <c r="L556" s="59">
        <f t="shared" si="126"/>
        <v>0</v>
      </c>
      <c r="M556" s="59">
        <f t="shared" si="126"/>
        <v>0</v>
      </c>
      <c r="N556" s="59">
        <f t="shared" si="126"/>
        <v>0</v>
      </c>
      <c r="O556" s="59">
        <f t="shared" si="126"/>
        <v>0</v>
      </c>
      <c r="P556" s="59">
        <f t="shared" si="126"/>
        <v>0</v>
      </c>
      <c r="Q556" s="59">
        <f t="shared" si="126"/>
        <v>0</v>
      </c>
      <c r="R556" s="59">
        <f t="shared" si="126"/>
        <v>0</v>
      </c>
      <c r="S556" s="59">
        <f t="shared" si="126"/>
        <v>0</v>
      </c>
      <c r="T556" s="59">
        <f t="shared" si="123"/>
        <v>683000</v>
      </c>
      <c r="U556" s="59">
        <f t="shared" si="124"/>
        <v>-17000</v>
      </c>
      <c r="V556" s="193"/>
    </row>
    <row r="557" spans="1:23" s="65" customFormat="1" ht="12.75">
      <c r="A557" s="69"/>
      <c r="B557" s="96"/>
      <c r="C557" s="62" t="s">
        <v>90</v>
      </c>
      <c r="D557" s="63" t="s">
        <v>91</v>
      </c>
      <c r="E557" s="85">
        <v>50000</v>
      </c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>
        <f t="shared" si="123"/>
        <v>50000</v>
      </c>
      <c r="U557" s="64">
        <f t="shared" si="124"/>
        <v>0</v>
      </c>
      <c r="V557" s="193"/>
      <c r="W557" s="192"/>
    </row>
    <row r="558" spans="1:23" s="65" customFormat="1" ht="12.75">
      <c r="A558" s="69"/>
      <c r="B558" s="96"/>
      <c r="C558" s="62" t="s">
        <v>76</v>
      </c>
      <c r="D558" s="63" t="s">
        <v>77</v>
      </c>
      <c r="E558" s="85">
        <v>68000</v>
      </c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>
        <f t="shared" si="123"/>
        <v>68000</v>
      </c>
      <c r="U558" s="64">
        <f t="shared" si="124"/>
        <v>0</v>
      </c>
      <c r="V558" s="193"/>
      <c r="W558" s="192"/>
    </row>
    <row r="559" spans="1:23" s="65" customFormat="1" ht="12.75">
      <c r="A559" s="69"/>
      <c r="B559" s="96"/>
      <c r="C559" s="62" t="s">
        <v>78</v>
      </c>
      <c r="D559" s="63" t="s">
        <v>97</v>
      </c>
      <c r="E559" s="85">
        <v>45000</v>
      </c>
      <c r="F559" s="64"/>
      <c r="G559" s="64"/>
      <c r="H559" s="64"/>
      <c r="I559" s="64">
        <v>-30000</v>
      </c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>
        <f t="shared" si="123"/>
        <v>15000</v>
      </c>
      <c r="U559" s="64">
        <f t="shared" si="124"/>
        <v>-30000</v>
      </c>
      <c r="V559" s="193"/>
      <c r="W559" s="192"/>
    </row>
    <row r="560" spans="1:23" s="65" customFormat="1" ht="12.75">
      <c r="A560" s="69"/>
      <c r="B560" s="96"/>
      <c r="C560" s="62" t="s">
        <v>80</v>
      </c>
      <c r="D560" s="63" t="s">
        <v>79</v>
      </c>
      <c r="E560" s="85">
        <v>37000</v>
      </c>
      <c r="F560" s="64"/>
      <c r="G560" s="64"/>
      <c r="H560" s="64"/>
      <c r="I560" s="64">
        <v>-12000</v>
      </c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>
        <f t="shared" si="123"/>
        <v>25000</v>
      </c>
      <c r="U560" s="64">
        <f t="shared" si="124"/>
        <v>-12000</v>
      </c>
      <c r="V560" s="193"/>
      <c r="W560" s="192"/>
    </row>
    <row r="561" spans="1:23" s="65" customFormat="1" ht="12.75">
      <c r="A561" s="69"/>
      <c r="B561" s="96"/>
      <c r="C561" s="62" t="s">
        <v>72</v>
      </c>
      <c r="D561" s="63" t="s">
        <v>81</v>
      </c>
      <c r="E561" s="85">
        <v>500000</v>
      </c>
      <c r="F561" s="64">
        <v>10000</v>
      </c>
      <c r="G561" s="64"/>
      <c r="H561" s="64"/>
      <c r="I561" s="64">
        <v>15000</v>
      </c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>
        <f t="shared" si="123"/>
        <v>525000</v>
      </c>
      <c r="U561" s="64">
        <f t="shared" si="124"/>
        <v>25000</v>
      </c>
      <c r="V561" s="193"/>
      <c r="W561" s="192"/>
    </row>
    <row r="562" spans="1:22" ht="12.75">
      <c r="A562" s="15"/>
      <c r="B562" s="57" t="s">
        <v>66</v>
      </c>
      <c r="C562" s="57"/>
      <c r="D562" s="58" t="s">
        <v>67</v>
      </c>
      <c r="E562" s="59">
        <f aca="true" t="shared" si="127" ref="E562:S562">SUM(E563)</f>
        <v>452048</v>
      </c>
      <c r="F562" s="59">
        <f t="shared" si="127"/>
        <v>0</v>
      </c>
      <c r="G562" s="59">
        <f t="shared" si="127"/>
        <v>0</v>
      </c>
      <c r="H562" s="59">
        <f t="shared" si="127"/>
        <v>0</v>
      </c>
      <c r="I562" s="59">
        <f t="shared" si="127"/>
        <v>0</v>
      </c>
      <c r="J562" s="59">
        <f t="shared" si="127"/>
        <v>0</v>
      </c>
      <c r="K562" s="59">
        <f t="shared" si="127"/>
        <v>0</v>
      </c>
      <c r="L562" s="59">
        <f t="shared" si="127"/>
        <v>0</v>
      </c>
      <c r="M562" s="59">
        <f t="shared" si="127"/>
        <v>0</v>
      </c>
      <c r="N562" s="59">
        <f t="shared" si="127"/>
        <v>0</v>
      </c>
      <c r="O562" s="59">
        <f t="shared" si="127"/>
        <v>0</v>
      </c>
      <c r="P562" s="59">
        <f t="shared" si="127"/>
        <v>0</v>
      </c>
      <c r="Q562" s="59">
        <f t="shared" si="127"/>
        <v>0</v>
      </c>
      <c r="R562" s="59">
        <f t="shared" si="127"/>
        <v>0</v>
      </c>
      <c r="S562" s="59">
        <f t="shared" si="127"/>
        <v>0</v>
      </c>
      <c r="T562" s="59">
        <f t="shared" si="123"/>
        <v>452048</v>
      </c>
      <c r="U562" s="59">
        <f t="shared" si="124"/>
        <v>0</v>
      </c>
      <c r="V562" s="193"/>
    </row>
    <row r="563" spans="1:23" s="65" customFormat="1" ht="20.25">
      <c r="A563" s="69"/>
      <c r="B563" s="96"/>
      <c r="C563" s="62" t="s">
        <v>168</v>
      </c>
      <c r="D563" s="91" t="s">
        <v>169</v>
      </c>
      <c r="E563" s="89">
        <v>452048</v>
      </c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>
        <f t="shared" si="123"/>
        <v>452048</v>
      </c>
      <c r="U563" s="88">
        <f t="shared" si="124"/>
        <v>0</v>
      </c>
      <c r="V563" s="193"/>
      <c r="W563" s="192"/>
    </row>
    <row r="564" spans="1:22" ht="12.75">
      <c r="A564" s="15"/>
      <c r="B564" s="57" t="s">
        <v>265</v>
      </c>
      <c r="C564" s="57"/>
      <c r="D564" s="58" t="s">
        <v>266</v>
      </c>
      <c r="E564" s="59">
        <f aca="true" t="shared" si="128" ref="E564:S564">SUM(E565:E566)</f>
        <v>40000</v>
      </c>
      <c r="F564" s="59">
        <f t="shared" si="128"/>
        <v>0</v>
      </c>
      <c r="G564" s="59">
        <f t="shared" si="128"/>
        <v>-10000</v>
      </c>
      <c r="H564" s="59">
        <f t="shared" si="128"/>
        <v>0</v>
      </c>
      <c r="I564" s="59">
        <f t="shared" si="128"/>
        <v>0</v>
      </c>
      <c r="J564" s="59">
        <f t="shared" si="128"/>
        <v>0</v>
      </c>
      <c r="K564" s="59">
        <f t="shared" si="128"/>
        <v>0</v>
      </c>
      <c r="L564" s="59">
        <f t="shared" si="128"/>
        <v>0</v>
      </c>
      <c r="M564" s="59">
        <f t="shared" si="128"/>
        <v>0</v>
      </c>
      <c r="N564" s="59">
        <f t="shared" si="128"/>
        <v>0</v>
      </c>
      <c r="O564" s="59">
        <f t="shared" si="128"/>
        <v>0</v>
      </c>
      <c r="P564" s="59">
        <f t="shared" si="128"/>
        <v>0</v>
      </c>
      <c r="Q564" s="59">
        <f t="shared" si="128"/>
        <v>0</v>
      </c>
      <c r="R564" s="59">
        <f t="shared" si="128"/>
        <v>0</v>
      </c>
      <c r="S564" s="59">
        <f t="shared" si="128"/>
        <v>0</v>
      </c>
      <c r="T564" s="59">
        <f t="shared" si="123"/>
        <v>30000</v>
      </c>
      <c r="U564" s="59">
        <f t="shared" si="124"/>
        <v>-10000</v>
      </c>
      <c r="V564" s="193"/>
    </row>
    <row r="565" spans="1:23" s="65" customFormat="1" ht="20.25">
      <c r="A565" s="69"/>
      <c r="B565" s="96"/>
      <c r="C565" s="62" t="s">
        <v>74</v>
      </c>
      <c r="D565" s="63" t="s">
        <v>150</v>
      </c>
      <c r="E565" s="85">
        <v>15000</v>
      </c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>
        <f t="shared" si="123"/>
        <v>15000</v>
      </c>
      <c r="U565" s="64">
        <f t="shared" si="124"/>
        <v>0</v>
      </c>
      <c r="V565" s="193"/>
      <c r="W565" s="192"/>
    </row>
    <row r="566" spans="1:23" s="65" customFormat="1" ht="13.5" thickBot="1">
      <c r="A566" s="71"/>
      <c r="B566" s="101"/>
      <c r="C566" s="66" t="s">
        <v>80</v>
      </c>
      <c r="D566" s="67" t="s">
        <v>79</v>
      </c>
      <c r="E566" s="85">
        <v>25000</v>
      </c>
      <c r="F566" s="84"/>
      <c r="G566" s="84">
        <v>-10000</v>
      </c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>
        <f t="shared" si="123"/>
        <v>15000</v>
      </c>
      <c r="U566" s="84">
        <f t="shared" si="124"/>
        <v>-10000</v>
      </c>
      <c r="V566" s="193"/>
      <c r="W566" s="192"/>
    </row>
    <row r="567" spans="1:23" ht="24" customHeight="1">
      <c r="A567" s="93" t="s">
        <v>170</v>
      </c>
      <c r="B567" s="46"/>
      <c r="C567" s="94"/>
      <c r="D567" s="47" t="s">
        <v>171</v>
      </c>
      <c r="E567" s="49">
        <f aca="true" t="shared" si="129" ref="E567:U567">E578+E568</f>
        <v>415800</v>
      </c>
      <c r="F567" s="49">
        <f t="shared" si="129"/>
        <v>582500</v>
      </c>
      <c r="G567" s="49">
        <f t="shared" si="129"/>
        <v>0</v>
      </c>
      <c r="H567" s="49">
        <f t="shared" si="129"/>
        <v>0</v>
      </c>
      <c r="I567" s="49">
        <f t="shared" si="129"/>
        <v>-77220</v>
      </c>
      <c r="J567" s="49">
        <f t="shared" si="129"/>
        <v>0</v>
      </c>
      <c r="K567" s="49">
        <f t="shared" si="129"/>
        <v>-5000</v>
      </c>
      <c r="L567" s="49">
        <f t="shared" si="129"/>
        <v>0</v>
      </c>
      <c r="M567" s="49">
        <f t="shared" si="129"/>
        <v>0</v>
      </c>
      <c r="N567" s="49">
        <f t="shared" si="129"/>
        <v>0</v>
      </c>
      <c r="O567" s="49">
        <f t="shared" si="129"/>
        <v>0</v>
      </c>
      <c r="P567" s="49">
        <f t="shared" si="129"/>
        <v>0</v>
      </c>
      <c r="Q567" s="49">
        <f t="shared" si="129"/>
        <v>0</v>
      </c>
      <c r="R567" s="49">
        <f t="shared" si="129"/>
        <v>0</v>
      </c>
      <c r="S567" s="49">
        <f t="shared" si="129"/>
        <v>0</v>
      </c>
      <c r="T567" s="49">
        <f t="shared" si="129"/>
        <v>916080</v>
      </c>
      <c r="U567" s="49">
        <f t="shared" si="129"/>
        <v>500280</v>
      </c>
      <c r="V567" s="193">
        <f>VLOOKUP(A567,'[2]2Wy'!$A$12:$H$774,8,TRUE)</f>
        <v>1229548</v>
      </c>
      <c r="W567" s="190">
        <f>T567-V567</f>
        <v>-313468</v>
      </c>
    </row>
    <row r="568" spans="1:21" ht="12.75">
      <c r="A568" s="21"/>
      <c r="B568" s="57" t="s">
        <v>277</v>
      </c>
      <c r="C568" s="57"/>
      <c r="D568" s="58" t="s">
        <v>278</v>
      </c>
      <c r="E568" s="59">
        <f>SUM(E569:E577)</f>
        <v>329600</v>
      </c>
      <c r="F568" s="59">
        <f aca="true" t="shared" si="130" ref="F568:L568">SUM(F569:F577)</f>
        <v>573000</v>
      </c>
      <c r="G568" s="59">
        <f t="shared" si="130"/>
        <v>0</v>
      </c>
      <c r="H568" s="59">
        <f t="shared" si="130"/>
        <v>0</v>
      </c>
      <c r="I568" s="59">
        <f t="shared" si="130"/>
        <v>-77220</v>
      </c>
      <c r="J568" s="59">
        <f t="shared" si="130"/>
        <v>0</v>
      </c>
      <c r="K568" s="59">
        <f t="shared" si="130"/>
        <v>-5000</v>
      </c>
      <c r="L568" s="59">
        <f t="shared" si="130"/>
        <v>0</v>
      </c>
      <c r="M568" s="59">
        <f aca="true" t="shared" si="131" ref="M568:S568">SUM(M572:M577)</f>
        <v>0</v>
      </c>
      <c r="N568" s="59">
        <f t="shared" si="131"/>
        <v>0</v>
      </c>
      <c r="O568" s="59">
        <f t="shared" si="131"/>
        <v>0</v>
      </c>
      <c r="P568" s="59">
        <f t="shared" si="131"/>
        <v>0</v>
      </c>
      <c r="Q568" s="59">
        <f t="shared" si="131"/>
        <v>0</v>
      </c>
      <c r="R568" s="59">
        <f t="shared" si="131"/>
        <v>0</v>
      </c>
      <c r="S568" s="59">
        <f t="shared" si="131"/>
        <v>0</v>
      </c>
      <c r="T568" s="59">
        <f aca="true" t="shared" si="132" ref="T568:T582">SUM(E568:S568)</f>
        <v>820380</v>
      </c>
      <c r="U568" s="59">
        <f aca="true" t="shared" si="133" ref="U568:U582">SUM(F568:S568)</f>
        <v>490780</v>
      </c>
    </row>
    <row r="569" spans="1:23" s="74" customFormat="1" ht="12.75">
      <c r="A569" s="78"/>
      <c r="B569" s="96"/>
      <c r="C569" s="62" t="s">
        <v>87</v>
      </c>
      <c r="D569" s="63" t="s">
        <v>114</v>
      </c>
      <c r="E569" s="85">
        <v>0</v>
      </c>
      <c r="F569" s="64"/>
      <c r="G569" s="64"/>
      <c r="H569" s="64"/>
      <c r="I569" s="64">
        <v>1550</v>
      </c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>
        <f>SUM(E569:S569)</f>
        <v>1550</v>
      </c>
      <c r="U569" s="64">
        <f>SUM(F569:S569)</f>
        <v>1550</v>
      </c>
      <c r="V569" s="195"/>
      <c r="W569" s="195"/>
    </row>
    <row r="570" spans="1:23" s="74" customFormat="1" ht="12.75">
      <c r="A570" s="78"/>
      <c r="B570" s="96"/>
      <c r="C570" s="62" t="s">
        <v>89</v>
      </c>
      <c r="D570" s="63" t="s">
        <v>351</v>
      </c>
      <c r="E570" s="85">
        <v>0</v>
      </c>
      <c r="F570" s="64"/>
      <c r="G570" s="64"/>
      <c r="H570" s="64"/>
      <c r="I570" s="64">
        <v>230</v>
      </c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>
        <f>SUM(E570:S570)</f>
        <v>230</v>
      </c>
      <c r="U570" s="64">
        <f>SUM(F570:S570)</f>
        <v>230</v>
      </c>
      <c r="V570" s="195"/>
      <c r="W570" s="195"/>
    </row>
    <row r="571" spans="1:23" s="74" customFormat="1" ht="12.75">
      <c r="A571" s="78"/>
      <c r="B571" s="96"/>
      <c r="C571" s="62" t="s">
        <v>111</v>
      </c>
      <c r="D571" s="63" t="s">
        <v>298</v>
      </c>
      <c r="E571" s="85">
        <v>0</v>
      </c>
      <c r="F571" s="64"/>
      <c r="G571" s="64"/>
      <c r="H571" s="64"/>
      <c r="I571" s="64">
        <v>9000</v>
      </c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>
        <f>SUM(E571:S571)</f>
        <v>9000</v>
      </c>
      <c r="U571" s="64">
        <f>SUM(F571:S571)</f>
        <v>9000</v>
      </c>
      <c r="V571" s="195"/>
      <c r="W571" s="195"/>
    </row>
    <row r="572" spans="1:23" s="74" customFormat="1" ht="12.75">
      <c r="A572" s="78"/>
      <c r="B572" s="96"/>
      <c r="C572" s="62" t="s">
        <v>90</v>
      </c>
      <c r="D572" s="63" t="s">
        <v>91</v>
      </c>
      <c r="E572" s="85">
        <v>11100</v>
      </c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>
        <f t="shared" si="132"/>
        <v>11100</v>
      </c>
      <c r="U572" s="64">
        <f t="shared" si="133"/>
        <v>0</v>
      </c>
      <c r="V572" s="195"/>
      <c r="W572" s="195"/>
    </row>
    <row r="573" spans="1:23" s="74" customFormat="1" ht="12.75">
      <c r="A573" s="78"/>
      <c r="B573" s="96"/>
      <c r="C573" s="62" t="s">
        <v>76</v>
      </c>
      <c r="D573" s="63" t="s">
        <v>77</v>
      </c>
      <c r="E573" s="85">
        <v>14000</v>
      </c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>
        <f t="shared" si="132"/>
        <v>14000</v>
      </c>
      <c r="U573" s="64">
        <f t="shared" si="133"/>
        <v>0</v>
      </c>
      <c r="V573" s="195"/>
      <c r="W573" s="195"/>
    </row>
    <row r="574" spans="1:23" s="74" customFormat="1" ht="12.75" hidden="1">
      <c r="A574" s="78"/>
      <c r="B574" s="96"/>
      <c r="C574" s="62" t="s">
        <v>78</v>
      </c>
      <c r="D574" s="63" t="s">
        <v>97</v>
      </c>
      <c r="E574" s="85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>
        <f t="shared" si="132"/>
        <v>0</v>
      </c>
      <c r="U574" s="64">
        <f t="shared" si="133"/>
        <v>0</v>
      </c>
      <c r="V574" s="195"/>
      <c r="W574" s="195"/>
    </row>
    <row r="575" spans="1:23" s="74" customFormat="1" ht="12.75">
      <c r="A575" s="78"/>
      <c r="B575" s="96"/>
      <c r="C575" s="62" t="s">
        <v>80</v>
      </c>
      <c r="D575" s="63" t="s">
        <v>79</v>
      </c>
      <c r="E575" s="85">
        <v>4500</v>
      </c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>
        <f t="shared" si="132"/>
        <v>4500</v>
      </c>
      <c r="U575" s="64">
        <f t="shared" si="133"/>
        <v>0</v>
      </c>
      <c r="V575" s="195"/>
      <c r="W575" s="195"/>
    </row>
    <row r="576" spans="1:23" s="65" customFormat="1" ht="13.5" customHeight="1">
      <c r="A576" s="61"/>
      <c r="B576" s="96"/>
      <c r="C576" s="62" t="s">
        <v>72</v>
      </c>
      <c r="D576" s="63" t="s">
        <v>81</v>
      </c>
      <c r="E576" s="85">
        <v>280000</v>
      </c>
      <c r="F576" s="64">
        <v>573000</v>
      </c>
      <c r="G576" s="64"/>
      <c r="H576" s="64"/>
      <c r="I576" s="64">
        <v>-88000</v>
      </c>
      <c r="J576" s="64"/>
      <c r="K576" s="64">
        <v>-5000</v>
      </c>
      <c r="L576" s="64"/>
      <c r="M576" s="64"/>
      <c r="N576" s="64"/>
      <c r="O576" s="64"/>
      <c r="P576" s="64"/>
      <c r="Q576" s="64"/>
      <c r="R576" s="64"/>
      <c r="S576" s="64"/>
      <c r="T576" s="64">
        <f t="shared" si="132"/>
        <v>760000</v>
      </c>
      <c r="U576" s="64">
        <f t="shared" si="133"/>
        <v>480000</v>
      </c>
      <c r="V576" s="192"/>
      <c r="W576" s="192"/>
    </row>
    <row r="577" spans="1:23" s="65" customFormat="1" ht="24.75" customHeight="1">
      <c r="A577" s="61"/>
      <c r="B577" s="96"/>
      <c r="C577" s="62" t="s">
        <v>73</v>
      </c>
      <c r="D577" s="63" t="s">
        <v>98</v>
      </c>
      <c r="E577" s="64">
        <v>20000</v>
      </c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>
        <f t="shared" si="132"/>
        <v>20000</v>
      </c>
      <c r="U577" s="64">
        <f t="shared" si="133"/>
        <v>0</v>
      </c>
      <c r="V577" s="192"/>
      <c r="W577" s="192"/>
    </row>
    <row r="578" spans="1:21" ht="12.75">
      <c r="A578" s="61"/>
      <c r="B578" s="57" t="s">
        <v>172</v>
      </c>
      <c r="C578" s="57"/>
      <c r="D578" s="58" t="s">
        <v>173</v>
      </c>
      <c r="E578" s="59">
        <f aca="true" t="shared" si="134" ref="E578:S578">SUM(E579:E582)</f>
        <v>86200</v>
      </c>
      <c r="F578" s="59">
        <f t="shared" si="134"/>
        <v>9500</v>
      </c>
      <c r="G578" s="59">
        <f t="shared" si="134"/>
        <v>0</v>
      </c>
      <c r="H578" s="59">
        <f t="shared" si="134"/>
        <v>0</v>
      </c>
      <c r="I578" s="59">
        <f t="shared" si="134"/>
        <v>0</v>
      </c>
      <c r="J578" s="59">
        <f t="shared" si="134"/>
        <v>0</v>
      </c>
      <c r="K578" s="59">
        <f t="shared" si="134"/>
        <v>0</v>
      </c>
      <c r="L578" s="59">
        <f t="shared" si="134"/>
        <v>0</v>
      </c>
      <c r="M578" s="59">
        <f t="shared" si="134"/>
        <v>0</v>
      </c>
      <c r="N578" s="59">
        <f t="shared" si="134"/>
        <v>0</v>
      </c>
      <c r="O578" s="59">
        <f t="shared" si="134"/>
        <v>0</v>
      </c>
      <c r="P578" s="59">
        <f t="shared" si="134"/>
        <v>0</v>
      </c>
      <c r="Q578" s="59">
        <f t="shared" si="134"/>
        <v>0</v>
      </c>
      <c r="R578" s="59">
        <f t="shared" si="134"/>
        <v>0</v>
      </c>
      <c r="S578" s="59">
        <f t="shared" si="134"/>
        <v>0</v>
      </c>
      <c r="T578" s="59">
        <f t="shared" si="132"/>
        <v>95700</v>
      </c>
      <c r="U578" s="59">
        <f t="shared" si="133"/>
        <v>9500</v>
      </c>
    </row>
    <row r="579" spans="1:23" s="65" customFormat="1" ht="51">
      <c r="A579" s="61"/>
      <c r="B579" s="100"/>
      <c r="C579" s="62" t="s">
        <v>400</v>
      </c>
      <c r="D579" s="63" t="s">
        <v>304</v>
      </c>
      <c r="E579" s="85">
        <v>2000</v>
      </c>
      <c r="F579" s="64"/>
      <c r="G579" s="64"/>
      <c r="H579" s="64"/>
      <c r="I579" s="64">
        <v>-2000</v>
      </c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>
        <f t="shared" si="132"/>
        <v>0</v>
      </c>
      <c r="U579" s="64">
        <f t="shared" si="133"/>
        <v>-2000</v>
      </c>
      <c r="V579" s="192"/>
      <c r="W579" s="192"/>
    </row>
    <row r="580" spans="1:23" s="65" customFormat="1" ht="24.75" customHeight="1">
      <c r="A580" s="61"/>
      <c r="B580" s="96"/>
      <c r="C580" s="62" t="s">
        <v>74</v>
      </c>
      <c r="D580" s="63" t="s">
        <v>150</v>
      </c>
      <c r="E580" s="85">
        <v>42000</v>
      </c>
      <c r="F580" s="64"/>
      <c r="G580" s="64"/>
      <c r="H580" s="64"/>
      <c r="I580" s="64">
        <v>2000</v>
      </c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>
        <f t="shared" si="132"/>
        <v>44000</v>
      </c>
      <c r="U580" s="64">
        <f t="shared" si="133"/>
        <v>2000</v>
      </c>
      <c r="V580" s="192"/>
      <c r="W580" s="192"/>
    </row>
    <row r="581" spans="1:23" s="65" customFormat="1" ht="12.75">
      <c r="A581" s="61"/>
      <c r="B581" s="96"/>
      <c r="C581" s="62" t="s">
        <v>90</v>
      </c>
      <c r="D581" s="63" t="s">
        <v>91</v>
      </c>
      <c r="E581" s="85">
        <v>29000</v>
      </c>
      <c r="F581" s="64">
        <v>6000</v>
      </c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>
        <f t="shared" si="132"/>
        <v>35000</v>
      </c>
      <c r="U581" s="64">
        <f t="shared" si="133"/>
        <v>6000</v>
      </c>
      <c r="V581" s="192"/>
      <c r="W581" s="192"/>
    </row>
    <row r="582" spans="1:23" s="65" customFormat="1" ht="13.5" thickBot="1">
      <c r="A582" s="153"/>
      <c r="B582" s="102"/>
      <c r="C582" s="62" t="s">
        <v>80</v>
      </c>
      <c r="D582" s="63" t="s">
        <v>79</v>
      </c>
      <c r="E582" s="146">
        <v>13200</v>
      </c>
      <c r="F582" s="64">
        <v>3500</v>
      </c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>
        <f t="shared" si="132"/>
        <v>16700</v>
      </c>
      <c r="U582" s="64">
        <f t="shared" si="133"/>
        <v>3500</v>
      </c>
      <c r="V582" s="192"/>
      <c r="W582" s="192"/>
    </row>
    <row r="583" spans="1:23" ht="30.75" customHeight="1" thickBot="1">
      <c r="A583" s="22"/>
      <c r="B583" s="22"/>
      <c r="C583" s="22"/>
      <c r="D583" s="23" t="s">
        <v>211</v>
      </c>
      <c r="E583" s="24">
        <f aca="true" t="shared" si="135" ref="E583:U583">E9+E29+E57+E64+E77+E124+E154+E178+E181+E184+E335+E350+E482+E493+E545+E567+E149+E464+E25</f>
        <v>39335995.15</v>
      </c>
      <c r="F583" s="24">
        <f t="shared" si="135"/>
        <v>2363259</v>
      </c>
      <c r="G583" s="24">
        <f t="shared" si="135"/>
        <v>7251553</v>
      </c>
      <c r="H583" s="24">
        <f t="shared" si="135"/>
        <v>35680</v>
      </c>
      <c r="I583" s="24">
        <f t="shared" si="135"/>
        <v>178397</v>
      </c>
      <c r="J583" s="24">
        <f t="shared" si="135"/>
        <v>299884.25</v>
      </c>
      <c r="K583" s="24">
        <f t="shared" si="135"/>
        <v>286771.35</v>
      </c>
      <c r="L583" s="24">
        <f t="shared" si="135"/>
        <v>63820</v>
      </c>
      <c r="M583" s="24">
        <f t="shared" si="135"/>
        <v>-3400</v>
      </c>
      <c r="N583" s="24">
        <f t="shared" si="135"/>
        <v>793546.24</v>
      </c>
      <c r="O583" s="24">
        <f t="shared" si="135"/>
        <v>139777</v>
      </c>
      <c r="P583" s="24">
        <f t="shared" si="135"/>
        <v>368936.02</v>
      </c>
      <c r="Q583" s="24">
        <f t="shared" si="135"/>
        <v>0</v>
      </c>
      <c r="R583" s="24">
        <f t="shared" si="135"/>
        <v>0</v>
      </c>
      <c r="S583" s="24">
        <f t="shared" si="135"/>
        <v>0</v>
      </c>
      <c r="T583" s="24">
        <f t="shared" si="135"/>
        <v>51114219.01</v>
      </c>
      <c r="U583" s="24">
        <f t="shared" si="135"/>
        <v>11778223.86</v>
      </c>
      <c r="V583" s="191">
        <f>'[2]2Wy'!$H$1</f>
        <v>50223219.25</v>
      </c>
      <c r="W583" s="190">
        <f>T583-V583</f>
        <v>890999.76</v>
      </c>
    </row>
    <row r="584" spans="1:23" ht="12.75" customHeight="1">
      <c r="A584" s="22"/>
      <c r="B584" s="22"/>
      <c r="C584" s="22"/>
      <c r="D584" s="103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191">
        <f>SUM(V9:V582)</f>
        <v>50663894.77</v>
      </c>
      <c r="W584" s="191">
        <f>SUM(W9:W582)</f>
        <v>450324.24</v>
      </c>
    </row>
    <row r="585" spans="1:23" s="27" customFormat="1" ht="23.25" customHeight="1">
      <c r="A585" s="26"/>
      <c r="B585" s="5"/>
      <c r="C585" s="26"/>
      <c r="D585" s="201" t="s">
        <v>174</v>
      </c>
      <c r="E585" s="202">
        <f aca="true" t="shared" si="136" ref="E585:U585">E583-E630</f>
        <v>33905435.15</v>
      </c>
      <c r="F585" s="202">
        <f t="shared" si="136"/>
        <v>329559</v>
      </c>
      <c r="G585" s="202">
        <f t="shared" si="136"/>
        <v>7223053</v>
      </c>
      <c r="H585" s="202">
        <f t="shared" si="136"/>
        <v>35680</v>
      </c>
      <c r="I585" s="202">
        <f t="shared" si="136"/>
        <v>192897</v>
      </c>
      <c r="J585" s="202">
        <f t="shared" si="136"/>
        <v>299884.25</v>
      </c>
      <c r="K585" s="202">
        <f t="shared" si="136"/>
        <v>157716.35</v>
      </c>
      <c r="L585" s="202">
        <f t="shared" si="136"/>
        <v>86820</v>
      </c>
      <c r="M585" s="202">
        <f t="shared" si="136"/>
        <v>326600</v>
      </c>
      <c r="N585" s="202">
        <f t="shared" si="136"/>
        <v>29546.24</v>
      </c>
      <c r="O585" s="202">
        <f t="shared" si="136"/>
        <v>142677</v>
      </c>
      <c r="P585" s="202">
        <f t="shared" si="136"/>
        <v>643359.2</v>
      </c>
      <c r="Q585" s="202">
        <f t="shared" si="136"/>
        <v>0</v>
      </c>
      <c r="R585" s="202">
        <f t="shared" si="136"/>
        <v>0</v>
      </c>
      <c r="S585" s="202">
        <f t="shared" si="136"/>
        <v>0</v>
      </c>
      <c r="T585" s="202">
        <f t="shared" si="136"/>
        <v>43373227.19</v>
      </c>
      <c r="U585" s="202">
        <f t="shared" si="136"/>
        <v>9467792.04</v>
      </c>
      <c r="V585" s="191"/>
      <c r="W585" s="191"/>
    </row>
    <row r="586" spans="1:23" s="27" customFormat="1" ht="13.5" customHeight="1">
      <c r="A586" s="26"/>
      <c r="B586" s="26"/>
      <c r="C586" s="26"/>
      <c r="D586" s="201" t="s">
        <v>192</v>
      </c>
      <c r="E586" s="203">
        <f aca="true" t="shared" si="137" ref="E586:U586">SUM(E587:E601)</f>
        <v>13307822</v>
      </c>
      <c r="F586" s="203">
        <f t="shared" si="137"/>
        <v>-9665</v>
      </c>
      <c r="G586" s="203">
        <f t="shared" si="137"/>
        <v>70488</v>
      </c>
      <c r="H586" s="203">
        <f t="shared" si="137"/>
        <v>0</v>
      </c>
      <c r="I586" s="203">
        <f t="shared" si="137"/>
        <v>14780</v>
      </c>
      <c r="J586" s="203">
        <f t="shared" si="137"/>
        <v>5880.08</v>
      </c>
      <c r="K586" s="203">
        <f t="shared" si="137"/>
        <v>329</v>
      </c>
      <c r="L586" s="203">
        <f t="shared" si="137"/>
        <v>0</v>
      </c>
      <c r="M586" s="203">
        <f t="shared" si="137"/>
        <v>0</v>
      </c>
      <c r="N586" s="203">
        <f t="shared" si="137"/>
        <v>0</v>
      </c>
      <c r="O586" s="203">
        <f t="shared" si="137"/>
        <v>77336</v>
      </c>
      <c r="P586" s="203">
        <f t="shared" si="137"/>
        <v>-62400</v>
      </c>
      <c r="Q586" s="203">
        <f t="shared" si="137"/>
        <v>0</v>
      </c>
      <c r="R586" s="203">
        <f t="shared" si="137"/>
        <v>0</v>
      </c>
      <c r="S586" s="203">
        <f t="shared" si="137"/>
        <v>0</v>
      </c>
      <c r="T586" s="203">
        <f t="shared" si="137"/>
        <v>13404570.08</v>
      </c>
      <c r="U586" s="203">
        <f t="shared" si="137"/>
        <v>96748.08</v>
      </c>
      <c r="V586" s="191"/>
      <c r="W586" s="191"/>
    </row>
    <row r="587" spans="1:23" s="27" customFormat="1" ht="10.5" customHeight="1">
      <c r="A587" s="26"/>
      <c r="B587" s="26"/>
      <c r="C587" s="26"/>
      <c r="D587" s="204">
        <v>4010</v>
      </c>
      <c r="E587" s="120">
        <f aca="true" t="shared" si="138" ref="E587:N601">SUMIF($C$9:$C$582,$D587,E$9:E$582)</f>
        <v>9938069</v>
      </c>
      <c r="F587" s="120">
        <f t="shared" si="138"/>
        <v>0</v>
      </c>
      <c r="G587" s="120">
        <f t="shared" si="138"/>
        <v>58902</v>
      </c>
      <c r="H587" s="120">
        <f t="shared" si="138"/>
        <v>0</v>
      </c>
      <c r="I587" s="120">
        <f t="shared" si="138"/>
        <v>0</v>
      </c>
      <c r="J587" s="120">
        <f t="shared" si="138"/>
        <v>4918.51</v>
      </c>
      <c r="K587" s="120">
        <f t="shared" si="138"/>
        <v>930</v>
      </c>
      <c r="L587" s="120">
        <f t="shared" si="138"/>
        <v>0</v>
      </c>
      <c r="M587" s="120">
        <f t="shared" si="138"/>
        <v>0</v>
      </c>
      <c r="N587" s="120">
        <f t="shared" si="138"/>
        <v>0</v>
      </c>
      <c r="O587" s="120">
        <f aca="true" t="shared" si="139" ref="O587:U601">SUMIF($C$9:$C$582,$D587,O$9:O$582)</f>
        <v>66159</v>
      </c>
      <c r="P587" s="120">
        <f t="shared" si="139"/>
        <v>0</v>
      </c>
      <c r="Q587" s="120">
        <f t="shared" si="139"/>
        <v>0</v>
      </c>
      <c r="R587" s="120">
        <f t="shared" si="139"/>
        <v>0</v>
      </c>
      <c r="S587" s="120">
        <f t="shared" si="139"/>
        <v>0</v>
      </c>
      <c r="T587" s="120">
        <f t="shared" si="139"/>
        <v>10068978.51</v>
      </c>
      <c r="U587" s="120">
        <f t="shared" si="139"/>
        <v>130909.51</v>
      </c>
      <c r="V587" s="191"/>
      <c r="W587" s="191"/>
    </row>
    <row r="588" spans="1:23" s="27" customFormat="1" ht="10.5" customHeight="1">
      <c r="A588" s="26"/>
      <c r="B588" s="26"/>
      <c r="C588" s="26"/>
      <c r="D588" s="204">
        <v>4017</v>
      </c>
      <c r="E588" s="120">
        <f t="shared" si="138"/>
        <v>0</v>
      </c>
      <c r="F588" s="120">
        <f t="shared" si="138"/>
        <v>0</v>
      </c>
      <c r="G588" s="120">
        <f t="shared" si="138"/>
        <v>0</v>
      </c>
      <c r="H588" s="120">
        <f t="shared" si="138"/>
        <v>0</v>
      </c>
      <c r="I588" s="120">
        <f t="shared" si="138"/>
        <v>0</v>
      </c>
      <c r="J588" s="120">
        <f t="shared" si="138"/>
        <v>0</v>
      </c>
      <c r="K588" s="120">
        <f t="shared" si="138"/>
        <v>0</v>
      </c>
      <c r="L588" s="120">
        <f t="shared" si="138"/>
        <v>0</v>
      </c>
      <c r="M588" s="120">
        <f t="shared" si="138"/>
        <v>0</v>
      </c>
      <c r="N588" s="120">
        <f t="shared" si="138"/>
        <v>0</v>
      </c>
      <c r="O588" s="120">
        <f t="shared" si="139"/>
        <v>0</v>
      </c>
      <c r="P588" s="120">
        <f t="shared" si="139"/>
        <v>0</v>
      </c>
      <c r="Q588" s="120">
        <f t="shared" si="139"/>
        <v>0</v>
      </c>
      <c r="R588" s="120">
        <f t="shared" si="139"/>
        <v>0</v>
      </c>
      <c r="S588" s="120">
        <f t="shared" si="139"/>
        <v>0</v>
      </c>
      <c r="T588" s="120">
        <f t="shared" si="139"/>
        <v>0</v>
      </c>
      <c r="U588" s="120">
        <f t="shared" si="139"/>
        <v>0</v>
      </c>
      <c r="V588" s="191"/>
      <c r="W588" s="191"/>
    </row>
    <row r="589" spans="1:23" s="27" customFormat="1" ht="10.5" customHeight="1">
      <c r="A589" s="26"/>
      <c r="B589" s="26"/>
      <c r="C589" s="26"/>
      <c r="D589" s="204">
        <v>4019</v>
      </c>
      <c r="E589" s="120">
        <f t="shared" si="138"/>
        <v>0</v>
      </c>
      <c r="F589" s="120">
        <f t="shared" si="138"/>
        <v>0</v>
      </c>
      <c r="G589" s="120">
        <f t="shared" si="138"/>
        <v>0</v>
      </c>
      <c r="H589" s="120">
        <f t="shared" si="138"/>
        <v>0</v>
      </c>
      <c r="I589" s="120">
        <f t="shared" si="138"/>
        <v>0</v>
      </c>
      <c r="J589" s="120">
        <f t="shared" si="138"/>
        <v>0</v>
      </c>
      <c r="K589" s="120">
        <f t="shared" si="138"/>
        <v>0</v>
      </c>
      <c r="L589" s="120">
        <f t="shared" si="138"/>
        <v>0</v>
      </c>
      <c r="M589" s="120">
        <f t="shared" si="138"/>
        <v>0</v>
      </c>
      <c r="N589" s="120">
        <f t="shared" si="138"/>
        <v>0</v>
      </c>
      <c r="O589" s="120">
        <f t="shared" si="139"/>
        <v>0</v>
      </c>
      <c r="P589" s="120">
        <f t="shared" si="139"/>
        <v>0</v>
      </c>
      <c r="Q589" s="120">
        <f t="shared" si="139"/>
        <v>0</v>
      </c>
      <c r="R589" s="120">
        <f t="shared" si="139"/>
        <v>0</v>
      </c>
      <c r="S589" s="120">
        <f t="shared" si="139"/>
        <v>0</v>
      </c>
      <c r="T589" s="120">
        <f t="shared" si="139"/>
        <v>0</v>
      </c>
      <c r="U589" s="120">
        <f t="shared" si="139"/>
        <v>0</v>
      </c>
      <c r="V589" s="191"/>
      <c r="W589" s="191"/>
    </row>
    <row r="590" spans="1:23" s="27" customFormat="1" ht="10.5" customHeight="1">
      <c r="A590" s="26"/>
      <c r="B590" s="26"/>
      <c r="C590" s="26"/>
      <c r="D590" s="204">
        <v>4040</v>
      </c>
      <c r="E590" s="120">
        <f t="shared" si="138"/>
        <v>842992</v>
      </c>
      <c r="F590" s="120">
        <f t="shared" si="138"/>
        <v>-9665</v>
      </c>
      <c r="G590" s="120">
        <f t="shared" si="138"/>
        <v>0</v>
      </c>
      <c r="H590" s="120">
        <f t="shared" si="138"/>
        <v>0</v>
      </c>
      <c r="I590" s="120">
        <f t="shared" si="138"/>
        <v>0</v>
      </c>
      <c r="J590" s="120">
        <f t="shared" si="138"/>
        <v>0</v>
      </c>
      <c r="K590" s="120">
        <f t="shared" si="138"/>
        <v>-621</v>
      </c>
      <c r="L590" s="120">
        <f t="shared" si="138"/>
        <v>0</v>
      </c>
      <c r="M590" s="120">
        <f t="shared" si="138"/>
        <v>0</v>
      </c>
      <c r="N590" s="120">
        <f t="shared" si="138"/>
        <v>0</v>
      </c>
      <c r="O590" s="120">
        <f t="shared" si="139"/>
        <v>0</v>
      </c>
      <c r="P590" s="120">
        <f t="shared" si="139"/>
        <v>-62400</v>
      </c>
      <c r="Q590" s="120">
        <f t="shared" si="139"/>
        <v>0</v>
      </c>
      <c r="R590" s="120">
        <f t="shared" si="139"/>
        <v>0</v>
      </c>
      <c r="S590" s="120">
        <f t="shared" si="139"/>
        <v>0</v>
      </c>
      <c r="T590" s="120">
        <f t="shared" si="139"/>
        <v>770306</v>
      </c>
      <c r="U590" s="120">
        <f t="shared" si="139"/>
        <v>-72686</v>
      </c>
      <c r="V590" s="191"/>
      <c r="W590" s="191"/>
    </row>
    <row r="591" spans="1:23" s="27" customFormat="1" ht="10.5" customHeight="1">
      <c r="A591" s="26"/>
      <c r="B591" s="26"/>
      <c r="C591" s="26"/>
      <c r="D591" s="204">
        <v>4100</v>
      </c>
      <c r="E591" s="120">
        <f t="shared" si="138"/>
        <v>161000</v>
      </c>
      <c r="F591" s="120">
        <f t="shared" si="138"/>
        <v>0</v>
      </c>
      <c r="G591" s="120">
        <f t="shared" si="138"/>
        <v>0</v>
      </c>
      <c r="H591" s="120">
        <f t="shared" si="138"/>
        <v>0</v>
      </c>
      <c r="I591" s="120">
        <f t="shared" si="138"/>
        <v>0</v>
      </c>
      <c r="J591" s="120">
        <f t="shared" si="138"/>
        <v>0</v>
      </c>
      <c r="K591" s="120">
        <f t="shared" si="138"/>
        <v>0</v>
      </c>
      <c r="L591" s="120">
        <f t="shared" si="138"/>
        <v>0</v>
      </c>
      <c r="M591" s="120">
        <f t="shared" si="138"/>
        <v>0</v>
      </c>
      <c r="N591" s="120">
        <f t="shared" si="138"/>
        <v>0</v>
      </c>
      <c r="O591" s="120">
        <f t="shared" si="139"/>
        <v>0</v>
      </c>
      <c r="P591" s="120">
        <f t="shared" si="139"/>
        <v>0</v>
      </c>
      <c r="Q591" s="120">
        <f t="shared" si="139"/>
        <v>0</v>
      </c>
      <c r="R591" s="120">
        <f t="shared" si="139"/>
        <v>0</v>
      </c>
      <c r="S591" s="120">
        <f t="shared" si="139"/>
        <v>0</v>
      </c>
      <c r="T591" s="120">
        <f t="shared" si="139"/>
        <v>161000</v>
      </c>
      <c r="U591" s="120">
        <f t="shared" si="139"/>
        <v>0</v>
      </c>
      <c r="V591" s="191"/>
      <c r="W591" s="191"/>
    </row>
    <row r="592" spans="1:23" s="27" customFormat="1" ht="10.5" customHeight="1">
      <c r="A592" s="26"/>
      <c r="B592" s="26"/>
      <c r="C592" s="26"/>
      <c r="D592" s="204">
        <v>4110</v>
      </c>
      <c r="E592" s="120">
        <f t="shared" si="138"/>
        <v>1910605.83</v>
      </c>
      <c r="F592" s="120">
        <f t="shared" si="138"/>
        <v>0</v>
      </c>
      <c r="G592" s="120">
        <f t="shared" si="138"/>
        <v>10143</v>
      </c>
      <c r="H592" s="120">
        <f t="shared" si="138"/>
        <v>0</v>
      </c>
      <c r="I592" s="120">
        <f t="shared" si="138"/>
        <v>2150</v>
      </c>
      <c r="J592" s="120">
        <f t="shared" si="138"/>
        <v>841.07</v>
      </c>
      <c r="K592" s="120">
        <f t="shared" si="138"/>
        <v>17</v>
      </c>
      <c r="L592" s="120">
        <f t="shared" si="138"/>
        <v>0</v>
      </c>
      <c r="M592" s="120">
        <f t="shared" si="138"/>
        <v>0</v>
      </c>
      <c r="N592" s="120">
        <f t="shared" si="138"/>
        <v>0</v>
      </c>
      <c r="O592" s="120">
        <f t="shared" si="139"/>
        <v>9780</v>
      </c>
      <c r="P592" s="120">
        <f t="shared" si="139"/>
        <v>0</v>
      </c>
      <c r="Q592" s="120">
        <f t="shared" si="139"/>
        <v>0</v>
      </c>
      <c r="R592" s="120">
        <f t="shared" si="139"/>
        <v>0</v>
      </c>
      <c r="S592" s="120">
        <f t="shared" si="139"/>
        <v>0</v>
      </c>
      <c r="T592" s="120">
        <f t="shared" si="139"/>
        <v>1933536.9</v>
      </c>
      <c r="U592" s="120">
        <f t="shared" si="139"/>
        <v>22931.07</v>
      </c>
      <c r="V592" s="191"/>
      <c r="W592" s="191"/>
    </row>
    <row r="593" spans="1:23" s="27" customFormat="1" ht="10.5" customHeight="1">
      <c r="A593" s="26"/>
      <c r="B593" s="26"/>
      <c r="C593" s="26"/>
      <c r="D593" s="204">
        <v>4117</v>
      </c>
      <c r="E593" s="120">
        <f t="shared" si="138"/>
        <v>0</v>
      </c>
      <c r="F593" s="120">
        <f t="shared" si="138"/>
        <v>0</v>
      </c>
      <c r="G593" s="120">
        <f t="shared" si="138"/>
        <v>0</v>
      </c>
      <c r="H593" s="120">
        <f t="shared" si="138"/>
        <v>0</v>
      </c>
      <c r="I593" s="120">
        <f t="shared" si="138"/>
        <v>0</v>
      </c>
      <c r="J593" s="120">
        <f t="shared" si="138"/>
        <v>0</v>
      </c>
      <c r="K593" s="120">
        <f t="shared" si="138"/>
        <v>0</v>
      </c>
      <c r="L593" s="120">
        <f t="shared" si="138"/>
        <v>0</v>
      </c>
      <c r="M593" s="120">
        <f t="shared" si="138"/>
        <v>0</v>
      </c>
      <c r="N593" s="120">
        <f t="shared" si="138"/>
        <v>0</v>
      </c>
      <c r="O593" s="120">
        <f t="shared" si="139"/>
        <v>0</v>
      </c>
      <c r="P593" s="120">
        <f t="shared" si="139"/>
        <v>0</v>
      </c>
      <c r="Q593" s="120">
        <f t="shared" si="139"/>
        <v>0</v>
      </c>
      <c r="R593" s="120">
        <f t="shared" si="139"/>
        <v>0</v>
      </c>
      <c r="S593" s="120">
        <f t="shared" si="139"/>
        <v>0</v>
      </c>
      <c r="T593" s="120">
        <f t="shared" si="139"/>
        <v>0</v>
      </c>
      <c r="U593" s="120">
        <f t="shared" si="139"/>
        <v>0</v>
      </c>
      <c r="V593" s="191"/>
      <c r="W593" s="191"/>
    </row>
    <row r="594" spans="1:23" s="27" customFormat="1" ht="10.5" customHeight="1">
      <c r="A594" s="26"/>
      <c r="B594" s="26"/>
      <c r="C594" s="26"/>
      <c r="D594" s="204">
        <v>4119</v>
      </c>
      <c r="E594" s="120">
        <f t="shared" si="138"/>
        <v>0</v>
      </c>
      <c r="F594" s="120">
        <f t="shared" si="138"/>
        <v>0</v>
      </c>
      <c r="G594" s="120">
        <f t="shared" si="138"/>
        <v>0</v>
      </c>
      <c r="H594" s="120">
        <f t="shared" si="138"/>
        <v>0</v>
      </c>
      <c r="I594" s="120">
        <f t="shared" si="138"/>
        <v>0</v>
      </c>
      <c r="J594" s="120">
        <f t="shared" si="138"/>
        <v>0</v>
      </c>
      <c r="K594" s="120">
        <f t="shared" si="138"/>
        <v>0</v>
      </c>
      <c r="L594" s="120">
        <f t="shared" si="138"/>
        <v>0</v>
      </c>
      <c r="M594" s="120">
        <f t="shared" si="138"/>
        <v>0</v>
      </c>
      <c r="N594" s="120">
        <f t="shared" si="138"/>
        <v>0</v>
      </c>
      <c r="O594" s="120">
        <f t="shared" si="139"/>
        <v>0</v>
      </c>
      <c r="P594" s="120">
        <f t="shared" si="139"/>
        <v>0</v>
      </c>
      <c r="Q594" s="120">
        <f t="shared" si="139"/>
        <v>0</v>
      </c>
      <c r="R594" s="120">
        <f t="shared" si="139"/>
        <v>0</v>
      </c>
      <c r="S594" s="120">
        <f t="shared" si="139"/>
        <v>0</v>
      </c>
      <c r="T594" s="120">
        <f t="shared" si="139"/>
        <v>0</v>
      </c>
      <c r="U594" s="120">
        <f t="shared" si="139"/>
        <v>0</v>
      </c>
      <c r="V594" s="191"/>
      <c r="W594" s="191"/>
    </row>
    <row r="595" spans="1:23" s="27" customFormat="1" ht="10.5" customHeight="1">
      <c r="A595" s="26"/>
      <c r="B595" s="26"/>
      <c r="C595" s="26"/>
      <c r="D595" s="204">
        <v>4120</v>
      </c>
      <c r="E595" s="120">
        <f t="shared" si="138"/>
        <v>270441.15</v>
      </c>
      <c r="F595" s="120">
        <f t="shared" si="138"/>
        <v>0</v>
      </c>
      <c r="G595" s="120">
        <f t="shared" si="138"/>
        <v>1443</v>
      </c>
      <c r="H595" s="120">
        <f t="shared" si="138"/>
        <v>0</v>
      </c>
      <c r="I595" s="120">
        <f t="shared" si="138"/>
        <v>330</v>
      </c>
      <c r="J595" s="120">
        <f t="shared" si="138"/>
        <v>120.5</v>
      </c>
      <c r="K595" s="120">
        <f t="shared" si="138"/>
        <v>3</v>
      </c>
      <c r="L595" s="120">
        <f t="shared" si="138"/>
        <v>0</v>
      </c>
      <c r="M595" s="120">
        <f t="shared" si="138"/>
        <v>0</v>
      </c>
      <c r="N595" s="120">
        <f t="shared" si="138"/>
        <v>0</v>
      </c>
      <c r="O595" s="120">
        <f t="shared" si="139"/>
        <v>1397</v>
      </c>
      <c r="P595" s="120">
        <f t="shared" si="139"/>
        <v>0</v>
      </c>
      <c r="Q595" s="120">
        <f t="shared" si="139"/>
        <v>0</v>
      </c>
      <c r="R595" s="120">
        <f t="shared" si="139"/>
        <v>0</v>
      </c>
      <c r="S595" s="120">
        <f t="shared" si="139"/>
        <v>0</v>
      </c>
      <c r="T595" s="120">
        <f t="shared" si="139"/>
        <v>273734.65</v>
      </c>
      <c r="U595" s="120">
        <f t="shared" si="139"/>
        <v>3293.5</v>
      </c>
      <c r="V595" s="191"/>
      <c r="W595" s="191"/>
    </row>
    <row r="596" spans="1:23" s="27" customFormat="1" ht="9.75">
      <c r="A596" s="26"/>
      <c r="B596" s="26"/>
      <c r="C596" s="26"/>
      <c r="D596" s="204">
        <v>4127</v>
      </c>
      <c r="E596" s="120">
        <f t="shared" si="138"/>
        <v>0</v>
      </c>
      <c r="F596" s="120">
        <f t="shared" si="138"/>
        <v>0</v>
      </c>
      <c r="G596" s="120">
        <f t="shared" si="138"/>
        <v>0</v>
      </c>
      <c r="H596" s="120">
        <f t="shared" si="138"/>
        <v>0</v>
      </c>
      <c r="I596" s="120">
        <f t="shared" si="138"/>
        <v>0</v>
      </c>
      <c r="J596" s="120">
        <f t="shared" si="138"/>
        <v>0</v>
      </c>
      <c r="K596" s="120">
        <f t="shared" si="138"/>
        <v>0</v>
      </c>
      <c r="L596" s="120">
        <f t="shared" si="138"/>
        <v>0</v>
      </c>
      <c r="M596" s="120">
        <f t="shared" si="138"/>
        <v>0</v>
      </c>
      <c r="N596" s="120">
        <f t="shared" si="138"/>
        <v>0</v>
      </c>
      <c r="O596" s="120">
        <f t="shared" si="139"/>
        <v>0</v>
      </c>
      <c r="P596" s="120">
        <f t="shared" si="139"/>
        <v>0</v>
      </c>
      <c r="Q596" s="120">
        <f t="shared" si="139"/>
        <v>0</v>
      </c>
      <c r="R596" s="120">
        <f t="shared" si="139"/>
        <v>0</v>
      </c>
      <c r="S596" s="120">
        <f t="shared" si="139"/>
        <v>0</v>
      </c>
      <c r="T596" s="120">
        <f t="shared" si="139"/>
        <v>0</v>
      </c>
      <c r="U596" s="120">
        <f t="shared" si="139"/>
        <v>0</v>
      </c>
      <c r="V596" s="191"/>
      <c r="W596" s="191"/>
    </row>
    <row r="597" spans="1:23" s="27" customFormat="1" ht="10.5" customHeight="1">
      <c r="A597" s="26"/>
      <c r="B597" s="26"/>
      <c r="C597" s="26"/>
      <c r="D597" s="204">
        <v>4129</v>
      </c>
      <c r="E597" s="120">
        <f t="shared" si="138"/>
        <v>0</v>
      </c>
      <c r="F597" s="120">
        <f t="shared" si="138"/>
        <v>0</v>
      </c>
      <c r="G597" s="120">
        <f t="shared" si="138"/>
        <v>0</v>
      </c>
      <c r="H597" s="120">
        <f t="shared" si="138"/>
        <v>0</v>
      </c>
      <c r="I597" s="120">
        <f t="shared" si="138"/>
        <v>0</v>
      </c>
      <c r="J597" s="120">
        <f t="shared" si="138"/>
        <v>0</v>
      </c>
      <c r="K597" s="120">
        <f t="shared" si="138"/>
        <v>0</v>
      </c>
      <c r="L597" s="120">
        <f t="shared" si="138"/>
        <v>0</v>
      </c>
      <c r="M597" s="120">
        <f t="shared" si="138"/>
        <v>0</v>
      </c>
      <c r="N597" s="120">
        <f t="shared" si="138"/>
        <v>0</v>
      </c>
      <c r="O597" s="120">
        <f t="shared" si="139"/>
        <v>0</v>
      </c>
      <c r="P597" s="120">
        <f t="shared" si="139"/>
        <v>0</v>
      </c>
      <c r="Q597" s="120">
        <f t="shared" si="139"/>
        <v>0</v>
      </c>
      <c r="R597" s="120">
        <f t="shared" si="139"/>
        <v>0</v>
      </c>
      <c r="S597" s="120">
        <f t="shared" si="139"/>
        <v>0</v>
      </c>
      <c r="T597" s="120">
        <f t="shared" si="139"/>
        <v>0</v>
      </c>
      <c r="U597" s="120">
        <f t="shared" si="139"/>
        <v>0</v>
      </c>
      <c r="V597" s="191"/>
      <c r="W597" s="191"/>
    </row>
    <row r="598" spans="1:23" s="27" customFormat="1" ht="10.5" customHeight="1">
      <c r="A598" s="26"/>
      <c r="B598" s="26"/>
      <c r="C598" s="26"/>
      <c r="D598" s="204">
        <v>4170</v>
      </c>
      <c r="E598" s="120">
        <f t="shared" si="138"/>
        <v>183964.02</v>
      </c>
      <c r="F598" s="120">
        <f t="shared" si="138"/>
        <v>0</v>
      </c>
      <c r="G598" s="120">
        <f t="shared" si="138"/>
        <v>0</v>
      </c>
      <c r="H598" s="120">
        <f t="shared" si="138"/>
        <v>0</v>
      </c>
      <c r="I598" s="120">
        <f t="shared" si="138"/>
        <v>12300</v>
      </c>
      <c r="J598" s="120">
        <f t="shared" si="138"/>
        <v>0</v>
      </c>
      <c r="K598" s="120">
        <f t="shared" si="138"/>
        <v>0</v>
      </c>
      <c r="L598" s="120">
        <f t="shared" si="138"/>
        <v>0</v>
      </c>
      <c r="M598" s="120">
        <f t="shared" si="138"/>
        <v>0</v>
      </c>
      <c r="N598" s="120">
        <f t="shared" si="138"/>
        <v>0</v>
      </c>
      <c r="O598" s="120">
        <f t="shared" si="139"/>
        <v>0</v>
      </c>
      <c r="P598" s="120">
        <f t="shared" si="139"/>
        <v>0</v>
      </c>
      <c r="Q598" s="120">
        <f t="shared" si="139"/>
        <v>0</v>
      </c>
      <c r="R598" s="120">
        <f t="shared" si="139"/>
        <v>0</v>
      </c>
      <c r="S598" s="120">
        <f t="shared" si="139"/>
        <v>0</v>
      </c>
      <c r="T598" s="120">
        <f t="shared" si="139"/>
        <v>196264.02</v>
      </c>
      <c r="U598" s="120">
        <f t="shared" si="139"/>
        <v>12300</v>
      </c>
      <c r="V598" s="191"/>
      <c r="W598" s="191"/>
    </row>
    <row r="599" spans="1:23" s="27" customFormat="1" ht="10.5" customHeight="1">
      <c r="A599" s="26"/>
      <c r="B599" s="26"/>
      <c r="C599" s="26"/>
      <c r="D599" s="204">
        <v>4177</v>
      </c>
      <c r="E599" s="120">
        <f t="shared" si="138"/>
        <v>0</v>
      </c>
      <c r="F599" s="120">
        <f t="shared" si="138"/>
        <v>0</v>
      </c>
      <c r="G599" s="120">
        <f t="shared" si="138"/>
        <v>0</v>
      </c>
      <c r="H599" s="120">
        <f t="shared" si="138"/>
        <v>0</v>
      </c>
      <c r="I599" s="120">
        <f t="shared" si="138"/>
        <v>0</v>
      </c>
      <c r="J599" s="120">
        <f t="shared" si="138"/>
        <v>0</v>
      </c>
      <c r="K599" s="120">
        <f t="shared" si="138"/>
        <v>0</v>
      </c>
      <c r="L599" s="120">
        <f t="shared" si="138"/>
        <v>0</v>
      </c>
      <c r="M599" s="120">
        <f t="shared" si="138"/>
        <v>0</v>
      </c>
      <c r="N599" s="120">
        <f t="shared" si="138"/>
        <v>0</v>
      </c>
      <c r="O599" s="120">
        <f t="shared" si="139"/>
        <v>0</v>
      </c>
      <c r="P599" s="120">
        <f t="shared" si="139"/>
        <v>0</v>
      </c>
      <c r="Q599" s="120">
        <f t="shared" si="139"/>
        <v>0</v>
      </c>
      <c r="R599" s="120">
        <f t="shared" si="139"/>
        <v>0</v>
      </c>
      <c r="S599" s="120">
        <f t="shared" si="139"/>
        <v>0</v>
      </c>
      <c r="T599" s="120">
        <f t="shared" si="139"/>
        <v>0</v>
      </c>
      <c r="U599" s="120">
        <f t="shared" si="139"/>
        <v>0</v>
      </c>
      <c r="V599" s="191"/>
      <c r="W599" s="191"/>
    </row>
    <row r="600" spans="1:23" s="27" customFormat="1" ht="10.5" customHeight="1">
      <c r="A600" s="26"/>
      <c r="B600" s="26"/>
      <c r="C600" s="26"/>
      <c r="D600" s="204">
        <v>4179</v>
      </c>
      <c r="E600" s="120">
        <f t="shared" si="138"/>
        <v>0</v>
      </c>
      <c r="F600" s="120">
        <f t="shared" si="138"/>
        <v>0</v>
      </c>
      <c r="G600" s="120">
        <f t="shared" si="138"/>
        <v>0</v>
      </c>
      <c r="H600" s="120">
        <f t="shared" si="138"/>
        <v>0</v>
      </c>
      <c r="I600" s="120">
        <f t="shared" si="138"/>
        <v>0</v>
      </c>
      <c r="J600" s="120">
        <f t="shared" si="138"/>
        <v>0</v>
      </c>
      <c r="K600" s="120">
        <f t="shared" si="138"/>
        <v>0</v>
      </c>
      <c r="L600" s="120">
        <f t="shared" si="138"/>
        <v>0</v>
      </c>
      <c r="M600" s="120">
        <f t="shared" si="138"/>
        <v>0</v>
      </c>
      <c r="N600" s="120">
        <f t="shared" si="138"/>
        <v>0</v>
      </c>
      <c r="O600" s="120">
        <f t="shared" si="139"/>
        <v>0</v>
      </c>
      <c r="P600" s="120">
        <f t="shared" si="139"/>
        <v>0</v>
      </c>
      <c r="Q600" s="120">
        <f t="shared" si="139"/>
        <v>0</v>
      </c>
      <c r="R600" s="120">
        <f t="shared" si="139"/>
        <v>0</v>
      </c>
      <c r="S600" s="120">
        <f t="shared" si="139"/>
        <v>0</v>
      </c>
      <c r="T600" s="120">
        <f t="shared" si="139"/>
        <v>0</v>
      </c>
      <c r="U600" s="120">
        <f t="shared" si="139"/>
        <v>0</v>
      </c>
      <c r="V600" s="191"/>
      <c r="W600" s="191"/>
    </row>
    <row r="601" spans="1:23" s="27" customFormat="1" ht="10.5" customHeight="1">
      <c r="A601" s="26"/>
      <c r="B601" s="26"/>
      <c r="C601" s="26"/>
      <c r="D601" s="204">
        <v>4780</v>
      </c>
      <c r="E601" s="120">
        <f t="shared" si="138"/>
        <v>750</v>
      </c>
      <c r="F601" s="120">
        <f t="shared" si="138"/>
        <v>0</v>
      </c>
      <c r="G601" s="120">
        <f t="shared" si="138"/>
        <v>0</v>
      </c>
      <c r="H601" s="120">
        <f t="shared" si="138"/>
        <v>0</v>
      </c>
      <c r="I601" s="120">
        <f t="shared" si="138"/>
        <v>0</v>
      </c>
      <c r="J601" s="120">
        <f t="shared" si="138"/>
        <v>0</v>
      </c>
      <c r="K601" s="120">
        <f t="shared" si="138"/>
        <v>0</v>
      </c>
      <c r="L601" s="120">
        <f t="shared" si="138"/>
        <v>0</v>
      </c>
      <c r="M601" s="120">
        <f t="shared" si="138"/>
        <v>0</v>
      </c>
      <c r="N601" s="120">
        <f t="shared" si="138"/>
        <v>0</v>
      </c>
      <c r="O601" s="120">
        <f t="shared" si="139"/>
        <v>0</v>
      </c>
      <c r="P601" s="120">
        <f t="shared" si="139"/>
        <v>0</v>
      </c>
      <c r="Q601" s="120">
        <f t="shared" si="139"/>
        <v>0</v>
      </c>
      <c r="R601" s="120">
        <f t="shared" si="139"/>
        <v>0</v>
      </c>
      <c r="S601" s="120">
        <f t="shared" si="139"/>
        <v>0</v>
      </c>
      <c r="T601" s="120">
        <f t="shared" si="139"/>
        <v>750</v>
      </c>
      <c r="U601" s="120">
        <f t="shared" si="139"/>
        <v>0</v>
      </c>
      <c r="V601" s="191"/>
      <c r="W601" s="191"/>
    </row>
    <row r="602" spans="1:23" s="27" customFormat="1" ht="10.5" customHeight="1">
      <c r="A602" s="26"/>
      <c r="B602" s="26"/>
      <c r="C602" s="26"/>
      <c r="D602" s="201" t="s">
        <v>191</v>
      </c>
      <c r="E602" s="203">
        <f aca="true" t="shared" si="140" ref="E602:U602">SUM(E603:E619)</f>
        <v>4510753.15</v>
      </c>
      <c r="F602" s="203">
        <f t="shared" si="140"/>
        <v>65659</v>
      </c>
      <c r="G602" s="203">
        <f t="shared" si="140"/>
        <v>0</v>
      </c>
      <c r="H602" s="203">
        <f t="shared" si="140"/>
        <v>0</v>
      </c>
      <c r="I602" s="203">
        <f t="shared" si="140"/>
        <v>50</v>
      </c>
      <c r="J602" s="203">
        <f t="shared" si="140"/>
        <v>0</v>
      </c>
      <c r="K602" s="203">
        <f t="shared" si="140"/>
        <v>1300</v>
      </c>
      <c r="L602" s="203">
        <f t="shared" si="140"/>
        <v>0</v>
      </c>
      <c r="M602" s="203">
        <f t="shared" si="140"/>
        <v>0</v>
      </c>
      <c r="N602" s="203">
        <f t="shared" si="140"/>
        <v>2115.34</v>
      </c>
      <c r="O602" s="203">
        <f t="shared" si="140"/>
        <v>-796.97</v>
      </c>
      <c r="P602" s="203">
        <f t="shared" si="140"/>
        <v>-1079.2</v>
      </c>
      <c r="Q602" s="203">
        <f t="shared" si="140"/>
        <v>0</v>
      </c>
      <c r="R602" s="203">
        <f t="shared" si="140"/>
        <v>0</v>
      </c>
      <c r="S602" s="203">
        <f t="shared" si="140"/>
        <v>0</v>
      </c>
      <c r="T602" s="203">
        <f t="shared" si="140"/>
        <v>4578001.32</v>
      </c>
      <c r="U602" s="203">
        <f t="shared" si="140"/>
        <v>67248.17</v>
      </c>
      <c r="V602" s="191"/>
      <c r="W602" s="191"/>
    </row>
    <row r="603" spans="1:23" s="27" customFormat="1" ht="10.5" customHeight="1">
      <c r="A603" s="26"/>
      <c r="B603" s="26"/>
      <c r="C603" s="26"/>
      <c r="D603" s="204">
        <v>2310</v>
      </c>
      <c r="E603" s="120">
        <f aca="true" t="shared" si="141" ref="E603:N612">SUMIF($C$9:$C$582,$D603,E$9:E$582)</f>
        <v>2245095</v>
      </c>
      <c r="F603" s="120">
        <f t="shared" si="141"/>
        <v>65659</v>
      </c>
      <c r="G603" s="120">
        <f t="shared" si="141"/>
        <v>0</v>
      </c>
      <c r="H603" s="120">
        <f t="shared" si="141"/>
        <v>0</v>
      </c>
      <c r="I603" s="120">
        <f t="shared" si="141"/>
        <v>0</v>
      </c>
      <c r="J603" s="120">
        <f t="shared" si="141"/>
        <v>0</v>
      </c>
      <c r="K603" s="120">
        <f t="shared" si="141"/>
        <v>-5000</v>
      </c>
      <c r="L603" s="120">
        <f t="shared" si="141"/>
        <v>0</v>
      </c>
      <c r="M603" s="120">
        <f t="shared" si="141"/>
        <v>0</v>
      </c>
      <c r="N603" s="120">
        <f t="shared" si="141"/>
        <v>0</v>
      </c>
      <c r="O603" s="120">
        <f aca="true" t="shared" si="142" ref="O603:U612">SUMIF($C$9:$C$582,$D603,O$9:O$582)</f>
        <v>0</v>
      </c>
      <c r="P603" s="120">
        <f t="shared" si="142"/>
        <v>0</v>
      </c>
      <c r="Q603" s="120">
        <f t="shared" si="142"/>
        <v>0</v>
      </c>
      <c r="R603" s="120">
        <f t="shared" si="142"/>
        <v>0</v>
      </c>
      <c r="S603" s="120">
        <f t="shared" si="142"/>
        <v>0</v>
      </c>
      <c r="T603" s="120">
        <f t="shared" si="142"/>
        <v>2305754</v>
      </c>
      <c r="U603" s="120">
        <f t="shared" si="142"/>
        <v>60659</v>
      </c>
      <c r="V603" s="191"/>
      <c r="W603" s="191"/>
    </row>
    <row r="604" spans="1:23" s="27" customFormat="1" ht="10.5" customHeight="1">
      <c r="A604" s="26"/>
      <c r="B604" s="26"/>
      <c r="C604" s="26"/>
      <c r="D604" s="204">
        <v>2320</v>
      </c>
      <c r="E604" s="120">
        <f t="shared" si="141"/>
        <v>1000</v>
      </c>
      <c r="F604" s="120">
        <f t="shared" si="141"/>
        <v>0</v>
      </c>
      <c r="G604" s="120">
        <f t="shared" si="141"/>
        <v>0</v>
      </c>
      <c r="H604" s="120">
        <f t="shared" si="141"/>
        <v>0</v>
      </c>
      <c r="I604" s="120">
        <f t="shared" si="141"/>
        <v>0</v>
      </c>
      <c r="J604" s="120">
        <f t="shared" si="141"/>
        <v>0</v>
      </c>
      <c r="K604" s="120">
        <f t="shared" si="141"/>
        <v>0</v>
      </c>
      <c r="L604" s="120">
        <f t="shared" si="141"/>
        <v>0</v>
      </c>
      <c r="M604" s="120">
        <f t="shared" si="141"/>
        <v>0</v>
      </c>
      <c r="N604" s="120">
        <f t="shared" si="141"/>
        <v>0</v>
      </c>
      <c r="O604" s="120">
        <f t="shared" si="142"/>
        <v>0</v>
      </c>
      <c r="P604" s="120">
        <f t="shared" si="142"/>
        <v>0</v>
      </c>
      <c r="Q604" s="120">
        <f t="shared" si="142"/>
        <v>0</v>
      </c>
      <c r="R604" s="120">
        <f t="shared" si="142"/>
        <v>0</v>
      </c>
      <c r="S604" s="120">
        <f t="shared" si="142"/>
        <v>0</v>
      </c>
      <c r="T604" s="120">
        <f t="shared" si="142"/>
        <v>1000</v>
      </c>
      <c r="U604" s="120">
        <f t="shared" si="142"/>
        <v>0</v>
      </c>
      <c r="V604" s="191"/>
      <c r="W604" s="191"/>
    </row>
    <row r="605" spans="1:23" s="27" customFormat="1" ht="10.5" customHeight="1">
      <c r="A605" s="26"/>
      <c r="B605" s="26"/>
      <c r="C605" s="26"/>
      <c r="D605" s="204">
        <v>2330</v>
      </c>
      <c r="E605" s="120">
        <f t="shared" si="141"/>
        <v>0</v>
      </c>
      <c r="F605" s="120">
        <f t="shared" si="141"/>
        <v>0</v>
      </c>
      <c r="G605" s="120">
        <f t="shared" si="141"/>
        <v>0</v>
      </c>
      <c r="H605" s="120">
        <f t="shared" si="141"/>
        <v>0</v>
      </c>
      <c r="I605" s="120">
        <f t="shared" si="141"/>
        <v>0</v>
      </c>
      <c r="J605" s="120">
        <f t="shared" si="141"/>
        <v>0</v>
      </c>
      <c r="K605" s="120">
        <f t="shared" si="141"/>
        <v>0</v>
      </c>
      <c r="L605" s="120">
        <f t="shared" si="141"/>
        <v>0</v>
      </c>
      <c r="M605" s="120">
        <f t="shared" si="141"/>
        <v>0</v>
      </c>
      <c r="N605" s="120">
        <f t="shared" si="141"/>
        <v>0</v>
      </c>
      <c r="O605" s="120">
        <f t="shared" si="142"/>
        <v>0</v>
      </c>
      <c r="P605" s="120">
        <f t="shared" si="142"/>
        <v>0</v>
      </c>
      <c r="Q605" s="120">
        <f t="shared" si="142"/>
        <v>0</v>
      </c>
      <c r="R605" s="120">
        <f t="shared" si="142"/>
        <v>0</v>
      </c>
      <c r="S605" s="120">
        <f t="shared" si="142"/>
        <v>0</v>
      </c>
      <c r="T605" s="120">
        <f t="shared" si="142"/>
        <v>0</v>
      </c>
      <c r="U605" s="120">
        <f t="shared" si="142"/>
        <v>0</v>
      </c>
      <c r="V605" s="191"/>
      <c r="W605" s="191"/>
    </row>
    <row r="606" spans="1:23" s="27" customFormat="1" ht="10.5" customHeight="1">
      <c r="A606" s="26"/>
      <c r="B606" s="26"/>
      <c r="C606" s="26"/>
      <c r="D606" s="204">
        <v>2360</v>
      </c>
      <c r="E606" s="120">
        <f t="shared" si="141"/>
        <v>2000</v>
      </c>
      <c r="F606" s="120">
        <f t="shared" si="141"/>
        <v>0</v>
      </c>
      <c r="G606" s="120">
        <f t="shared" si="141"/>
        <v>0</v>
      </c>
      <c r="H606" s="120">
        <f t="shared" si="141"/>
        <v>0</v>
      </c>
      <c r="I606" s="120">
        <f t="shared" si="141"/>
        <v>-2000</v>
      </c>
      <c r="J606" s="120">
        <f t="shared" si="141"/>
        <v>0</v>
      </c>
      <c r="K606" s="120">
        <f t="shared" si="141"/>
        <v>0</v>
      </c>
      <c r="L606" s="120">
        <f t="shared" si="141"/>
        <v>0</v>
      </c>
      <c r="M606" s="120">
        <f t="shared" si="141"/>
        <v>0</v>
      </c>
      <c r="N606" s="120">
        <f t="shared" si="141"/>
        <v>0</v>
      </c>
      <c r="O606" s="120">
        <f t="shared" si="142"/>
        <v>0</v>
      </c>
      <c r="P606" s="120">
        <f t="shared" si="142"/>
        <v>0</v>
      </c>
      <c r="Q606" s="120">
        <f t="shared" si="142"/>
        <v>0</v>
      </c>
      <c r="R606" s="120">
        <f t="shared" si="142"/>
        <v>0</v>
      </c>
      <c r="S606" s="120">
        <f t="shared" si="142"/>
        <v>0</v>
      </c>
      <c r="T606" s="120">
        <f t="shared" si="142"/>
        <v>0</v>
      </c>
      <c r="U606" s="120">
        <f t="shared" si="142"/>
        <v>-2000</v>
      </c>
      <c r="V606" s="191"/>
      <c r="W606" s="191"/>
    </row>
    <row r="607" spans="1:23" s="27" customFormat="1" ht="10.5" customHeight="1">
      <c r="A607" s="26"/>
      <c r="B607" s="26"/>
      <c r="C607" s="26"/>
      <c r="D607" s="204">
        <v>2410</v>
      </c>
      <c r="E607" s="120">
        <f t="shared" si="141"/>
        <v>0</v>
      </c>
      <c r="F607" s="120">
        <f t="shared" si="141"/>
        <v>0</v>
      </c>
      <c r="G607" s="120">
        <f t="shared" si="141"/>
        <v>0</v>
      </c>
      <c r="H607" s="120">
        <f t="shared" si="141"/>
        <v>0</v>
      </c>
      <c r="I607" s="120">
        <f t="shared" si="141"/>
        <v>0</v>
      </c>
      <c r="J607" s="120">
        <f t="shared" si="141"/>
        <v>0</v>
      </c>
      <c r="K607" s="120">
        <f t="shared" si="141"/>
        <v>0</v>
      </c>
      <c r="L607" s="120">
        <f t="shared" si="141"/>
        <v>0</v>
      </c>
      <c r="M607" s="120">
        <f t="shared" si="141"/>
        <v>0</v>
      </c>
      <c r="N607" s="120">
        <f t="shared" si="141"/>
        <v>0</v>
      </c>
      <c r="O607" s="120">
        <f t="shared" si="142"/>
        <v>0</v>
      </c>
      <c r="P607" s="120">
        <f t="shared" si="142"/>
        <v>0</v>
      </c>
      <c r="Q607" s="120">
        <f t="shared" si="142"/>
        <v>0</v>
      </c>
      <c r="R607" s="120">
        <f t="shared" si="142"/>
        <v>0</v>
      </c>
      <c r="S607" s="120">
        <f t="shared" si="142"/>
        <v>0</v>
      </c>
      <c r="T607" s="120">
        <f t="shared" si="142"/>
        <v>0</v>
      </c>
      <c r="U607" s="120">
        <f t="shared" si="142"/>
        <v>0</v>
      </c>
      <c r="V607" s="191"/>
      <c r="W607" s="191"/>
    </row>
    <row r="608" spans="1:23" s="27" customFormat="1" ht="10.5" customHeight="1">
      <c r="A608" s="26"/>
      <c r="B608" s="26"/>
      <c r="C608" s="26"/>
      <c r="D608" s="204">
        <v>2480</v>
      </c>
      <c r="E608" s="120">
        <f t="shared" si="141"/>
        <v>452048</v>
      </c>
      <c r="F608" s="120">
        <f t="shared" si="141"/>
        <v>0</v>
      </c>
      <c r="G608" s="120">
        <f t="shared" si="141"/>
        <v>0</v>
      </c>
      <c r="H608" s="120">
        <f t="shared" si="141"/>
        <v>0</v>
      </c>
      <c r="I608" s="120">
        <f t="shared" si="141"/>
        <v>0</v>
      </c>
      <c r="J608" s="120">
        <f t="shared" si="141"/>
        <v>0</v>
      </c>
      <c r="K608" s="120">
        <f t="shared" si="141"/>
        <v>0</v>
      </c>
      <c r="L608" s="120">
        <f t="shared" si="141"/>
        <v>0</v>
      </c>
      <c r="M608" s="120">
        <f t="shared" si="141"/>
        <v>0</v>
      </c>
      <c r="N608" s="120">
        <f t="shared" si="141"/>
        <v>0</v>
      </c>
      <c r="O608" s="120">
        <f t="shared" si="142"/>
        <v>0</v>
      </c>
      <c r="P608" s="120">
        <f t="shared" si="142"/>
        <v>0</v>
      </c>
      <c r="Q608" s="120">
        <f t="shared" si="142"/>
        <v>0</v>
      </c>
      <c r="R608" s="120">
        <f t="shared" si="142"/>
        <v>0</v>
      </c>
      <c r="S608" s="120">
        <f t="shared" si="142"/>
        <v>0</v>
      </c>
      <c r="T608" s="120">
        <f t="shared" si="142"/>
        <v>452048</v>
      </c>
      <c r="U608" s="120">
        <f t="shared" si="142"/>
        <v>0</v>
      </c>
      <c r="V608" s="191"/>
      <c r="W608" s="191"/>
    </row>
    <row r="609" spans="1:23" s="27" customFormat="1" ht="10.5" customHeight="1">
      <c r="A609" s="26"/>
      <c r="B609" s="26"/>
      <c r="C609" s="26"/>
      <c r="D609" s="204">
        <v>2540</v>
      </c>
      <c r="E609" s="120">
        <f t="shared" si="141"/>
        <v>1270000</v>
      </c>
      <c r="F609" s="120">
        <f t="shared" si="141"/>
        <v>0</v>
      </c>
      <c r="G609" s="120">
        <f t="shared" si="141"/>
        <v>0</v>
      </c>
      <c r="H609" s="120">
        <f t="shared" si="141"/>
        <v>0</v>
      </c>
      <c r="I609" s="120">
        <f t="shared" si="141"/>
        <v>0</v>
      </c>
      <c r="J609" s="120">
        <f t="shared" si="141"/>
        <v>0</v>
      </c>
      <c r="K609" s="120">
        <f t="shared" si="141"/>
        <v>0</v>
      </c>
      <c r="L609" s="120">
        <f t="shared" si="141"/>
        <v>0</v>
      </c>
      <c r="M609" s="120">
        <f t="shared" si="141"/>
        <v>0</v>
      </c>
      <c r="N609" s="120">
        <f t="shared" si="141"/>
        <v>0</v>
      </c>
      <c r="O609" s="120">
        <f t="shared" si="142"/>
        <v>0</v>
      </c>
      <c r="P609" s="120">
        <f t="shared" si="142"/>
        <v>0</v>
      </c>
      <c r="Q609" s="120">
        <f t="shared" si="142"/>
        <v>0</v>
      </c>
      <c r="R609" s="120">
        <f t="shared" si="142"/>
        <v>0</v>
      </c>
      <c r="S609" s="120">
        <f t="shared" si="142"/>
        <v>0</v>
      </c>
      <c r="T609" s="120">
        <f t="shared" si="142"/>
        <v>1270000</v>
      </c>
      <c r="U609" s="120">
        <f t="shared" si="142"/>
        <v>0</v>
      </c>
      <c r="V609" s="191"/>
      <c r="W609" s="191"/>
    </row>
    <row r="610" spans="1:23" s="27" customFormat="1" ht="10.5" customHeight="1">
      <c r="A610" s="26"/>
      <c r="B610" s="26"/>
      <c r="C610" s="26"/>
      <c r="D610" s="204">
        <v>2580</v>
      </c>
      <c r="E610" s="120">
        <f t="shared" si="141"/>
        <v>0</v>
      </c>
      <c r="F610" s="120">
        <f t="shared" si="141"/>
        <v>0</v>
      </c>
      <c r="G610" s="120">
        <f t="shared" si="141"/>
        <v>0</v>
      </c>
      <c r="H610" s="120">
        <f t="shared" si="141"/>
        <v>0</v>
      </c>
      <c r="I610" s="120">
        <f t="shared" si="141"/>
        <v>0</v>
      </c>
      <c r="J610" s="120">
        <f t="shared" si="141"/>
        <v>0</v>
      </c>
      <c r="K610" s="120">
        <f t="shared" si="141"/>
        <v>0</v>
      </c>
      <c r="L610" s="120">
        <f t="shared" si="141"/>
        <v>0</v>
      </c>
      <c r="M610" s="120">
        <f t="shared" si="141"/>
        <v>0</v>
      </c>
      <c r="N610" s="120">
        <f t="shared" si="141"/>
        <v>0</v>
      </c>
      <c r="O610" s="120">
        <f t="shared" si="142"/>
        <v>0</v>
      </c>
      <c r="P610" s="120">
        <f t="shared" si="142"/>
        <v>0</v>
      </c>
      <c r="Q610" s="120">
        <f t="shared" si="142"/>
        <v>0</v>
      </c>
      <c r="R610" s="120">
        <f t="shared" si="142"/>
        <v>0</v>
      </c>
      <c r="S610" s="120">
        <f t="shared" si="142"/>
        <v>0</v>
      </c>
      <c r="T610" s="120">
        <f t="shared" si="142"/>
        <v>0</v>
      </c>
      <c r="U610" s="120">
        <f t="shared" si="142"/>
        <v>0</v>
      </c>
      <c r="V610" s="191"/>
      <c r="W610" s="191"/>
    </row>
    <row r="611" spans="1:23" s="27" customFormat="1" ht="10.5" customHeight="1">
      <c r="A611" s="26"/>
      <c r="B611" s="26"/>
      <c r="C611" s="26"/>
      <c r="D611" s="204">
        <v>2620</v>
      </c>
      <c r="E611" s="120">
        <f t="shared" si="141"/>
        <v>0</v>
      </c>
      <c r="F611" s="120">
        <f t="shared" si="141"/>
        <v>0</v>
      </c>
      <c r="G611" s="120">
        <f t="shared" si="141"/>
        <v>0</v>
      </c>
      <c r="H611" s="120">
        <f t="shared" si="141"/>
        <v>0</v>
      </c>
      <c r="I611" s="120">
        <f t="shared" si="141"/>
        <v>0</v>
      </c>
      <c r="J611" s="120">
        <f t="shared" si="141"/>
        <v>0</v>
      </c>
      <c r="K611" s="120">
        <f t="shared" si="141"/>
        <v>0</v>
      </c>
      <c r="L611" s="120">
        <f t="shared" si="141"/>
        <v>0</v>
      </c>
      <c r="M611" s="120">
        <f t="shared" si="141"/>
        <v>0</v>
      </c>
      <c r="N611" s="120">
        <f t="shared" si="141"/>
        <v>0</v>
      </c>
      <c r="O611" s="120">
        <f t="shared" si="142"/>
        <v>0</v>
      </c>
      <c r="P611" s="120">
        <f t="shared" si="142"/>
        <v>0</v>
      </c>
      <c r="Q611" s="120">
        <f t="shared" si="142"/>
        <v>0</v>
      </c>
      <c r="R611" s="120">
        <f t="shared" si="142"/>
        <v>0</v>
      </c>
      <c r="S611" s="120">
        <f t="shared" si="142"/>
        <v>0</v>
      </c>
      <c r="T611" s="120">
        <f t="shared" si="142"/>
        <v>0</v>
      </c>
      <c r="U611" s="120">
        <f t="shared" si="142"/>
        <v>0</v>
      </c>
      <c r="V611" s="191"/>
      <c r="W611" s="191"/>
    </row>
    <row r="612" spans="1:23" s="27" customFormat="1" ht="10.5" customHeight="1">
      <c r="A612" s="26"/>
      <c r="B612" s="26"/>
      <c r="C612" s="26"/>
      <c r="D612" s="204">
        <v>2630</v>
      </c>
      <c r="E612" s="120">
        <f t="shared" si="141"/>
        <v>83000</v>
      </c>
      <c r="F612" s="120">
        <f t="shared" si="141"/>
        <v>0</v>
      </c>
      <c r="G612" s="120">
        <f t="shared" si="141"/>
        <v>0</v>
      </c>
      <c r="H612" s="120">
        <f t="shared" si="141"/>
        <v>0</v>
      </c>
      <c r="I612" s="120">
        <f t="shared" si="141"/>
        <v>2000</v>
      </c>
      <c r="J612" s="120">
        <f t="shared" si="141"/>
        <v>0</v>
      </c>
      <c r="K612" s="120">
        <f t="shared" si="141"/>
        <v>0</v>
      </c>
      <c r="L612" s="120">
        <f t="shared" si="141"/>
        <v>0</v>
      </c>
      <c r="M612" s="120">
        <f t="shared" si="141"/>
        <v>0</v>
      </c>
      <c r="N612" s="120">
        <f t="shared" si="141"/>
        <v>0</v>
      </c>
      <c r="O612" s="120">
        <f t="shared" si="142"/>
        <v>0</v>
      </c>
      <c r="P612" s="120">
        <f t="shared" si="142"/>
        <v>0</v>
      </c>
      <c r="Q612" s="120">
        <f t="shared" si="142"/>
        <v>0</v>
      </c>
      <c r="R612" s="120">
        <f t="shared" si="142"/>
        <v>0</v>
      </c>
      <c r="S612" s="120">
        <f t="shared" si="142"/>
        <v>0</v>
      </c>
      <c r="T612" s="120">
        <f t="shared" si="142"/>
        <v>85000</v>
      </c>
      <c r="U612" s="120">
        <f t="shared" si="142"/>
        <v>2000</v>
      </c>
      <c r="V612" s="191"/>
      <c r="W612" s="191"/>
    </row>
    <row r="613" spans="1:23" s="27" customFormat="1" ht="10.5" customHeight="1">
      <c r="A613" s="26"/>
      <c r="B613" s="26"/>
      <c r="C613" s="26"/>
      <c r="D613" s="204">
        <v>2650</v>
      </c>
      <c r="E613" s="120">
        <f aca="true" t="shared" si="143" ref="E613:N619">SUMIF($C$9:$C$582,$D613,E$9:E$582)</f>
        <v>428610.15</v>
      </c>
      <c r="F613" s="120">
        <f t="shared" si="143"/>
        <v>0</v>
      </c>
      <c r="G613" s="120">
        <f t="shared" si="143"/>
        <v>0</v>
      </c>
      <c r="H613" s="120">
        <f t="shared" si="143"/>
        <v>0</v>
      </c>
      <c r="I613" s="120">
        <f t="shared" si="143"/>
        <v>0</v>
      </c>
      <c r="J613" s="120">
        <f t="shared" si="143"/>
        <v>0</v>
      </c>
      <c r="K613" s="120">
        <f t="shared" si="143"/>
        <v>0</v>
      </c>
      <c r="L613" s="120">
        <f t="shared" si="143"/>
        <v>0</v>
      </c>
      <c r="M613" s="120">
        <f t="shared" si="143"/>
        <v>0</v>
      </c>
      <c r="N613" s="120">
        <f t="shared" si="143"/>
        <v>0</v>
      </c>
      <c r="O613" s="120">
        <f aca="true" t="shared" si="144" ref="O613:U619">SUMIF($C$9:$C$582,$D613,O$9:O$582)</f>
        <v>0</v>
      </c>
      <c r="P613" s="120">
        <f t="shared" si="144"/>
        <v>0</v>
      </c>
      <c r="Q613" s="120">
        <f t="shared" si="144"/>
        <v>0</v>
      </c>
      <c r="R613" s="120">
        <f t="shared" si="144"/>
        <v>0</v>
      </c>
      <c r="S613" s="120">
        <f t="shared" si="144"/>
        <v>0</v>
      </c>
      <c r="T613" s="120">
        <f t="shared" si="144"/>
        <v>428610.15</v>
      </c>
      <c r="U613" s="120">
        <f t="shared" si="144"/>
        <v>0</v>
      </c>
      <c r="V613" s="191"/>
      <c r="W613" s="191"/>
    </row>
    <row r="614" spans="1:23" s="27" customFormat="1" ht="10.5" customHeight="1">
      <c r="A614" s="26"/>
      <c r="B614" s="26"/>
      <c r="C614" s="26"/>
      <c r="D614" s="204">
        <v>2660</v>
      </c>
      <c r="E614" s="120">
        <f t="shared" si="143"/>
        <v>0</v>
      </c>
      <c r="F614" s="120">
        <f t="shared" si="143"/>
        <v>0</v>
      </c>
      <c r="G614" s="120">
        <f t="shared" si="143"/>
        <v>0</v>
      </c>
      <c r="H614" s="120">
        <f t="shared" si="143"/>
        <v>0</v>
      </c>
      <c r="I614" s="120">
        <f t="shared" si="143"/>
        <v>0</v>
      </c>
      <c r="J614" s="120">
        <f t="shared" si="143"/>
        <v>0</v>
      </c>
      <c r="K614" s="120">
        <f t="shared" si="143"/>
        <v>0</v>
      </c>
      <c r="L614" s="120">
        <f t="shared" si="143"/>
        <v>0</v>
      </c>
      <c r="M614" s="120">
        <f t="shared" si="143"/>
        <v>0</v>
      </c>
      <c r="N614" s="120">
        <f t="shared" si="143"/>
        <v>0</v>
      </c>
      <c r="O614" s="120">
        <f t="shared" si="144"/>
        <v>0</v>
      </c>
      <c r="P614" s="120">
        <f t="shared" si="144"/>
        <v>0</v>
      </c>
      <c r="Q614" s="120">
        <f t="shared" si="144"/>
        <v>0</v>
      </c>
      <c r="R614" s="120">
        <f t="shared" si="144"/>
        <v>0</v>
      </c>
      <c r="S614" s="120">
        <f t="shared" si="144"/>
        <v>0</v>
      </c>
      <c r="T614" s="120">
        <f t="shared" si="144"/>
        <v>0</v>
      </c>
      <c r="U614" s="120">
        <f t="shared" si="144"/>
        <v>0</v>
      </c>
      <c r="V614" s="191"/>
      <c r="W614" s="191"/>
    </row>
    <row r="615" spans="1:23" s="27" customFormat="1" ht="10.5" customHeight="1">
      <c r="A615" s="26"/>
      <c r="B615" s="26"/>
      <c r="C615" s="26"/>
      <c r="D615" s="204">
        <v>2710</v>
      </c>
      <c r="E615" s="120">
        <f t="shared" si="143"/>
        <v>11000</v>
      </c>
      <c r="F615" s="120">
        <f t="shared" si="143"/>
        <v>0</v>
      </c>
      <c r="G615" s="120">
        <f t="shared" si="143"/>
        <v>0</v>
      </c>
      <c r="H615" s="120">
        <f t="shared" si="143"/>
        <v>0</v>
      </c>
      <c r="I615" s="120">
        <f t="shared" si="143"/>
        <v>0</v>
      </c>
      <c r="J615" s="120">
        <f t="shared" si="143"/>
        <v>0</v>
      </c>
      <c r="K615" s="120">
        <f t="shared" si="143"/>
        <v>0</v>
      </c>
      <c r="L615" s="120">
        <f t="shared" si="143"/>
        <v>0</v>
      </c>
      <c r="M615" s="120">
        <f t="shared" si="143"/>
        <v>0</v>
      </c>
      <c r="N615" s="120">
        <f t="shared" si="143"/>
        <v>0</v>
      </c>
      <c r="O615" s="120">
        <f t="shared" si="144"/>
        <v>0</v>
      </c>
      <c r="P615" s="120">
        <f t="shared" si="144"/>
        <v>0</v>
      </c>
      <c r="Q615" s="120">
        <f t="shared" si="144"/>
        <v>0</v>
      </c>
      <c r="R615" s="120">
        <f t="shared" si="144"/>
        <v>0</v>
      </c>
      <c r="S615" s="120">
        <f t="shared" si="144"/>
        <v>0</v>
      </c>
      <c r="T615" s="120">
        <f t="shared" si="144"/>
        <v>11000</v>
      </c>
      <c r="U615" s="120">
        <f t="shared" si="144"/>
        <v>0</v>
      </c>
      <c r="V615" s="191"/>
      <c r="W615" s="191"/>
    </row>
    <row r="616" spans="1:23" s="27" customFormat="1" ht="10.5" customHeight="1">
      <c r="A616" s="26"/>
      <c r="B616" s="26"/>
      <c r="C616" s="26"/>
      <c r="D616" s="204">
        <v>2800</v>
      </c>
      <c r="E616" s="120">
        <f t="shared" si="143"/>
        <v>0</v>
      </c>
      <c r="F616" s="120">
        <f t="shared" si="143"/>
        <v>0</v>
      </c>
      <c r="G616" s="120">
        <f t="shared" si="143"/>
        <v>0</v>
      </c>
      <c r="H616" s="120">
        <f t="shared" si="143"/>
        <v>0</v>
      </c>
      <c r="I616" s="120">
        <f t="shared" si="143"/>
        <v>0</v>
      </c>
      <c r="J616" s="120">
        <f t="shared" si="143"/>
        <v>0</v>
      </c>
      <c r="K616" s="120">
        <f t="shared" si="143"/>
        <v>0</v>
      </c>
      <c r="L616" s="120">
        <f t="shared" si="143"/>
        <v>0</v>
      </c>
      <c r="M616" s="120">
        <f t="shared" si="143"/>
        <v>0</v>
      </c>
      <c r="N616" s="120">
        <f t="shared" si="143"/>
        <v>0</v>
      </c>
      <c r="O616" s="120">
        <f t="shared" si="144"/>
        <v>0</v>
      </c>
      <c r="P616" s="120">
        <f t="shared" si="144"/>
        <v>0</v>
      </c>
      <c r="Q616" s="120">
        <f t="shared" si="144"/>
        <v>0</v>
      </c>
      <c r="R616" s="120">
        <f t="shared" si="144"/>
        <v>0</v>
      </c>
      <c r="S616" s="120">
        <f t="shared" si="144"/>
        <v>0</v>
      </c>
      <c r="T616" s="120">
        <f t="shared" si="144"/>
        <v>0</v>
      </c>
      <c r="U616" s="120">
        <f t="shared" si="144"/>
        <v>0</v>
      </c>
      <c r="V616" s="191"/>
      <c r="W616" s="191"/>
    </row>
    <row r="617" spans="1:23" s="27" customFormat="1" ht="10.5" customHeight="1">
      <c r="A617" s="26"/>
      <c r="B617" s="26"/>
      <c r="C617" s="26"/>
      <c r="D617" s="204">
        <v>2830</v>
      </c>
      <c r="E617" s="120">
        <f t="shared" si="143"/>
        <v>0</v>
      </c>
      <c r="F617" s="120">
        <f t="shared" si="143"/>
        <v>0</v>
      </c>
      <c r="G617" s="120">
        <f t="shared" si="143"/>
        <v>0</v>
      </c>
      <c r="H617" s="120">
        <f t="shared" si="143"/>
        <v>0</v>
      </c>
      <c r="I617" s="120">
        <f t="shared" si="143"/>
        <v>0</v>
      </c>
      <c r="J617" s="120">
        <f t="shared" si="143"/>
        <v>0</v>
      </c>
      <c r="K617" s="120">
        <f t="shared" si="143"/>
        <v>6300</v>
      </c>
      <c r="L617" s="120">
        <f t="shared" si="143"/>
        <v>0</v>
      </c>
      <c r="M617" s="120">
        <f t="shared" si="143"/>
        <v>0</v>
      </c>
      <c r="N617" s="120">
        <f t="shared" si="143"/>
        <v>2115.34</v>
      </c>
      <c r="O617" s="120">
        <f t="shared" si="144"/>
        <v>-796.97</v>
      </c>
      <c r="P617" s="120">
        <f t="shared" si="144"/>
        <v>-1079.2</v>
      </c>
      <c r="Q617" s="120">
        <f t="shared" si="144"/>
        <v>0</v>
      </c>
      <c r="R617" s="120">
        <f t="shared" si="144"/>
        <v>0</v>
      </c>
      <c r="S617" s="120">
        <f t="shared" si="144"/>
        <v>0</v>
      </c>
      <c r="T617" s="120">
        <f t="shared" si="144"/>
        <v>6539.17</v>
      </c>
      <c r="U617" s="120">
        <f t="shared" si="144"/>
        <v>6539.17</v>
      </c>
      <c r="V617" s="191"/>
      <c r="W617" s="191"/>
    </row>
    <row r="618" spans="1:23" s="27" customFormat="1" ht="10.5" customHeight="1">
      <c r="A618" s="26"/>
      <c r="B618" s="26"/>
      <c r="C618" s="26"/>
      <c r="D618" s="204">
        <v>2850</v>
      </c>
      <c r="E618" s="120">
        <f t="shared" si="143"/>
        <v>9000</v>
      </c>
      <c r="F618" s="120">
        <f t="shared" si="143"/>
        <v>0</v>
      </c>
      <c r="G618" s="120">
        <f t="shared" si="143"/>
        <v>0</v>
      </c>
      <c r="H618" s="120">
        <f t="shared" si="143"/>
        <v>0</v>
      </c>
      <c r="I618" s="120">
        <f t="shared" si="143"/>
        <v>0</v>
      </c>
      <c r="J618" s="120">
        <f t="shared" si="143"/>
        <v>0</v>
      </c>
      <c r="K618" s="120">
        <f t="shared" si="143"/>
        <v>0</v>
      </c>
      <c r="L618" s="120">
        <f t="shared" si="143"/>
        <v>0</v>
      </c>
      <c r="M618" s="120">
        <f t="shared" si="143"/>
        <v>0</v>
      </c>
      <c r="N618" s="120">
        <f t="shared" si="143"/>
        <v>0</v>
      </c>
      <c r="O618" s="120">
        <f t="shared" si="144"/>
        <v>0</v>
      </c>
      <c r="P618" s="120">
        <f t="shared" si="144"/>
        <v>0</v>
      </c>
      <c r="Q618" s="120">
        <f t="shared" si="144"/>
        <v>0</v>
      </c>
      <c r="R618" s="120">
        <f t="shared" si="144"/>
        <v>0</v>
      </c>
      <c r="S618" s="120">
        <f t="shared" si="144"/>
        <v>0</v>
      </c>
      <c r="T618" s="120">
        <f t="shared" si="144"/>
        <v>9000</v>
      </c>
      <c r="U618" s="120">
        <f t="shared" si="144"/>
        <v>0</v>
      </c>
      <c r="V618" s="191"/>
      <c r="W618" s="191"/>
    </row>
    <row r="619" spans="1:23" s="27" customFormat="1" ht="10.5" customHeight="1">
      <c r="A619" s="26"/>
      <c r="B619" s="26"/>
      <c r="C619" s="26"/>
      <c r="D619" s="204">
        <v>2910</v>
      </c>
      <c r="E619" s="120">
        <f t="shared" si="143"/>
        <v>9000</v>
      </c>
      <c r="F619" s="120">
        <f t="shared" si="143"/>
        <v>0</v>
      </c>
      <c r="G619" s="120">
        <f t="shared" si="143"/>
        <v>0</v>
      </c>
      <c r="H619" s="120">
        <f t="shared" si="143"/>
        <v>0</v>
      </c>
      <c r="I619" s="120">
        <f t="shared" si="143"/>
        <v>50</v>
      </c>
      <c r="J619" s="120">
        <f t="shared" si="143"/>
        <v>0</v>
      </c>
      <c r="K619" s="120">
        <f t="shared" si="143"/>
        <v>0</v>
      </c>
      <c r="L619" s="120">
        <f t="shared" si="143"/>
        <v>0</v>
      </c>
      <c r="M619" s="120">
        <f t="shared" si="143"/>
        <v>0</v>
      </c>
      <c r="N619" s="120">
        <f t="shared" si="143"/>
        <v>0</v>
      </c>
      <c r="O619" s="120">
        <f t="shared" si="144"/>
        <v>0</v>
      </c>
      <c r="P619" s="120">
        <f t="shared" si="144"/>
        <v>0</v>
      </c>
      <c r="Q619" s="120">
        <f t="shared" si="144"/>
        <v>0</v>
      </c>
      <c r="R619" s="120">
        <f t="shared" si="144"/>
        <v>0</v>
      </c>
      <c r="S619" s="120">
        <f t="shared" si="144"/>
        <v>0</v>
      </c>
      <c r="T619" s="120">
        <f t="shared" si="144"/>
        <v>9050</v>
      </c>
      <c r="U619" s="120">
        <f t="shared" si="144"/>
        <v>50</v>
      </c>
      <c r="V619" s="191"/>
      <c r="W619" s="191"/>
    </row>
    <row r="620" spans="1:23" s="27" customFormat="1" ht="10.5" customHeight="1">
      <c r="A620" s="26"/>
      <c r="B620" s="26"/>
      <c r="C620" s="26"/>
      <c r="D620" s="205" t="s">
        <v>190</v>
      </c>
      <c r="E620" s="203">
        <f aca="true" t="shared" si="145" ref="E620:U620">SUM(E621:E624)</f>
        <v>200000</v>
      </c>
      <c r="F620" s="203">
        <f t="shared" si="145"/>
        <v>0</v>
      </c>
      <c r="G620" s="203">
        <f t="shared" si="145"/>
        <v>0</v>
      </c>
      <c r="H620" s="203">
        <f t="shared" si="145"/>
        <v>0</v>
      </c>
      <c r="I620" s="203">
        <f t="shared" si="145"/>
        <v>0</v>
      </c>
      <c r="J620" s="203">
        <f t="shared" si="145"/>
        <v>0</v>
      </c>
      <c r="K620" s="203">
        <f t="shared" si="145"/>
        <v>0</v>
      </c>
      <c r="L620" s="203">
        <f t="shared" si="145"/>
        <v>0</v>
      </c>
      <c r="M620" s="203">
        <f t="shared" si="145"/>
        <v>0</v>
      </c>
      <c r="N620" s="203">
        <f t="shared" si="145"/>
        <v>0</v>
      </c>
      <c r="O620" s="203">
        <f t="shared" si="145"/>
        <v>0</v>
      </c>
      <c r="P620" s="203">
        <f t="shared" si="145"/>
        <v>0</v>
      </c>
      <c r="Q620" s="203">
        <f t="shared" si="145"/>
        <v>0</v>
      </c>
      <c r="R620" s="203">
        <f t="shared" si="145"/>
        <v>0</v>
      </c>
      <c r="S620" s="203">
        <f t="shared" si="145"/>
        <v>0</v>
      </c>
      <c r="T620" s="203">
        <f t="shared" si="145"/>
        <v>200000</v>
      </c>
      <c r="U620" s="203">
        <f t="shared" si="145"/>
        <v>0</v>
      </c>
      <c r="V620" s="191"/>
      <c r="W620" s="191"/>
    </row>
    <row r="621" spans="1:23" s="27" customFormat="1" ht="10.5" customHeight="1">
      <c r="A621" s="26"/>
      <c r="B621" s="26"/>
      <c r="C621" s="26"/>
      <c r="D621" s="206">
        <v>8070</v>
      </c>
      <c r="E621" s="120">
        <f aca="true" t="shared" si="146" ref="E621:N624">SUMIF($C$9:$C$582,$D621,E$9:E$582)</f>
        <v>0</v>
      </c>
      <c r="F621" s="120">
        <f t="shared" si="146"/>
        <v>0</v>
      </c>
      <c r="G621" s="120">
        <f t="shared" si="146"/>
        <v>0</v>
      </c>
      <c r="H621" s="120">
        <f t="shared" si="146"/>
        <v>0</v>
      </c>
      <c r="I621" s="120">
        <f t="shared" si="146"/>
        <v>0</v>
      </c>
      <c r="J621" s="120">
        <f t="shared" si="146"/>
        <v>0</v>
      </c>
      <c r="K621" s="120">
        <f t="shared" si="146"/>
        <v>0</v>
      </c>
      <c r="L621" s="120">
        <f t="shared" si="146"/>
        <v>0</v>
      </c>
      <c r="M621" s="120">
        <f t="shared" si="146"/>
        <v>0</v>
      </c>
      <c r="N621" s="120">
        <f t="shared" si="146"/>
        <v>0</v>
      </c>
      <c r="O621" s="120">
        <f aca="true" t="shared" si="147" ref="O621:U624">SUMIF($C$9:$C$582,$D621,O$9:O$582)</f>
        <v>0</v>
      </c>
      <c r="P621" s="120">
        <f t="shared" si="147"/>
        <v>0</v>
      </c>
      <c r="Q621" s="120">
        <f t="shared" si="147"/>
        <v>0</v>
      </c>
      <c r="R621" s="120">
        <f t="shared" si="147"/>
        <v>0</v>
      </c>
      <c r="S621" s="120">
        <f t="shared" si="147"/>
        <v>0</v>
      </c>
      <c r="T621" s="120">
        <f t="shared" si="147"/>
        <v>0</v>
      </c>
      <c r="U621" s="120">
        <f t="shared" si="147"/>
        <v>0</v>
      </c>
      <c r="V621" s="191"/>
      <c r="W621" s="191"/>
    </row>
    <row r="622" spans="1:23" s="27" customFormat="1" ht="10.5" customHeight="1">
      <c r="A622" s="26"/>
      <c r="B622" s="26"/>
      <c r="C622" s="26"/>
      <c r="D622" s="206">
        <v>8010</v>
      </c>
      <c r="E622" s="120">
        <f t="shared" si="146"/>
        <v>0</v>
      </c>
      <c r="F622" s="120">
        <f t="shared" si="146"/>
        <v>0</v>
      </c>
      <c r="G622" s="120">
        <f t="shared" si="146"/>
        <v>0</v>
      </c>
      <c r="H622" s="120">
        <f t="shared" si="146"/>
        <v>0</v>
      </c>
      <c r="I622" s="120">
        <f t="shared" si="146"/>
        <v>0</v>
      </c>
      <c r="J622" s="120">
        <f t="shared" si="146"/>
        <v>0</v>
      </c>
      <c r="K622" s="120">
        <f t="shared" si="146"/>
        <v>0</v>
      </c>
      <c r="L622" s="120">
        <f t="shared" si="146"/>
        <v>0</v>
      </c>
      <c r="M622" s="120">
        <f t="shared" si="146"/>
        <v>0</v>
      </c>
      <c r="N622" s="120">
        <f t="shared" si="146"/>
        <v>0</v>
      </c>
      <c r="O622" s="120">
        <f t="shared" si="147"/>
        <v>0</v>
      </c>
      <c r="P622" s="120">
        <f t="shared" si="147"/>
        <v>0</v>
      </c>
      <c r="Q622" s="120">
        <f t="shared" si="147"/>
        <v>0</v>
      </c>
      <c r="R622" s="120">
        <f t="shared" si="147"/>
        <v>0</v>
      </c>
      <c r="S622" s="120">
        <f t="shared" si="147"/>
        <v>0</v>
      </c>
      <c r="T622" s="120">
        <f t="shared" si="147"/>
        <v>0</v>
      </c>
      <c r="U622" s="120">
        <f t="shared" si="147"/>
        <v>0</v>
      </c>
      <c r="V622" s="191"/>
      <c r="W622" s="191"/>
    </row>
    <row r="623" spans="1:23" s="27" customFormat="1" ht="10.5" customHeight="1">
      <c r="A623" s="26"/>
      <c r="B623" s="26"/>
      <c r="C623" s="26"/>
      <c r="D623" s="206">
        <v>8110</v>
      </c>
      <c r="E623" s="120">
        <f t="shared" si="146"/>
        <v>200000</v>
      </c>
      <c r="F623" s="120">
        <f t="shared" si="146"/>
        <v>0</v>
      </c>
      <c r="G623" s="120">
        <f t="shared" si="146"/>
        <v>0</v>
      </c>
      <c r="H623" s="120">
        <f t="shared" si="146"/>
        <v>0</v>
      </c>
      <c r="I623" s="120">
        <f t="shared" si="146"/>
        <v>0</v>
      </c>
      <c r="J623" s="120">
        <f t="shared" si="146"/>
        <v>0</v>
      </c>
      <c r="K623" s="120">
        <f t="shared" si="146"/>
        <v>0</v>
      </c>
      <c r="L623" s="120">
        <f t="shared" si="146"/>
        <v>0</v>
      </c>
      <c r="M623" s="120">
        <f t="shared" si="146"/>
        <v>0</v>
      </c>
      <c r="N623" s="120">
        <f t="shared" si="146"/>
        <v>0</v>
      </c>
      <c r="O623" s="120">
        <f t="shared" si="147"/>
        <v>0</v>
      </c>
      <c r="P623" s="120">
        <f t="shared" si="147"/>
        <v>0</v>
      </c>
      <c r="Q623" s="120">
        <f t="shared" si="147"/>
        <v>0</v>
      </c>
      <c r="R623" s="120">
        <f t="shared" si="147"/>
        <v>0</v>
      </c>
      <c r="S623" s="120">
        <f t="shared" si="147"/>
        <v>0</v>
      </c>
      <c r="T623" s="120">
        <f t="shared" si="147"/>
        <v>200000</v>
      </c>
      <c r="U623" s="120">
        <f t="shared" si="147"/>
        <v>0</v>
      </c>
      <c r="V623" s="191"/>
      <c r="W623" s="191"/>
    </row>
    <row r="624" spans="1:23" s="27" customFormat="1" ht="10.5" customHeight="1">
      <c r="A624" s="26"/>
      <c r="B624" s="26"/>
      <c r="C624" s="26"/>
      <c r="D624" s="206"/>
      <c r="E624" s="120">
        <f t="shared" si="146"/>
        <v>0</v>
      </c>
      <c r="F624" s="120">
        <f t="shared" si="146"/>
        <v>0</v>
      </c>
      <c r="G624" s="120">
        <f t="shared" si="146"/>
        <v>0</v>
      </c>
      <c r="H624" s="120">
        <f t="shared" si="146"/>
        <v>0</v>
      </c>
      <c r="I624" s="120">
        <f t="shared" si="146"/>
        <v>0</v>
      </c>
      <c r="J624" s="120">
        <f t="shared" si="146"/>
        <v>0</v>
      </c>
      <c r="K624" s="120">
        <f t="shared" si="146"/>
        <v>0</v>
      </c>
      <c r="L624" s="120">
        <f t="shared" si="146"/>
        <v>0</v>
      </c>
      <c r="M624" s="120">
        <f t="shared" si="146"/>
        <v>0</v>
      </c>
      <c r="N624" s="120">
        <f t="shared" si="146"/>
        <v>0</v>
      </c>
      <c r="O624" s="120">
        <f t="shared" si="147"/>
        <v>0</v>
      </c>
      <c r="P624" s="120">
        <f t="shared" si="147"/>
        <v>0</v>
      </c>
      <c r="Q624" s="120">
        <f t="shared" si="147"/>
        <v>0</v>
      </c>
      <c r="R624" s="120">
        <f t="shared" si="147"/>
        <v>0</v>
      </c>
      <c r="S624" s="120">
        <f t="shared" si="147"/>
        <v>0</v>
      </c>
      <c r="T624" s="120">
        <f t="shared" si="147"/>
        <v>0</v>
      </c>
      <c r="U624" s="120">
        <f t="shared" si="147"/>
        <v>0</v>
      </c>
      <c r="V624" s="191"/>
      <c r="W624" s="191"/>
    </row>
    <row r="625" spans="1:23" s="27" customFormat="1" ht="10.5" customHeight="1">
      <c r="A625" s="26"/>
      <c r="B625" s="26"/>
      <c r="C625" s="26"/>
      <c r="D625" s="205" t="s">
        <v>235</v>
      </c>
      <c r="E625" s="207">
        <f aca="true" t="shared" si="148" ref="E625:U625">SUM(E626:E628)</f>
        <v>0</v>
      </c>
      <c r="F625" s="207">
        <f t="shared" si="148"/>
        <v>0</v>
      </c>
      <c r="G625" s="207">
        <f t="shared" si="148"/>
        <v>0</v>
      </c>
      <c r="H625" s="207">
        <f t="shared" si="148"/>
        <v>0</v>
      </c>
      <c r="I625" s="207">
        <f t="shared" si="148"/>
        <v>0</v>
      </c>
      <c r="J625" s="207">
        <f t="shared" si="148"/>
        <v>0</v>
      </c>
      <c r="K625" s="207">
        <f t="shared" si="148"/>
        <v>0</v>
      </c>
      <c r="L625" s="207">
        <f t="shared" si="148"/>
        <v>0</v>
      </c>
      <c r="M625" s="207">
        <f t="shared" si="148"/>
        <v>0</v>
      </c>
      <c r="N625" s="207">
        <f t="shared" si="148"/>
        <v>0</v>
      </c>
      <c r="O625" s="207">
        <f t="shared" si="148"/>
        <v>0</v>
      </c>
      <c r="P625" s="207">
        <f t="shared" si="148"/>
        <v>0</v>
      </c>
      <c r="Q625" s="207">
        <f t="shared" si="148"/>
        <v>0</v>
      </c>
      <c r="R625" s="207">
        <f t="shared" si="148"/>
        <v>0</v>
      </c>
      <c r="S625" s="207">
        <f t="shared" si="148"/>
        <v>0</v>
      </c>
      <c r="T625" s="207">
        <f t="shared" si="148"/>
        <v>0</v>
      </c>
      <c r="U625" s="207">
        <f t="shared" si="148"/>
        <v>0</v>
      </c>
      <c r="V625" s="191"/>
      <c r="W625" s="191"/>
    </row>
    <row r="626" spans="1:23" s="27" customFormat="1" ht="10.5" customHeight="1">
      <c r="A626" s="26"/>
      <c r="B626" s="26"/>
      <c r="C626" s="26"/>
      <c r="D626" s="206">
        <v>8020</v>
      </c>
      <c r="E626" s="120">
        <f aca="true" t="shared" si="149" ref="E626:N628">SUMIF($C$9:$C$582,$D626,E$9:E$582)</f>
        <v>0</v>
      </c>
      <c r="F626" s="120">
        <f t="shared" si="149"/>
        <v>0</v>
      </c>
      <c r="G626" s="120">
        <f t="shared" si="149"/>
        <v>0</v>
      </c>
      <c r="H626" s="120">
        <f t="shared" si="149"/>
        <v>0</v>
      </c>
      <c r="I626" s="120">
        <f t="shared" si="149"/>
        <v>0</v>
      </c>
      <c r="J626" s="120">
        <f t="shared" si="149"/>
        <v>0</v>
      </c>
      <c r="K626" s="120">
        <f t="shared" si="149"/>
        <v>0</v>
      </c>
      <c r="L626" s="120">
        <f t="shared" si="149"/>
        <v>0</v>
      </c>
      <c r="M626" s="120">
        <f t="shared" si="149"/>
        <v>0</v>
      </c>
      <c r="N626" s="120">
        <f t="shared" si="149"/>
        <v>0</v>
      </c>
      <c r="O626" s="120">
        <f aca="true" t="shared" si="150" ref="O626:U628">SUMIF($C$9:$C$582,$D626,O$9:O$582)</f>
        <v>0</v>
      </c>
      <c r="P626" s="120">
        <f t="shared" si="150"/>
        <v>0</v>
      </c>
      <c r="Q626" s="120">
        <f t="shared" si="150"/>
        <v>0</v>
      </c>
      <c r="R626" s="120">
        <f t="shared" si="150"/>
        <v>0</v>
      </c>
      <c r="S626" s="120">
        <f t="shared" si="150"/>
        <v>0</v>
      </c>
      <c r="T626" s="120">
        <f t="shared" si="150"/>
        <v>0</v>
      </c>
      <c r="U626" s="120">
        <f t="shared" si="150"/>
        <v>0</v>
      </c>
      <c r="V626" s="191"/>
      <c r="W626" s="191"/>
    </row>
    <row r="627" spans="1:23" s="27" customFormat="1" ht="10.5" customHeight="1">
      <c r="A627" s="26"/>
      <c r="B627" s="26"/>
      <c r="C627" s="26"/>
      <c r="D627" s="206"/>
      <c r="E627" s="120">
        <f t="shared" si="149"/>
        <v>0</v>
      </c>
      <c r="F627" s="120">
        <f t="shared" si="149"/>
        <v>0</v>
      </c>
      <c r="G627" s="120">
        <f t="shared" si="149"/>
        <v>0</v>
      </c>
      <c r="H627" s="120">
        <f t="shared" si="149"/>
        <v>0</v>
      </c>
      <c r="I627" s="120">
        <f t="shared" si="149"/>
        <v>0</v>
      </c>
      <c r="J627" s="120">
        <f t="shared" si="149"/>
        <v>0</v>
      </c>
      <c r="K627" s="120">
        <f t="shared" si="149"/>
        <v>0</v>
      </c>
      <c r="L627" s="120">
        <f t="shared" si="149"/>
        <v>0</v>
      </c>
      <c r="M627" s="120">
        <f t="shared" si="149"/>
        <v>0</v>
      </c>
      <c r="N627" s="120">
        <f t="shared" si="149"/>
        <v>0</v>
      </c>
      <c r="O627" s="120">
        <f t="shared" si="150"/>
        <v>0</v>
      </c>
      <c r="P627" s="120">
        <f t="shared" si="150"/>
        <v>0</v>
      </c>
      <c r="Q627" s="120">
        <f t="shared" si="150"/>
        <v>0</v>
      </c>
      <c r="R627" s="120">
        <f t="shared" si="150"/>
        <v>0</v>
      </c>
      <c r="S627" s="120">
        <f t="shared" si="150"/>
        <v>0</v>
      </c>
      <c r="T627" s="120">
        <f t="shared" si="150"/>
        <v>0</v>
      </c>
      <c r="U627" s="120">
        <f t="shared" si="150"/>
        <v>0</v>
      </c>
      <c r="V627" s="191"/>
      <c r="W627" s="191"/>
    </row>
    <row r="628" spans="1:23" s="27" customFormat="1" ht="10.5" customHeight="1">
      <c r="A628" s="26"/>
      <c r="B628" s="26"/>
      <c r="C628" s="26"/>
      <c r="D628" s="206"/>
      <c r="E628" s="120">
        <f t="shared" si="149"/>
        <v>0</v>
      </c>
      <c r="F628" s="120">
        <f t="shared" si="149"/>
        <v>0</v>
      </c>
      <c r="G628" s="120">
        <f t="shared" si="149"/>
        <v>0</v>
      </c>
      <c r="H628" s="120">
        <f t="shared" si="149"/>
        <v>0</v>
      </c>
      <c r="I628" s="120">
        <f t="shared" si="149"/>
        <v>0</v>
      </c>
      <c r="J628" s="120">
        <f t="shared" si="149"/>
        <v>0</v>
      </c>
      <c r="K628" s="120">
        <f t="shared" si="149"/>
        <v>0</v>
      </c>
      <c r="L628" s="120">
        <f t="shared" si="149"/>
        <v>0</v>
      </c>
      <c r="M628" s="120">
        <f t="shared" si="149"/>
        <v>0</v>
      </c>
      <c r="N628" s="120">
        <f t="shared" si="149"/>
        <v>0</v>
      </c>
      <c r="O628" s="120">
        <f t="shared" si="150"/>
        <v>0</v>
      </c>
      <c r="P628" s="120">
        <f t="shared" si="150"/>
        <v>0</v>
      </c>
      <c r="Q628" s="120">
        <f t="shared" si="150"/>
        <v>0</v>
      </c>
      <c r="R628" s="120">
        <f t="shared" si="150"/>
        <v>0</v>
      </c>
      <c r="S628" s="120">
        <f t="shared" si="150"/>
        <v>0</v>
      </c>
      <c r="T628" s="120">
        <f t="shared" si="150"/>
        <v>0</v>
      </c>
      <c r="U628" s="120">
        <f t="shared" si="150"/>
        <v>0</v>
      </c>
      <c r="V628" s="191"/>
      <c r="W628" s="191"/>
    </row>
    <row r="629" spans="1:23" s="27" customFormat="1" ht="10.5" customHeight="1">
      <c r="A629" s="26"/>
      <c r="B629" s="26"/>
      <c r="C629" s="26"/>
      <c r="D629" s="115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91"/>
      <c r="W629" s="191"/>
    </row>
    <row r="630" spans="1:23" s="27" customFormat="1" ht="10.5" customHeight="1">
      <c r="A630" s="26"/>
      <c r="B630" s="26"/>
      <c r="C630" s="26"/>
      <c r="D630" s="205" t="s">
        <v>189</v>
      </c>
      <c r="E630" s="203">
        <f aca="true" t="shared" si="151" ref="E630:U630">SUM(E631:E644)</f>
        <v>5430560</v>
      </c>
      <c r="F630" s="203">
        <f t="shared" si="151"/>
        <v>2033700</v>
      </c>
      <c r="G630" s="203">
        <f t="shared" si="151"/>
        <v>28500</v>
      </c>
      <c r="H630" s="203">
        <f t="shared" si="151"/>
        <v>0</v>
      </c>
      <c r="I630" s="203">
        <f t="shared" si="151"/>
        <v>-14500</v>
      </c>
      <c r="J630" s="203">
        <f t="shared" si="151"/>
        <v>0</v>
      </c>
      <c r="K630" s="203">
        <f t="shared" si="151"/>
        <v>129055</v>
      </c>
      <c r="L630" s="203">
        <f t="shared" si="151"/>
        <v>-23000</v>
      </c>
      <c r="M630" s="203">
        <f t="shared" si="151"/>
        <v>-330000</v>
      </c>
      <c r="N630" s="203">
        <f t="shared" si="151"/>
        <v>764000</v>
      </c>
      <c r="O630" s="203">
        <f t="shared" si="151"/>
        <v>-2900</v>
      </c>
      <c r="P630" s="203">
        <f t="shared" si="151"/>
        <v>-274423.18</v>
      </c>
      <c r="Q630" s="203">
        <f t="shared" si="151"/>
        <v>0</v>
      </c>
      <c r="R630" s="203">
        <f t="shared" si="151"/>
        <v>0</v>
      </c>
      <c r="S630" s="203">
        <f t="shared" si="151"/>
        <v>0</v>
      </c>
      <c r="T630" s="203">
        <f t="shared" si="151"/>
        <v>7740991.82</v>
      </c>
      <c r="U630" s="203">
        <f t="shared" si="151"/>
        <v>2310431.82</v>
      </c>
      <c r="V630" s="191"/>
      <c r="W630" s="191"/>
    </row>
    <row r="631" spans="1:23" s="27" customFormat="1" ht="10.5" customHeight="1">
      <c r="A631" s="26"/>
      <c r="B631" s="26"/>
      <c r="C631" s="26"/>
      <c r="D631" s="206">
        <v>6010</v>
      </c>
      <c r="E631" s="120">
        <f aca="true" t="shared" si="152" ref="E631:N644">SUMIF($C$9:$C$582,$D631,E$9:E$582)</f>
        <v>0</v>
      </c>
      <c r="F631" s="120">
        <f t="shared" si="152"/>
        <v>0</v>
      </c>
      <c r="G631" s="120">
        <f t="shared" si="152"/>
        <v>0</v>
      </c>
      <c r="H631" s="120">
        <f t="shared" si="152"/>
        <v>0</v>
      </c>
      <c r="I631" s="120">
        <f t="shared" si="152"/>
        <v>0</v>
      </c>
      <c r="J631" s="120">
        <f t="shared" si="152"/>
        <v>0</v>
      </c>
      <c r="K631" s="120">
        <f t="shared" si="152"/>
        <v>0</v>
      </c>
      <c r="L631" s="120">
        <f t="shared" si="152"/>
        <v>0</v>
      </c>
      <c r="M631" s="120">
        <f t="shared" si="152"/>
        <v>0</v>
      </c>
      <c r="N631" s="120">
        <f t="shared" si="152"/>
        <v>0</v>
      </c>
      <c r="O631" s="120">
        <f aca="true" t="shared" si="153" ref="O631:U644">SUMIF($C$9:$C$582,$D631,O$9:O$582)</f>
        <v>0</v>
      </c>
      <c r="P631" s="120">
        <f t="shared" si="153"/>
        <v>0</v>
      </c>
      <c r="Q631" s="120">
        <f t="shared" si="153"/>
        <v>0</v>
      </c>
      <c r="R631" s="120">
        <f t="shared" si="153"/>
        <v>0</v>
      </c>
      <c r="S631" s="120">
        <f t="shared" si="153"/>
        <v>0</v>
      </c>
      <c r="T631" s="120">
        <f t="shared" si="153"/>
        <v>0</v>
      </c>
      <c r="U631" s="120">
        <f t="shared" si="153"/>
        <v>0</v>
      </c>
      <c r="V631" s="191"/>
      <c r="W631" s="191"/>
    </row>
    <row r="632" spans="1:23" s="27" customFormat="1" ht="10.5" customHeight="1">
      <c r="A632" s="26"/>
      <c r="B632" s="26"/>
      <c r="C632" s="26"/>
      <c r="D632" s="206">
        <v>6050</v>
      </c>
      <c r="E632" s="120">
        <f t="shared" si="152"/>
        <v>4063500</v>
      </c>
      <c r="F632" s="120">
        <f t="shared" si="152"/>
        <v>1775500</v>
      </c>
      <c r="G632" s="120">
        <f t="shared" si="152"/>
        <v>28500</v>
      </c>
      <c r="H632" s="120">
        <f t="shared" si="152"/>
        <v>0</v>
      </c>
      <c r="I632" s="120">
        <f t="shared" si="152"/>
        <v>-18000</v>
      </c>
      <c r="J632" s="120">
        <f t="shared" si="152"/>
        <v>0</v>
      </c>
      <c r="K632" s="120">
        <f t="shared" si="152"/>
        <v>80055</v>
      </c>
      <c r="L632" s="120">
        <f t="shared" si="152"/>
        <v>-43000</v>
      </c>
      <c r="M632" s="120">
        <f t="shared" si="152"/>
        <v>15500</v>
      </c>
      <c r="N632" s="120">
        <f t="shared" si="152"/>
        <v>704000</v>
      </c>
      <c r="O632" s="120">
        <f t="shared" si="153"/>
        <v>3000</v>
      </c>
      <c r="P632" s="120">
        <f t="shared" si="153"/>
        <v>-35392.65</v>
      </c>
      <c r="Q632" s="120">
        <f t="shared" si="153"/>
        <v>0</v>
      </c>
      <c r="R632" s="120">
        <f t="shared" si="153"/>
        <v>0</v>
      </c>
      <c r="S632" s="120">
        <f t="shared" si="153"/>
        <v>0</v>
      </c>
      <c r="T632" s="120">
        <f t="shared" si="153"/>
        <v>6573662.35</v>
      </c>
      <c r="U632" s="120">
        <f t="shared" si="153"/>
        <v>2510162.35</v>
      </c>
      <c r="V632" s="191"/>
      <c r="W632" s="191"/>
    </row>
    <row r="633" spans="1:23" s="27" customFormat="1" ht="10.5" customHeight="1">
      <c r="A633" s="26"/>
      <c r="B633" s="26"/>
      <c r="C633" s="26"/>
      <c r="D633" s="206">
        <v>6057</v>
      </c>
      <c r="E633" s="120">
        <f t="shared" si="152"/>
        <v>0</v>
      </c>
      <c r="F633" s="120">
        <f t="shared" si="152"/>
        <v>0</v>
      </c>
      <c r="G633" s="120">
        <f t="shared" si="152"/>
        <v>0</v>
      </c>
      <c r="H633" s="120">
        <f t="shared" si="152"/>
        <v>0</v>
      </c>
      <c r="I633" s="120">
        <f t="shared" si="152"/>
        <v>0</v>
      </c>
      <c r="J633" s="120">
        <f t="shared" si="152"/>
        <v>0</v>
      </c>
      <c r="K633" s="120">
        <f t="shared" si="152"/>
        <v>0</v>
      </c>
      <c r="L633" s="120">
        <f t="shared" si="152"/>
        <v>0</v>
      </c>
      <c r="M633" s="120">
        <f t="shared" si="152"/>
        <v>0</v>
      </c>
      <c r="N633" s="120">
        <f t="shared" si="152"/>
        <v>0</v>
      </c>
      <c r="O633" s="120">
        <f t="shared" si="153"/>
        <v>0</v>
      </c>
      <c r="P633" s="120">
        <f t="shared" si="153"/>
        <v>0</v>
      </c>
      <c r="Q633" s="120">
        <f t="shared" si="153"/>
        <v>0</v>
      </c>
      <c r="R633" s="120">
        <f t="shared" si="153"/>
        <v>0</v>
      </c>
      <c r="S633" s="120">
        <f t="shared" si="153"/>
        <v>0</v>
      </c>
      <c r="T633" s="120">
        <f t="shared" si="153"/>
        <v>0</v>
      </c>
      <c r="U633" s="120">
        <f t="shared" si="153"/>
        <v>0</v>
      </c>
      <c r="V633" s="191"/>
      <c r="W633" s="191"/>
    </row>
    <row r="634" spans="1:23" s="27" customFormat="1" ht="10.5" customHeight="1">
      <c r="A634" s="26"/>
      <c r="B634" s="26"/>
      <c r="C634" s="26"/>
      <c r="D634" s="206">
        <v>6059</v>
      </c>
      <c r="E634" s="120">
        <f t="shared" si="152"/>
        <v>0</v>
      </c>
      <c r="F634" s="120">
        <f t="shared" si="152"/>
        <v>0</v>
      </c>
      <c r="G634" s="120">
        <f t="shared" si="152"/>
        <v>0</v>
      </c>
      <c r="H634" s="120">
        <f t="shared" si="152"/>
        <v>0</v>
      </c>
      <c r="I634" s="120">
        <f t="shared" si="152"/>
        <v>0</v>
      </c>
      <c r="J634" s="120">
        <f t="shared" si="152"/>
        <v>0</v>
      </c>
      <c r="K634" s="120">
        <f t="shared" si="152"/>
        <v>0</v>
      </c>
      <c r="L634" s="120">
        <f t="shared" si="152"/>
        <v>0</v>
      </c>
      <c r="M634" s="120">
        <f t="shared" si="152"/>
        <v>0</v>
      </c>
      <c r="N634" s="120">
        <f t="shared" si="152"/>
        <v>0</v>
      </c>
      <c r="O634" s="120">
        <f t="shared" si="153"/>
        <v>0</v>
      </c>
      <c r="P634" s="120">
        <f t="shared" si="153"/>
        <v>0</v>
      </c>
      <c r="Q634" s="120">
        <f t="shared" si="153"/>
        <v>0</v>
      </c>
      <c r="R634" s="120">
        <f t="shared" si="153"/>
        <v>0</v>
      </c>
      <c r="S634" s="120">
        <f t="shared" si="153"/>
        <v>0</v>
      </c>
      <c r="T634" s="120">
        <f t="shared" si="153"/>
        <v>0</v>
      </c>
      <c r="U634" s="120">
        <f t="shared" si="153"/>
        <v>0</v>
      </c>
      <c r="V634" s="191"/>
      <c r="W634" s="191"/>
    </row>
    <row r="635" spans="1:23" s="27" customFormat="1" ht="10.5" customHeight="1">
      <c r="A635" s="26"/>
      <c r="B635" s="26"/>
      <c r="C635" s="26"/>
      <c r="D635" s="206">
        <v>6060</v>
      </c>
      <c r="E635" s="120">
        <f t="shared" si="152"/>
        <v>190000</v>
      </c>
      <c r="F635" s="120">
        <f t="shared" si="152"/>
        <v>23900</v>
      </c>
      <c r="G635" s="120">
        <f t="shared" si="152"/>
        <v>0</v>
      </c>
      <c r="H635" s="120">
        <f t="shared" si="152"/>
        <v>0</v>
      </c>
      <c r="I635" s="120">
        <f t="shared" si="152"/>
        <v>-12000</v>
      </c>
      <c r="J635" s="120">
        <f t="shared" si="152"/>
        <v>0</v>
      </c>
      <c r="K635" s="120">
        <f t="shared" si="152"/>
        <v>26000</v>
      </c>
      <c r="L635" s="120">
        <f t="shared" si="152"/>
        <v>20000</v>
      </c>
      <c r="M635" s="120">
        <f t="shared" si="152"/>
        <v>25000</v>
      </c>
      <c r="N635" s="120">
        <f t="shared" si="152"/>
        <v>10000</v>
      </c>
      <c r="O635" s="120">
        <f t="shared" si="153"/>
        <v>-5900</v>
      </c>
      <c r="P635" s="120">
        <f t="shared" si="153"/>
        <v>0</v>
      </c>
      <c r="Q635" s="120">
        <f t="shared" si="153"/>
        <v>0</v>
      </c>
      <c r="R635" s="120">
        <f t="shared" si="153"/>
        <v>0</v>
      </c>
      <c r="S635" s="120">
        <f t="shared" si="153"/>
        <v>0</v>
      </c>
      <c r="T635" s="120">
        <f t="shared" si="153"/>
        <v>277000</v>
      </c>
      <c r="U635" s="120">
        <f t="shared" si="153"/>
        <v>87000</v>
      </c>
      <c r="V635" s="191"/>
      <c r="W635" s="191"/>
    </row>
    <row r="636" spans="1:23" s="27" customFormat="1" ht="10.5" customHeight="1">
      <c r="A636" s="26"/>
      <c r="B636" s="26"/>
      <c r="C636" s="26"/>
      <c r="D636" s="206">
        <v>6067</v>
      </c>
      <c r="E636" s="120">
        <f t="shared" si="152"/>
        <v>0</v>
      </c>
      <c r="F636" s="120">
        <f t="shared" si="152"/>
        <v>0</v>
      </c>
      <c r="G636" s="120">
        <f t="shared" si="152"/>
        <v>0</v>
      </c>
      <c r="H636" s="120">
        <f t="shared" si="152"/>
        <v>0</v>
      </c>
      <c r="I636" s="120">
        <f t="shared" si="152"/>
        <v>0</v>
      </c>
      <c r="J636" s="120">
        <f t="shared" si="152"/>
        <v>0</v>
      </c>
      <c r="K636" s="120">
        <f t="shared" si="152"/>
        <v>0</v>
      </c>
      <c r="L636" s="120">
        <f t="shared" si="152"/>
        <v>0</v>
      </c>
      <c r="M636" s="120">
        <f t="shared" si="152"/>
        <v>0</v>
      </c>
      <c r="N636" s="120">
        <f t="shared" si="152"/>
        <v>0</v>
      </c>
      <c r="O636" s="120">
        <f t="shared" si="153"/>
        <v>0</v>
      </c>
      <c r="P636" s="120">
        <f t="shared" si="153"/>
        <v>0</v>
      </c>
      <c r="Q636" s="120">
        <f t="shared" si="153"/>
        <v>0</v>
      </c>
      <c r="R636" s="120">
        <f t="shared" si="153"/>
        <v>0</v>
      </c>
      <c r="S636" s="120">
        <f t="shared" si="153"/>
        <v>0</v>
      </c>
      <c r="T636" s="120">
        <f t="shared" si="153"/>
        <v>0</v>
      </c>
      <c r="U636" s="120">
        <f t="shared" si="153"/>
        <v>0</v>
      </c>
      <c r="V636" s="191"/>
      <c r="W636" s="191"/>
    </row>
    <row r="637" spans="1:23" s="27" customFormat="1" ht="10.5" customHeight="1">
      <c r="A637" s="26"/>
      <c r="B637" s="26"/>
      <c r="C637" s="26"/>
      <c r="D637" s="206">
        <v>6069</v>
      </c>
      <c r="E637" s="120">
        <f t="shared" si="152"/>
        <v>0</v>
      </c>
      <c r="F637" s="120">
        <f t="shared" si="152"/>
        <v>0</v>
      </c>
      <c r="G637" s="120">
        <f t="shared" si="152"/>
        <v>0</v>
      </c>
      <c r="H637" s="120">
        <f t="shared" si="152"/>
        <v>0</v>
      </c>
      <c r="I637" s="120">
        <f t="shared" si="152"/>
        <v>0</v>
      </c>
      <c r="J637" s="120">
        <f t="shared" si="152"/>
        <v>0</v>
      </c>
      <c r="K637" s="120">
        <f t="shared" si="152"/>
        <v>0</v>
      </c>
      <c r="L637" s="120">
        <f t="shared" si="152"/>
        <v>0</v>
      </c>
      <c r="M637" s="120">
        <f t="shared" si="152"/>
        <v>0</v>
      </c>
      <c r="N637" s="120">
        <f t="shared" si="152"/>
        <v>0</v>
      </c>
      <c r="O637" s="120">
        <f t="shared" si="153"/>
        <v>0</v>
      </c>
      <c r="P637" s="120">
        <f t="shared" si="153"/>
        <v>0</v>
      </c>
      <c r="Q637" s="120">
        <f t="shared" si="153"/>
        <v>0</v>
      </c>
      <c r="R637" s="120">
        <f t="shared" si="153"/>
        <v>0</v>
      </c>
      <c r="S637" s="120">
        <f t="shared" si="153"/>
        <v>0</v>
      </c>
      <c r="T637" s="120">
        <f t="shared" si="153"/>
        <v>0</v>
      </c>
      <c r="U637" s="120">
        <f t="shared" si="153"/>
        <v>0</v>
      </c>
      <c r="V637" s="191"/>
      <c r="W637" s="191"/>
    </row>
    <row r="638" spans="1:23" s="27" customFormat="1" ht="10.5" customHeight="1">
      <c r="A638" s="26"/>
      <c r="B638" s="26"/>
      <c r="C638" s="26"/>
      <c r="D638" s="206">
        <v>6170</v>
      </c>
      <c r="E638" s="120">
        <f t="shared" si="152"/>
        <v>0</v>
      </c>
      <c r="F638" s="120">
        <f t="shared" si="152"/>
        <v>0</v>
      </c>
      <c r="G638" s="120">
        <f t="shared" si="152"/>
        <v>0</v>
      </c>
      <c r="H638" s="120">
        <f t="shared" si="152"/>
        <v>0</v>
      </c>
      <c r="I638" s="120">
        <f t="shared" si="152"/>
        <v>0</v>
      </c>
      <c r="J638" s="120">
        <f t="shared" si="152"/>
        <v>0</v>
      </c>
      <c r="K638" s="120">
        <f t="shared" si="152"/>
        <v>0</v>
      </c>
      <c r="L638" s="120">
        <f t="shared" si="152"/>
        <v>0</v>
      </c>
      <c r="M638" s="120">
        <f t="shared" si="152"/>
        <v>0</v>
      </c>
      <c r="N638" s="120">
        <f t="shared" si="152"/>
        <v>0</v>
      </c>
      <c r="O638" s="120">
        <f t="shared" si="153"/>
        <v>0</v>
      </c>
      <c r="P638" s="120">
        <f t="shared" si="153"/>
        <v>0</v>
      </c>
      <c r="Q638" s="120">
        <f t="shared" si="153"/>
        <v>0</v>
      </c>
      <c r="R638" s="120">
        <f t="shared" si="153"/>
        <v>0</v>
      </c>
      <c r="S638" s="120">
        <f t="shared" si="153"/>
        <v>0</v>
      </c>
      <c r="T638" s="120">
        <f t="shared" si="153"/>
        <v>0</v>
      </c>
      <c r="U638" s="120">
        <f t="shared" si="153"/>
        <v>0</v>
      </c>
      <c r="V638" s="191"/>
      <c r="W638" s="191"/>
    </row>
    <row r="639" spans="1:23" s="27" customFormat="1" ht="10.5" customHeight="1">
      <c r="A639" s="26"/>
      <c r="B639" s="26"/>
      <c r="C639" s="26"/>
      <c r="D639" s="206">
        <v>6610</v>
      </c>
      <c r="E639" s="120">
        <f t="shared" si="152"/>
        <v>462060</v>
      </c>
      <c r="F639" s="120">
        <f t="shared" si="152"/>
        <v>0</v>
      </c>
      <c r="G639" s="120">
        <f t="shared" si="152"/>
        <v>0</v>
      </c>
      <c r="H639" s="120">
        <f t="shared" si="152"/>
        <v>0</v>
      </c>
      <c r="I639" s="120">
        <f t="shared" si="152"/>
        <v>15500</v>
      </c>
      <c r="J639" s="120">
        <f t="shared" si="152"/>
        <v>0</v>
      </c>
      <c r="K639" s="120">
        <f t="shared" si="152"/>
        <v>0</v>
      </c>
      <c r="L639" s="120">
        <f t="shared" si="152"/>
        <v>0</v>
      </c>
      <c r="M639" s="120">
        <f t="shared" si="152"/>
        <v>-15500</v>
      </c>
      <c r="N639" s="120">
        <f t="shared" si="152"/>
        <v>0</v>
      </c>
      <c r="O639" s="120">
        <f t="shared" si="153"/>
        <v>0</v>
      </c>
      <c r="P639" s="120">
        <f t="shared" si="153"/>
        <v>-274423.18</v>
      </c>
      <c r="Q639" s="120">
        <f t="shared" si="153"/>
        <v>0</v>
      </c>
      <c r="R639" s="120">
        <f t="shared" si="153"/>
        <v>0</v>
      </c>
      <c r="S639" s="120">
        <f t="shared" si="153"/>
        <v>0</v>
      </c>
      <c r="T639" s="120">
        <f t="shared" si="153"/>
        <v>187636.82</v>
      </c>
      <c r="U639" s="120">
        <f t="shared" si="153"/>
        <v>-274423.18</v>
      </c>
      <c r="V639" s="191"/>
      <c r="W639" s="191"/>
    </row>
    <row r="640" spans="1:23" s="27" customFormat="1" ht="10.5" customHeight="1">
      <c r="A640" s="26"/>
      <c r="B640" s="26"/>
      <c r="C640" s="26"/>
      <c r="D640" s="206">
        <v>6620</v>
      </c>
      <c r="E640" s="120">
        <f t="shared" si="152"/>
        <v>715000</v>
      </c>
      <c r="F640" s="120">
        <f t="shared" si="152"/>
        <v>0</v>
      </c>
      <c r="G640" s="120">
        <f t="shared" si="152"/>
        <v>0</v>
      </c>
      <c r="H640" s="120">
        <f t="shared" si="152"/>
        <v>0</v>
      </c>
      <c r="I640" s="120">
        <f t="shared" si="152"/>
        <v>0</v>
      </c>
      <c r="J640" s="120">
        <f t="shared" si="152"/>
        <v>0</v>
      </c>
      <c r="K640" s="120">
        <f t="shared" si="152"/>
        <v>0</v>
      </c>
      <c r="L640" s="120">
        <f t="shared" si="152"/>
        <v>0</v>
      </c>
      <c r="M640" s="120">
        <f t="shared" si="152"/>
        <v>-355000</v>
      </c>
      <c r="N640" s="120">
        <f t="shared" si="152"/>
        <v>0</v>
      </c>
      <c r="O640" s="120">
        <f t="shared" si="153"/>
        <v>0</v>
      </c>
      <c r="P640" s="120">
        <f t="shared" si="153"/>
        <v>35392.65</v>
      </c>
      <c r="Q640" s="120">
        <f t="shared" si="153"/>
        <v>0</v>
      </c>
      <c r="R640" s="120">
        <f t="shared" si="153"/>
        <v>0</v>
      </c>
      <c r="S640" s="120">
        <f t="shared" si="153"/>
        <v>0</v>
      </c>
      <c r="T640" s="120">
        <f t="shared" si="153"/>
        <v>395392.65</v>
      </c>
      <c r="U640" s="120">
        <f t="shared" si="153"/>
        <v>-319607.35</v>
      </c>
      <c r="V640" s="191"/>
      <c r="W640" s="191"/>
    </row>
    <row r="641" spans="1:23" s="27" customFormat="1" ht="10.5" customHeight="1">
      <c r="A641" s="26"/>
      <c r="B641" s="26"/>
      <c r="C641" s="26"/>
      <c r="D641" s="206">
        <v>6630</v>
      </c>
      <c r="E641" s="120">
        <f t="shared" si="152"/>
        <v>0</v>
      </c>
      <c r="F641" s="120">
        <f t="shared" si="152"/>
        <v>0</v>
      </c>
      <c r="G641" s="120">
        <f t="shared" si="152"/>
        <v>0</v>
      </c>
      <c r="H641" s="120">
        <f t="shared" si="152"/>
        <v>0</v>
      </c>
      <c r="I641" s="120">
        <f t="shared" si="152"/>
        <v>0</v>
      </c>
      <c r="J641" s="120">
        <f t="shared" si="152"/>
        <v>0</v>
      </c>
      <c r="K641" s="120">
        <f t="shared" si="152"/>
        <v>0</v>
      </c>
      <c r="L641" s="120">
        <f t="shared" si="152"/>
        <v>0</v>
      </c>
      <c r="M641" s="120">
        <f t="shared" si="152"/>
        <v>0</v>
      </c>
      <c r="N641" s="120">
        <f t="shared" si="152"/>
        <v>0</v>
      </c>
      <c r="O641" s="120">
        <f t="shared" si="153"/>
        <v>0</v>
      </c>
      <c r="P641" s="120">
        <f t="shared" si="153"/>
        <v>0</v>
      </c>
      <c r="Q641" s="120">
        <f t="shared" si="153"/>
        <v>0</v>
      </c>
      <c r="R641" s="120">
        <f t="shared" si="153"/>
        <v>0</v>
      </c>
      <c r="S641" s="120">
        <f t="shared" si="153"/>
        <v>0</v>
      </c>
      <c r="T641" s="120">
        <f t="shared" si="153"/>
        <v>0</v>
      </c>
      <c r="U641" s="120">
        <f t="shared" si="153"/>
        <v>0</v>
      </c>
      <c r="V641" s="191"/>
      <c r="W641" s="191"/>
    </row>
    <row r="642" spans="1:23" s="27" customFormat="1" ht="10.5" customHeight="1">
      <c r="A642" s="26"/>
      <c r="B642" s="26"/>
      <c r="C642" s="26"/>
      <c r="D642" s="206">
        <v>6650</v>
      </c>
      <c r="E642" s="120">
        <f t="shared" si="152"/>
        <v>0</v>
      </c>
      <c r="F642" s="120">
        <f t="shared" si="152"/>
        <v>0</v>
      </c>
      <c r="G642" s="120">
        <f t="shared" si="152"/>
        <v>0</v>
      </c>
      <c r="H642" s="120">
        <f t="shared" si="152"/>
        <v>0</v>
      </c>
      <c r="I642" s="120">
        <f t="shared" si="152"/>
        <v>0</v>
      </c>
      <c r="J642" s="120">
        <f t="shared" si="152"/>
        <v>0</v>
      </c>
      <c r="K642" s="120">
        <f t="shared" si="152"/>
        <v>0</v>
      </c>
      <c r="L642" s="120">
        <f t="shared" si="152"/>
        <v>0</v>
      </c>
      <c r="M642" s="120">
        <f t="shared" si="152"/>
        <v>0</v>
      </c>
      <c r="N642" s="120">
        <f t="shared" si="152"/>
        <v>0</v>
      </c>
      <c r="O642" s="120">
        <f t="shared" si="153"/>
        <v>0</v>
      </c>
      <c r="P642" s="120">
        <f t="shared" si="153"/>
        <v>0</v>
      </c>
      <c r="Q642" s="120">
        <f t="shared" si="153"/>
        <v>0</v>
      </c>
      <c r="R642" s="120">
        <f t="shared" si="153"/>
        <v>0</v>
      </c>
      <c r="S642" s="120">
        <f t="shared" si="153"/>
        <v>0</v>
      </c>
      <c r="T642" s="120">
        <f t="shared" si="153"/>
        <v>0</v>
      </c>
      <c r="U642" s="120">
        <f t="shared" si="153"/>
        <v>0</v>
      </c>
      <c r="V642" s="191"/>
      <c r="W642" s="191"/>
    </row>
    <row r="643" spans="1:23" s="27" customFormat="1" ht="10.5" customHeight="1">
      <c r="A643" s="26"/>
      <c r="B643" s="26"/>
      <c r="C643" s="26"/>
      <c r="D643" s="206">
        <v>6210</v>
      </c>
      <c r="E643" s="120">
        <f t="shared" si="152"/>
        <v>0</v>
      </c>
      <c r="F643" s="120">
        <f t="shared" si="152"/>
        <v>234300</v>
      </c>
      <c r="G643" s="120">
        <f t="shared" si="152"/>
        <v>0</v>
      </c>
      <c r="H643" s="120">
        <f t="shared" si="152"/>
        <v>0</v>
      </c>
      <c r="I643" s="120">
        <f t="shared" si="152"/>
        <v>0</v>
      </c>
      <c r="J643" s="120">
        <f t="shared" si="152"/>
        <v>0</v>
      </c>
      <c r="K643" s="120">
        <f t="shared" si="152"/>
        <v>23000</v>
      </c>
      <c r="L643" s="120">
        <f t="shared" si="152"/>
        <v>0</v>
      </c>
      <c r="M643" s="120">
        <f t="shared" si="152"/>
        <v>0</v>
      </c>
      <c r="N643" s="120">
        <f t="shared" si="152"/>
        <v>50000</v>
      </c>
      <c r="O643" s="120">
        <f t="shared" si="153"/>
        <v>0</v>
      </c>
      <c r="P643" s="120">
        <f t="shared" si="153"/>
        <v>0</v>
      </c>
      <c r="Q643" s="120">
        <f t="shared" si="153"/>
        <v>0</v>
      </c>
      <c r="R643" s="120">
        <f t="shared" si="153"/>
        <v>0</v>
      </c>
      <c r="S643" s="120">
        <f t="shared" si="153"/>
        <v>0</v>
      </c>
      <c r="T643" s="120">
        <f t="shared" si="153"/>
        <v>307300</v>
      </c>
      <c r="U643" s="120">
        <f t="shared" si="153"/>
        <v>307300</v>
      </c>
      <c r="V643" s="191"/>
      <c r="W643" s="191"/>
    </row>
    <row r="644" spans="1:23" s="27" customFormat="1" ht="10.5" customHeight="1">
      <c r="A644" s="26"/>
      <c r="B644" s="26"/>
      <c r="C644" s="26"/>
      <c r="D644" s="206"/>
      <c r="E644" s="120">
        <f t="shared" si="152"/>
        <v>0</v>
      </c>
      <c r="F644" s="120">
        <f t="shared" si="152"/>
        <v>0</v>
      </c>
      <c r="G644" s="120">
        <f t="shared" si="152"/>
        <v>0</v>
      </c>
      <c r="H644" s="120">
        <f t="shared" si="152"/>
        <v>0</v>
      </c>
      <c r="I644" s="120">
        <f t="shared" si="152"/>
        <v>0</v>
      </c>
      <c r="J644" s="120">
        <f t="shared" si="152"/>
        <v>0</v>
      </c>
      <c r="K644" s="120">
        <f t="shared" si="152"/>
        <v>0</v>
      </c>
      <c r="L644" s="120">
        <f t="shared" si="152"/>
        <v>0</v>
      </c>
      <c r="M644" s="120">
        <f t="shared" si="152"/>
        <v>0</v>
      </c>
      <c r="N644" s="120">
        <f t="shared" si="152"/>
        <v>0</v>
      </c>
      <c r="O644" s="120">
        <f t="shared" si="153"/>
        <v>0</v>
      </c>
      <c r="P644" s="120">
        <f t="shared" si="153"/>
        <v>0</v>
      </c>
      <c r="Q644" s="120">
        <f t="shared" si="153"/>
        <v>0</v>
      </c>
      <c r="R644" s="120">
        <f t="shared" si="153"/>
        <v>0</v>
      </c>
      <c r="S644" s="120">
        <f t="shared" si="153"/>
        <v>0</v>
      </c>
      <c r="T644" s="120">
        <f t="shared" si="153"/>
        <v>0</v>
      </c>
      <c r="U644" s="120">
        <f t="shared" si="153"/>
        <v>0</v>
      </c>
      <c r="V644" s="191"/>
      <c r="W644" s="191"/>
    </row>
    <row r="645" spans="1:23" s="27" customFormat="1" ht="10.5" customHeight="1">
      <c r="A645" s="26"/>
      <c r="B645" s="26"/>
      <c r="C645" s="26"/>
      <c r="F645" s="115"/>
      <c r="V645" s="191"/>
      <c r="W645" s="191"/>
    </row>
    <row r="646" spans="1:23" s="27" customFormat="1" ht="10.5" customHeight="1">
      <c r="A646" s="26"/>
      <c r="B646" s="26"/>
      <c r="C646" s="26"/>
      <c r="F646" s="115"/>
      <c r="V646" s="191"/>
      <c r="W646" s="191"/>
    </row>
    <row r="647" spans="1:23" s="27" customFormat="1" ht="10.5" customHeight="1">
      <c r="A647" s="26"/>
      <c r="B647" s="26"/>
      <c r="C647" s="26"/>
      <c r="F647" s="115"/>
      <c r="V647" s="191"/>
      <c r="W647" s="191"/>
    </row>
    <row r="648" spans="1:23" s="27" customFormat="1" ht="10.5" customHeight="1">
      <c r="A648" s="26"/>
      <c r="B648" s="26"/>
      <c r="C648" s="26"/>
      <c r="F648" s="115"/>
      <c r="V648" s="191"/>
      <c r="W648" s="191"/>
    </row>
    <row r="649" spans="1:23" s="27" customFormat="1" ht="10.5" customHeight="1">
      <c r="A649" s="26"/>
      <c r="B649" s="26"/>
      <c r="C649" s="26"/>
      <c r="F649" s="115"/>
      <c r="V649" s="191"/>
      <c r="W649" s="191"/>
    </row>
    <row r="650" spans="1:23" s="27" customFormat="1" ht="10.5" customHeight="1">
      <c r="A650" s="26"/>
      <c r="B650" s="26"/>
      <c r="C650" s="26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191"/>
      <c r="W650" s="191"/>
    </row>
    <row r="651" spans="4:5" ht="12.75">
      <c r="D651" s="4"/>
      <c r="E651" s="4"/>
    </row>
    <row r="652" spans="4:5" ht="12.75">
      <c r="D652" s="4"/>
      <c r="E652" s="4"/>
    </row>
    <row r="653" spans="4:5" ht="12.75">
      <c r="D653" s="4"/>
      <c r="E653" s="4"/>
    </row>
    <row r="654" ht="12.75" customHeight="1"/>
    <row r="668" spans="5:21" ht="12.75"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</row>
    <row r="690" ht="15">
      <c r="C690" s="40"/>
    </row>
    <row r="702" spans="1:3" ht="12.75">
      <c r="A702" s="39"/>
      <c r="C702" s="39"/>
    </row>
  </sheetData>
  <sheetProtection formatCells="0" formatRows="0" autoFilter="0"/>
  <autoFilter ref="A8:G583"/>
  <mergeCells count="9">
    <mergeCell ref="A5:A7"/>
    <mergeCell ref="B5:B7"/>
    <mergeCell ref="T5:T7"/>
    <mergeCell ref="B21:B24"/>
    <mergeCell ref="U5:U7"/>
    <mergeCell ref="T3:U3"/>
    <mergeCell ref="E5:E7"/>
    <mergeCell ref="C5:C7"/>
    <mergeCell ref="D5:D7"/>
  </mergeCells>
  <printOptions horizontalCentered="1"/>
  <pageMargins left="0.2755905511811024" right="0.1968503937007874" top="0.4330708661417323" bottom="0.3937007874015748" header="0.2755905511811024" footer="0.1968503937007874"/>
  <pageSetup fitToHeight="19" horizontalDpi="600" verticalDpi="600" orientation="landscape" paperSize="8" scale="95" r:id="rId1"/>
  <headerFooter alignWithMargins="0">
    <oddFooter>&amp;L&amp;2MD&amp;CStrona &amp;P z &amp;N</oddFooter>
  </headerFooter>
  <rowBreaks count="1" manualBreakCount="1">
    <brk id="5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UG Szczytno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Drężek</dc:creator>
  <cp:keywords/>
  <dc:description/>
  <cp:lastModifiedBy>Admin</cp:lastModifiedBy>
  <cp:lastPrinted>2016-12-29T16:01:53Z</cp:lastPrinted>
  <dcterms:created xsi:type="dcterms:W3CDTF">1998-12-09T13:02:10Z</dcterms:created>
  <dcterms:modified xsi:type="dcterms:W3CDTF">2016-12-29T16:01:57Z</dcterms:modified>
  <cp:category/>
  <cp:version/>
  <cp:contentType/>
  <cp:contentStatus/>
</cp:coreProperties>
</file>