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231"/>
  <workbookPr/>
  <mc:AlternateContent xmlns:mc="http://schemas.openxmlformats.org/markup-compatibility/2006">
    <mc:Choice Requires="x15">
      <x15ac:absPath xmlns:x15ac="http://schemas.microsoft.com/office/spreadsheetml/2010/11/ac" url="C:\Users\Gor_Z\Desktop\SIWZ_2020\"/>
    </mc:Choice>
  </mc:AlternateContent>
  <xr:revisionPtr revIDLastSave="0" documentId="13_ncr:1_{DD55336C-4A81-4170-BEE5-F2F6E4CAB67D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formularz cenowy" sheetId="4" r:id="rId1"/>
  </sheets>
  <definedNames>
    <definedName name="_xlnm.Print_Area" localSheetId="0">'formularz cenowy'!$B$23:$J$114</definedName>
  </definedNames>
  <calcPr calcId="191029"/>
</workbook>
</file>

<file path=xl/calcChain.xml><?xml version="1.0" encoding="utf-8"?>
<calcChain xmlns="http://schemas.openxmlformats.org/spreadsheetml/2006/main">
  <c r="F32" i="4" l="1"/>
  <c r="F112" i="4"/>
  <c r="G41" i="4" l="1"/>
  <c r="G110" i="4"/>
  <c r="G107" i="4"/>
  <c r="G104" i="4"/>
  <c r="G101" i="4"/>
  <c r="G98" i="4"/>
  <c r="G95" i="4"/>
  <c r="G92" i="4"/>
  <c r="G89" i="4"/>
  <c r="G86" i="4"/>
  <c r="G83" i="4"/>
  <c r="G80" i="4"/>
  <c r="G77" i="4"/>
  <c r="G74" i="4"/>
  <c r="G71" i="4"/>
  <c r="G68" i="4"/>
  <c r="G65" i="4"/>
  <c r="G62" i="4"/>
  <c r="G59" i="4"/>
  <c r="G56" i="4"/>
  <c r="G53" i="4"/>
  <c r="G50" i="4"/>
  <c r="G47" i="4"/>
  <c r="G44" i="4"/>
  <c r="G38" i="4"/>
  <c r="G35" i="4"/>
  <c r="G32" i="4"/>
  <c r="D104" i="4"/>
  <c r="D107" i="4" s="1"/>
  <c r="D110" i="4" s="1"/>
  <c r="D92" i="4"/>
  <c r="D95" i="4" s="1"/>
  <c r="D98" i="4" s="1"/>
  <c r="D80" i="4"/>
  <c r="D83" i="4" s="1"/>
  <c r="D86" i="4" s="1"/>
  <c r="D68" i="4"/>
  <c r="D71" i="4" s="1"/>
  <c r="D74" i="4" s="1"/>
  <c r="D56" i="4"/>
  <c r="D59" i="4" s="1"/>
  <c r="D62" i="4" s="1"/>
  <c r="E27" i="4" l="1"/>
  <c r="E28" i="4" s="1"/>
  <c r="E29" i="4" l="1"/>
  <c r="E30" i="4" s="1"/>
  <c r="E31" i="4" s="1"/>
  <c r="E32" i="4" l="1"/>
  <c r="E33" i="4" s="1"/>
  <c r="E34" i="4" s="1"/>
  <c r="E35" i="4" s="1"/>
  <c r="E36" i="4" s="1"/>
  <c r="E37" i="4" s="1"/>
  <c r="E38" i="4" s="1"/>
  <c r="C25" i="4"/>
  <c r="D25" i="4" s="1"/>
  <c r="E25" i="4" s="1"/>
  <c r="G25" i="4" s="1"/>
  <c r="I19" i="4"/>
  <c r="I15" i="4"/>
  <c r="F29" i="4" s="1"/>
  <c r="F35" i="4" l="1"/>
  <c r="F38" i="4"/>
  <c r="E39" i="4"/>
  <c r="E40" i="4" l="1"/>
  <c r="F41" i="4" s="1"/>
  <c r="E41" i="4" l="1"/>
  <c r="E42" i="4" l="1"/>
  <c r="E43" i="4" l="1"/>
  <c r="F44" i="4" s="1"/>
  <c r="E44" i="4" l="1"/>
  <c r="E45" i="4" l="1"/>
  <c r="E46" i="4" l="1"/>
  <c r="F47" i="4" s="1"/>
  <c r="E47" i="4" l="1"/>
  <c r="E48" i="4" l="1"/>
  <c r="E49" i="4" l="1"/>
  <c r="F50" i="4" l="1"/>
  <c r="E50" i="4"/>
  <c r="E51" i="4" s="1"/>
  <c r="E52" i="4" s="1"/>
  <c r="E53" i="4" l="1"/>
  <c r="E54" i="4" s="1"/>
  <c r="E55" i="4" s="1"/>
  <c r="F53" i="4" l="1"/>
  <c r="E56" i="4"/>
  <c r="F56" i="4" s="1"/>
  <c r="E57" i="4" l="1"/>
  <c r="E58" i="4" l="1"/>
  <c r="F59" i="4" l="1"/>
  <c r="E59" i="4"/>
  <c r="E60" i="4" l="1"/>
  <c r="E61" i="4" l="1"/>
  <c r="F62" i="4" l="1"/>
  <c r="E62" i="4"/>
  <c r="E63" i="4" l="1"/>
  <c r="E64" i="4" l="1"/>
  <c r="F65" i="4" l="1"/>
  <c r="E65" i="4"/>
  <c r="E66" i="4" l="1"/>
  <c r="E67" i="4" l="1"/>
  <c r="E68" i="4" l="1"/>
  <c r="F68" i="4" s="1"/>
  <c r="E69" i="4" l="1"/>
  <c r="E70" i="4" l="1"/>
  <c r="F71" i="4" l="1"/>
  <c r="E71" i="4"/>
  <c r="E72" i="4" l="1"/>
  <c r="E73" i="4" l="1"/>
  <c r="E74" i="4" l="1"/>
  <c r="F74" i="4" s="1"/>
  <c r="E75" i="4" l="1"/>
  <c r="E76" i="4" l="1"/>
  <c r="E77" i="4" l="1"/>
  <c r="F77" i="4" s="1"/>
  <c r="E78" i="4" l="1"/>
  <c r="E79" i="4" l="1"/>
  <c r="E80" i="4" l="1"/>
  <c r="F80" i="4" s="1"/>
  <c r="E81" i="4" l="1"/>
  <c r="E82" i="4" l="1"/>
  <c r="E83" i="4" l="1"/>
  <c r="F83" i="4" s="1"/>
  <c r="E84" i="4" l="1"/>
  <c r="E85" i="4" l="1"/>
  <c r="E86" i="4" l="1"/>
  <c r="F86" i="4" l="1"/>
  <c r="E87" i="4"/>
  <c r="E88" i="4" l="1"/>
  <c r="E89" i="4" l="1"/>
  <c r="F89" i="4" s="1"/>
  <c r="E90" i="4" l="1"/>
  <c r="E91" i="4" l="1"/>
  <c r="E92" i="4" l="1"/>
  <c r="F92" i="4" s="1"/>
  <c r="E93" i="4" l="1"/>
  <c r="E94" i="4" l="1"/>
  <c r="E95" i="4" l="1"/>
  <c r="F95" i="4" s="1"/>
  <c r="E96" i="4" l="1"/>
  <c r="E97" i="4" l="1"/>
  <c r="E98" i="4" l="1"/>
  <c r="F98" i="4" l="1"/>
  <c r="E99" i="4"/>
  <c r="E100" i="4" l="1"/>
  <c r="E101" i="4" l="1"/>
  <c r="F101" i="4" s="1"/>
  <c r="E102" i="4" l="1"/>
  <c r="E103" i="4" l="1"/>
  <c r="E104" i="4" l="1"/>
  <c r="F104" i="4" s="1"/>
  <c r="E105" i="4" l="1"/>
  <c r="E106" i="4" l="1"/>
  <c r="E107" i="4" l="1"/>
  <c r="F107" i="4" s="1"/>
  <c r="E108" i="4" l="1"/>
  <c r="E109" i="4" l="1"/>
  <c r="E110" i="4" l="1"/>
  <c r="F110" i="4" s="1"/>
  <c r="J112" i="4" l="1"/>
  <c r="F114" i="4" l="1"/>
</calcChain>
</file>

<file path=xl/sharedStrings.xml><?xml version="1.0" encoding="utf-8"?>
<sst xmlns="http://schemas.openxmlformats.org/spreadsheetml/2006/main" count="40" uniqueCount="35">
  <si>
    <t>(proszę uzupełnić)</t>
  </si>
  <si>
    <t>Lp.</t>
  </si>
  <si>
    <t>kwota spłaty raty kapitałowej</t>
  </si>
  <si>
    <t>Saldo zadłużenia z tytułu kredytu</t>
  </si>
  <si>
    <t>Koszty operacji bankowych 
(Wo)</t>
  </si>
  <si>
    <t>Suma z każdego miesiąca</t>
  </si>
  <si>
    <t>W celu obliczenia ceny (za pomocą pliku Excela) należy wypełnić tylko komórki koloru zielonego</t>
  </si>
  <si>
    <t>W komórkach koloru żółtego wstawione są formuły, które wypełnią się automatycznie po wypełnieniu komórek koloru zielonego</t>
  </si>
  <si>
    <t>1.</t>
  </si>
  <si>
    <t>2.</t>
  </si>
  <si>
    <t>Termin płatności odsetek</t>
  </si>
  <si>
    <t>Data uruchomienia transzy</t>
  </si>
  <si>
    <t>Numer transzy</t>
  </si>
  <si>
    <t>Koszty oprocentowania kredytu (Ko)</t>
  </si>
  <si>
    <t>w PLN =</t>
  </si>
  <si>
    <t>w % =</t>
  </si>
  <si>
    <t xml:space="preserve">Marża banku  (+ / -)  (m) </t>
  </si>
  <si>
    <t xml:space="preserve">Kwota kredytu </t>
  </si>
  <si>
    <t xml:space="preserve">Prowizja przygotowawcza (Pp) </t>
  </si>
  <si>
    <t>w %  =</t>
  </si>
  <si>
    <t>Koszt oprocentowania kredytu (Ko) - stawka bazowa + marża banku</t>
  </si>
  <si>
    <t xml:space="preserve">UWAGA - w celu obliczenia ceny oferty przyjęto następujące założenia: </t>
  </si>
  <si>
    <t>Tabela Nr 1</t>
  </si>
  <si>
    <t>Okres odsetkowy 
(od - do)</t>
  </si>
  <si>
    <t>RAZEM:</t>
  </si>
  <si>
    <t>Kwota transzy 
(w PLN)</t>
  </si>
  <si>
    <t>transza nr 1</t>
  </si>
  <si>
    <t>transza nr 2</t>
  </si>
  <si>
    <t xml:space="preserve"> Kredyt zostanie przelany na rachunek bankowy budżetu Gminy Gołuchów w 2 transzach:</t>
  </si>
  <si>
    <t>stawka bazowa (WIBOR 1M) 
 + / - 
stała marża banku (m)</t>
  </si>
  <si>
    <r>
      <rPr>
        <sz val="10"/>
        <color rgb="FFFF0000"/>
        <rFont val="Calibri"/>
        <family val="2"/>
        <charset val="238"/>
      </rPr>
      <t xml:space="preserve">Data uruchomienia transzy kredytu </t>
    </r>
    <r>
      <rPr>
        <sz val="10"/>
        <rFont val="Calibri"/>
        <family val="2"/>
        <charset val="238"/>
      </rPr>
      <t xml:space="preserve">
/ termin płatności raty kapitałowej</t>
    </r>
  </si>
  <si>
    <t xml:space="preserve">Wartość zamówienia (Pp+ Ko+Wo), 
tj. cena oferty (Co) = </t>
  </si>
  <si>
    <r>
      <t xml:space="preserve">Do obliczenia kosztów oprocentowania (Ko) należy przyjąć  stawkę bazową </t>
    </r>
    <r>
      <rPr>
        <b/>
        <u/>
        <sz val="11"/>
        <color rgb="FFFF0000"/>
        <rFont val="Calibri"/>
        <family val="2"/>
        <charset val="238"/>
      </rPr>
      <t>WIBOR 1M 
z dn. 21 października 2020r. tj. 0,20%</t>
    </r>
  </si>
  <si>
    <t>Załącznik nr 6 do SIWZ</t>
  </si>
  <si>
    <r>
      <rPr>
        <b/>
        <u/>
        <sz val="14"/>
        <color rgb="FF0070C0"/>
        <rFont val="Calibri"/>
        <family val="2"/>
        <charset val="238"/>
      </rPr>
      <t>FORMULARZ CENOWY</t>
    </r>
    <r>
      <rPr>
        <b/>
        <sz val="14"/>
        <rFont val="Calibri"/>
        <family val="2"/>
        <charset val="238"/>
      </rPr>
      <t xml:space="preserve"> - </t>
    </r>
    <r>
      <rPr>
        <b/>
        <sz val="11"/>
        <rFont val="Calibri"/>
        <family val="2"/>
        <charset val="238"/>
      </rPr>
      <t>SPOSÓB OBLICZENIA WARTOŚCI ZAMÓWIENIA (CENA OFERTY)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</si>
</sst>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yyyy/mm/dd;@"/>
    <numFmt numFmtId="165" formatCode="d\ mmmm\ yyyy"/>
    <numFmt numFmtId="166" formatCode="#,##0.00\ [$zł-415];[Red]\-#,##0.00\ [$zł-415]"/>
    <numFmt numFmtId="167" formatCode="0.0000"/>
    <numFmt numFmtId="168" formatCode="yyyy\-mm\-dd"/>
    <numFmt numFmtId="169" formatCode="#,##0.00&quot; zł&quot;"/>
  </numFmts>
  <fonts count="28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b/>
      <i/>
      <sz val="12"/>
      <name val="Calibri"/>
      <family val="2"/>
      <charset val="238"/>
    </font>
    <font>
      <b/>
      <sz val="14"/>
      <name val="Calibri"/>
      <family val="2"/>
      <charset val="238"/>
    </font>
    <font>
      <b/>
      <sz val="10"/>
      <name val="Calibri"/>
      <family val="2"/>
      <charset val="238"/>
    </font>
    <font>
      <sz val="14"/>
      <name val="Calibri"/>
      <family val="2"/>
      <charset val="238"/>
    </font>
    <font>
      <b/>
      <sz val="10"/>
      <color indexed="8"/>
      <name val="Calibri"/>
      <family val="2"/>
      <charset val="238"/>
    </font>
    <font>
      <sz val="10"/>
      <color indexed="8"/>
      <name val="Calibri"/>
      <family val="2"/>
      <charset val="238"/>
    </font>
    <font>
      <sz val="12"/>
      <name val="Calibri"/>
      <family val="2"/>
      <charset val="238"/>
    </font>
    <font>
      <b/>
      <sz val="10"/>
      <color indexed="10"/>
      <name val="Calibri"/>
      <family val="2"/>
      <charset val="238"/>
    </font>
    <font>
      <u/>
      <sz val="10"/>
      <name val="Calibri"/>
      <family val="2"/>
      <charset val="238"/>
    </font>
    <font>
      <b/>
      <sz val="13"/>
      <name val="Calibri"/>
      <family val="2"/>
      <charset val="238"/>
    </font>
    <font>
      <b/>
      <sz val="12"/>
      <name val="Calibri"/>
      <family val="2"/>
      <charset val="238"/>
    </font>
    <font>
      <b/>
      <sz val="12"/>
      <color indexed="10"/>
      <name val="Calibri"/>
      <family val="2"/>
      <charset val="238"/>
    </font>
    <font>
      <b/>
      <sz val="10"/>
      <color indexed="12"/>
      <name val="Calibri"/>
      <family val="2"/>
      <charset val="238"/>
    </font>
    <font>
      <b/>
      <sz val="11"/>
      <name val="Calibri"/>
      <family val="2"/>
      <charset val="238"/>
    </font>
    <font>
      <sz val="11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0"/>
      <color rgb="FFFF0000"/>
      <name val="Calibri"/>
      <family val="2"/>
      <charset val="238"/>
    </font>
    <font>
      <b/>
      <i/>
      <sz val="12"/>
      <name val="Calibri"/>
      <family val="2"/>
      <charset val="238"/>
      <scheme val="minor"/>
    </font>
    <font>
      <b/>
      <u/>
      <sz val="11"/>
      <color rgb="FFFF0000"/>
      <name val="Calibri"/>
      <family val="2"/>
      <charset val="238"/>
    </font>
    <font>
      <sz val="8"/>
      <name val="Calibri"/>
      <family val="2"/>
      <charset val="238"/>
    </font>
    <font>
      <b/>
      <sz val="8"/>
      <name val="Calibri"/>
      <family val="2"/>
      <charset val="238"/>
    </font>
    <font>
      <b/>
      <u/>
      <sz val="14"/>
      <color rgb="FF0070C0"/>
      <name val="Calibri"/>
      <family val="2"/>
      <charset val="238"/>
    </font>
    <font>
      <b/>
      <u/>
      <sz val="11"/>
      <color rgb="FF0070C0"/>
      <name val="Calibri"/>
      <family val="2"/>
      <charset val="238"/>
    </font>
    <font>
      <b/>
      <sz val="11"/>
      <color rgb="FF0070C0"/>
      <name val="Calibri"/>
      <family val="2"/>
      <charset val="238"/>
    </font>
    <font>
      <b/>
      <sz val="12"/>
      <color rgb="FF0070C0"/>
      <name val="Calibri"/>
      <family val="2"/>
      <charset val="238"/>
    </font>
  </fonts>
  <fills count="1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indexed="13"/>
        <bgColor indexed="43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13"/>
        <bgColor indexed="26"/>
      </patternFill>
    </fill>
    <fill>
      <patternFill patternType="solid">
        <fgColor indexed="9"/>
        <bgColor indexed="43"/>
      </patternFill>
    </fill>
    <fill>
      <patternFill patternType="solid">
        <fgColor theme="9" tint="0.59999389629810485"/>
        <bgColor indexed="43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26"/>
      </patternFill>
    </fill>
    <fill>
      <patternFill patternType="solid">
        <fgColor rgb="FF92D050"/>
        <bgColor indexed="27"/>
      </patternFill>
    </fill>
    <fill>
      <patternFill patternType="solid">
        <fgColor rgb="FF92D050"/>
        <bgColor indexed="64"/>
      </patternFill>
    </fill>
  </fills>
  <borders count="2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ill="0" applyBorder="0" applyAlignment="0" applyProtection="0"/>
  </cellStyleXfs>
  <cellXfs count="138">
    <xf numFmtId="0" fontId="0" fillId="0" borderId="0" xfId="0"/>
    <xf numFmtId="0" fontId="2" fillId="2" borderId="0" xfId="0" applyFont="1" applyFill="1"/>
    <xf numFmtId="0" fontId="2" fillId="0" borderId="0" xfId="0" applyFont="1"/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4" fontId="2" fillId="0" borderId="0" xfId="0" applyNumberFormat="1" applyFont="1"/>
    <xf numFmtId="0" fontId="2" fillId="5" borderId="0" xfId="0" applyFont="1" applyFill="1"/>
    <xf numFmtId="0" fontId="2" fillId="5" borderId="0" xfId="0" applyFont="1" applyFill="1" applyAlignment="1">
      <alignment horizontal="center"/>
    </xf>
    <xf numFmtId="4" fontId="2" fillId="5" borderId="0" xfId="0" applyNumberFormat="1" applyFont="1" applyFill="1"/>
    <xf numFmtId="0" fontId="3" fillId="5" borderId="0" xfId="0" applyFont="1" applyFill="1"/>
    <xf numFmtId="0" fontId="5" fillId="5" borderId="0" xfId="0" applyFont="1" applyFill="1" applyAlignment="1">
      <alignment horizontal="left"/>
    </xf>
    <xf numFmtId="0" fontId="6" fillId="5" borderId="0" xfId="0" applyFont="1" applyFill="1"/>
    <xf numFmtId="0" fontId="8" fillId="5" borderId="0" xfId="0" applyFont="1" applyFill="1"/>
    <xf numFmtId="0" fontId="2" fillId="5" borderId="0" xfId="0" applyFont="1" applyFill="1" applyBorder="1" applyAlignment="1">
      <alignment horizontal="left" vertical="center" wrapText="1"/>
    </xf>
    <xf numFmtId="0" fontId="2" fillId="5" borderId="2" xfId="0" applyFont="1" applyFill="1" applyBorder="1" applyAlignment="1">
      <alignment horizontal="center" vertical="center"/>
    </xf>
    <xf numFmtId="0" fontId="2" fillId="5" borderId="0" xfId="0" applyFont="1" applyFill="1" applyAlignment="1">
      <alignment horizontal="center" vertical="center"/>
    </xf>
    <xf numFmtId="0" fontId="10" fillId="5" borderId="0" xfId="0" applyFont="1" applyFill="1" applyAlignment="1">
      <alignment horizontal="center"/>
    </xf>
    <xf numFmtId="4" fontId="2" fillId="5" borderId="2" xfId="0" applyNumberFormat="1" applyFont="1" applyFill="1" applyBorder="1" applyAlignment="1">
      <alignment horizontal="center" vertical="center"/>
    </xf>
    <xf numFmtId="4" fontId="2" fillId="5" borderId="0" xfId="0" applyNumberFormat="1" applyFont="1" applyFill="1" applyBorder="1" applyAlignment="1">
      <alignment horizontal="center" vertical="center"/>
    </xf>
    <xf numFmtId="0" fontId="2" fillId="5" borderId="0" xfId="0" applyFont="1" applyFill="1" applyAlignment="1">
      <alignment horizontal="right" vertical="center"/>
    </xf>
    <xf numFmtId="0" fontId="11" fillId="5" borderId="0" xfId="0" applyFont="1" applyFill="1" applyAlignment="1">
      <alignment horizontal="right"/>
    </xf>
    <xf numFmtId="0" fontId="2" fillId="5" borderId="0" xfId="0" applyFont="1" applyFill="1" applyBorder="1"/>
    <xf numFmtId="167" fontId="2" fillId="5" borderId="0" xfId="0" applyNumberFormat="1" applyFont="1" applyFill="1" applyBorder="1" applyAlignment="1">
      <alignment horizontal="left"/>
    </xf>
    <xf numFmtId="0" fontId="5" fillId="5" borderId="0" xfId="0" applyFont="1" applyFill="1"/>
    <xf numFmtId="0" fontId="2" fillId="5" borderId="3" xfId="0" applyFont="1" applyFill="1" applyBorder="1" applyAlignment="1">
      <alignment horizontal="center" wrapText="1"/>
    </xf>
    <xf numFmtId="3" fontId="2" fillId="5" borderId="0" xfId="0" applyNumberFormat="1" applyFont="1" applyFill="1" applyBorder="1"/>
    <xf numFmtId="0" fontId="7" fillId="5" borderId="0" xfId="0" applyFont="1" applyFill="1" applyBorder="1" applyAlignment="1">
      <alignment horizontal="center" vertical="center" wrapText="1"/>
    </xf>
    <xf numFmtId="4" fontId="5" fillId="5" borderId="0" xfId="0" applyNumberFormat="1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/>
    </xf>
    <xf numFmtId="4" fontId="2" fillId="5" borderId="4" xfId="0" applyNumberFormat="1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168" fontId="5" fillId="0" borderId="6" xfId="0" applyNumberFormat="1" applyFont="1" applyFill="1" applyBorder="1" applyAlignment="1">
      <alignment horizontal="center"/>
    </xf>
    <xf numFmtId="166" fontId="5" fillId="0" borderId="6" xfId="0" applyNumberFormat="1" applyFont="1" applyFill="1" applyBorder="1" applyAlignment="1">
      <alignment horizontal="right"/>
    </xf>
    <xf numFmtId="169" fontId="2" fillId="6" borderId="6" xfId="0" applyNumberFormat="1" applyFont="1" applyFill="1" applyBorder="1" applyAlignment="1">
      <alignment horizontal="center"/>
    </xf>
    <xf numFmtId="0" fontId="2" fillId="5" borderId="6" xfId="0" applyFont="1" applyFill="1" applyBorder="1"/>
    <xf numFmtId="168" fontId="2" fillId="0" borderId="6" xfId="0" applyNumberFormat="1" applyFont="1" applyFill="1" applyBorder="1" applyAlignment="1">
      <alignment horizontal="center"/>
    </xf>
    <xf numFmtId="166" fontId="13" fillId="7" borderId="6" xfId="0" applyNumberFormat="1" applyFont="1" applyFill="1" applyBorder="1" applyAlignment="1">
      <alignment horizontal="right"/>
    </xf>
    <xf numFmtId="0" fontId="9" fillId="5" borderId="0" xfId="0" applyFont="1" applyFill="1"/>
    <xf numFmtId="0" fontId="14" fillId="5" borderId="0" xfId="0" applyFont="1" applyFill="1" applyAlignment="1">
      <alignment horizontal="center"/>
    </xf>
    <xf numFmtId="166" fontId="15" fillId="0" borderId="6" xfId="0" applyNumberFormat="1" applyFont="1" applyFill="1" applyBorder="1" applyAlignment="1">
      <alignment horizontal="center"/>
    </xf>
    <xf numFmtId="0" fontId="16" fillId="5" borderId="0" xfId="0" applyFont="1" applyFill="1" applyAlignment="1">
      <alignment horizontal="left"/>
    </xf>
    <xf numFmtId="4" fontId="17" fillId="5" borderId="0" xfId="0" applyNumberFormat="1" applyFont="1" applyFill="1"/>
    <xf numFmtId="0" fontId="17" fillId="5" borderId="0" xfId="0" applyFont="1" applyFill="1"/>
    <xf numFmtId="165" fontId="18" fillId="5" borderId="6" xfId="0" applyNumberFormat="1" applyFont="1" applyFill="1" applyBorder="1" applyAlignment="1">
      <alignment horizontal="center" vertical="center"/>
    </xf>
    <xf numFmtId="165" fontId="18" fillId="5" borderId="6" xfId="0" applyNumberFormat="1" applyFont="1" applyFill="1" applyBorder="1" applyAlignment="1">
      <alignment horizontal="center" vertical="center" wrapText="1"/>
    </xf>
    <xf numFmtId="0" fontId="18" fillId="5" borderId="6" xfId="0" applyFont="1" applyFill="1" applyBorder="1" applyAlignment="1">
      <alignment horizontal="center"/>
    </xf>
    <xf numFmtId="165" fontId="18" fillId="5" borderId="6" xfId="0" applyNumberFormat="1" applyFont="1" applyFill="1" applyBorder="1" applyAlignment="1">
      <alignment horizontal="center"/>
    </xf>
    <xf numFmtId="14" fontId="18" fillId="5" borderId="6" xfId="0" applyNumberFormat="1" applyFont="1" applyFill="1" applyBorder="1" applyAlignment="1">
      <alignment horizontal="center"/>
    </xf>
    <xf numFmtId="0" fontId="17" fillId="5" borderId="0" xfId="0" applyFont="1" applyFill="1" applyBorder="1" applyAlignment="1">
      <alignment horizontal="left" vertical="center" wrapText="1"/>
    </xf>
    <xf numFmtId="0" fontId="17" fillId="5" borderId="2" xfId="0" applyFont="1" applyFill="1" applyBorder="1" applyAlignment="1">
      <alignment wrapText="1"/>
    </xf>
    <xf numFmtId="0" fontId="17" fillId="5" borderId="2" xfId="0" applyFont="1" applyFill="1" applyBorder="1" applyAlignment="1">
      <alignment horizontal="center" vertical="center" wrapText="1"/>
    </xf>
    <xf numFmtId="0" fontId="16" fillId="5" borderId="2" xfId="0" applyFont="1" applyFill="1" applyBorder="1" applyAlignment="1">
      <alignment horizontal="left"/>
    </xf>
    <xf numFmtId="0" fontId="17" fillId="5" borderId="2" xfId="0" applyFont="1" applyFill="1" applyBorder="1" applyAlignment="1">
      <alignment horizontal="center" vertical="center"/>
    </xf>
    <xf numFmtId="0" fontId="17" fillId="5" borderId="0" xfId="0" applyFont="1" applyFill="1" applyAlignment="1">
      <alignment horizontal="center" vertical="center"/>
    </xf>
    <xf numFmtId="4" fontId="17" fillId="5" borderId="2" xfId="0" applyNumberFormat="1" applyFont="1" applyFill="1" applyBorder="1" applyAlignment="1">
      <alignment horizontal="center" vertical="center"/>
    </xf>
    <xf numFmtId="0" fontId="17" fillId="5" borderId="0" xfId="0" applyFont="1" applyFill="1" applyAlignment="1">
      <alignment horizontal="left"/>
    </xf>
    <xf numFmtId="0" fontId="17" fillId="5" borderId="0" xfId="0" applyFont="1" applyFill="1" applyAlignment="1">
      <alignment horizontal="right"/>
    </xf>
    <xf numFmtId="4" fontId="17" fillId="5" borderId="0" xfId="0" applyNumberFormat="1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center" vertical="center" wrapText="1"/>
    </xf>
    <xf numFmtId="0" fontId="2" fillId="5" borderId="10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18" fillId="5" borderId="6" xfId="0" applyFont="1" applyFill="1" applyBorder="1" applyAlignment="1">
      <alignment horizontal="center" vertical="center" wrapText="1"/>
    </xf>
    <xf numFmtId="4" fontId="16" fillId="5" borderId="0" xfId="0" applyNumberFormat="1" applyFont="1" applyFill="1" applyBorder="1" applyAlignment="1">
      <alignment horizontal="center"/>
    </xf>
    <xf numFmtId="0" fontId="2" fillId="0" borderId="0" xfId="0" applyFont="1" applyFill="1"/>
    <xf numFmtId="10" fontId="1" fillId="0" borderId="0" xfId="1" applyNumberFormat="1" applyFill="1"/>
    <xf numFmtId="0" fontId="20" fillId="5" borderId="0" xfId="0" applyFont="1" applyFill="1" applyAlignment="1">
      <alignment horizontal="right"/>
    </xf>
    <xf numFmtId="4" fontId="2" fillId="0" borderId="6" xfId="0" applyNumberFormat="1" applyFont="1" applyBorder="1"/>
    <xf numFmtId="0" fontId="2" fillId="10" borderId="0" xfId="0" applyFont="1" applyFill="1"/>
    <xf numFmtId="0" fontId="2" fillId="0" borderId="25" xfId="0" applyFont="1" applyBorder="1" applyAlignment="1">
      <alignment horizontal="center"/>
    </xf>
    <xf numFmtId="168" fontId="5" fillId="0" borderId="25" xfId="0" applyNumberFormat="1" applyFont="1" applyFill="1" applyBorder="1" applyAlignment="1">
      <alignment horizontal="center"/>
    </xf>
    <xf numFmtId="166" fontId="15" fillId="0" borderId="25" xfId="0" applyNumberFormat="1" applyFont="1" applyFill="1" applyBorder="1" applyAlignment="1">
      <alignment horizontal="center"/>
    </xf>
    <xf numFmtId="166" fontId="5" fillId="0" borderId="25" xfId="0" applyNumberFormat="1" applyFont="1" applyFill="1" applyBorder="1" applyAlignment="1">
      <alignment horizontal="right"/>
    </xf>
    <xf numFmtId="168" fontId="2" fillId="0" borderId="25" xfId="0" applyNumberFormat="1" applyFont="1" applyFill="1" applyBorder="1" applyAlignment="1">
      <alignment horizontal="center"/>
    </xf>
    <xf numFmtId="0" fontId="2" fillId="0" borderId="24" xfId="0" applyFont="1" applyBorder="1" applyAlignment="1">
      <alignment horizontal="center"/>
    </xf>
    <xf numFmtId="168" fontId="5" fillId="0" borderId="24" xfId="0" applyNumberFormat="1" applyFont="1" applyFill="1" applyBorder="1" applyAlignment="1">
      <alignment horizontal="center"/>
    </xf>
    <xf numFmtId="166" fontId="15" fillId="0" borderId="24" xfId="0" applyNumberFormat="1" applyFont="1" applyFill="1" applyBorder="1" applyAlignment="1">
      <alignment horizontal="center"/>
    </xf>
    <xf numFmtId="166" fontId="5" fillId="0" borderId="24" xfId="0" applyNumberFormat="1" applyFont="1" applyFill="1" applyBorder="1" applyAlignment="1">
      <alignment horizontal="right"/>
    </xf>
    <xf numFmtId="168" fontId="2" fillId="0" borderId="24" xfId="0" applyNumberFormat="1" applyFont="1" applyFill="1" applyBorder="1" applyAlignment="1">
      <alignment horizontal="center"/>
    </xf>
    <xf numFmtId="3" fontId="0" fillId="0" borderId="0" xfId="0" applyNumberFormat="1"/>
    <xf numFmtId="0" fontId="16" fillId="5" borderId="6" xfId="0" applyFont="1" applyFill="1" applyBorder="1" applyAlignment="1">
      <alignment horizontal="left" vertical="center"/>
    </xf>
    <xf numFmtId="4" fontId="2" fillId="0" borderId="25" xfId="0" applyNumberFormat="1" applyFont="1" applyBorder="1"/>
    <xf numFmtId="168" fontId="19" fillId="0" borderId="24" xfId="0" applyNumberFormat="1" applyFont="1" applyFill="1" applyBorder="1" applyAlignment="1">
      <alignment horizontal="center"/>
    </xf>
    <xf numFmtId="4" fontId="2" fillId="0" borderId="24" xfId="0" applyNumberFormat="1" applyFont="1" applyBorder="1"/>
    <xf numFmtId="0" fontId="17" fillId="5" borderId="6" xfId="0" applyFont="1" applyFill="1" applyBorder="1" applyAlignment="1">
      <alignment horizontal="center" vertical="center"/>
    </xf>
    <xf numFmtId="166" fontId="13" fillId="12" borderId="6" xfId="0" applyNumberFormat="1" applyFont="1" applyFill="1" applyBorder="1" applyAlignment="1">
      <alignment horizontal="right"/>
    </xf>
    <xf numFmtId="169" fontId="12" fillId="4" borderId="6" xfId="0" applyNumberFormat="1" applyFont="1" applyFill="1" applyBorder="1"/>
    <xf numFmtId="166" fontId="5" fillId="0" borderId="24" xfId="0" applyNumberFormat="1" applyFont="1" applyFill="1" applyBorder="1" applyAlignment="1">
      <alignment horizontal="center"/>
    </xf>
    <xf numFmtId="4" fontId="2" fillId="11" borderId="24" xfId="0" applyNumberFormat="1" applyFont="1" applyFill="1" applyBorder="1" applyAlignment="1">
      <alignment horizontal="center"/>
    </xf>
    <xf numFmtId="166" fontId="5" fillId="0" borderId="25" xfId="0" applyNumberFormat="1" applyFont="1" applyFill="1" applyBorder="1" applyAlignment="1">
      <alignment horizontal="center"/>
    </xf>
    <xf numFmtId="4" fontId="2" fillId="11" borderId="25" xfId="0" applyNumberFormat="1" applyFont="1" applyFill="1" applyBorder="1" applyAlignment="1">
      <alignment horizontal="center"/>
    </xf>
    <xf numFmtId="166" fontId="5" fillId="0" borderId="6" xfId="0" applyNumberFormat="1" applyFont="1" applyFill="1" applyBorder="1" applyAlignment="1">
      <alignment horizontal="center"/>
    </xf>
    <xf numFmtId="4" fontId="2" fillId="11" borderId="6" xfId="0" applyNumberFormat="1" applyFont="1" applyFill="1" applyBorder="1" applyAlignment="1">
      <alignment horizontal="center"/>
    </xf>
    <xf numFmtId="166" fontId="5" fillId="9" borderId="6" xfId="0" applyNumberFormat="1" applyFont="1" applyFill="1" applyBorder="1" applyAlignment="1">
      <alignment horizontal="center"/>
    </xf>
    <xf numFmtId="166" fontId="5" fillId="9" borderId="24" xfId="0" applyNumberFormat="1" applyFont="1" applyFill="1" applyBorder="1" applyAlignment="1">
      <alignment horizontal="center"/>
    </xf>
    <xf numFmtId="166" fontId="5" fillId="9" borderId="25" xfId="0" applyNumberFormat="1" applyFont="1" applyFill="1" applyBorder="1" applyAlignment="1">
      <alignment horizontal="center"/>
    </xf>
    <xf numFmtId="166" fontId="2" fillId="13" borderId="24" xfId="0" applyNumberFormat="1" applyFont="1" applyFill="1" applyBorder="1" applyAlignment="1">
      <alignment horizontal="right"/>
    </xf>
    <xf numFmtId="166" fontId="2" fillId="13" borderId="25" xfId="0" applyNumberFormat="1" applyFont="1" applyFill="1" applyBorder="1" applyAlignment="1">
      <alignment horizontal="right"/>
    </xf>
    <xf numFmtId="166" fontId="2" fillId="13" borderId="6" xfId="0" applyNumberFormat="1" applyFont="1" applyFill="1" applyBorder="1" applyAlignment="1">
      <alignment horizontal="right"/>
    </xf>
    <xf numFmtId="166" fontId="2" fillId="13" borderId="0" xfId="0" applyNumberFormat="1" applyFont="1" applyFill="1" applyBorder="1" applyAlignment="1">
      <alignment horizontal="right"/>
    </xf>
    <xf numFmtId="4" fontId="2" fillId="14" borderId="0" xfId="0" applyNumberFormat="1" applyFont="1" applyFill="1"/>
    <xf numFmtId="0" fontId="2" fillId="14" borderId="0" xfId="0" applyFont="1" applyFill="1"/>
    <xf numFmtId="10" fontId="13" fillId="13" borderId="7" xfId="1" applyNumberFormat="1" applyFont="1" applyFill="1" applyBorder="1" applyAlignment="1" applyProtection="1">
      <alignment horizontal="center" vertical="center"/>
    </xf>
    <xf numFmtId="0" fontId="22" fillId="5" borderId="0" xfId="0" applyFont="1" applyFill="1"/>
    <xf numFmtId="0" fontId="23" fillId="5" borderId="0" xfId="0" applyFont="1" applyFill="1" applyAlignment="1">
      <alignment horizontal="left"/>
    </xf>
    <xf numFmtId="0" fontId="22" fillId="0" borderId="0" xfId="0" applyFont="1" applyFill="1"/>
    <xf numFmtId="0" fontId="22" fillId="2" borderId="0" xfId="0" applyFont="1" applyFill="1"/>
    <xf numFmtId="10" fontId="13" fillId="7" borderId="7" xfId="1" applyNumberFormat="1" applyFont="1" applyFill="1" applyBorder="1" applyAlignment="1" applyProtection="1">
      <alignment horizontal="center" vertical="center"/>
    </xf>
    <xf numFmtId="0" fontId="9" fillId="5" borderId="0" xfId="0" applyFont="1" applyFill="1" applyAlignment="1">
      <alignment horizontal="center"/>
    </xf>
    <xf numFmtId="166" fontId="13" fillId="4" borderId="8" xfId="0" applyNumberFormat="1" applyFont="1" applyFill="1" applyBorder="1" applyAlignment="1">
      <alignment horizontal="center" vertical="center"/>
    </xf>
    <xf numFmtId="0" fontId="2" fillId="5" borderId="21" xfId="0" applyFont="1" applyFill="1" applyBorder="1" applyAlignment="1">
      <alignment horizontal="center" vertical="center" wrapText="1"/>
    </xf>
    <xf numFmtId="0" fontId="2" fillId="5" borderId="22" xfId="0" applyFont="1" applyFill="1" applyBorder="1" applyAlignment="1">
      <alignment horizontal="center" vertical="center" wrapText="1"/>
    </xf>
    <xf numFmtId="0" fontId="2" fillId="5" borderId="23" xfId="0" applyFont="1" applyFill="1" applyBorder="1" applyAlignment="1">
      <alignment horizontal="center" vertical="center" wrapText="1"/>
    </xf>
    <xf numFmtId="0" fontId="2" fillId="5" borderId="18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5" borderId="19" xfId="0" applyFont="1" applyFill="1" applyBorder="1" applyAlignment="1">
      <alignment horizontal="center" vertical="center" wrapText="1"/>
    </xf>
    <xf numFmtId="0" fontId="2" fillId="5" borderId="20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13" fillId="6" borderId="13" xfId="0" applyFont="1" applyFill="1" applyBorder="1" applyAlignment="1">
      <alignment horizontal="center"/>
    </xf>
    <xf numFmtId="0" fontId="13" fillId="6" borderId="2" xfId="0" applyFont="1" applyFill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13" fillId="8" borderId="13" xfId="0" applyFont="1" applyFill="1" applyBorder="1" applyAlignment="1">
      <alignment horizontal="left" vertical="center" wrapText="1"/>
    </xf>
    <xf numFmtId="0" fontId="13" fillId="8" borderId="2" xfId="0" applyFont="1" applyFill="1" applyBorder="1" applyAlignment="1">
      <alignment horizontal="left" vertical="center"/>
    </xf>
    <xf numFmtId="0" fontId="16" fillId="5" borderId="13" xfId="0" applyFont="1" applyFill="1" applyBorder="1" applyAlignment="1">
      <alignment horizontal="left" vertical="center"/>
    </xf>
    <xf numFmtId="0" fontId="16" fillId="5" borderId="2" xfId="0" applyFont="1" applyFill="1" applyBorder="1" applyAlignment="1">
      <alignment horizontal="left" vertical="center"/>
    </xf>
    <xf numFmtId="0" fontId="2" fillId="5" borderId="16" xfId="0" applyFont="1" applyFill="1" applyBorder="1" applyAlignment="1">
      <alignment horizontal="center" vertical="center" wrapText="1"/>
    </xf>
    <xf numFmtId="0" fontId="2" fillId="5" borderId="17" xfId="0" applyFont="1" applyFill="1" applyBorder="1" applyAlignment="1">
      <alignment horizontal="center" vertical="center" wrapText="1"/>
    </xf>
    <xf numFmtId="0" fontId="16" fillId="5" borderId="13" xfId="0" applyFont="1" applyFill="1" applyBorder="1" applyAlignment="1">
      <alignment horizontal="left" vertical="center" wrapText="1"/>
    </xf>
    <xf numFmtId="0" fontId="16" fillId="5" borderId="2" xfId="0" applyFont="1" applyFill="1" applyBorder="1" applyAlignment="1">
      <alignment horizontal="left" vertical="center" wrapText="1"/>
    </xf>
    <xf numFmtId="0" fontId="4" fillId="5" borderId="0" xfId="0" applyFont="1" applyFill="1" applyBorder="1" applyAlignment="1">
      <alignment horizontal="center"/>
    </xf>
    <xf numFmtId="164" fontId="25" fillId="5" borderId="0" xfId="0" applyNumberFormat="1" applyFont="1" applyFill="1" applyAlignment="1">
      <alignment horizontal="left"/>
    </xf>
    <xf numFmtId="4" fontId="26" fillId="0" borderId="6" xfId="0" applyNumberFormat="1" applyFont="1" applyFill="1" applyBorder="1" applyAlignment="1">
      <alignment horizontal="center"/>
    </xf>
    <xf numFmtId="166" fontId="27" fillId="4" borderId="8" xfId="0" applyNumberFormat="1" applyFont="1" applyFill="1" applyBorder="1" applyAlignment="1">
      <alignment horizontal="right" vertical="center"/>
    </xf>
  </cellXfs>
  <cellStyles count="2">
    <cellStyle name="Normalny" xfId="0" builtinId="0"/>
    <cellStyle name="Procentowy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FFFF8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FFFF8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FFFF8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C118"/>
  <sheetViews>
    <sheetView tabSelected="1" topLeftCell="A91" workbookViewId="0">
      <selection activeCell="E26" sqref="E26"/>
    </sheetView>
  </sheetViews>
  <sheetFormatPr defaultRowHeight="12.75" x14ac:dyDescent="0.2"/>
  <cols>
    <col min="1" max="1" width="7.42578125" style="2" customWidth="1"/>
    <col min="2" max="2" width="4.7109375" style="2" customWidth="1"/>
    <col min="3" max="3" width="13.28515625" style="4" customWidth="1"/>
    <col min="4" max="4" width="14.42578125" style="2" customWidth="1"/>
    <col min="5" max="5" width="16.85546875" style="2" customWidth="1"/>
    <col min="6" max="6" width="18.28515625" style="5" customWidth="1"/>
    <col min="7" max="7" width="12.28515625" style="5" customWidth="1"/>
    <col min="8" max="8" width="12.140625" style="5" customWidth="1"/>
    <col min="9" max="9" width="15" style="2" customWidth="1"/>
    <col min="10" max="10" width="13.5703125" style="2" customWidth="1"/>
    <col min="11" max="11" width="9.140625" style="66"/>
    <col min="12" max="12" width="10.140625" style="66" bestFit="1" customWidth="1"/>
    <col min="13" max="55" width="9.140625" style="66"/>
    <col min="56" max="16384" width="9.140625" style="2"/>
  </cols>
  <sheetData>
    <row r="1" spans="1:55" s="1" customFormat="1" ht="15.75" x14ac:dyDescent="0.25">
      <c r="A1" s="6"/>
      <c r="B1" s="6"/>
      <c r="C1" s="7"/>
      <c r="D1" s="6"/>
      <c r="E1" s="6"/>
      <c r="F1" s="8"/>
      <c r="G1" s="8"/>
      <c r="H1" s="9"/>
      <c r="I1" s="9"/>
      <c r="J1" s="68" t="s">
        <v>33</v>
      </c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  <c r="AC1" s="66"/>
      <c r="AD1" s="66"/>
      <c r="AE1" s="66"/>
      <c r="AF1" s="66"/>
      <c r="AG1" s="66"/>
      <c r="AH1" s="66"/>
      <c r="AI1" s="66"/>
      <c r="AJ1" s="66"/>
      <c r="AK1" s="66"/>
      <c r="AL1" s="66"/>
      <c r="AM1" s="66"/>
      <c r="AN1" s="66"/>
      <c r="AO1" s="66"/>
      <c r="AP1" s="66"/>
      <c r="AQ1" s="66"/>
      <c r="AR1" s="66"/>
      <c r="AS1" s="66"/>
      <c r="AT1" s="66"/>
      <c r="AU1" s="66"/>
      <c r="AV1" s="66"/>
      <c r="AW1" s="66"/>
      <c r="AX1" s="66"/>
      <c r="AY1" s="66"/>
      <c r="AZ1" s="66"/>
      <c r="BA1" s="66"/>
      <c r="BB1" s="66"/>
      <c r="BC1" s="66"/>
    </row>
    <row r="2" spans="1:55" s="1" customFormat="1" x14ac:dyDescent="0.2">
      <c r="A2" s="6"/>
      <c r="B2" s="6"/>
      <c r="C2" s="7"/>
      <c r="D2" s="6"/>
      <c r="E2" s="6"/>
      <c r="F2" s="8"/>
      <c r="G2" s="8"/>
      <c r="H2" s="8"/>
      <c r="I2" s="6"/>
      <c r="J2" s="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6"/>
      <c r="AM2" s="66"/>
      <c r="AN2" s="66"/>
      <c r="AO2" s="66"/>
      <c r="AP2" s="66"/>
      <c r="AQ2" s="66"/>
      <c r="AR2" s="66"/>
      <c r="AS2" s="66"/>
      <c r="AT2" s="66"/>
      <c r="AU2" s="66"/>
      <c r="AV2" s="66"/>
      <c r="AW2" s="66"/>
      <c r="AX2" s="66"/>
      <c r="AY2" s="66"/>
      <c r="AZ2" s="66"/>
      <c r="BA2" s="66"/>
      <c r="BB2" s="66"/>
      <c r="BC2" s="66"/>
    </row>
    <row r="3" spans="1:55" ht="18.75" x14ac:dyDescent="0.3">
      <c r="A3" s="6"/>
      <c r="B3" s="6"/>
      <c r="C3" s="134" t="s">
        <v>34</v>
      </c>
      <c r="D3" s="134"/>
      <c r="E3" s="134"/>
      <c r="F3" s="134"/>
      <c r="G3" s="134"/>
      <c r="H3" s="134"/>
      <c r="I3" s="134"/>
      <c r="J3" s="6"/>
    </row>
    <row r="4" spans="1:55" ht="20.25" customHeight="1" x14ac:dyDescent="0.25">
      <c r="A4" s="6"/>
      <c r="B4" s="135" t="s">
        <v>21</v>
      </c>
      <c r="C4" s="43"/>
      <c r="D4" s="44"/>
      <c r="E4" s="44"/>
      <c r="F4" s="43"/>
      <c r="G4" s="43"/>
      <c r="H4" s="8"/>
      <c r="I4" s="6"/>
      <c r="J4" s="6"/>
    </row>
    <row r="5" spans="1:55" ht="18.75" x14ac:dyDescent="0.3">
      <c r="A5" s="6"/>
      <c r="B5" s="42" t="s">
        <v>28</v>
      </c>
      <c r="C5" s="43"/>
      <c r="D5" s="44"/>
      <c r="E5" s="44"/>
      <c r="F5" s="43"/>
      <c r="G5" s="43"/>
      <c r="H5" s="8"/>
      <c r="I5" s="6"/>
      <c r="J5" s="11"/>
    </row>
    <row r="6" spans="1:55" ht="51.75" customHeight="1" x14ac:dyDescent="0.25">
      <c r="A6" s="6"/>
      <c r="B6" s="45" t="s">
        <v>1</v>
      </c>
      <c r="C6" s="46" t="s">
        <v>12</v>
      </c>
      <c r="D6" s="46" t="s">
        <v>11</v>
      </c>
      <c r="E6" s="64" t="s">
        <v>25</v>
      </c>
      <c r="F6" s="65"/>
      <c r="G6" s="65"/>
      <c r="H6" s="26"/>
      <c r="I6" s="6"/>
      <c r="J6" s="6"/>
    </row>
    <row r="7" spans="1:55" ht="18.75" customHeight="1" x14ac:dyDescent="0.25">
      <c r="A7" s="12"/>
      <c r="B7" s="47" t="s">
        <v>8</v>
      </c>
      <c r="C7" s="48" t="s">
        <v>26</v>
      </c>
      <c r="D7" s="49">
        <v>44189</v>
      </c>
      <c r="E7" s="136">
        <v>1500000</v>
      </c>
      <c r="F7" s="65"/>
      <c r="G7" s="65"/>
      <c r="H7" s="27"/>
      <c r="I7" s="6"/>
      <c r="J7" s="6"/>
    </row>
    <row r="8" spans="1:55" ht="18.75" customHeight="1" x14ac:dyDescent="0.25">
      <c r="A8" s="12"/>
      <c r="B8" s="47" t="s">
        <v>9</v>
      </c>
      <c r="C8" s="48" t="s">
        <v>27</v>
      </c>
      <c r="D8" s="49">
        <v>44196</v>
      </c>
      <c r="E8" s="136">
        <v>500000</v>
      </c>
      <c r="F8" s="65"/>
      <c r="G8" s="65"/>
      <c r="H8" s="27"/>
      <c r="I8" s="6"/>
      <c r="J8" s="6"/>
    </row>
    <row r="9" spans="1:55" ht="12.95" customHeight="1" thickBot="1" x14ac:dyDescent="0.3">
      <c r="A9" s="6"/>
      <c r="B9" s="44"/>
      <c r="C9" s="50"/>
      <c r="D9" s="50"/>
      <c r="E9" s="50"/>
      <c r="F9" s="50"/>
      <c r="G9" s="50"/>
      <c r="H9" s="13"/>
      <c r="I9" s="6"/>
      <c r="J9" s="6"/>
    </row>
    <row r="10" spans="1:55" ht="41.25" customHeight="1" thickBot="1" x14ac:dyDescent="0.3">
      <c r="A10" s="6"/>
      <c r="B10" s="132" t="s">
        <v>32</v>
      </c>
      <c r="C10" s="133"/>
      <c r="D10" s="133"/>
      <c r="E10" s="133"/>
      <c r="F10" s="51"/>
      <c r="G10" s="52" t="s">
        <v>15</v>
      </c>
      <c r="H10" s="28"/>
      <c r="I10" s="109">
        <v>2E-3</v>
      </c>
      <c r="J10" s="6"/>
    </row>
    <row r="11" spans="1:55" ht="16.5" thickBot="1" x14ac:dyDescent="0.3">
      <c r="A11" s="6"/>
      <c r="B11" s="44"/>
      <c r="C11" s="44"/>
      <c r="D11" s="44"/>
      <c r="E11" s="44"/>
      <c r="F11" s="44"/>
      <c r="G11" s="44"/>
      <c r="H11" s="6"/>
      <c r="I11" s="110"/>
      <c r="J11" s="6"/>
    </row>
    <row r="12" spans="1:55" ht="27" customHeight="1" thickBot="1" x14ac:dyDescent="0.3">
      <c r="A12" s="6"/>
      <c r="B12" s="128" t="s">
        <v>16</v>
      </c>
      <c r="C12" s="129"/>
      <c r="D12" s="129"/>
      <c r="E12" s="129"/>
      <c r="F12" s="53"/>
      <c r="G12" s="54" t="s">
        <v>15</v>
      </c>
      <c r="H12" s="29"/>
      <c r="I12" s="104"/>
      <c r="J12" s="7"/>
    </row>
    <row r="13" spans="1:55" ht="15" x14ac:dyDescent="0.25">
      <c r="A13" s="6"/>
      <c r="B13" s="44"/>
      <c r="C13" s="44"/>
      <c r="D13" s="44"/>
      <c r="E13" s="44"/>
      <c r="F13" s="42"/>
      <c r="G13" s="55"/>
      <c r="H13" s="15"/>
      <c r="I13" s="16" t="s">
        <v>0</v>
      </c>
      <c r="J13" s="6"/>
    </row>
    <row r="14" spans="1:55" ht="16.5" thickBot="1" x14ac:dyDescent="0.3">
      <c r="A14" s="6"/>
      <c r="B14" s="44"/>
      <c r="C14" s="44"/>
      <c r="D14" s="44"/>
      <c r="E14" s="44"/>
      <c r="F14" s="42"/>
      <c r="G14" s="55"/>
      <c r="H14" s="15"/>
      <c r="I14" s="40"/>
      <c r="J14" s="6"/>
    </row>
    <row r="15" spans="1:55" ht="27.75" customHeight="1" thickBot="1" x14ac:dyDescent="0.3">
      <c r="A15" s="6"/>
      <c r="B15" s="132" t="s">
        <v>20</v>
      </c>
      <c r="C15" s="133"/>
      <c r="D15" s="133"/>
      <c r="E15" s="133"/>
      <c r="F15" s="53"/>
      <c r="G15" s="56" t="s">
        <v>15</v>
      </c>
      <c r="H15" s="30"/>
      <c r="I15" s="109">
        <f>I10+I12</f>
        <v>2E-3</v>
      </c>
      <c r="J15" s="6"/>
    </row>
    <row r="16" spans="1:55" ht="15.75" x14ac:dyDescent="0.25">
      <c r="A16" s="6"/>
      <c r="B16" s="44"/>
      <c r="C16" s="57"/>
      <c r="D16" s="44"/>
      <c r="E16" s="44"/>
      <c r="F16" s="58"/>
      <c r="G16" s="59"/>
      <c r="H16" s="18"/>
      <c r="I16" s="39"/>
      <c r="J16" s="6"/>
    </row>
    <row r="17" spans="1:55" ht="27.75" customHeight="1" x14ac:dyDescent="0.2">
      <c r="A17" s="6"/>
      <c r="B17" s="128" t="s">
        <v>17</v>
      </c>
      <c r="C17" s="129"/>
      <c r="D17" s="129"/>
      <c r="E17" s="129"/>
      <c r="F17" s="54"/>
      <c r="G17" s="56" t="s">
        <v>14</v>
      </c>
      <c r="H17" s="17"/>
      <c r="I17" s="137">
        <v>2000000</v>
      </c>
      <c r="J17" s="6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</row>
    <row r="18" spans="1:55" ht="16.5" thickBot="1" x14ac:dyDescent="0.3">
      <c r="A18" s="6"/>
      <c r="B18" s="6"/>
      <c r="C18" s="10"/>
      <c r="D18" s="6"/>
      <c r="E18" s="6"/>
      <c r="F18" s="6"/>
      <c r="G18" s="15"/>
      <c r="H18" s="15"/>
      <c r="I18" s="39"/>
      <c r="J18" s="6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</row>
    <row r="19" spans="1:55" ht="27.75" customHeight="1" thickBot="1" x14ac:dyDescent="0.25">
      <c r="A19" s="6"/>
      <c r="B19" s="82" t="s">
        <v>18</v>
      </c>
      <c r="C19" s="82"/>
      <c r="D19" s="82"/>
      <c r="E19" s="86" t="s">
        <v>19</v>
      </c>
      <c r="F19" s="104"/>
      <c r="G19" s="54" t="s">
        <v>14</v>
      </c>
      <c r="H19" s="14"/>
      <c r="I19" s="111">
        <f>I17*F19</f>
        <v>0</v>
      </c>
      <c r="J19" s="6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</row>
    <row r="20" spans="1:55" x14ac:dyDescent="0.2">
      <c r="A20" s="6"/>
      <c r="B20" s="6"/>
      <c r="C20" s="7"/>
      <c r="D20" s="6"/>
      <c r="E20" s="6"/>
      <c r="F20" s="16" t="s">
        <v>0</v>
      </c>
      <c r="G20" s="6"/>
      <c r="H20" s="6"/>
      <c r="I20" s="19"/>
      <c r="J20" s="6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</row>
    <row r="21" spans="1:55" ht="22.35" customHeight="1" x14ac:dyDescent="0.2">
      <c r="A21" s="6"/>
      <c r="B21" s="6"/>
      <c r="C21" s="7"/>
      <c r="D21" s="6"/>
      <c r="E21" s="6"/>
      <c r="F21" s="8"/>
      <c r="G21" s="8"/>
      <c r="H21" s="8"/>
      <c r="I21" s="20"/>
      <c r="J21" s="6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</row>
    <row r="22" spans="1:55" x14ac:dyDescent="0.2">
      <c r="A22" s="6"/>
      <c r="B22" s="6"/>
      <c r="C22" s="21"/>
      <c r="D22" s="22"/>
      <c r="E22" s="6"/>
      <c r="F22" s="8"/>
      <c r="G22" s="8"/>
      <c r="H22" s="8"/>
      <c r="I22" s="6"/>
      <c r="J22" s="23" t="s">
        <v>22</v>
      </c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</row>
    <row r="23" spans="1:55" ht="41.1" customHeight="1" x14ac:dyDescent="0.2">
      <c r="A23" s="6"/>
      <c r="B23" s="130" t="s">
        <v>1</v>
      </c>
      <c r="C23" s="115" t="s">
        <v>30</v>
      </c>
      <c r="D23" s="115" t="s">
        <v>2</v>
      </c>
      <c r="E23" s="115" t="s">
        <v>3</v>
      </c>
      <c r="F23" s="112" t="s">
        <v>13</v>
      </c>
      <c r="G23" s="113"/>
      <c r="H23" s="114"/>
      <c r="I23" s="115" t="s">
        <v>10</v>
      </c>
      <c r="J23" s="60" t="s">
        <v>4</v>
      </c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</row>
    <row r="24" spans="1:55" ht="54" customHeight="1" x14ac:dyDescent="0.2">
      <c r="A24" s="6"/>
      <c r="B24" s="131"/>
      <c r="C24" s="116"/>
      <c r="D24" s="116"/>
      <c r="E24" s="116"/>
      <c r="F24" s="24" t="s">
        <v>29</v>
      </c>
      <c r="G24" s="117" t="s">
        <v>23</v>
      </c>
      <c r="H24" s="118"/>
      <c r="I24" s="116"/>
      <c r="J24" s="61" t="s">
        <v>5</v>
      </c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</row>
    <row r="25" spans="1:55" x14ac:dyDescent="0.2">
      <c r="A25" s="6"/>
      <c r="B25" s="62">
        <v>1</v>
      </c>
      <c r="C25" s="3">
        <f t="shared" ref="C25:E25" si="0">B25+1</f>
        <v>2</v>
      </c>
      <c r="D25" s="3">
        <f t="shared" si="0"/>
        <v>3</v>
      </c>
      <c r="E25" s="3">
        <f t="shared" si="0"/>
        <v>4</v>
      </c>
      <c r="F25" s="3">
        <v>5</v>
      </c>
      <c r="G25" s="119">
        <f>F25+1</f>
        <v>6</v>
      </c>
      <c r="H25" s="120"/>
      <c r="I25" s="31">
        <v>7</v>
      </c>
      <c r="J25" s="63">
        <v>8</v>
      </c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</row>
    <row r="26" spans="1:55" ht="12.6" customHeight="1" thickBot="1" x14ac:dyDescent="0.25">
      <c r="A26" s="6"/>
      <c r="B26" s="76">
        <v>1</v>
      </c>
      <c r="C26" s="84">
        <v>44189</v>
      </c>
      <c r="D26" s="79"/>
      <c r="E26" s="89">
        <v>2000000</v>
      </c>
      <c r="F26" s="90"/>
      <c r="G26" s="85"/>
      <c r="H26" s="80"/>
      <c r="I26" s="77"/>
      <c r="J26" s="98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</row>
    <row r="27" spans="1:55" ht="12.6" customHeight="1" x14ac:dyDescent="0.2">
      <c r="A27" s="6"/>
      <c r="B27" s="71">
        <v>2</v>
      </c>
      <c r="C27" s="75"/>
      <c r="D27" s="74"/>
      <c r="E27" s="91">
        <f t="shared" ref="E27:E37" si="1">E26</f>
        <v>2000000</v>
      </c>
      <c r="F27" s="92"/>
      <c r="G27" s="83"/>
      <c r="H27" s="75"/>
      <c r="I27" s="72"/>
      <c r="J27" s="99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</row>
    <row r="28" spans="1:55" ht="12.6" customHeight="1" x14ac:dyDescent="0.2">
      <c r="A28" s="6"/>
      <c r="B28" s="32">
        <v>3</v>
      </c>
      <c r="C28" s="37"/>
      <c r="D28" s="34"/>
      <c r="E28" s="93">
        <f t="shared" si="1"/>
        <v>2000000</v>
      </c>
      <c r="F28" s="94"/>
      <c r="G28" s="69"/>
      <c r="H28" s="37"/>
      <c r="I28" s="33"/>
      <c r="J28" s="100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</row>
    <row r="29" spans="1:55" ht="12.6" customHeight="1" x14ac:dyDescent="0.2">
      <c r="A29" s="6"/>
      <c r="B29" s="32">
        <v>4</v>
      </c>
      <c r="C29" s="37"/>
      <c r="D29" s="34"/>
      <c r="E29" s="93">
        <f t="shared" si="1"/>
        <v>2000000</v>
      </c>
      <c r="F29" s="95">
        <f>E28*I$15*(H29-G29+1)/365</f>
        <v>1073.972602739726</v>
      </c>
      <c r="G29" s="37">
        <v>44189</v>
      </c>
      <c r="H29" s="75">
        <v>44286</v>
      </c>
      <c r="I29" s="33">
        <v>44296</v>
      </c>
      <c r="J29" s="100"/>
      <c r="L29" s="81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</row>
    <row r="30" spans="1:55" ht="12.6" customHeight="1" x14ac:dyDescent="0.2">
      <c r="A30" s="6"/>
      <c r="B30" s="32">
        <v>5</v>
      </c>
      <c r="C30" s="37"/>
      <c r="D30" s="34"/>
      <c r="E30" s="93">
        <f t="shared" si="1"/>
        <v>2000000</v>
      </c>
      <c r="F30" s="94"/>
      <c r="G30" s="69"/>
      <c r="H30" s="37">
        <v>44316</v>
      </c>
      <c r="I30" s="33"/>
      <c r="J30" s="100"/>
      <c r="L30" s="81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</row>
    <row r="31" spans="1:55" ht="12.6" customHeight="1" x14ac:dyDescent="0.2">
      <c r="A31" s="6"/>
      <c r="B31" s="32">
        <v>6</v>
      </c>
      <c r="C31" s="37"/>
      <c r="D31" s="34"/>
      <c r="E31" s="93">
        <f t="shared" si="1"/>
        <v>2000000</v>
      </c>
      <c r="F31" s="94"/>
      <c r="G31" s="69"/>
      <c r="H31" s="75">
        <v>44347</v>
      </c>
      <c r="I31" s="33"/>
      <c r="J31" s="100"/>
      <c r="L31" s="81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</row>
    <row r="32" spans="1:55" ht="12.6" customHeight="1" x14ac:dyDescent="0.2">
      <c r="A32" s="6"/>
      <c r="B32" s="32">
        <v>7</v>
      </c>
      <c r="C32" s="37"/>
      <c r="D32" s="34"/>
      <c r="E32" s="93">
        <f t="shared" si="1"/>
        <v>2000000</v>
      </c>
      <c r="F32" s="95">
        <f>E31*I$15*(H32-G32+1)/365</f>
        <v>997.2602739726027</v>
      </c>
      <c r="G32" s="37">
        <f>H29+1</f>
        <v>44287</v>
      </c>
      <c r="H32" s="37">
        <v>44377</v>
      </c>
      <c r="I32" s="33">
        <v>44387</v>
      </c>
      <c r="J32" s="100"/>
      <c r="L32" s="81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</row>
    <row r="33" spans="1:55" ht="12.6" customHeight="1" x14ac:dyDescent="0.2">
      <c r="A33" s="6"/>
      <c r="B33" s="32">
        <v>8</v>
      </c>
      <c r="C33" s="37"/>
      <c r="D33" s="34"/>
      <c r="E33" s="93">
        <f t="shared" si="1"/>
        <v>2000000</v>
      </c>
      <c r="F33" s="94"/>
      <c r="G33" s="69"/>
      <c r="H33" s="75">
        <v>44408</v>
      </c>
      <c r="I33" s="33"/>
      <c r="J33" s="100"/>
      <c r="L33" s="81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</row>
    <row r="34" spans="1:55" ht="12.6" customHeight="1" x14ac:dyDescent="0.2">
      <c r="A34" s="6"/>
      <c r="B34" s="32">
        <v>9</v>
      </c>
      <c r="C34" s="37"/>
      <c r="D34" s="34"/>
      <c r="E34" s="93">
        <f t="shared" si="1"/>
        <v>2000000</v>
      </c>
      <c r="F34" s="94"/>
      <c r="G34" s="69"/>
      <c r="H34" s="37">
        <v>44439</v>
      </c>
      <c r="I34" s="33"/>
      <c r="J34" s="100"/>
      <c r="L34" s="81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</row>
    <row r="35" spans="1:55" ht="12.6" customHeight="1" x14ac:dyDescent="0.2">
      <c r="A35" s="6"/>
      <c r="B35" s="32">
        <v>10</v>
      </c>
      <c r="C35" s="37"/>
      <c r="D35" s="34"/>
      <c r="E35" s="93">
        <f t="shared" si="1"/>
        <v>2000000</v>
      </c>
      <c r="F35" s="95">
        <f>E34*I$15*(H35-G35+1)/365</f>
        <v>1008.2191780821918</v>
      </c>
      <c r="G35" s="37">
        <f>H32+1</f>
        <v>44378</v>
      </c>
      <c r="H35" s="75">
        <v>44469</v>
      </c>
      <c r="I35" s="33">
        <v>44479</v>
      </c>
      <c r="J35" s="100"/>
      <c r="L35" s="81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</row>
    <row r="36" spans="1:55" ht="12.6" customHeight="1" x14ac:dyDescent="0.2">
      <c r="A36" s="6"/>
      <c r="B36" s="32">
        <v>11</v>
      </c>
      <c r="C36" s="37"/>
      <c r="D36" s="34"/>
      <c r="E36" s="93">
        <f t="shared" si="1"/>
        <v>2000000</v>
      </c>
      <c r="F36" s="94"/>
      <c r="G36" s="69"/>
      <c r="H36" s="37">
        <v>44500</v>
      </c>
      <c r="I36" s="33"/>
      <c r="J36" s="100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</row>
    <row r="37" spans="1:55" ht="12.6" customHeight="1" x14ac:dyDescent="0.2">
      <c r="A37" s="6"/>
      <c r="B37" s="32">
        <v>12</v>
      </c>
      <c r="C37" s="37"/>
      <c r="D37" s="34"/>
      <c r="E37" s="93">
        <f t="shared" si="1"/>
        <v>2000000</v>
      </c>
      <c r="F37" s="95"/>
      <c r="G37" s="37"/>
      <c r="H37" s="75">
        <v>44530</v>
      </c>
      <c r="I37" s="33"/>
      <c r="J37" s="100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</row>
    <row r="38" spans="1:55" ht="12.6" customHeight="1" thickBot="1" x14ac:dyDescent="0.25">
      <c r="A38" s="6"/>
      <c r="B38" s="76">
        <v>13</v>
      </c>
      <c r="C38" s="80"/>
      <c r="D38" s="79"/>
      <c r="E38" s="89">
        <f>E37</f>
        <v>2000000</v>
      </c>
      <c r="F38" s="96">
        <f>E37*I$15*(H38-G38+1)/365</f>
        <v>1008.2191780821918</v>
      </c>
      <c r="G38" s="80">
        <f>H35+1</f>
        <v>44470</v>
      </c>
      <c r="H38" s="37">
        <v>44561</v>
      </c>
      <c r="I38" s="33">
        <v>44571</v>
      </c>
      <c r="J38" s="98"/>
      <c r="L38" s="81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</row>
    <row r="39" spans="1:55" ht="12.6" customHeight="1" x14ac:dyDescent="0.2">
      <c r="A39" s="6"/>
      <c r="B39" s="71">
        <v>14</v>
      </c>
      <c r="C39" s="75"/>
      <c r="D39" s="74"/>
      <c r="E39" s="91">
        <f>E38</f>
        <v>2000000</v>
      </c>
      <c r="F39" s="97"/>
      <c r="G39" s="75"/>
      <c r="H39" s="75">
        <v>44592</v>
      </c>
      <c r="I39" s="33"/>
      <c r="J39" s="99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</row>
    <row r="40" spans="1:55" ht="12.6" customHeight="1" x14ac:dyDescent="0.2">
      <c r="A40" s="6"/>
      <c r="B40" s="32">
        <v>15</v>
      </c>
      <c r="C40" s="37"/>
      <c r="D40" s="34"/>
      <c r="E40" s="93">
        <f>E39</f>
        <v>2000000</v>
      </c>
      <c r="F40" s="95"/>
      <c r="G40" s="37"/>
      <c r="H40" s="37">
        <v>44620</v>
      </c>
      <c r="I40" s="33"/>
      <c r="J40" s="100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</row>
    <row r="41" spans="1:55" ht="12.6" customHeight="1" x14ac:dyDescent="0.2">
      <c r="A41" s="6"/>
      <c r="B41" s="32">
        <v>16</v>
      </c>
      <c r="C41" s="37"/>
      <c r="D41" s="34"/>
      <c r="E41" s="93">
        <f>E40</f>
        <v>2000000</v>
      </c>
      <c r="F41" s="95">
        <f>E40*I$15*(H41-G41+1)/365</f>
        <v>986.30136986301375</v>
      </c>
      <c r="G41" s="37">
        <f>H38+1</f>
        <v>44562</v>
      </c>
      <c r="H41" s="75">
        <v>44651</v>
      </c>
      <c r="I41" s="33">
        <v>44661</v>
      </c>
      <c r="J41" s="100"/>
      <c r="L41" s="81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</row>
    <row r="42" spans="1:55" ht="12.6" customHeight="1" x14ac:dyDescent="0.2">
      <c r="A42" s="6"/>
      <c r="B42" s="32">
        <v>17</v>
      </c>
      <c r="C42" s="37"/>
      <c r="D42" s="34"/>
      <c r="E42" s="93">
        <f t="shared" ref="E42:E93" si="2">E41-D42</f>
        <v>2000000</v>
      </c>
      <c r="F42" s="95"/>
      <c r="G42" s="37"/>
      <c r="H42" s="37">
        <v>44681</v>
      </c>
      <c r="I42" s="33"/>
      <c r="J42" s="100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</row>
    <row r="43" spans="1:55" ht="12.6" customHeight="1" x14ac:dyDescent="0.2">
      <c r="A43" s="6"/>
      <c r="B43" s="32">
        <v>18</v>
      </c>
      <c r="C43" s="37"/>
      <c r="D43" s="34"/>
      <c r="E43" s="93">
        <f t="shared" si="2"/>
        <v>2000000</v>
      </c>
      <c r="F43" s="95"/>
      <c r="G43" s="37"/>
      <c r="H43" s="75">
        <v>44712</v>
      </c>
      <c r="I43" s="33"/>
      <c r="J43" s="100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</row>
    <row r="44" spans="1:55" ht="12.6" customHeight="1" x14ac:dyDescent="0.2">
      <c r="A44" s="6"/>
      <c r="B44" s="32">
        <v>19</v>
      </c>
      <c r="C44" s="37"/>
      <c r="D44" s="34"/>
      <c r="E44" s="93">
        <f t="shared" si="2"/>
        <v>2000000</v>
      </c>
      <c r="F44" s="95">
        <f>E43*I$15*(H44-G44+1)/365</f>
        <v>997.2602739726027</v>
      </c>
      <c r="G44" s="37">
        <f>H41+1</f>
        <v>44652</v>
      </c>
      <c r="H44" s="37">
        <v>44742</v>
      </c>
      <c r="I44" s="33">
        <v>44752</v>
      </c>
      <c r="J44" s="100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</row>
    <row r="45" spans="1:55" ht="12.6" customHeight="1" x14ac:dyDescent="0.2">
      <c r="A45" s="6"/>
      <c r="B45" s="32">
        <v>20</v>
      </c>
      <c r="C45" s="37"/>
      <c r="D45" s="34"/>
      <c r="E45" s="93">
        <f t="shared" si="2"/>
        <v>2000000</v>
      </c>
      <c r="F45" s="95"/>
      <c r="G45" s="69"/>
      <c r="H45" s="75">
        <v>44773</v>
      </c>
      <c r="I45" s="33"/>
      <c r="J45" s="100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</row>
    <row r="46" spans="1:55" ht="12.6" customHeight="1" x14ac:dyDescent="0.2">
      <c r="A46" s="6"/>
      <c r="B46" s="32">
        <v>21</v>
      </c>
      <c r="C46" s="37"/>
      <c r="D46" s="34"/>
      <c r="E46" s="93">
        <f t="shared" si="2"/>
        <v>2000000</v>
      </c>
      <c r="F46" s="95"/>
      <c r="G46" s="69"/>
      <c r="H46" s="37">
        <v>44804</v>
      </c>
      <c r="I46" s="33"/>
      <c r="J46" s="100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</row>
    <row r="47" spans="1:55" ht="12.6" customHeight="1" x14ac:dyDescent="0.2">
      <c r="A47" s="6"/>
      <c r="B47" s="32">
        <v>22</v>
      </c>
      <c r="C47" s="37"/>
      <c r="D47" s="34"/>
      <c r="E47" s="93">
        <f t="shared" si="2"/>
        <v>2000000</v>
      </c>
      <c r="F47" s="95">
        <f>E46*I$15*(H47-G47+1)/365</f>
        <v>1008.2191780821918</v>
      </c>
      <c r="G47" s="37">
        <f>H44+1</f>
        <v>44743</v>
      </c>
      <c r="H47" s="75">
        <v>44834</v>
      </c>
      <c r="I47" s="33">
        <v>44844</v>
      </c>
      <c r="J47" s="100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</row>
    <row r="48" spans="1:55" ht="12.6" customHeight="1" x14ac:dyDescent="0.2">
      <c r="A48" s="6"/>
      <c r="B48" s="32">
        <v>23</v>
      </c>
      <c r="C48" s="37"/>
      <c r="D48" s="34"/>
      <c r="E48" s="93">
        <f t="shared" si="2"/>
        <v>2000000</v>
      </c>
      <c r="F48" s="95"/>
      <c r="G48" s="69"/>
      <c r="H48" s="37">
        <v>44865</v>
      </c>
      <c r="I48" s="33"/>
      <c r="J48" s="100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</row>
    <row r="49" spans="1:55" ht="12.6" customHeight="1" x14ac:dyDescent="0.2">
      <c r="A49" s="6"/>
      <c r="B49" s="32">
        <v>24</v>
      </c>
      <c r="C49" s="37"/>
      <c r="D49" s="34"/>
      <c r="E49" s="93">
        <f t="shared" si="2"/>
        <v>2000000</v>
      </c>
      <c r="F49" s="95"/>
      <c r="G49" s="37"/>
      <c r="H49" s="75">
        <v>44895</v>
      </c>
      <c r="I49" s="33"/>
      <c r="J49" s="100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</row>
    <row r="50" spans="1:55" ht="12.6" customHeight="1" thickBot="1" x14ac:dyDescent="0.25">
      <c r="A50" s="6"/>
      <c r="B50" s="76">
        <v>25</v>
      </c>
      <c r="C50" s="80"/>
      <c r="D50" s="79"/>
      <c r="E50" s="89">
        <f t="shared" si="2"/>
        <v>2000000</v>
      </c>
      <c r="F50" s="96">
        <f>E49*I$15*(H50-G50+1)/365</f>
        <v>1008.2191780821918</v>
      </c>
      <c r="G50" s="80">
        <f>H47+1</f>
        <v>44835</v>
      </c>
      <c r="H50" s="37">
        <v>44926</v>
      </c>
      <c r="I50" s="33">
        <v>44936</v>
      </c>
      <c r="J50" s="98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</row>
    <row r="51" spans="1:55" ht="12.6" customHeight="1" x14ac:dyDescent="0.2">
      <c r="A51" s="6"/>
      <c r="B51" s="71">
        <v>26</v>
      </c>
      <c r="C51" s="72"/>
      <c r="D51" s="73"/>
      <c r="E51" s="91">
        <f t="shared" si="2"/>
        <v>2000000</v>
      </c>
      <c r="F51" s="97"/>
      <c r="G51" s="75"/>
      <c r="H51" s="75">
        <v>44957</v>
      </c>
      <c r="I51" s="33"/>
      <c r="J51" s="99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</row>
    <row r="52" spans="1:55" ht="12.6" customHeight="1" x14ac:dyDescent="0.2">
      <c r="A52" s="6"/>
      <c r="B52" s="32">
        <v>27</v>
      </c>
      <c r="C52" s="33"/>
      <c r="D52" s="41"/>
      <c r="E52" s="93">
        <f t="shared" si="2"/>
        <v>2000000</v>
      </c>
      <c r="F52" s="95"/>
      <c r="G52" s="37"/>
      <c r="H52" s="37">
        <v>44985</v>
      </c>
      <c r="I52" s="33"/>
      <c r="J52" s="100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</row>
    <row r="53" spans="1:55" ht="12.6" customHeight="1" x14ac:dyDescent="0.2">
      <c r="A53" s="6"/>
      <c r="B53" s="32">
        <v>28</v>
      </c>
      <c r="C53" s="33">
        <v>45000</v>
      </c>
      <c r="D53" s="41">
        <v>80000</v>
      </c>
      <c r="E53" s="93">
        <f t="shared" si="2"/>
        <v>1920000</v>
      </c>
      <c r="F53" s="95">
        <f>(E52*I$15*(H53-G53)/365)+(E53*I$15*(H53-H53+1)/365)</f>
        <v>985.8630136986302</v>
      </c>
      <c r="G53" s="37">
        <f>H50+1</f>
        <v>44927</v>
      </c>
      <c r="H53" s="75">
        <v>45016</v>
      </c>
      <c r="I53" s="33">
        <v>45026</v>
      </c>
      <c r="J53" s="100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</row>
    <row r="54" spans="1:55" ht="12.6" customHeight="1" x14ac:dyDescent="0.2">
      <c r="A54" s="6"/>
      <c r="B54" s="32">
        <v>29</v>
      </c>
      <c r="C54" s="33"/>
      <c r="D54" s="41"/>
      <c r="E54" s="93">
        <f>E53-D54</f>
        <v>1920000</v>
      </c>
      <c r="F54" s="95"/>
      <c r="G54" s="37"/>
      <c r="H54" s="37">
        <v>45046</v>
      </c>
      <c r="I54" s="33"/>
      <c r="J54" s="100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</row>
    <row r="55" spans="1:55" ht="12.6" customHeight="1" x14ac:dyDescent="0.2">
      <c r="A55" s="6"/>
      <c r="B55" s="32">
        <v>30</v>
      </c>
      <c r="C55" s="33"/>
      <c r="D55" s="41"/>
      <c r="E55" s="93">
        <f t="shared" si="2"/>
        <v>1920000</v>
      </c>
      <c r="F55" s="95"/>
      <c r="G55" s="37"/>
      <c r="H55" s="75">
        <v>45077</v>
      </c>
      <c r="I55" s="33"/>
      <c r="J55" s="100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</row>
    <row r="56" spans="1:55" ht="12.6" customHeight="1" x14ac:dyDescent="0.2">
      <c r="A56" s="6"/>
      <c r="B56" s="32">
        <v>31</v>
      </c>
      <c r="C56" s="33">
        <v>45092</v>
      </c>
      <c r="D56" s="41">
        <f>D53</f>
        <v>80000</v>
      </c>
      <c r="E56" s="93">
        <f t="shared" si="2"/>
        <v>1840000</v>
      </c>
      <c r="F56" s="95">
        <f>(E55*I$15*(H56-G56)/365)+(E56*I$15*(H56-H56+1)/365)</f>
        <v>956.93150684931516</v>
      </c>
      <c r="G56" s="37">
        <f>H53+1</f>
        <v>45017</v>
      </c>
      <c r="H56" s="37">
        <v>45107</v>
      </c>
      <c r="I56" s="33">
        <v>45117</v>
      </c>
      <c r="J56" s="100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</row>
    <row r="57" spans="1:55" ht="12.6" customHeight="1" x14ac:dyDescent="0.2">
      <c r="A57" s="6"/>
      <c r="B57" s="32">
        <v>32</v>
      </c>
      <c r="C57" s="33"/>
      <c r="D57" s="41"/>
      <c r="E57" s="93">
        <f t="shared" si="2"/>
        <v>1840000</v>
      </c>
      <c r="F57" s="95"/>
      <c r="G57" s="69"/>
      <c r="H57" s="75">
        <v>45138</v>
      </c>
      <c r="I57" s="33"/>
      <c r="J57" s="100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</row>
    <row r="58" spans="1:55" ht="12.6" customHeight="1" x14ac:dyDescent="0.2">
      <c r="A58" s="6"/>
      <c r="B58" s="32">
        <v>33</v>
      </c>
      <c r="C58" s="33"/>
      <c r="D58" s="41"/>
      <c r="E58" s="93">
        <f t="shared" si="2"/>
        <v>1840000</v>
      </c>
      <c r="F58" s="95"/>
      <c r="G58" s="69"/>
      <c r="H58" s="37">
        <v>45169</v>
      </c>
      <c r="I58" s="33"/>
      <c r="J58" s="100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</row>
    <row r="59" spans="1:55" ht="12.6" customHeight="1" x14ac:dyDescent="0.2">
      <c r="A59" s="6"/>
      <c r="B59" s="32">
        <v>34</v>
      </c>
      <c r="C59" s="33">
        <v>45184</v>
      </c>
      <c r="D59" s="41">
        <f>D56</f>
        <v>80000</v>
      </c>
      <c r="E59" s="93">
        <f t="shared" si="2"/>
        <v>1760000</v>
      </c>
      <c r="F59" s="95">
        <f>(E58*I$15*(H59-G59)/365)+(E59*I$15*(H59-H59+1)/365)</f>
        <v>927.12328767123279</v>
      </c>
      <c r="G59" s="37">
        <f>H56+1</f>
        <v>45108</v>
      </c>
      <c r="H59" s="75">
        <v>45199</v>
      </c>
      <c r="I59" s="33">
        <v>45209</v>
      </c>
      <c r="J59" s="100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</row>
    <row r="60" spans="1:55" ht="12.6" customHeight="1" x14ac:dyDescent="0.2">
      <c r="A60" s="6"/>
      <c r="B60" s="32">
        <v>35</v>
      </c>
      <c r="C60" s="33"/>
      <c r="D60" s="41"/>
      <c r="E60" s="93">
        <f t="shared" si="2"/>
        <v>1760000</v>
      </c>
      <c r="F60" s="95"/>
      <c r="G60" s="69"/>
      <c r="H60" s="37">
        <v>45230</v>
      </c>
      <c r="I60" s="33"/>
      <c r="J60" s="100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</row>
    <row r="61" spans="1:55" ht="12.6" customHeight="1" x14ac:dyDescent="0.2">
      <c r="A61" s="6"/>
      <c r="B61" s="32">
        <v>36</v>
      </c>
      <c r="C61" s="33"/>
      <c r="D61" s="41"/>
      <c r="E61" s="93">
        <f t="shared" si="2"/>
        <v>1760000</v>
      </c>
      <c r="F61" s="95"/>
      <c r="G61" s="37"/>
      <c r="H61" s="75">
        <v>45260</v>
      </c>
      <c r="I61" s="33"/>
      <c r="J61" s="100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</row>
    <row r="62" spans="1:55" ht="12.6" customHeight="1" thickBot="1" x14ac:dyDescent="0.25">
      <c r="A62" s="6"/>
      <c r="B62" s="76">
        <v>37</v>
      </c>
      <c r="C62" s="77">
        <v>45275</v>
      </c>
      <c r="D62" s="78">
        <f>D59</f>
        <v>80000</v>
      </c>
      <c r="E62" s="89">
        <f t="shared" si="2"/>
        <v>1680000</v>
      </c>
      <c r="F62" s="96">
        <f>(E61*I$15*(H62-G62)/365)+(E62*I$15*(H62-H62+1)/365)</f>
        <v>886.79452054794513</v>
      </c>
      <c r="G62" s="80">
        <f>H59+1</f>
        <v>45200</v>
      </c>
      <c r="H62" s="37">
        <v>45291</v>
      </c>
      <c r="I62" s="33">
        <v>45301</v>
      </c>
      <c r="J62" s="98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</row>
    <row r="63" spans="1:55" ht="12.6" customHeight="1" x14ac:dyDescent="0.2">
      <c r="A63" s="6"/>
      <c r="B63" s="71">
        <v>38</v>
      </c>
      <c r="C63" s="72"/>
      <c r="D63" s="73"/>
      <c r="E63" s="91">
        <f t="shared" si="2"/>
        <v>1680000</v>
      </c>
      <c r="F63" s="97"/>
      <c r="G63" s="75"/>
      <c r="H63" s="75">
        <v>45322</v>
      </c>
      <c r="I63" s="33"/>
      <c r="J63" s="99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</row>
    <row r="64" spans="1:55" ht="12.6" customHeight="1" x14ac:dyDescent="0.2">
      <c r="A64" s="6"/>
      <c r="B64" s="32">
        <v>39</v>
      </c>
      <c r="C64" s="33"/>
      <c r="D64" s="41"/>
      <c r="E64" s="93">
        <f t="shared" si="2"/>
        <v>1680000</v>
      </c>
      <c r="F64" s="95"/>
      <c r="G64" s="37"/>
      <c r="H64" s="37">
        <v>45351</v>
      </c>
      <c r="I64" s="33"/>
      <c r="J64" s="100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</row>
    <row r="65" spans="1:55" ht="12.6" customHeight="1" x14ac:dyDescent="0.2">
      <c r="A65" s="6"/>
      <c r="B65" s="32">
        <v>40</v>
      </c>
      <c r="C65" s="33">
        <v>45366</v>
      </c>
      <c r="D65" s="41">
        <v>85000</v>
      </c>
      <c r="E65" s="93">
        <f t="shared" si="2"/>
        <v>1595000</v>
      </c>
      <c r="F65" s="95">
        <f>(E64*I$15*(H65-G65)/365)+(E65*I$15*(H65-H65+1)/365)</f>
        <v>837.23287671232879</v>
      </c>
      <c r="G65" s="37">
        <f>H62+1</f>
        <v>45292</v>
      </c>
      <c r="H65" s="75">
        <v>45382</v>
      </c>
      <c r="I65" s="33">
        <v>45392</v>
      </c>
      <c r="J65" s="100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</row>
    <row r="66" spans="1:55" ht="12.6" customHeight="1" x14ac:dyDescent="0.2">
      <c r="A66" s="6"/>
      <c r="B66" s="32">
        <v>41</v>
      </c>
      <c r="C66" s="33"/>
      <c r="D66" s="41"/>
      <c r="E66" s="93">
        <f t="shared" si="2"/>
        <v>1595000</v>
      </c>
      <c r="F66" s="95"/>
      <c r="G66" s="37"/>
      <c r="H66" s="37">
        <v>45412</v>
      </c>
      <c r="I66" s="33"/>
      <c r="J66" s="100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</row>
    <row r="67" spans="1:55" ht="12.6" customHeight="1" x14ac:dyDescent="0.2">
      <c r="A67" s="6"/>
      <c r="B67" s="32">
        <v>42</v>
      </c>
      <c r="C67" s="33"/>
      <c r="D67" s="41"/>
      <c r="E67" s="93">
        <f t="shared" si="2"/>
        <v>1595000</v>
      </c>
      <c r="F67" s="95"/>
      <c r="G67" s="37"/>
      <c r="H67" s="75">
        <v>45443</v>
      </c>
      <c r="I67" s="33"/>
      <c r="J67" s="100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</row>
    <row r="68" spans="1:55" ht="12.6" customHeight="1" x14ac:dyDescent="0.2">
      <c r="A68" s="6"/>
      <c r="B68" s="32">
        <v>43</v>
      </c>
      <c r="C68" s="33">
        <v>45458</v>
      </c>
      <c r="D68" s="41">
        <f>D65</f>
        <v>85000</v>
      </c>
      <c r="E68" s="93">
        <f t="shared" si="2"/>
        <v>1510000</v>
      </c>
      <c r="F68" s="95">
        <f>(E67*I$15*(H68-G68)/365)+(E68*I$15*(H68-H68+1)/365)</f>
        <v>794.84931506849318</v>
      </c>
      <c r="G68" s="37">
        <f>H65+1</f>
        <v>45383</v>
      </c>
      <c r="H68" s="37">
        <v>45473</v>
      </c>
      <c r="I68" s="33">
        <v>45483</v>
      </c>
      <c r="J68" s="100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</row>
    <row r="69" spans="1:55" ht="12.6" customHeight="1" x14ac:dyDescent="0.2">
      <c r="A69" s="6"/>
      <c r="B69" s="32">
        <v>44</v>
      </c>
      <c r="C69" s="33"/>
      <c r="D69" s="41"/>
      <c r="E69" s="93">
        <f t="shared" si="2"/>
        <v>1510000</v>
      </c>
      <c r="F69" s="95"/>
      <c r="G69" s="69"/>
      <c r="H69" s="75">
        <v>45504</v>
      </c>
      <c r="I69" s="33"/>
      <c r="J69" s="100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</row>
    <row r="70" spans="1:55" ht="12.6" customHeight="1" x14ac:dyDescent="0.2">
      <c r="A70" s="6"/>
      <c r="B70" s="32">
        <v>45</v>
      </c>
      <c r="C70" s="33"/>
      <c r="D70" s="41"/>
      <c r="E70" s="93">
        <f t="shared" si="2"/>
        <v>1510000</v>
      </c>
      <c r="F70" s="95"/>
      <c r="G70" s="69"/>
      <c r="H70" s="37">
        <v>45535</v>
      </c>
      <c r="I70" s="33"/>
      <c r="J70" s="100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</row>
    <row r="71" spans="1:55" ht="12.6" customHeight="1" x14ac:dyDescent="0.2">
      <c r="A71" s="6"/>
      <c r="B71" s="32">
        <v>46</v>
      </c>
      <c r="C71" s="33">
        <v>45550</v>
      </c>
      <c r="D71" s="41">
        <f>D68</f>
        <v>85000</v>
      </c>
      <c r="E71" s="93">
        <f t="shared" si="2"/>
        <v>1425000</v>
      </c>
      <c r="F71" s="95">
        <f>(E70*I$15*(H71-G71)/365)+(E71*I$15*(H71-H71+1)/365)</f>
        <v>760.73972602739718</v>
      </c>
      <c r="G71" s="37">
        <f>H68+1</f>
        <v>45474</v>
      </c>
      <c r="H71" s="75">
        <v>45565</v>
      </c>
      <c r="I71" s="33">
        <v>45575</v>
      </c>
      <c r="J71" s="100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</row>
    <row r="72" spans="1:55" ht="12.6" customHeight="1" x14ac:dyDescent="0.2">
      <c r="A72" s="6"/>
      <c r="B72" s="32">
        <v>47</v>
      </c>
      <c r="C72" s="33"/>
      <c r="D72" s="41"/>
      <c r="E72" s="93">
        <f t="shared" si="2"/>
        <v>1425000</v>
      </c>
      <c r="F72" s="95"/>
      <c r="G72" s="69"/>
      <c r="H72" s="37">
        <v>45596</v>
      </c>
      <c r="I72" s="33"/>
      <c r="J72" s="100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</row>
    <row r="73" spans="1:55" ht="12.6" customHeight="1" x14ac:dyDescent="0.2">
      <c r="A73" s="6"/>
      <c r="B73" s="32">
        <v>48</v>
      </c>
      <c r="C73" s="33"/>
      <c r="D73" s="41"/>
      <c r="E73" s="93">
        <f t="shared" si="2"/>
        <v>1425000</v>
      </c>
      <c r="F73" s="95"/>
      <c r="G73" s="37"/>
      <c r="H73" s="75">
        <v>45626</v>
      </c>
      <c r="I73" s="33"/>
      <c r="J73" s="100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</row>
    <row r="74" spans="1:55" ht="12.6" customHeight="1" thickBot="1" x14ac:dyDescent="0.25">
      <c r="A74" s="6"/>
      <c r="B74" s="76">
        <v>49</v>
      </c>
      <c r="C74" s="77">
        <v>45641</v>
      </c>
      <c r="D74" s="78">
        <f>D71</f>
        <v>85000</v>
      </c>
      <c r="E74" s="89">
        <f t="shared" si="2"/>
        <v>1340000</v>
      </c>
      <c r="F74" s="96">
        <f>(E73*I$15*(H74-G74)/365)+(E74*I$15*(H74-H74+1)/365)</f>
        <v>717.89041095890411</v>
      </c>
      <c r="G74" s="80">
        <f>H71+1</f>
        <v>45566</v>
      </c>
      <c r="H74" s="37">
        <v>45657</v>
      </c>
      <c r="I74" s="33">
        <v>45667</v>
      </c>
      <c r="J74" s="98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</row>
    <row r="75" spans="1:55" ht="12.6" customHeight="1" x14ac:dyDescent="0.2">
      <c r="A75" s="6"/>
      <c r="B75" s="71">
        <v>50</v>
      </c>
      <c r="C75" s="72"/>
      <c r="D75" s="73"/>
      <c r="E75" s="91">
        <f t="shared" si="2"/>
        <v>1340000</v>
      </c>
      <c r="F75" s="97"/>
      <c r="G75" s="75"/>
      <c r="H75" s="75">
        <v>45688</v>
      </c>
      <c r="I75" s="33"/>
      <c r="J75" s="99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</row>
    <row r="76" spans="1:55" ht="12.6" customHeight="1" x14ac:dyDescent="0.2">
      <c r="A76" s="6"/>
      <c r="B76" s="32">
        <v>51</v>
      </c>
      <c r="C76" s="33"/>
      <c r="D76" s="41"/>
      <c r="E76" s="93">
        <f t="shared" si="2"/>
        <v>1340000</v>
      </c>
      <c r="F76" s="95"/>
      <c r="G76" s="37"/>
      <c r="H76" s="37">
        <v>45716</v>
      </c>
      <c r="I76" s="33"/>
      <c r="J76" s="100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</row>
    <row r="77" spans="1:55" ht="12.6" customHeight="1" x14ac:dyDescent="0.2">
      <c r="A77" s="6"/>
      <c r="B77" s="32">
        <v>52</v>
      </c>
      <c r="C77" s="33">
        <v>45731</v>
      </c>
      <c r="D77" s="41">
        <v>105000</v>
      </c>
      <c r="E77" s="93">
        <f t="shared" si="2"/>
        <v>1235000</v>
      </c>
      <c r="F77" s="95">
        <f>(E76*I$15*(H77-G77)/365)+(E77*I$15*(H77-H77+1)/365)</f>
        <v>660.24657534246569</v>
      </c>
      <c r="G77" s="37">
        <f>H74+1</f>
        <v>45658</v>
      </c>
      <c r="H77" s="75">
        <v>45747</v>
      </c>
      <c r="I77" s="33">
        <v>45757</v>
      </c>
      <c r="J77" s="100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</row>
    <row r="78" spans="1:55" ht="12.6" customHeight="1" x14ac:dyDescent="0.2">
      <c r="A78" s="6"/>
      <c r="B78" s="32">
        <v>53</v>
      </c>
      <c r="C78" s="33"/>
      <c r="D78" s="41"/>
      <c r="E78" s="93">
        <f t="shared" si="2"/>
        <v>1235000</v>
      </c>
      <c r="F78" s="95"/>
      <c r="G78" s="37"/>
      <c r="H78" s="37">
        <v>45777</v>
      </c>
      <c r="I78" s="33"/>
      <c r="J78" s="100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</row>
    <row r="79" spans="1:55" ht="12.6" customHeight="1" x14ac:dyDescent="0.2">
      <c r="A79" s="6"/>
      <c r="B79" s="32">
        <v>54</v>
      </c>
      <c r="C79" s="33"/>
      <c r="D79" s="41"/>
      <c r="E79" s="93">
        <f t="shared" si="2"/>
        <v>1235000</v>
      </c>
      <c r="F79" s="95"/>
      <c r="G79" s="37"/>
      <c r="H79" s="75">
        <v>45808</v>
      </c>
      <c r="I79" s="33"/>
      <c r="J79" s="100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</row>
    <row r="80" spans="1:55" ht="12.6" customHeight="1" x14ac:dyDescent="0.2">
      <c r="A80" s="6"/>
      <c r="B80" s="32">
        <v>55</v>
      </c>
      <c r="C80" s="33">
        <v>45823</v>
      </c>
      <c r="D80" s="41">
        <f>D77</f>
        <v>105000</v>
      </c>
      <c r="E80" s="93">
        <f t="shared" si="2"/>
        <v>1130000</v>
      </c>
      <c r="F80" s="95">
        <f>(E79*I$15*(H80-G80)/365)+(E80*I$15*(H80-H80+1)/365)</f>
        <v>615.23287671232879</v>
      </c>
      <c r="G80" s="37">
        <f>H77+1</f>
        <v>45748</v>
      </c>
      <c r="H80" s="37">
        <v>45838</v>
      </c>
      <c r="I80" s="33">
        <v>45848</v>
      </c>
      <c r="J80" s="100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</row>
    <row r="81" spans="1:55" ht="12.6" customHeight="1" x14ac:dyDescent="0.2">
      <c r="A81" s="6"/>
      <c r="B81" s="32">
        <v>56</v>
      </c>
      <c r="C81" s="33"/>
      <c r="D81" s="41"/>
      <c r="E81" s="93">
        <f t="shared" si="2"/>
        <v>1130000</v>
      </c>
      <c r="F81" s="95"/>
      <c r="G81" s="69"/>
      <c r="H81" s="75">
        <v>45869</v>
      </c>
      <c r="I81" s="33"/>
      <c r="J81" s="100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</row>
    <row r="82" spans="1:55" ht="12.6" customHeight="1" x14ac:dyDescent="0.2">
      <c r="A82" s="6"/>
      <c r="B82" s="32">
        <v>57</v>
      </c>
      <c r="C82" s="33"/>
      <c r="D82" s="41"/>
      <c r="E82" s="93">
        <f t="shared" si="2"/>
        <v>1130000</v>
      </c>
      <c r="F82" s="95"/>
      <c r="G82" s="69"/>
      <c r="H82" s="37">
        <v>45900</v>
      </c>
      <c r="I82" s="33"/>
      <c r="J82" s="100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</row>
    <row r="83" spans="1:55" ht="12.6" customHeight="1" x14ac:dyDescent="0.2">
      <c r="A83" s="6"/>
      <c r="B83" s="32">
        <v>58</v>
      </c>
      <c r="C83" s="33">
        <v>45915</v>
      </c>
      <c r="D83" s="41">
        <f>D80</f>
        <v>105000</v>
      </c>
      <c r="E83" s="93">
        <f t="shared" si="2"/>
        <v>1025000</v>
      </c>
      <c r="F83" s="95">
        <f>(E82*I$15*(H83-G83)/365)+(E83*I$15*(H83-H83+1)/365)</f>
        <v>569.06849315068496</v>
      </c>
      <c r="G83" s="37">
        <f>H80+1</f>
        <v>45839</v>
      </c>
      <c r="H83" s="75">
        <v>45930</v>
      </c>
      <c r="I83" s="33">
        <v>45940</v>
      </c>
      <c r="J83" s="100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</row>
    <row r="84" spans="1:55" ht="12.6" customHeight="1" x14ac:dyDescent="0.2">
      <c r="A84" s="6"/>
      <c r="B84" s="32">
        <v>59</v>
      </c>
      <c r="C84" s="33"/>
      <c r="D84" s="41"/>
      <c r="E84" s="93">
        <f t="shared" si="2"/>
        <v>1025000</v>
      </c>
      <c r="F84" s="95"/>
      <c r="G84" s="69"/>
      <c r="H84" s="37">
        <v>45961</v>
      </c>
      <c r="I84" s="33"/>
      <c r="J84" s="100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</row>
    <row r="85" spans="1:55" ht="12.6" customHeight="1" x14ac:dyDescent="0.2">
      <c r="A85" s="6"/>
      <c r="B85" s="32">
        <v>60</v>
      </c>
      <c r="C85" s="33"/>
      <c r="D85" s="41"/>
      <c r="E85" s="93">
        <f t="shared" si="2"/>
        <v>1025000</v>
      </c>
      <c r="F85" s="95"/>
      <c r="G85" s="37"/>
      <c r="H85" s="75">
        <v>45991</v>
      </c>
      <c r="I85" s="33"/>
      <c r="J85" s="100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</row>
    <row r="86" spans="1:55" ht="12.6" customHeight="1" thickBot="1" x14ac:dyDescent="0.25">
      <c r="A86" s="6"/>
      <c r="B86" s="76">
        <v>61</v>
      </c>
      <c r="C86" s="77">
        <v>46006</v>
      </c>
      <c r="D86" s="78">
        <f>D83</f>
        <v>105000</v>
      </c>
      <c r="E86" s="89">
        <f t="shared" si="2"/>
        <v>920000</v>
      </c>
      <c r="F86" s="96">
        <f>(E85*I$15*(H86-G86)/365)+(E86*I$15*(H86-H86+1)/365)</f>
        <v>516.13698630136992</v>
      </c>
      <c r="G86" s="80">
        <f>H83+1</f>
        <v>45931</v>
      </c>
      <c r="H86" s="37">
        <v>46022</v>
      </c>
      <c r="I86" s="33">
        <v>46032</v>
      </c>
      <c r="J86" s="98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</row>
    <row r="87" spans="1:55" ht="12.6" customHeight="1" x14ac:dyDescent="0.2">
      <c r="A87" s="6"/>
      <c r="B87" s="71">
        <v>62</v>
      </c>
      <c r="C87" s="72"/>
      <c r="D87" s="73"/>
      <c r="E87" s="91">
        <f t="shared" si="2"/>
        <v>920000</v>
      </c>
      <c r="F87" s="97"/>
      <c r="G87" s="75"/>
      <c r="H87" s="75">
        <v>46053</v>
      </c>
      <c r="I87" s="33"/>
      <c r="J87" s="99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</row>
    <row r="88" spans="1:55" ht="12.6" customHeight="1" x14ac:dyDescent="0.2">
      <c r="A88" s="6"/>
      <c r="B88" s="32">
        <v>63</v>
      </c>
      <c r="C88" s="33"/>
      <c r="D88" s="41"/>
      <c r="E88" s="93">
        <f t="shared" si="2"/>
        <v>920000</v>
      </c>
      <c r="F88" s="95"/>
      <c r="G88" s="37"/>
      <c r="H88" s="37">
        <v>46081</v>
      </c>
      <c r="I88" s="33"/>
      <c r="J88" s="100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</row>
    <row r="89" spans="1:55" ht="12.6" customHeight="1" x14ac:dyDescent="0.2">
      <c r="A89" s="6"/>
      <c r="B89" s="32">
        <v>64</v>
      </c>
      <c r="C89" s="33">
        <v>46096</v>
      </c>
      <c r="D89" s="41">
        <v>115000</v>
      </c>
      <c r="E89" s="93">
        <f t="shared" si="2"/>
        <v>805000</v>
      </c>
      <c r="F89" s="95">
        <f>(E88*I$15*(H89-G89)/365)+(E89*I$15*(H89-H89+1)/365)</f>
        <v>453.0684931506849</v>
      </c>
      <c r="G89" s="37">
        <f>H86+1</f>
        <v>46023</v>
      </c>
      <c r="H89" s="75">
        <v>46112</v>
      </c>
      <c r="I89" s="33">
        <v>46122</v>
      </c>
      <c r="J89" s="100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</row>
    <row r="90" spans="1:55" ht="12.6" customHeight="1" x14ac:dyDescent="0.2">
      <c r="A90" s="6"/>
      <c r="B90" s="32">
        <v>65</v>
      </c>
      <c r="C90" s="33"/>
      <c r="D90" s="41"/>
      <c r="E90" s="93">
        <f t="shared" si="2"/>
        <v>805000</v>
      </c>
      <c r="F90" s="95"/>
      <c r="G90" s="37"/>
      <c r="H90" s="37">
        <v>46142</v>
      </c>
      <c r="I90" s="33"/>
      <c r="J90" s="100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</row>
    <row r="91" spans="1:55" ht="12.6" customHeight="1" x14ac:dyDescent="0.2">
      <c r="A91" s="6"/>
      <c r="B91" s="32">
        <v>66</v>
      </c>
      <c r="C91" s="33"/>
      <c r="D91" s="41"/>
      <c r="E91" s="93">
        <f t="shared" si="2"/>
        <v>805000</v>
      </c>
      <c r="F91" s="95"/>
      <c r="G91" s="37"/>
      <c r="H91" s="75">
        <v>46173</v>
      </c>
      <c r="I91" s="33"/>
      <c r="J91" s="100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</row>
    <row r="92" spans="1:55" ht="12.6" customHeight="1" x14ac:dyDescent="0.2">
      <c r="A92" s="6"/>
      <c r="B92" s="32">
        <v>67</v>
      </c>
      <c r="C92" s="33">
        <v>46188</v>
      </c>
      <c r="D92" s="41">
        <f>D89</f>
        <v>115000</v>
      </c>
      <c r="E92" s="93">
        <f t="shared" si="2"/>
        <v>690000</v>
      </c>
      <c r="F92" s="95">
        <f>(E91*I$15*(H92-G92)/365)+(E92*I$15*(H92-H92+1)/365)</f>
        <v>400.76712328767121</v>
      </c>
      <c r="G92" s="37">
        <f>H89+1</f>
        <v>46113</v>
      </c>
      <c r="H92" s="37">
        <v>46203</v>
      </c>
      <c r="I92" s="33">
        <v>46213</v>
      </c>
      <c r="J92" s="100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</row>
    <row r="93" spans="1:55" ht="12.6" customHeight="1" x14ac:dyDescent="0.2">
      <c r="A93" s="6"/>
      <c r="B93" s="32">
        <v>68</v>
      </c>
      <c r="C93" s="33"/>
      <c r="D93" s="41"/>
      <c r="E93" s="93">
        <f t="shared" si="2"/>
        <v>690000</v>
      </c>
      <c r="F93" s="95"/>
      <c r="G93" s="69"/>
      <c r="H93" s="75">
        <v>46234</v>
      </c>
      <c r="I93" s="33"/>
      <c r="J93" s="100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</row>
    <row r="94" spans="1:55" ht="12.6" customHeight="1" x14ac:dyDescent="0.2">
      <c r="A94" s="6"/>
      <c r="B94" s="32">
        <v>69</v>
      </c>
      <c r="C94" s="33"/>
      <c r="D94" s="41"/>
      <c r="E94" s="93">
        <f t="shared" ref="E94:E110" si="3">E93-D94</f>
        <v>690000</v>
      </c>
      <c r="F94" s="95"/>
      <c r="G94" s="69"/>
      <c r="H94" s="37">
        <v>46265</v>
      </c>
      <c r="I94" s="33"/>
      <c r="J94" s="100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</row>
    <row r="95" spans="1:55" ht="12.6" customHeight="1" x14ac:dyDescent="0.2">
      <c r="A95" s="6"/>
      <c r="B95" s="32">
        <v>70</v>
      </c>
      <c r="C95" s="33">
        <v>46280</v>
      </c>
      <c r="D95" s="41">
        <f>D92</f>
        <v>115000</v>
      </c>
      <c r="E95" s="93">
        <f t="shared" si="3"/>
        <v>575000</v>
      </c>
      <c r="F95" s="95">
        <f>(E94*I$15*(H95-G95)/365)+(E95*I$15*(H95-H95+1)/365)</f>
        <v>347.20547945205482</v>
      </c>
      <c r="G95" s="37">
        <f>H92+1</f>
        <v>46204</v>
      </c>
      <c r="H95" s="75">
        <v>46295</v>
      </c>
      <c r="I95" s="33">
        <v>46305</v>
      </c>
      <c r="J95" s="100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</row>
    <row r="96" spans="1:55" ht="12.6" customHeight="1" x14ac:dyDescent="0.2">
      <c r="A96" s="6"/>
      <c r="B96" s="32">
        <v>71</v>
      </c>
      <c r="C96" s="33"/>
      <c r="D96" s="41"/>
      <c r="E96" s="93">
        <f t="shared" si="3"/>
        <v>575000</v>
      </c>
      <c r="F96" s="95"/>
      <c r="G96" s="69"/>
      <c r="H96" s="37">
        <v>46326</v>
      </c>
      <c r="I96" s="33"/>
      <c r="J96" s="100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</row>
    <row r="97" spans="1:55" ht="12.6" customHeight="1" x14ac:dyDescent="0.2">
      <c r="A97" s="6"/>
      <c r="B97" s="32">
        <v>72</v>
      </c>
      <c r="C97" s="33"/>
      <c r="D97" s="41"/>
      <c r="E97" s="93">
        <f t="shared" si="3"/>
        <v>575000</v>
      </c>
      <c r="F97" s="95"/>
      <c r="G97" s="37"/>
      <c r="H97" s="75">
        <v>46356</v>
      </c>
      <c r="I97" s="33"/>
      <c r="J97" s="100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</row>
    <row r="98" spans="1:55" ht="12.6" customHeight="1" thickBot="1" x14ac:dyDescent="0.25">
      <c r="A98" s="6"/>
      <c r="B98" s="76">
        <v>73</v>
      </c>
      <c r="C98" s="77">
        <v>46371</v>
      </c>
      <c r="D98" s="78">
        <f>D95</f>
        <v>115000</v>
      </c>
      <c r="E98" s="89">
        <f t="shared" si="3"/>
        <v>460000</v>
      </c>
      <c r="F98" s="96">
        <f>(E97*I$15*(H98-G98)/365)+(E98*I$15*(H98-H98+1)/365)</f>
        <v>289.23287671232873</v>
      </c>
      <c r="G98" s="80">
        <f>H95+1</f>
        <v>46296</v>
      </c>
      <c r="H98" s="37">
        <v>46387</v>
      </c>
      <c r="I98" s="33">
        <v>46397</v>
      </c>
      <c r="J98" s="98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</row>
    <row r="99" spans="1:55" ht="12.6" customHeight="1" x14ac:dyDescent="0.2">
      <c r="A99" s="6"/>
      <c r="B99" s="71">
        <v>74</v>
      </c>
      <c r="C99" s="72"/>
      <c r="D99" s="73"/>
      <c r="E99" s="91">
        <f t="shared" si="3"/>
        <v>460000</v>
      </c>
      <c r="F99" s="97"/>
      <c r="G99" s="75"/>
      <c r="H99" s="75">
        <v>46418</v>
      </c>
      <c r="I99" s="33"/>
      <c r="J99" s="99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</row>
    <row r="100" spans="1:55" ht="12.6" customHeight="1" x14ac:dyDescent="0.2">
      <c r="A100" s="6"/>
      <c r="B100" s="32">
        <v>75</v>
      </c>
      <c r="C100" s="33"/>
      <c r="D100" s="41"/>
      <c r="E100" s="93">
        <f t="shared" si="3"/>
        <v>460000</v>
      </c>
      <c r="F100" s="95"/>
      <c r="G100" s="37"/>
      <c r="H100" s="37">
        <v>46446</v>
      </c>
      <c r="I100" s="33"/>
      <c r="J100" s="100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</row>
    <row r="101" spans="1:55" ht="12.6" customHeight="1" x14ac:dyDescent="0.2">
      <c r="A101" s="6"/>
      <c r="B101" s="32">
        <v>76</v>
      </c>
      <c r="C101" s="33">
        <v>46461</v>
      </c>
      <c r="D101" s="41">
        <v>115000</v>
      </c>
      <c r="E101" s="93">
        <f t="shared" si="3"/>
        <v>345000</v>
      </c>
      <c r="F101" s="95">
        <f>(E100*I$15*(H101-G101)/365)+(E101*I$15*(H101-H101+1)/365)</f>
        <v>226.21917808219177</v>
      </c>
      <c r="G101" s="37">
        <f>H98+1</f>
        <v>46388</v>
      </c>
      <c r="H101" s="75">
        <v>46477</v>
      </c>
      <c r="I101" s="33">
        <v>46487</v>
      </c>
      <c r="J101" s="100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</row>
    <row r="102" spans="1:55" ht="12.6" customHeight="1" x14ac:dyDescent="0.2">
      <c r="A102" s="6"/>
      <c r="B102" s="32">
        <v>77</v>
      </c>
      <c r="C102" s="33"/>
      <c r="D102" s="41"/>
      <c r="E102" s="93">
        <f t="shared" si="3"/>
        <v>345000</v>
      </c>
      <c r="F102" s="95"/>
      <c r="G102" s="37"/>
      <c r="H102" s="37">
        <v>46507</v>
      </c>
      <c r="I102" s="33"/>
      <c r="J102" s="100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</row>
    <row r="103" spans="1:55" ht="12.6" customHeight="1" x14ac:dyDescent="0.2">
      <c r="A103" s="6"/>
      <c r="B103" s="32">
        <v>78</v>
      </c>
      <c r="C103" s="33"/>
      <c r="D103" s="41"/>
      <c r="E103" s="93">
        <f t="shared" si="3"/>
        <v>345000</v>
      </c>
      <c r="F103" s="95"/>
      <c r="G103" s="37"/>
      <c r="H103" s="75">
        <v>46538</v>
      </c>
      <c r="I103" s="33"/>
      <c r="J103" s="100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</row>
    <row r="104" spans="1:55" ht="12.6" customHeight="1" x14ac:dyDescent="0.2">
      <c r="A104" s="6"/>
      <c r="B104" s="32">
        <v>79</v>
      </c>
      <c r="C104" s="33">
        <v>46553</v>
      </c>
      <c r="D104" s="41">
        <f>D101</f>
        <v>115000</v>
      </c>
      <c r="E104" s="93">
        <f t="shared" si="3"/>
        <v>230000</v>
      </c>
      <c r="F104" s="95">
        <f>(E103*I$15*(H104-G104)/365)+(E104*I$15*(H104-H104+1)/365)</f>
        <v>171.39726027397259</v>
      </c>
      <c r="G104" s="37">
        <f>H101+1</f>
        <v>46478</v>
      </c>
      <c r="H104" s="37">
        <v>46568</v>
      </c>
      <c r="I104" s="33">
        <v>46578</v>
      </c>
      <c r="J104" s="100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</row>
    <row r="105" spans="1:55" ht="12.6" customHeight="1" x14ac:dyDescent="0.2">
      <c r="A105" s="6"/>
      <c r="B105" s="32">
        <v>80</v>
      </c>
      <c r="C105" s="33"/>
      <c r="D105" s="41"/>
      <c r="E105" s="93">
        <f t="shared" si="3"/>
        <v>230000</v>
      </c>
      <c r="F105" s="95"/>
      <c r="G105" s="69"/>
      <c r="H105" s="75">
        <v>46599</v>
      </c>
      <c r="I105" s="33"/>
      <c r="J105" s="100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</row>
    <row r="106" spans="1:55" ht="12.6" customHeight="1" x14ac:dyDescent="0.2">
      <c r="A106" s="6"/>
      <c r="B106" s="32">
        <v>81</v>
      </c>
      <c r="C106" s="33"/>
      <c r="D106" s="41"/>
      <c r="E106" s="93">
        <f t="shared" si="3"/>
        <v>230000</v>
      </c>
      <c r="F106" s="95"/>
      <c r="G106" s="69"/>
      <c r="H106" s="37">
        <v>46630</v>
      </c>
      <c r="I106" s="33"/>
      <c r="J106" s="100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</row>
    <row r="107" spans="1:55" ht="12.6" customHeight="1" x14ac:dyDescent="0.2">
      <c r="A107" s="6"/>
      <c r="B107" s="32">
        <v>82</v>
      </c>
      <c r="C107" s="33">
        <v>46645</v>
      </c>
      <c r="D107" s="41">
        <f>D104</f>
        <v>115000</v>
      </c>
      <c r="E107" s="93">
        <f t="shared" si="3"/>
        <v>115000</v>
      </c>
      <c r="F107" s="95">
        <f>(E106*I$15*(H107-G107)/365)+(E107*I$15*(H107-H107+1)/365)</f>
        <v>115.31506849315068</v>
      </c>
      <c r="G107" s="37">
        <f>H104+1</f>
        <v>46569</v>
      </c>
      <c r="H107" s="75">
        <v>46660</v>
      </c>
      <c r="I107" s="33">
        <v>46670</v>
      </c>
      <c r="J107" s="100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</row>
    <row r="108" spans="1:55" ht="12.6" customHeight="1" x14ac:dyDescent="0.2">
      <c r="A108" s="6"/>
      <c r="B108" s="32">
        <v>83</v>
      </c>
      <c r="C108" s="33"/>
      <c r="D108" s="41"/>
      <c r="E108" s="93">
        <f t="shared" si="3"/>
        <v>115000</v>
      </c>
      <c r="F108" s="95"/>
      <c r="G108" s="69"/>
      <c r="H108" s="37">
        <v>46691</v>
      </c>
      <c r="I108" s="33"/>
      <c r="J108" s="100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</row>
    <row r="109" spans="1:55" ht="12.6" customHeight="1" x14ac:dyDescent="0.2">
      <c r="A109" s="6"/>
      <c r="B109" s="32">
        <v>84</v>
      </c>
      <c r="C109" s="33"/>
      <c r="D109" s="41"/>
      <c r="E109" s="93">
        <f t="shared" si="3"/>
        <v>115000</v>
      </c>
      <c r="F109" s="95"/>
      <c r="G109" s="37"/>
      <c r="H109" s="75">
        <v>46721</v>
      </c>
      <c r="I109" s="33"/>
      <c r="J109" s="100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</row>
    <row r="110" spans="1:55" ht="12.6" customHeight="1" thickBot="1" x14ac:dyDescent="0.25">
      <c r="A110" s="6"/>
      <c r="B110" s="76">
        <v>85</v>
      </c>
      <c r="C110" s="77">
        <v>46736</v>
      </c>
      <c r="D110" s="78">
        <f>D107</f>
        <v>115000</v>
      </c>
      <c r="E110" s="89">
        <f t="shared" si="3"/>
        <v>0</v>
      </c>
      <c r="F110" s="96">
        <f>(E109*I$15*(H110-G110)/365)+(E110*I$15*(H110-H110+1)/365)</f>
        <v>47.260273972602739</v>
      </c>
      <c r="G110" s="80">
        <f>H107+1</f>
        <v>46661</v>
      </c>
      <c r="H110" s="37">
        <v>46736</v>
      </c>
      <c r="I110" s="33">
        <v>46752</v>
      </c>
      <c r="J110" s="98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</row>
    <row r="111" spans="1:55" ht="12.6" customHeight="1" x14ac:dyDescent="0.2">
      <c r="A111" s="6"/>
      <c r="B111" s="123"/>
      <c r="C111" s="124"/>
      <c r="D111" s="124"/>
      <c r="E111" s="124"/>
      <c r="F111" s="124"/>
      <c r="G111" s="124"/>
      <c r="H111" s="124"/>
      <c r="I111" s="124"/>
      <c r="J111" s="125"/>
    </row>
    <row r="112" spans="1:55" ht="22.5" customHeight="1" x14ac:dyDescent="0.25">
      <c r="A112" s="6"/>
      <c r="B112" s="121" t="s">
        <v>24</v>
      </c>
      <c r="C112" s="122"/>
      <c r="D112" s="122"/>
      <c r="E112" s="122"/>
      <c r="F112" s="87">
        <f>SUM(F26:F110)</f>
        <v>19366.246575342469</v>
      </c>
      <c r="G112" s="35"/>
      <c r="H112" s="35"/>
      <c r="I112" s="36"/>
      <c r="J112" s="38">
        <f>SUM(J26:J111)</f>
        <v>0</v>
      </c>
      <c r="L112" s="67"/>
    </row>
    <row r="113" spans="1:55" s="1" customFormat="1" x14ac:dyDescent="0.2">
      <c r="A113" s="6"/>
      <c r="B113" s="6"/>
      <c r="C113" s="6"/>
      <c r="D113" s="6"/>
      <c r="E113" s="25"/>
      <c r="F113" s="8"/>
      <c r="G113" s="8"/>
      <c r="H113" s="8"/>
      <c r="I113" s="6"/>
      <c r="J113" s="6"/>
      <c r="K113" s="66"/>
      <c r="L113" s="66"/>
      <c r="M113" s="66"/>
      <c r="N113" s="66"/>
      <c r="O113" s="66"/>
      <c r="P113" s="66"/>
      <c r="Q113" s="66"/>
      <c r="R113" s="66"/>
      <c r="S113" s="66"/>
      <c r="T113" s="66"/>
      <c r="U113" s="66"/>
      <c r="V113" s="66"/>
      <c r="W113" s="66"/>
      <c r="X113" s="66"/>
      <c r="Y113" s="66"/>
      <c r="Z113" s="66"/>
      <c r="AA113" s="66"/>
      <c r="AB113" s="66"/>
      <c r="AC113" s="66"/>
      <c r="AD113" s="66"/>
      <c r="AE113" s="66"/>
      <c r="AF113" s="66"/>
      <c r="AG113" s="66"/>
      <c r="AH113" s="66"/>
      <c r="AI113" s="66"/>
      <c r="AJ113" s="66"/>
      <c r="AK113" s="66"/>
      <c r="AL113" s="66"/>
      <c r="AM113" s="66"/>
      <c r="AN113" s="66"/>
      <c r="AO113" s="66"/>
      <c r="AP113" s="66"/>
      <c r="AQ113" s="66"/>
      <c r="AR113" s="66"/>
      <c r="AS113" s="66"/>
      <c r="AT113" s="66"/>
      <c r="AU113" s="66"/>
      <c r="AV113" s="66"/>
      <c r="AW113" s="66"/>
      <c r="AX113" s="66"/>
      <c r="AY113" s="66"/>
      <c r="AZ113" s="66"/>
      <c r="BA113" s="66"/>
      <c r="BB113" s="66"/>
      <c r="BC113" s="66"/>
    </row>
    <row r="114" spans="1:55" s="1" customFormat="1" ht="32.25" customHeight="1" x14ac:dyDescent="0.3">
      <c r="A114" s="6"/>
      <c r="B114" s="126" t="s">
        <v>31</v>
      </c>
      <c r="C114" s="127"/>
      <c r="D114" s="127"/>
      <c r="E114" s="127"/>
      <c r="F114" s="88">
        <f>I19+F112+J112</f>
        <v>19366.246575342469</v>
      </c>
      <c r="G114" s="6"/>
      <c r="H114" s="6"/>
      <c r="I114" s="6"/>
      <c r="J114" s="6"/>
      <c r="K114" s="66"/>
      <c r="L114" s="66"/>
      <c r="M114" s="66"/>
      <c r="N114" s="66"/>
      <c r="O114" s="66"/>
      <c r="P114" s="66"/>
      <c r="Q114" s="66"/>
      <c r="R114" s="66"/>
      <c r="S114" s="66"/>
      <c r="T114" s="66"/>
      <c r="U114" s="66"/>
      <c r="V114" s="66"/>
      <c r="W114" s="66"/>
      <c r="X114" s="66"/>
      <c r="Y114" s="66"/>
      <c r="Z114" s="66"/>
      <c r="AA114" s="66"/>
      <c r="AB114" s="66"/>
      <c r="AC114" s="66"/>
      <c r="AD114" s="66"/>
      <c r="AE114" s="66"/>
      <c r="AF114" s="66"/>
      <c r="AG114" s="66"/>
      <c r="AH114" s="66"/>
      <c r="AI114" s="66"/>
      <c r="AJ114" s="66"/>
      <c r="AK114" s="66"/>
      <c r="AL114" s="66"/>
      <c r="AM114" s="66"/>
      <c r="AN114" s="66"/>
      <c r="AO114" s="66"/>
      <c r="AP114" s="66"/>
      <c r="AQ114" s="66"/>
      <c r="AR114" s="66"/>
      <c r="AS114" s="66"/>
      <c r="AT114" s="66"/>
      <c r="AU114" s="66"/>
      <c r="AV114" s="66"/>
      <c r="AW114" s="66"/>
      <c r="AX114" s="66"/>
      <c r="AY114" s="66"/>
      <c r="AZ114" s="66"/>
      <c r="BA114" s="66"/>
      <c r="BB114" s="66"/>
      <c r="BC114" s="66"/>
    </row>
    <row r="115" spans="1:55" s="1" customFormat="1" x14ac:dyDescent="0.2">
      <c r="A115" s="6"/>
      <c r="B115" s="6"/>
      <c r="C115" s="7"/>
      <c r="D115" s="6"/>
      <c r="E115" s="6"/>
      <c r="F115" s="8"/>
      <c r="G115" s="8"/>
      <c r="H115" s="8"/>
      <c r="I115" s="6"/>
      <c r="J115" s="6"/>
      <c r="K115" s="66"/>
      <c r="L115" s="66"/>
      <c r="M115" s="66"/>
      <c r="N115" s="66"/>
      <c r="O115" s="66"/>
      <c r="P115" s="66"/>
      <c r="Q115" s="66"/>
      <c r="R115" s="66"/>
      <c r="S115" s="66"/>
      <c r="T115" s="66"/>
      <c r="U115" s="66"/>
      <c r="V115" s="66"/>
      <c r="W115" s="66"/>
      <c r="X115" s="66"/>
      <c r="Y115" s="66"/>
      <c r="Z115" s="66"/>
      <c r="AA115" s="66"/>
      <c r="AB115" s="66"/>
      <c r="AC115" s="66"/>
      <c r="AD115" s="66"/>
      <c r="AE115" s="66"/>
      <c r="AF115" s="66"/>
      <c r="AG115" s="66"/>
      <c r="AH115" s="66"/>
      <c r="AI115" s="66"/>
      <c r="AJ115" s="66"/>
      <c r="AK115" s="66"/>
      <c r="AL115" s="66"/>
      <c r="AM115" s="66"/>
      <c r="AN115" s="66"/>
      <c r="AO115" s="66"/>
      <c r="AP115" s="66"/>
      <c r="AQ115" s="66"/>
      <c r="AR115" s="66"/>
      <c r="AS115" s="66"/>
      <c r="AT115" s="66"/>
      <c r="AU115" s="66"/>
      <c r="AV115" s="66"/>
      <c r="AW115" s="66"/>
      <c r="AX115" s="66"/>
      <c r="AY115" s="66"/>
      <c r="AZ115" s="66"/>
      <c r="BA115" s="66"/>
      <c r="BB115" s="66"/>
      <c r="BC115" s="66"/>
    </row>
    <row r="116" spans="1:55" s="1" customFormat="1" ht="15" x14ac:dyDescent="0.25">
      <c r="A116" s="6"/>
      <c r="B116" s="6"/>
      <c r="C116" s="42" t="s">
        <v>6</v>
      </c>
      <c r="D116" s="6"/>
      <c r="E116" s="6"/>
      <c r="F116" s="101"/>
      <c r="G116" s="101"/>
      <c r="H116" s="102"/>
      <c r="I116" s="6"/>
      <c r="J116" s="6"/>
      <c r="K116" s="66"/>
      <c r="L116" s="66"/>
      <c r="M116" s="66"/>
      <c r="N116" s="66"/>
      <c r="O116" s="66"/>
      <c r="P116" s="66"/>
      <c r="Q116" s="66"/>
      <c r="R116" s="66"/>
      <c r="S116" s="66"/>
      <c r="T116" s="66"/>
      <c r="U116" s="66"/>
      <c r="V116" s="66"/>
      <c r="W116" s="66"/>
      <c r="X116" s="66"/>
      <c r="Y116" s="66"/>
      <c r="Z116" s="66"/>
      <c r="AA116" s="66"/>
      <c r="AB116" s="66"/>
      <c r="AC116" s="66"/>
      <c r="AD116" s="66"/>
      <c r="AE116" s="66"/>
      <c r="AF116" s="66"/>
      <c r="AG116" s="66"/>
      <c r="AH116" s="66"/>
      <c r="AI116" s="66"/>
      <c r="AJ116" s="66"/>
      <c r="AK116" s="66"/>
      <c r="AL116" s="66"/>
      <c r="AM116" s="66"/>
      <c r="AN116" s="66"/>
      <c r="AO116" s="66"/>
      <c r="AP116" s="66"/>
      <c r="AQ116" s="66"/>
      <c r="AR116" s="66"/>
      <c r="AS116" s="66"/>
      <c r="AT116" s="66"/>
      <c r="AU116" s="66"/>
      <c r="AV116" s="66"/>
      <c r="AW116" s="66"/>
      <c r="AX116" s="66"/>
      <c r="AY116" s="66"/>
      <c r="AZ116" s="66"/>
      <c r="BA116" s="66"/>
      <c r="BB116" s="66"/>
      <c r="BC116" s="66"/>
    </row>
    <row r="117" spans="1:55" s="108" customFormat="1" ht="11.25" x14ac:dyDescent="0.2">
      <c r="A117" s="105"/>
      <c r="B117" s="105"/>
      <c r="C117" s="106"/>
      <c r="D117" s="105"/>
      <c r="E117" s="105"/>
      <c r="F117" s="105"/>
      <c r="G117" s="105"/>
      <c r="H117" s="105"/>
      <c r="I117" s="105"/>
      <c r="J117" s="105"/>
      <c r="K117" s="107"/>
      <c r="L117" s="107"/>
      <c r="M117" s="107"/>
      <c r="N117" s="107"/>
      <c r="O117" s="107"/>
      <c r="P117" s="107"/>
      <c r="Q117" s="107"/>
      <c r="R117" s="107"/>
      <c r="S117" s="107"/>
      <c r="T117" s="107"/>
      <c r="U117" s="107"/>
      <c r="V117" s="107"/>
      <c r="W117" s="107"/>
      <c r="X117" s="107"/>
      <c r="Y117" s="107"/>
      <c r="Z117" s="107"/>
      <c r="AA117" s="107"/>
      <c r="AB117" s="107"/>
      <c r="AC117" s="107"/>
      <c r="AD117" s="107"/>
      <c r="AE117" s="107"/>
      <c r="AF117" s="107"/>
      <c r="AG117" s="107"/>
      <c r="AH117" s="107"/>
      <c r="AI117" s="107"/>
      <c r="AJ117" s="107"/>
      <c r="AK117" s="107"/>
      <c r="AL117" s="107"/>
      <c r="AM117" s="107"/>
      <c r="AN117" s="107"/>
      <c r="AO117" s="107"/>
      <c r="AP117" s="107"/>
      <c r="AQ117" s="107"/>
      <c r="AR117" s="107"/>
      <c r="AS117" s="107"/>
      <c r="AT117" s="107"/>
      <c r="AU117" s="107"/>
      <c r="AV117" s="107"/>
      <c r="AW117" s="107"/>
      <c r="AX117" s="107"/>
      <c r="AY117" s="107"/>
      <c r="AZ117" s="107"/>
      <c r="BA117" s="107"/>
      <c r="BB117" s="107"/>
      <c r="BC117" s="107"/>
    </row>
    <row r="118" spans="1:55" s="1" customFormat="1" ht="15" x14ac:dyDescent="0.25">
      <c r="A118" s="6"/>
      <c r="B118" s="6"/>
      <c r="C118" s="42" t="s">
        <v>7</v>
      </c>
      <c r="D118" s="70"/>
      <c r="E118" s="6"/>
      <c r="F118" s="8"/>
      <c r="G118" s="8"/>
      <c r="H118" s="101"/>
      <c r="I118" s="101"/>
      <c r="J118" s="103"/>
      <c r="K118" s="66"/>
      <c r="L118" s="66"/>
      <c r="M118" s="66"/>
      <c r="N118" s="66"/>
      <c r="O118" s="66"/>
      <c r="P118" s="66"/>
      <c r="Q118" s="66"/>
      <c r="R118" s="66"/>
      <c r="S118" s="66"/>
      <c r="T118" s="66"/>
      <c r="U118" s="66"/>
      <c r="V118" s="66"/>
      <c r="W118" s="66"/>
      <c r="X118" s="66"/>
      <c r="Y118" s="66"/>
      <c r="Z118" s="66"/>
      <c r="AA118" s="66"/>
      <c r="AB118" s="66"/>
      <c r="AC118" s="66"/>
      <c r="AD118" s="66"/>
      <c r="AE118" s="66"/>
      <c r="AF118" s="66"/>
      <c r="AG118" s="66"/>
      <c r="AH118" s="66"/>
      <c r="AI118" s="66"/>
      <c r="AJ118" s="66"/>
      <c r="AK118" s="66"/>
      <c r="AL118" s="66"/>
      <c r="AM118" s="66"/>
      <c r="AN118" s="66"/>
      <c r="AO118" s="66"/>
      <c r="AP118" s="66"/>
      <c r="AQ118" s="66"/>
      <c r="AR118" s="66"/>
      <c r="AS118" s="66"/>
      <c r="AT118" s="66"/>
      <c r="AU118" s="66"/>
      <c r="AV118" s="66"/>
      <c r="AW118" s="66"/>
      <c r="AX118" s="66"/>
      <c r="AY118" s="66"/>
      <c r="AZ118" s="66"/>
      <c r="BA118" s="66"/>
      <c r="BB118" s="66"/>
      <c r="BC118" s="66"/>
    </row>
  </sheetData>
  <mergeCells count="16">
    <mergeCell ref="B15:E15"/>
    <mergeCell ref="C3:I3"/>
    <mergeCell ref="B10:E10"/>
    <mergeCell ref="B12:E12"/>
    <mergeCell ref="B114:E114"/>
    <mergeCell ref="B17:E17"/>
    <mergeCell ref="B23:B24"/>
    <mergeCell ref="C23:C24"/>
    <mergeCell ref="D23:D24"/>
    <mergeCell ref="E23:E24"/>
    <mergeCell ref="F23:H23"/>
    <mergeCell ref="I23:I24"/>
    <mergeCell ref="G24:H24"/>
    <mergeCell ref="G25:H25"/>
    <mergeCell ref="B112:E112"/>
    <mergeCell ref="B111:J111"/>
  </mergeCells>
  <pageMargins left="0.70866141732283472" right="0.70866141732283472" top="0.5" bottom="0.51" header="0.31496062992125984" footer="0.31496062992125984"/>
  <pageSetup paperSize="9" scale="6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formularz cenowy</vt:lpstr>
      <vt:lpstr>'formularz cenowy'!Obszar_wydruku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Zdzisław Gorzeliński</dc:creator>
  <cp:lastModifiedBy>Gor_Z</cp:lastModifiedBy>
  <cp:revision>1</cp:revision>
  <cp:lastPrinted>2020-10-12T06:46:43Z</cp:lastPrinted>
  <dcterms:created xsi:type="dcterms:W3CDTF">2005-11-22T21:21:11Z</dcterms:created>
  <dcterms:modified xsi:type="dcterms:W3CDTF">2020-10-23T10:31:17Z</dcterms:modified>
</cp:coreProperties>
</file>