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74" i="1"/>
  <c r="G14"/>
  <c r="I52"/>
  <c r="I33"/>
  <c r="H29"/>
  <c r="G29"/>
  <c r="I28"/>
  <c r="I27"/>
  <c r="I26"/>
  <c r="I25"/>
  <c r="I24"/>
  <c r="I23"/>
  <c r="H20"/>
  <c r="G20"/>
  <c r="I18"/>
  <c r="I19"/>
  <c r="H16"/>
  <c r="G16"/>
  <c r="I15"/>
  <c r="I13"/>
  <c r="H11"/>
  <c r="H14"/>
  <c r="H31"/>
  <c r="H45"/>
  <c r="H50"/>
  <c r="H54"/>
  <c r="H65"/>
  <c r="G65"/>
  <c r="H63"/>
  <c r="G63"/>
  <c r="G80" s="1"/>
  <c r="H68"/>
  <c r="G68"/>
  <c r="H70"/>
  <c r="G70"/>
  <c r="H72"/>
  <c r="G72"/>
  <c r="H77"/>
  <c r="G77"/>
  <c r="H79"/>
  <c r="G79"/>
  <c r="I59"/>
  <c r="I60"/>
  <c r="I61"/>
  <c r="I62"/>
  <c r="I64"/>
  <c r="I66"/>
  <c r="I67"/>
  <c r="I69"/>
  <c r="I71"/>
  <c r="I73"/>
  <c r="I75"/>
  <c r="I76"/>
  <c r="I78"/>
  <c r="I57"/>
  <c r="H58"/>
  <c r="G58"/>
  <c r="G31"/>
  <c r="G45"/>
  <c r="G50"/>
  <c r="G54"/>
  <c r="I9"/>
  <c r="I10"/>
  <c r="I12"/>
  <c r="I17"/>
  <c r="I21"/>
  <c r="I22"/>
  <c r="I30"/>
  <c r="I32"/>
  <c r="I34"/>
  <c r="I35"/>
  <c r="I36"/>
  <c r="I37"/>
  <c r="I38"/>
  <c r="I39"/>
  <c r="I40"/>
  <c r="I41"/>
  <c r="I42"/>
  <c r="I43"/>
  <c r="I44"/>
  <c r="I46"/>
  <c r="I47"/>
  <c r="I48"/>
  <c r="I49"/>
  <c r="I51"/>
  <c r="I53"/>
  <c r="G11"/>
  <c r="H80" l="1"/>
  <c r="H55"/>
  <c r="I79"/>
  <c r="G55"/>
  <c r="I16"/>
  <c r="I70"/>
  <c r="I54"/>
  <c r="I77"/>
  <c r="I68"/>
  <c r="I65"/>
  <c r="I31"/>
  <c r="G81"/>
  <c r="I50"/>
  <c r="I72"/>
  <c r="I63"/>
  <c r="I58"/>
  <c r="I11"/>
  <c r="I45"/>
  <c r="I29"/>
  <c r="I20"/>
  <c r="I14"/>
  <c r="I55" l="1"/>
  <c r="I80"/>
  <c r="H81"/>
  <c r="I81" s="1"/>
</calcChain>
</file>

<file path=xl/sharedStrings.xml><?xml version="1.0" encoding="utf-8"?>
<sst xmlns="http://schemas.openxmlformats.org/spreadsheetml/2006/main" count="190" uniqueCount="120">
  <si>
    <t>Lp.</t>
  </si>
  <si>
    <t>Nazwa zadania inwestycyjnego</t>
  </si>
  <si>
    <t>Jednostka org. Realizująca zadanie lub koordynująca jego wykonanie</t>
  </si>
  <si>
    <t>Dział</t>
  </si>
  <si>
    <t>Rozdział</t>
  </si>
  <si>
    <t>Plan</t>
  </si>
  <si>
    <t>Wykonanie</t>
  </si>
  <si>
    <t>% wykonania</t>
  </si>
  <si>
    <t>Zadania inwestycyjne roczne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</si>
  <si>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</si>
  <si>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</si>
  <si>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</si>
  <si>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</si>
  <si>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</si>
  <si>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</si>
  <si>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</si>
  <si>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</si>
  <si>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</si>
  <si>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</si>
  <si>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</si>
  <si>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</si>
  <si>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</si>
  <si>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</si>
  <si>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</si>
  <si>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</si>
  <si>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</si>
  <si>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</si>
  <si>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</si>
  <si>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</si>
  <si>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</si>
  <si>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</si>
  <si>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</si>
  <si>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</si>
  <si>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</si>
  <si>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</si>
  <si>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</si>
  <si>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</si>
  <si>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</si>
  <si>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</si>
  <si>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</si>
  <si>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</si>
  <si>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</si>
  <si>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</si>
  <si>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</si>
  <si>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</si>
  <si>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Wykup nieruchomości</t>
  </si>
  <si>
    <t>Dofinansowanie wydatków i zakupów inwestycyjnych KPP w Końskich</t>
  </si>
  <si>
    <t>UMiG</t>
  </si>
  <si>
    <t>ZOPO</t>
  </si>
  <si>
    <t>Razem dział 600</t>
  </si>
  <si>
    <t>Razem dział 630</t>
  </si>
  <si>
    <t>Razem dział 700</t>
  </si>
  <si>
    <t>Razem dział 720</t>
  </si>
  <si>
    <t>Razem dział 754</t>
  </si>
  <si>
    <t>Razem dział 801</t>
  </si>
  <si>
    <t>Razem dział 900</t>
  </si>
  <si>
    <t>Razem dział 921</t>
  </si>
  <si>
    <t>Razem dział 926</t>
  </si>
  <si>
    <t>Razem zadania roczne</t>
  </si>
  <si>
    <t>Zadania inwestycyjne wieloletnie</t>
  </si>
  <si>
    <t>Rewitalizacja miasta Końskie I</t>
  </si>
  <si>
    <t>Przebudowa drogi wojewódzkiej nr 728 - Budowa oczyszczalni wód deszczowych</t>
  </si>
  <si>
    <t>Oznakowanie 35 km "Piekielnego Szlaku" wraz z zaprojektowaniem i budową towarzyszącej małej infrastruktury turystycznej</t>
  </si>
  <si>
    <t>Wykup nieruchomości od rodziny Tarnowskich</t>
  </si>
  <si>
    <t>Przystosowanie budynków na potrzeby mieszkań komunalnych</t>
  </si>
  <si>
    <t>E-świętokrzyskie budowa miejskich sieci światłowodowych</t>
  </si>
  <si>
    <t>Modernizacja budynków UMiG w Końskich</t>
  </si>
  <si>
    <t>Uporządkowanie gospodarki wodno-ściekowej na terenie gminy Końskie</t>
  </si>
  <si>
    <t>Przebudowa placu zabaw w Końskich (Ogódek Jordanowski)</t>
  </si>
  <si>
    <t>Modernizacja oświetlenia ulicznego</t>
  </si>
  <si>
    <t>Rozbudowa wysypiska odpadów komunalnych w Końskich</t>
  </si>
  <si>
    <t>Przebudowa budynków pałacowych</t>
  </si>
  <si>
    <t>9.</t>
  </si>
  <si>
    <t>Razem dział 400</t>
  </si>
  <si>
    <t>Razem dział 750</t>
  </si>
  <si>
    <t>Razem zadania wieloletnie</t>
  </si>
  <si>
    <r>
      <t xml:space="preserve">Budowa chodnika w msc. Stadnicka Wola - </t>
    </r>
    <r>
      <rPr>
        <i/>
        <sz val="10"/>
        <rFont val="Times New Roman"/>
        <family val="1"/>
        <charset val="238"/>
      </rPr>
      <t>fundusz sołecki</t>
    </r>
  </si>
  <si>
    <t>Załącznik Nr 5</t>
  </si>
  <si>
    <t>Tabela Nr 15</t>
  </si>
  <si>
    <t>Realizacja wydatków majątkowych w 2013 r.</t>
  </si>
  <si>
    <t>Przebudowa drogi w Stary Sokołowie</t>
  </si>
  <si>
    <t>Wykup gruntu pod budowę Szkoły Podstawowej w Kopaninach</t>
  </si>
  <si>
    <t>Zakup sprzetu komputerowego i urzadzen biurowych</t>
  </si>
  <si>
    <t>Zakup  sprzętu pożarniczego</t>
  </si>
  <si>
    <t>Dofinansowanie zakupów inwestycyjnych OSP Końskie</t>
  </si>
  <si>
    <t>Zakup urządzenia do rozdrabniania odpadów - stołówka przy SP Nr 2 w Końskich</t>
  </si>
  <si>
    <t>Zakup szatkownicy do stołówki szkolnej przy SP Nr 1 w Końskich</t>
  </si>
  <si>
    <t>Przebudowa i zagospodarownie ternu ZPO w Kazanowie</t>
  </si>
  <si>
    <t>Modernizacja sanitariatów w SP Nr 2 w Końskich</t>
  </si>
  <si>
    <t>Przebudowa sal lekcyjnych w ZPO w Pomykowie</t>
  </si>
  <si>
    <t>Przebudowa ogrodzenia przy PS Nr 1 w Końskich</t>
  </si>
  <si>
    <t>Przebudowa sanitariatów, szatni oraz klatki schodowej w PS Nr 3 w Końskich</t>
  </si>
  <si>
    <t>Przebudowa sal lekcyjnych i szatni w PS Nr 5 w Końskich</t>
  </si>
  <si>
    <t>Razem dział 851</t>
  </si>
  <si>
    <t>Dofinansowanie zakupów inwestycyjnych (sprzętu medycznego) ZOZ w Końskich</t>
  </si>
  <si>
    <t>Budowa kanalizacji deszczowej w msc. Pomorzany</t>
  </si>
  <si>
    <t>Budowa placu zabaw w Jeżowie - etap II - fundusz sołecki</t>
  </si>
  <si>
    <t>Zagospodarowanie terenu wraz z zakupem i montażem urządzeń na plac zabaw w Młynku Nieświńskim - fundusz sołecki</t>
  </si>
  <si>
    <t>Urządzenie placu zabaw w Nowym Dziebałtowie - etap II - fundusz sołecki</t>
  </si>
  <si>
    <t>Doposażenie placu zabaw - zakup i montaż urządzeń zabawowych w Nowym Kazanowie - fundusz sołecki</t>
  </si>
  <si>
    <t>Urządzenie placu zabaw w Paruchach - fundusz sołecki</t>
  </si>
  <si>
    <t>Budowa placu zabaw w Pile - etap II - fundusz sołecki</t>
  </si>
  <si>
    <t>Budowa altany letniskowej we wsi Proćwin - fundusz sołecki</t>
  </si>
  <si>
    <t>Urządzenie placu zabaw w Stary Kazanowie - fundusz sołecki</t>
  </si>
  <si>
    <t>Zakup i montaż urządzeń na placu zabaw w Sworzycach - fundusz sołecki</t>
  </si>
  <si>
    <t>Doposażenie placu zabaw w msc. Nieświń - incjatywa lokalna</t>
  </si>
  <si>
    <t>Przebudowa i doposażenie placu zawab na osiedlu "Polna" w Końskich</t>
  </si>
  <si>
    <t>Budowa oświetlenia ulicznego w Rogowie - fundusz sołecki</t>
  </si>
  <si>
    <r>
      <t xml:space="preserve">Budowa świetlicy wiejskiej w Dyszowie - etap II - </t>
    </r>
    <r>
      <rPr>
        <i/>
        <sz val="10"/>
        <rFont val="Times New Roman"/>
        <family val="1"/>
        <charset val="238"/>
      </rPr>
      <t>fundusz sołecki</t>
    </r>
  </si>
  <si>
    <t>Budowa domu wiejskiego w Starym Sokołowie - fundusz sołecki</t>
  </si>
  <si>
    <r>
      <t xml:space="preserve">Budowa świetlicy wiejskiej w msc. Trzemoszna - </t>
    </r>
    <r>
      <rPr>
        <i/>
        <sz val="10"/>
        <rFont val="Times New Roman"/>
        <family val="1"/>
        <charset val="238"/>
      </rPr>
      <t>fundusz sołecki</t>
    </r>
  </si>
  <si>
    <t xml:space="preserve">Budowa sceny letniej w Wąsoszu - fundusz sołecki </t>
  </si>
  <si>
    <t>Dotacja dla MZOS w Końskich na wydatki i zakupy inwestycyjne</t>
  </si>
  <si>
    <t>Budowa boiska sportowego w Bedlenku - fundusz sołecki</t>
  </si>
  <si>
    <t>Budowa boiska sportowego w Nieświniu - fundusz sołecki</t>
  </si>
  <si>
    <t>Dokapitalizowanie Spółki PWiK w Końskich z siedzibą w Modliszewicach</t>
  </si>
  <si>
    <t>010</t>
  </si>
  <si>
    <t>01010</t>
  </si>
  <si>
    <t xml:space="preserve">Budowa i modernizacja dróg i parkingów gminnych </t>
  </si>
  <si>
    <t>Przebudowa ulicy Zielonej w Modliszewicach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</si>
</sst>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/>
    <xf numFmtId="4" fontId="2" fillId="0" borderId="1" xfId="0" applyNumberFormat="1" applyFont="1" applyBorder="1"/>
    <xf numFmtId="3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81"/>
  <sheetViews>
    <sheetView tabSelected="1" topLeftCell="A40" workbookViewId="0">
      <selection activeCell="H75" sqref="H75"/>
    </sheetView>
  </sheetViews>
  <sheetFormatPr defaultRowHeight="15"/>
  <cols>
    <col min="1" max="1" width="1" customWidth="1"/>
    <col min="2" max="2" width="4.7109375" customWidth="1"/>
    <col min="3" max="3" width="26" customWidth="1"/>
    <col min="4" max="4" width="9" customWidth="1"/>
    <col min="5" max="5" width="5.42578125" customWidth="1"/>
    <col min="6" max="6" width="7.140625" customWidth="1"/>
    <col min="7" max="7" width="11.28515625" customWidth="1"/>
    <col min="8" max="8" width="14.42578125" customWidth="1"/>
    <col min="9" max="9" width="7.28515625" customWidth="1"/>
  </cols>
  <sheetData>
    <row r="1" spans="2:9" ht="20.25" customHeight="1">
      <c r="B1" s="21"/>
      <c r="C1" s="21"/>
      <c r="D1" s="21"/>
      <c r="E1" s="21"/>
      <c r="F1" s="21"/>
      <c r="G1" s="35" t="s">
        <v>77</v>
      </c>
      <c r="H1" s="35"/>
      <c r="I1" s="35"/>
    </row>
    <row r="2" spans="2:9" ht="20.25" customHeight="1">
      <c r="B2" s="36" t="s">
        <v>78</v>
      </c>
      <c r="C2" s="36"/>
      <c r="D2" s="21"/>
      <c r="E2" s="21"/>
      <c r="F2" s="21"/>
      <c r="G2" s="21"/>
      <c r="H2" s="21"/>
      <c r="I2" s="21"/>
    </row>
    <row r="3" spans="2:9" ht="20.25" customHeight="1">
      <c r="B3" s="21"/>
      <c r="C3" s="21"/>
      <c r="D3" s="21"/>
      <c r="E3" s="21"/>
      <c r="F3" s="21"/>
      <c r="G3" s="21"/>
      <c r="H3" s="21"/>
      <c r="I3" s="21"/>
    </row>
    <row r="4" spans="2:9" ht="21.75" customHeight="1">
      <c r="B4" s="37" t="s">
        <v>79</v>
      </c>
      <c r="C4" s="37"/>
      <c r="D4" s="37"/>
      <c r="E4" s="37"/>
      <c r="F4" s="37"/>
      <c r="G4" s="37"/>
      <c r="H4" s="37"/>
      <c r="I4" s="37"/>
    </row>
    <row r="5" spans="2:9" ht="18" customHeight="1">
      <c r="B5" s="21"/>
      <c r="C5" s="21"/>
      <c r="D5" s="21"/>
      <c r="E5" s="21"/>
      <c r="F5" s="21"/>
      <c r="G5" s="21"/>
      <c r="H5" s="21"/>
      <c r="I5" s="21"/>
    </row>
    <row r="6" spans="2:9" ht="108.75" customHeight="1">
      <c r="B6" s="1" t="s">
        <v>0</v>
      </c>
      <c r="C6" s="1" t="s">
        <v>1</v>
      </c>
      <c r="D6" s="3" t="s">
        <v>2</v>
      </c>
      <c r="E6" s="3" t="s">
        <v>3</v>
      </c>
      <c r="F6" s="3" t="s">
        <v>4</v>
      </c>
      <c r="G6" s="1" t="s">
        <v>5</v>
      </c>
      <c r="H6" s="1" t="s">
        <v>6</v>
      </c>
      <c r="I6" s="1" t="s">
        <v>7</v>
      </c>
    </row>
    <row r="7" spans="2:9"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</row>
    <row r="8" spans="2:9" ht="19.5" customHeight="1">
      <c r="B8" s="29" t="s">
        <v>8</v>
      </c>
      <c r="C8" s="30"/>
      <c r="D8" s="30"/>
      <c r="E8" s="30"/>
      <c r="F8" s="30"/>
      <c r="G8" s="30"/>
      <c r="H8" s="30"/>
      <c r="I8" s="31"/>
    </row>
    <row r="9" spans="2:9" ht="46.5" customHeight="1">
      <c r="B9" s="2" t="s">
        <v>9</v>
      </c>
      <c r="C9" s="15" t="s">
        <v>76</v>
      </c>
      <c r="D9" s="2" t="s">
        <v>47</v>
      </c>
      <c r="E9" s="2">
        <v>600</v>
      </c>
      <c r="F9" s="2">
        <v>60016</v>
      </c>
      <c r="G9" s="6">
        <v>12193</v>
      </c>
      <c r="H9" s="7">
        <v>11681.55</v>
      </c>
      <c r="I9" s="7">
        <f t="shared" ref="I9:I53" si="0">H9/G9*100</f>
        <v>95.805380136143683</v>
      </c>
    </row>
    <row r="10" spans="2:9" ht="28.5" customHeight="1">
      <c r="B10" s="2" t="s">
        <v>10</v>
      </c>
      <c r="C10" s="16" t="s">
        <v>80</v>
      </c>
      <c r="D10" s="2" t="s">
        <v>47</v>
      </c>
      <c r="E10" s="2">
        <v>600</v>
      </c>
      <c r="F10" s="2">
        <v>60016</v>
      </c>
      <c r="G10" s="6">
        <v>65200</v>
      </c>
      <c r="H10" s="7">
        <v>65171.55</v>
      </c>
      <c r="I10" s="7">
        <f t="shared" si="0"/>
        <v>99.95636503067486</v>
      </c>
    </row>
    <row r="11" spans="2:9" ht="19.5" customHeight="1">
      <c r="B11" s="29" t="s">
        <v>49</v>
      </c>
      <c r="C11" s="30"/>
      <c r="D11" s="30"/>
      <c r="E11" s="30"/>
      <c r="F11" s="31"/>
      <c r="G11" s="27">
        <f>SUM(G9:G10)</f>
        <v>77393</v>
      </c>
      <c r="H11" s="13">
        <f>SUM(H9:H10)</f>
        <v>76853.100000000006</v>
      </c>
      <c r="I11" s="13">
        <f t="shared" si="0"/>
        <v>99.302391689170861</v>
      </c>
    </row>
    <row r="12" spans="2:9" ht="26.25" customHeight="1">
      <c r="B12" s="2" t="s">
        <v>11</v>
      </c>
      <c r="C12" s="17" t="s">
        <v>45</v>
      </c>
      <c r="D12" s="2" t="s">
        <v>47</v>
      </c>
      <c r="E12" s="2">
        <v>700</v>
      </c>
      <c r="F12" s="2">
        <v>70005</v>
      </c>
      <c r="G12" s="6">
        <v>970000</v>
      </c>
      <c r="H12" s="7">
        <v>96540</v>
      </c>
      <c r="I12" s="7">
        <f t="shared" si="0"/>
        <v>9.952577319587629</v>
      </c>
    </row>
    <row r="13" spans="2:9" ht="43.5" customHeight="1">
      <c r="B13" s="2" t="s">
        <v>12</v>
      </c>
      <c r="C13" s="5" t="s">
        <v>81</v>
      </c>
      <c r="D13" s="2" t="s">
        <v>47</v>
      </c>
      <c r="E13" s="2">
        <v>700</v>
      </c>
      <c r="F13" s="2">
        <v>70005</v>
      </c>
      <c r="G13" s="6">
        <v>30000</v>
      </c>
      <c r="H13" s="7">
        <v>0</v>
      </c>
      <c r="I13" s="7">
        <f t="shared" si="0"/>
        <v>0</v>
      </c>
    </row>
    <row r="14" spans="2:9" ht="18.75" customHeight="1">
      <c r="B14" s="29" t="s">
        <v>51</v>
      </c>
      <c r="C14" s="30"/>
      <c r="D14" s="30"/>
      <c r="E14" s="30"/>
      <c r="F14" s="31"/>
      <c r="G14" s="10">
        <f>SUM(G12:G13)</f>
        <v>1000000</v>
      </c>
      <c r="H14" s="13">
        <f>SUM(H12)</f>
        <v>96540</v>
      </c>
      <c r="I14" s="13">
        <f t="shared" si="0"/>
        <v>9.6539999999999999</v>
      </c>
    </row>
    <row r="15" spans="2:9" ht="44.25" customHeight="1">
      <c r="B15" s="2" t="s">
        <v>13</v>
      </c>
      <c r="C15" s="25" t="s">
        <v>82</v>
      </c>
      <c r="D15" s="2" t="s">
        <v>47</v>
      </c>
      <c r="E15" s="2">
        <v>750</v>
      </c>
      <c r="F15" s="2">
        <v>75023</v>
      </c>
      <c r="G15" s="6">
        <v>13567</v>
      </c>
      <c r="H15" s="7">
        <v>13566.9</v>
      </c>
      <c r="I15" s="7">
        <f t="shared" si="0"/>
        <v>99.999262917373031</v>
      </c>
    </row>
    <row r="16" spans="2:9" ht="19.5" customHeight="1">
      <c r="B16" s="29" t="s">
        <v>74</v>
      </c>
      <c r="C16" s="30"/>
      <c r="D16" s="30"/>
      <c r="E16" s="30"/>
      <c r="F16" s="31"/>
      <c r="G16" s="26">
        <f>G15</f>
        <v>13567</v>
      </c>
      <c r="H16" s="13">
        <f>H15</f>
        <v>13566.9</v>
      </c>
      <c r="I16" s="13">
        <f t="shared" si="0"/>
        <v>99.999262917373031</v>
      </c>
    </row>
    <row r="17" spans="2:9" ht="49.5" customHeight="1">
      <c r="B17" s="2" t="s">
        <v>14</v>
      </c>
      <c r="C17" s="19" t="s">
        <v>46</v>
      </c>
      <c r="D17" s="2" t="s">
        <v>47</v>
      </c>
      <c r="E17" s="2">
        <v>754</v>
      </c>
      <c r="F17" s="2">
        <v>75405</v>
      </c>
      <c r="G17" s="6">
        <v>110000</v>
      </c>
      <c r="H17" s="11">
        <v>109285.7</v>
      </c>
      <c r="I17" s="7">
        <f t="shared" si="0"/>
        <v>99.350636363636355</v>
      </c>
    </row>
    <row r="18" spans="2:9" ht="49.5" customHeight="1">
      <c r="B18" s="22" t="s">
        <v>15</v>
      </c>
      <c r="C18" s="19" t="s">
        <v>83</v>
      </c>
      <c r="D18" s="23" t="s">
        <v>47</v>
      </c>
      <c r="E18" s="2">
        <v>754</v>
      </c>
      <c r="F18" s="24">
        <v>75412</v>
      </c>
      <c r="G18" s="6">
        <v>27800</v>
      </c>
      <c r="H18" s="11">
        <v>27780.400000000001</v>
      </c>
      <c r="I18" s="7">
        <f t="shared" si="0"/>
        <v>99.929496402877703</v>
      </c>
    </row>
    <row r="19" spans="2:9" ht="49.5" customHeight="1">
      <c r="B19" s="22" t="s">
        <v>16</v>
      </c>
      <c r="C19" s="19" t="s">
        <v>84</v>
      </c>
      <c r="D19" s="23" t="s">
        <v>47</v>
      </c>
      <c r="E19" s="2">
        <v>754</v>
      </c>
      <c r="F19" s="24">
        <v>75412</v>
      </c>
      <c r="G19" s="6">
        <v>5500</v>
      </c>
      <c r="H19" s="11">
        <v>5472</v>
      </c>
      <c r="I19" s="7">
        <f t="shared" si="0"/>
        <v>99.490909090909085</v>
      </c>
    </row>
    <row r="20" spans="2:9" ht="21.75" customHeight="1">
      <c r="B20" s="29" t="s">
        <v>53</v>
      </c>
      <c r="C20" s="30"/>
      <c r="D20" s="30"/>
      <c r="E20" s="30"/>
      <c r="F20" s="31"/>
      <c r="G20" s="10">
        <f>SUM(G17:G19)</f>
        <v>143300</v>
      </c>
      <c r="H20" s="12">
        <f>SUM(H17:H19)</f>
        <v>142538.1</v>
      </c>
      <c r="I20" s="13">
        <f t="shared" si="0"/>
        <v>99.468318213538026</v>
      </c>
    </row>
    <row r="21" spans="2:9" ht="58.5" customHeight="1">
      <c r="B21" s="2" t="s">
        <v>72</v>
      </c>
      <c r="C21" s="18" t="s">
        <v>85</v>
      </c>
      <c r="D21" s="2" t="s">
        <v>48</v>
      </c>
      <c r="E21" s="2">
        <v>801</v>
      </c>
      <c r="F21" s="2">
        <v>80148</v>
      </c>
      <c r="G21" s="6">
        <v>4000</v>
      </c>
      <c r="H21" s="7">
        <v>3959.37</v>
      </c>
      <c r="I21" s="7">
        <f t="shared" si="0"/>
        <v>98.984250000000003</v>
      </c>
    </row>
    <row r="22" spans="2:9" ht="34.5" customHeight="1">
      <c r="B22" s="2" t="s">
        <v>17</v>
      </c>
      <c r="C22" s="18" t="s">
        <v>86</v>
      </c>
      <c r="D22" s="2" t="s">
        <v>48</v>
      </c>
      <c r="E22" s="2">
        <v>801</v>
      </c>
      <c r="F22" s="2">
        <v>80148</v>
      </c>
      <c r="G22" s="6">
        <v>4600</v>
      </c>
      <c r="H22" s="7">
        <v>4500</v>
      </c>
      <c r="I22" s="7">
        <f t="shared" si="0"/>
        <v>97.826086956521735</v>
      </c>
    </row>
    <row r="23" spans="2:9" ht="34.5" customHeight="1">
      <c r="B23" s="2" t="s">
        <v>18</v>
      </c>
      <c r="C23" s="18" t="s">
        <v>87</v>
      </c>
      <c r="D23" s="2" t="s">
        <v>47</v>
      </c>
      <c r="E23" s="2">
        <v>801</v>
      </c>
      <c r="F23" s="2">
        <v>80101</v>
      </c>
      <c r="G23" s="6">
        <v>75000</v>
      </c>
      <c r="H23" s="7">
        <v>73684.13</v>
      </c>
      <c r="I23" s="7">
        <f t="shared" si="0"/>
        <v>98.245506666666671</v>
      </c>
    </row>
    <row r="24" spans="2:9" ht="34.5" customHeight="1">
      <c r="B24" s="2" t="s">
        <v>19</v>
      </c>
      <c r="C24" s="18" t="s">
        <v>88</v>
      </c>
      <c r="D24" s="2" t="s">
        <v>48</v>
      </c>
      <c r="E24" s="2">
        <v>801</v>
      </c>
      <c r="F24" s="2">
        <v>80101</v>
      </c>
      <c r="G24" s="6">
        <v>11000</v>
      </c>
      <c r="H24" s="7">
        <v>10947</v>
      </c>
      <c r="I24" s="7">
        <f t="shared" si="0"/>
        <v>99.518181818181816</v>
      </c>
    </row>
    <row r="25" spans="2:9" ht="34.5" customHeight="1">
      <c r="B25" s="2" t="s">
        <v>20</v>
      </c>
      <c r="C25" s="18" t="s">
        <v>89</v>
      </c>
      <c r="D25" s="2" t="s">
        <v>48</v>
      </c>
      <c r="E25" s="2">
        <v>801</v>
      </c>
      <c r="F25" s="2">
        <v>80101</v>
      </c>
      <c r="G25" s="6">
        <v>23000</v>
      </c>
      <c r="H25" s="7">
        <v>22699.22</v>
      </c>
      <c r="I25" s="7">
        <f t="shared" si="0"/>
        <v>98.692260869565217</v>
      </c>
    </row>
    <row r="26" spans="2:9" ht="34.5" customHeight="1">
      <c r="B26" s="2" t="s">
        <v>21</v>
      </c>
      <c r="C26" s="18" t="s">
        <v>90</v>
      </c>
      <c r="D26" s="2" t="s">
        <v>48</v>
      </c>
      <c r="E26" s="2">
        <v>801</v>
      </c>
      <c r="F26" s="2">
        <v>80104</v>
      </c>
      <c r="G26" s="6">
        <v>10000</v>
      </c>
      <c r="H26" s="7">
        <v>10000</v>
      </c>
      <c r="I26" s="7">
        <f t="shared" si="0"/>
        <v>100</v>
      </c>
    </row>
    <row r="27" spans="2:9" ht="45.75" customHeight="1">
      <c r="B27" s="2" t="s">
        <v>22</v>
      </c>
      <c r="C27" s="18" t="s">
        <v>91</v>
      </c>
      <c r="D27" s="2" t="s">
        <v>48</v>
      </c>
      <c r="E27" s="2">
        <v>801</v>
      </c>
      <c r="F27" s="2">
        <v>80104</v>
      </c>
      <c r="G27" s="6">
        <v>32000</v>
      </c>
      <c r="H27" s="7">
        <v>31898.82</v>
      </c>
      <c r="I27" s="7">
        <f t="shared" si="0"/>
        <v>99.683812500000002</v>
      </c>
    </row>
    <row r="28" spans="2:9" ht="34.5" customHeight="1">
      <c r="B28" s="2" t="s">
        <v>23</v>
      </c>
      <c r="C28" s="18" t="s">
        <v>92</v>
      </c>
      <c r="D28" s="2" t="s">
        <v>48</v>
      </c>
      <c r="E28" s="2">
        <v>801</v>
      </c>
      <c r="F28" s="2">
        <v>80104</v>
      </c>
      <c r="G28" s="6">
        <v>26000</v>
      </c>
      <c r="H28" s="7">
        <v>26000</v>
      </c>
      <c r="I28" s="7">
        <f t="shared" si="0"/>
        <v>100</v>
      </c>
    </row>
    <row r="29" spans="2:9" ht="21.75" customHeight="1">
      <c r="B29" s="29" t="s">
        <v>54</v>
      </c>
      <c r="C29" s="30"/>
      <c r="D29" s="30"/>
      <c r="E29" s="30"/>
      <c r="F29" s="31"/>
      <c r="G29" s="27">
        <f>SUM(G21:G28)</f>
        <v>185600</v>
      </c>
      <c r="H29" s="12">
        <f>SUM(H21:H28)</f>
        <v>183688.54</v>
      </c>
      <c r="I29" s="13">
        <f t="shared" si="0"/>
        <v>98.970118534482765</v>
      </c>
    </row>
    <row r="30" spans="2:9" ht="45.75" customHeight="1">
      <c r="B30" s="2" t="s">
        <v>24</v>
      </c>
      <c r="C30" s="20" t="s">
        <v>94</v>
      </c>
      <c r="D30" s="2" t="s">
        <v>47</v>
      </c>
      <c r="E30" s="2">
        <v>851</v>
      </c>
      <c r="F30" s="2">
        <v>85111</v>
      </c>
      <c r="G30" s="6">
        <v>100000</v>
      </c>
      <c r="H30" s="11">
        <v>100000</v>
      </c>
      <c r="I30" s="7">
        <f t="shared" si="0"/>
        <v>100</v>
      </c>
    </row>
    <row r="31" spans="2:9" ht="21.75" customHeight="1">
      <c r="B31" s="29" t="s">
        <v>93</v>
      </c>
      <c r="C31" s="30"/>
      <c r="D31" s="30"/>
      <c r="E31" s="30"/>
      <c r="F31" s="31"/>
      <c r="G31" s="27">
        <f>SUM(G30)</f>
        <v>100000</v>
      </c>
      <c r="H31" s="12">
        <f>SUM(H30)</f>
        <v>100000</v>
      </c>
      <c r="I31" s="13">
        <f t="shared" si="0"/>
        <v>100</v>
      </c>
    </row>
    <row r="32" spans="2:9" ht="30" customHeight="1">
      <c r="B32" s="2" t="s">
        <v>25</v>
      </c>
      <c r="C32" s="18" t="s">
        <v>95</v>
      </c>
      <c r="D32" s="2" t="s">
        <v>47</v>
      </c>
      <c r="E32" s="2">
        <v>900</v>
      </c>
      <c r="F32" s="2">
        <v>90001</v>
      </c>
      <c r="G32" s="6">
        <v>251000</v>
      </c>
      <c r="H32" s="7">
        <v>250807.46</v>
      </c>
      <c r="I32" s="7">
        <f t="shared" si="0"/>
        <v>99.923290836653379</v>
      </c>
    </row>
    <row r="33" spans="2:9" ht="38.25" customHeight="1">
      <c r="B33" s="2" t="s">
        <v>26</v>
      </c>
      <c r="C33" s="18" t="s">
        <v>107</v>
      </c>
      <c r="D33" s="2" t="s">
        <v>47</v>
      </c>
      <c r="E33" s="2">
        <v>900</v>
      </c>
      <c r="F33" s="2">
        <v>90015</v>
      </c>
      <c r="G33" s="6">
        <v>22413</v>
      </c>
      <c r="H33" s="7">
        <v>22220</v>
      </c>
      <c r="I33" s="7">
        <f t="shared" ref="I33" si="1">H33/G33*100</f>
        <v>99.138892606969165</v>
      </c>
    </row>
    <row r="34" spans="2:9" ht="30" customHeight="1">
      <c r="B34" s="2" t="s">
        <v>27</v>
      </c>
      <c r="C34" s="18" t="s">
        <v>96</v>
      </c>
      <c r="D34" s="2" t="s">
        <v>47</v>
      </c>
      <c r="E34" s="2">
        <v>900</v>
      </c>
      <c r="F34" s="2">
        <v>90095</v>
      </c>
      <c r="G34" s="6">
        <v>8000</v>
      </c>
      <c r="H34" s="7">
        <v>4550</v>
      </c>
      <c r="I34" s="7">
        <f t="shared" si="0"/>
        <v>56.875</v>
      </c>
    </row>
    <row r="35" spans="2:9" ht="56.25" customHeight="1">
      <c r="B35" s="2" t="s">
        <v>28</v>
      </c>
      <c r="C35" s="18" t="s">
        <v>97</v>
      </c>
      <c r="D35" s="2" t="s">
        <v>47</v>
      </c>
      <c r="E35" s="2">
        <v>900</v>
      </c>
      <c r="F35" s="2">
        <v>90095</v>
      </c>
      <c r="G35" s="6">
        <v>9300</v>
      </c>
      <c r="H35" s="7">
        <v>9275</v>
      </c>
      <c r="I35" s="7">
        <f t="shared" si="0"/>
        <v>99.731182795698928</v>
      </c>
    </row>
    <row r="36" spans="2:9" ht="55.5" customHeight="1">
      <c r="B36" s="2" t="s">
        <v>29</v>
      </c>
      <c r="C36" s="18" t="s">
        <v>98</v>
      </c>
      <c r="D36" s="2" t="s">
        <v>47</v>
      </c>
      <c r="E36" s="2">
        <v>900</v>
      </c>
      <c r="F36" s="2">
        <v>90095</v>
      </c>
      <c r="G36" s="6">
        <v>17505</v>
      </c>
      <c r="H36" s="7">
        <v>17271.66</v>
      </c>
      <c r="I36" s="7">
        <f t="shared" si="0"/>
        <v>98.667009425878319</v>
      </c>
    </row>
    <row r="37" spans="2:9" ht="57.75" customHeight="1">
      <c r="B37" s="2" t="s">
        <v>30</v>
      </c>
      <c r="C37" s="18" t="s">
        <v>99</v>
      </c>
      <c r="D37" s="2" t="s">
        <v>47</v>
      </c>
      <c r="E37" s="2">
        <v>900</v>
      </c>
      <c r="F37" s="2">
        <v>90095</v>
      </c>
      <c r="G37" s="6">
        <v>13682</v>
      </c>
      <c r="H37" s="7">
        <v>12759.6</v>
      </c>
      <c r="I37" s="7">
        <f t="shared" si="0"/>
        <v>93.25829557082298</v>
      </c>
    </row>
    <row r="38" spans="2:9" ht="54" customHeight="1">
      <c r="B38" s="2" t="s">
        <v>31</v>
      </c>
      <c r="C38" s="18" t="s">
        <v>100</v>
      </c>
      <c r="D38" s="2" t="s">
        <v>47</v>
      </c>
      <c r="E38" s="2">
        <v>900</v>
      </c>
      <c r="F38" s="2">
        <v>90095</v>
      </c>
      <c r="G38" s="6">
        <v>7800</v>
      </c>
      <c r="H38" s="7">
        <v>7749</v>
      </c>
      <c r="I38" s="7">
        <f t="shared" si="0"/>
        <v>99.346153846153854</v>
      </c>
    </row>
    <row r="39" spans="2:9" ht="37.5" customHeight="1">
      <c r="B39" s="2" t="s">
        <v>32</v>
      </c>
      <c r="C39" s="18" t="s">
        <v>101</v>
      </c>
      <c r="D39" s="2" t="s">
        <v>47</v>
      </c>
      <c r="E39" s="2">
        <v>900</v>
      </c>
      <c r="F39" s="2">
        <v>90095</v>
      </c>
      <c r="G39" s="6">
        <v>18894</v>
      </c>
      <c r="H39" s="7">
        <v>15473.49</v>
      </c>
      <c r="I39" s="7">
        <f t="shared" si="0"/>
        <v>81.896316290885991</v>
      </c>
    </row>
    <row r="40" spans="2:9" ht="42.75" customHeight="1">
      <c r="B40" s="2" t="s">
        <v>33</v>
      </c>
      <c r="C40" s="18" t="s">
        <v>102</v>
      </c>
      <c r="D40" s="2" t="s">
        <v>47</v>
      </c>
      <c r="E40" s="2">
        <v>900</v>
      </c>
      <c r="F40" s="2">
        <v>90095</v>
      </c>
      <c r="G40" s="6">
        <v>13291</v>
      </c>
      <c r="H40" s="7">
        <v>13250.6</v>
      </c>
      <c r="I40" s="7">
        <f t="shared" si="0"/>
        <v>99.696034910841931</v>
      </c>
    </row>
    <row r="41" spans="2:9" ht="37.5" customHeight="1">
      <c r="B41" s="2" t="s">
        <v>34</v>
      </c>
      <c r="C41" s="18" t="s">
        <v>103</v>
      </c>
      <c r="D41" s="2" t="s">
        <v>47</v>
      </c>
      <c r="E41" s="2">
        <v>900</v>
      </c>
      <c r="F41" s="2">
        <v>90095</v>
      </c>
      <c r="G41" s="6">
        <v>14120</v>
      </c>
      <c r="H41" s="7">
        <v>12133</v>
      </c>
      <c r="I41" s="7">
        <f t="shared" si="0"/>
        <v>85.927762039660067</v>
      </c>
    </row>
    <row r="42" spans="2:9" ht="48.75" customHeight="1">
      <c r="B42" s="2" t="s">
        <v>35</v>
      </c>
      <c r="C42" s="18" t="s">
        <v>104</v>
      </c>
      <c r="D42" s="2" t="s">
        <v>47</v>
      </c>
      <c r="E42" s="2">
        <v>900</v>
      </c>
      <c r="F42" s="2">
        <v>90095</v>
      </c>
      <c r="G42" s="6">
        <v>13044</v>
      </c>
      <c r="H42" s="7">
        <v>12251.7</v>
      </c>
      <c r="I42" s="7">
        <f t="shared" si="0"/>
        <v>93.925942962281511</v>
      </c>
    </row>
    <row r="43" spans="2:9" ht="38.25">
      <c r="B43" s="2" t="s">
        <v>36</v>
      </c>
      <c r="C43" s="18" t="s">
        <v>105</v>
      </c>
      <c r="D43" s="2" t="s">
        <v>47</v>
      </c>
      <c r="E43" s="2">
        <v>900</v>
      </c>
      <c r="F43" s="2">
        <v>90095</v>
      </c>
      <c r="G43" s="6">
        <v>10000</v>
      </c>
      <c r="H43" s="7">
        <v>8148.75</v>
      </c>
      <c r="I43" s="7">
        <f t="shared" si="0"/>
        <v>81.487499999999997</v>
      </c>
    </row>
    <row r="44" spans="2:9" ht="47.25" customHeight="1">
      <c r="B44" s="2" t="s">
        <v>37</v>
      </c>
      <c r="C44" s="18" t="s">
        <v>106</v>
      </c>
      <c r="D44" s="2" t="s">
        <v>47</v>
      </c>
      <c r="E44" s="2">
        <v>900</v>
      </c>
      <c r="F44" s="2">
        <v>90095</v>
      </c>
      <c r="G44" s="6">
        <v>15000</v>
      </c>
      <c r="H44" s="7">
        <v>14400</v>
      </c>
      <c r="I44" s="7">
        <f t="shared" si="0"/>
        <v>96</v>
      </c>
    </row>
    <row r="45" spans="2:9" ht="16.5" customHeight="1">
      <c r="B45" s="29" t="s">
        <v>55</v>
      </c>
      <c r="C45" s="30"/>
      <c r="D45" s="30"/>
      <c r="E45" s="30"/>
      <c r="F45" s="31"/>
      <c r="G45" s="27">
        <f>SUM(G32:G44)</f>
        <v>414049</v>
      </c>
      <c r="H45" s="12">
        <f>SUM(H32:H44)</f>
        <v>400290.25999999989</v>
      </c>
      <c r="I45" s="13">
        <f t="shared" si="0"/>
        <v>96.677026149078955</v>
      </c>
    </row>
    <row r="46" spans="2:9" ht="45.75" customHeight="1">
      <c r="B46" s="2" t="s">
        <v>38</v>
      </c>
      <c r="C46" s="18" t="s">
        <v>108</v>
      </c>
      <c r="D46" s="2" t="s">
        <v>47</v>
      </c>
      <c r="E46" s="2">
        <v>921</v>
      </c>
      <c r="F46" s="2">
        <v>92109</v>
      </c>
      <c r="G46" s="6">
        <v>13627</v>
      </c>
      <c r="H46" s="7">
        <v>13623.1</v>
      </c>
      <c r="I46" s="7">
        <f t="shared" si="0"/>
        <v>99.97138034783886</v>
      </c>
    </row>
    <row r="47" spans="2:9" ht="43.5" customHeight="1">
      <c r="B47" s="2" t="s">
        <v>39</v>
      </c>
      <c r="C47" s="18" t="s">
        <v>109</v>
      </c>
      <c r="D47" s="2" t="s">
        <v>47</v>
      </c>
      <c r="E47" s="2">
        <v>921</v>
      </c>
      <c r="F47" s="2">
        <v>92109</v>
      </c>
      <c r="G47" s="6">
        <v>10000</v>
      </c>
      <c r="H47" s="7">
        <v>9920</v>
      </c>
      <c r="I47" s="7">
        <f t="shared" si="0"/>
        <v>99.2</v>
      </c>
    </row>
    <row r="48" spans="2:9" ht="38.25">
      <c r="B48" s="2" t="s">
        <v>40</v>
      </c>
      <c r="C48" s="18" t="s">
        <v>110</v>
      </c>
      <c r="D48" s="2" t="s">
        <v>47</v>
      </c>
      <c r="E48" s="2">
        <v>921</v>
      </c>
      <c r="F48" s="2">
        <v>92109</v>
      </c>
      <c r="G48" s="6">
        <v>9907</v>
      </c>
      <c r="H48" s="7">
        <v>7221</v>
      </c>
      <c r="I48" s="7">
        <f t="shared" si="0"/>
        <v>72.887857070758059</v>
      </c>
    </row>
    <row r="49" spans="2:9" ht="33" customHeight="1">
      <c r="B49" s="2" t="s">
        <v>41</v>
      </c>
      <c r="C49" s="5" t="s">
        <v>111</v>
      </c>
      <c r="D49" s="2" t="s">
        <v>47</v>
      </c>
      <c r="E49" s="2">
        <v>921</v>
      </c>
      <c r="F49" s="2">
        <v>92109</v>
      </c>
      <c r="G49" s="6">
        <v>4500</v>
      </c>
      <c r="H49" s="7">
        <v>4493.8</v>
      </c>
      <c r="I49" s="7">
        <f t="shared" si="0"/>
        <v>99.862222222222229</v>
      </c>
    </row>
    <row r="50" spans="2:9" ht="18" customHeight="1">
      <c r="B50" s="29" t="s">
        <v>56</v>
      </c>
      <c r="C50" s="30"/>
      <c r="D50" s="30"/>
      <c r="E50" s="30"/>
      <c r="F50" s="31"/>
      <c r="G50" s="27">
        <f>SUM(G46:G49)</f>
        <v>38034</v>
      </c>
      <c r="H50" s="12">
        <f>SUM(H46:H49)</f>
        <v>35257.9</v>
      </c>
      <c r="I50" s="13">
        <f t="shared" si="0"/>
        <v>92.701004364515967</v>
      </c>
    </row>
    <row r="51" spans="2:9" ht="42" customHeight="1">
      <c r="B51" s="2" t="s">
        <v>42</v>
      </c>
      <c r="C51" s="18" t="s">
        <v>112</v>
      </c>
      <c r="D51" s="2" t="s">
        <v>47</v>
      </c>
      <c r="E51" s="2">
        <v>926</v>
      </c>
      <c r="F51" s="2">
        <v>92601</v>
      </c>
      <c r="G51" s="6">
        <v>350000</v>
      </c>
      <c r="H51" s="7">
        <v>309788.52</v>
      </c>
      <c r="I51" s="7">
        <f t="shared" si="0"/>
        <v>88.511005714285716</v>
      </c>
    </row>
    <row r="52" spans="2:9" ht="42" customHeight="1">
      <c r="B52" s="2" t="s">
        <v>43</v>
      </c>
      <c r="C52" s="18" t="s">
        <v>113</v>
      </c>
      <c r="D52" s="2" t="s">
        <v>47</v>
      </c>
      <c r="E52" s="2">
        <v>926</v>
      </c>
      <c r="F52" s="2">
        <v>92601</v>
      </c>
      <c r="G52" s="6">
        <v>12260</v>
      </c>
      <c r="H52" s="7">
        <v>11598</v>
      </c>
      <c r="I52" s="7">
        <f t="shared" si="0"/>
        <v>94.600326264274059</v>
      </c>
    </row>
    <row r="53" spans="2:9" ht="67.5" customHeight="1">
      <c r="B53" s="2" t="s">
        <v>44</v>
      </c>
      <c r="C53" s="18" t="s">
        <v>114</v>
      </c>
      <c r="D53" s="2" t="s">
        <v>47</v>
      </c>
      <c r="E53" s="2">
        <v>926</v>
      </c>
      <c r="F53" s="2">
        <v>92601</v>
      </c>
      <c r="G53" s="6">
        <v>22413</v>
      </c>
      <c r="H53" s="7">
        <v>21825</v>
      </c>
      <c r="I53" s="7">
        <f t="shared" si="0"/>
        <v>97.376522553874977</v>
      </c>
    </row>
    <row r="54" spans="2:9" ht="21.75" customHeight="1">
      <c r="B54" s="29" t="s">
        <v>57</v>
      </c>
      <c r="C54" s="30"/>
      <c r="D54" s="30"/>
      <c r="E54" s="30"/>
      <c r="F54" s="31"/>
      <c r="G54" s="27">
        <f>SUM(G51:G53)</f>
        <v>384673</v>
      </c>
      <c r="H54" s="12">
        <f>SUM(H51:H53)</f>
        <v>343211.52000000002</v>
      </c>
      <c r="I54" s="13">
        <f>H54/G54*100</f>
        <v>89.22162979985599</v>
      </c>
    </row>
    <row r="55" spans="2:9" ht="21.75" customHeight="1">
      <c r="B55" s="29" t="s">
        <v>58</v>
      </c>
      <c r="C55" s="30"/>
      <c r="D55" s="30"/>
      <c r="E55" s="30"/>
      <c r="F55" s="31"/>
      <c r="G55" s="27">
        <f>G11+G14+G16+G20+G29+G31+G45+G50+G54</f>
        <v>2356616</v>
      </c>
      <c r="H55" s="12">
        <f>H11+H14+H16+H20+H29+H31+H45+H50+H54</f>
        <v>1391946.3199999998</v>
      </c>
      <c r="I55" s="13">
        <f>H55/G55*100</f>
        <v>59.065470148721722</v>
      </c>
    </row>
    <row r="56" spans="2:9" ht="30.75" customHeight="1">
      <c r="B56" s="29" t="s">
        <v>59</v>
      </c>
      <c r="C56" s="30"/>
      <c r="D56" s="30"/>
      <c r="E56" s="30"/>
      <c r="F56" s="30"/>
      <c r="G56" s="30"/>
      <c r="H56" s="30"/>
      <c r="I56" s="31"/>
    </row>
    <row r="57" spans="2:9" ht="45" customHeight="1">
      <c r="B57" s="2" t="s">
        <v>9</v>
      </c>
      <c r="C57" s="18" t="s">
        <v>115</v>
      </c>
      <c r="D57" s="2" t="s">
        <v>47</v>
      </c>
      <c r="E57" s="28" t="s">
        <v>116</v>
      </c>
      <c r="F57" s="28" t="s">
        <v>117</v>
      </c>
      <c r="G57" s="6">
        <v>1200000</v>
      </c>
      <c r="H57" s="7">
        <v>1200000</v>
      </c>
      <c r="I57" s="7">
        <f>H57/G57*100</f>
        <v>100</v>
      </c>
    </row>
    <row r="58" spans="2:9" ht="19.5" customHeight="1">
      <c r="B58" s="29" t="s">
        <v>73</v>
      </c>
      <c r="C58" s="30"/>
      <c r="D58" s="30"/>
      <c r="E58" s="30"/>
      <c r="F58" s="31"/>
      <c r="G58" s="10">
        <f>SUM(G57)</f>
        <v>1200000</v>
      </c>
      <c r="H58" s="13">
        <f>SUM(H57)</f>
        <v>1200000</v>
      </c>
      <c r="I58" s="13">
        <f t="shared" ref="I58:I81" si="2">H58/G58*100</f>
        <v>100</v>
      </c>
    </row>
    <row r="59" spans="2:9" ht="37.5" customHeight="1">
      <c r="B59" s="2" t="s">
        <v>10</v>
      </c>
      <c r="C59" s="4" t="s">
        <v>118</v>
      </c>
      <c r="D59" s="2" t="s">
        <v>47</v>
      </c>
      <c r="E59" s="14">
        <v>600</v>
      </c>
      <c r="F59" s="14">
        <v>60016</v>
      </c>
      <c r="G59" s="6">
        <v>474800</v>
      </c>
      <c r="H59" s="7">
        <v>384918.29</v>
      </c>
      <c r="I59" s="7">
        <f t="shared" si="2"/>
        <v>81.069564026958716</v>
      </c>
    </row>
    <row r="60" spans="2:9" ht="46.5" customHeight="1">
      <c r="B60" s="2" t="s">
        <v>11</v>
      </c>
      <c r="C60" s="5" t="s">
        <v>119</v>
      </c>
      <c r="D60" s="2" t="s">
        <v>47</v>
      </c>
      <c r="E60" s="14">
        <v>600</v>
      </c>
      <c r="F60" s="14">
        <v>60016</v>
      </c>
      <c r="G60" s="6">
        <v>1035718</v>
      </c>
      <c r="H60" s="7">
        <v>1035717.71</v>
      </c>
      <c r="I60" s="7">
        <f t="shared" si="2"/>
        <v>99.999972000100414</v>
      </c>
    </row>
    <row r="61" spans="2:9" ht="31.5" customHeight="1">
      <c r="B61" s="2" t="s">
        <v>12</v>
      </c>
      <c r="C61" s="5" t="s">
        <v>60</v>
      </c>
      <c r="D61" s="2" t="s">
        <v>47</v>
      </c>
      <c r="E61" s="14">
        <v>600</v>
      </c>
      <c r="F61" s="14">
        <v>60016</v>
      </c>
      <c r="G61" s="6">
        <v>4316354</v>
      </c>
      <c r="H61" s="7">
        <v>4309523.5599999996</v>
      </c>
      <c r="I61" s="7">
        <f t="shared" si="2"/>
        <v>99.841754406612608</v>
      </c>
    </row>
    <row r="62" spans="2:9" ht="43.5" customHeight="1">
      <c r="B62" s="2" t="s">
        <v>13</v>
      </c>
      <c r="C62" s="5" t="s">
        <v>61</v>
      </c>
      <c r="D62" s="2" t="s">
        <v>47</v>
      </c>
      <c r="E62" s="14">
        <v>600</v>
      </c>
      <c r="F62" s="14">
        <v>60095</v>
      </c>
      <c r="G62" s="6">
        <v>380000</v>
      </c>
      <c r="H62" s="7">
        <v>379673.03</v>
      </c>
      <c r="I62" s="7">
        <f t="shared" si="2"/>
        <v>99.913955263157902</v>
      </c>
    </row>
    <row r="63" spans="2:9" ht="22.5" customHeight="1">
      <c r="B63" s="29" t="s">
        <v>49</v>
      </c>
      <c r="C63" s="30"/>
      <c r="D63" s="30"/>
      <c r="E63" s="30"/>
      <c r="F63" s="31"/>
      <c r="G63" s="10">
        <f>SUM(G59:G62)</f>
        <v>6206872</v>
      </c>
      <c r="H63" s="13">
        <f>SUM(H59:H62)</f>
        <v>6109832.5899999999</v>
      </c>
      <c r="I63" s="13">
        <f t="shared" si="2"/>
        <v>98.436581099143012</v>
      </c>
    </row>
    <row r="64" spans="2:9" ht="63.75">
      <c r="B64" s="2" t="s">
        <v>14</v>
      </c>
      <c r="C64" s="18" t="s">
        <v>62</v>
      </c>
      <c r="D64" s="2" t="s">
        <v>47</v>
      </c>
      <c r="E64" s="14">
        <v>630</v>
      </c>
      <c r="F64" s="14">
        <v>63003</v>
      </c>
      <c r="G64" s="6">
        <v>118000</v>
      </c>
      <c r="H64" s="7">
        <v>117394.85</v>
      </c>
      <c r="I64" s="7">
        <f t="shared" si="2"/>
        <v>99.487161016949159</v>
      </c>
    </row>
    <row r="65" spans="2:9">
      <c r="B65" s="29" t="s">
        <v>50</v>
      </c>
      <c r="C65" s="30"/>
      <c r="D65" s="30"/>
      <c r="E65" s="30"/>
      <c r="F65" s="31"/>
      <c r="G65" s="10">
        <f>SUM(G64)</f>
        <v>118000</v>
      </c>
      <c r="H65" s="13">
        <f>SUM(H64)</f>
        <v>117394.85</v>
      </c>
      <c r="I65" s="13">
        <f t="shared" si="2"/>
        <v>99.487161016949159</v>
      </c>
    </row>
    <row r="66" spans="2:9" ht="25.5">
      <c r="B66" s="2" t="s">
        <v>15</v>
      </c>
      <c r="C66" s="18" t="s">
        <v>63</v>
      </c>
      <c r="D66" s="2" t="s">
        <v>47</v>
      </c>
      <c r="E66" s="14">
        <v>700</v>
      </c>
      <c r="F66" s="14">
        <v>70005</v>
      </c>
      <c r="G66" s="6">
        <v>1000000</v>
      </c>
      <c r="H66" s="7">
        <v>1000000</v>
      </c>
      <c r="I66" s="7">
        <f t="shared" si="2"/>
        <v>100</v>
      </c>
    </row>
    <row r="67" spans="2:9" ht="38.25">
      <c r="B67" s="2" t="s">
        <v>16</v>
      </c>
      <c r="C67" s="5" t="s">
        <v>64</v>
      </c>
      <c r="D67" s="2" t="s">
        <v>47</v>
      </c>
      <c r="E67" s="14">
        <v>700</v>
      </c>
      <c r="F67" s="14">
        <v>70095</v>
      </c>
      <c r="G67" s="6">
        <v>51500</v>
      </c>
      <c r="H67" s="7">
        <v>46981.5</v>
      </c>
      <c r="I67" s="7">
        <f t="shared" si="2"/>
        <v>91.226213592233009</v>
      </c>
    </row>
    <row r="68" spans="2:9" ht="19.5" customHeight="1">
      <c r="B68" s="29" t="s">
        <v>51</v>
      </c>
      <c r="C68" s="30"/>
      <c r="D68" s="30"/>
      <c r="E68" s="30"/>
      <c r="F68" s="31"/>
      <c r="G68" s="10">
        <f>SUM(G66:G67)</f>
        <v>1051500</v>
      </c>
      <c r="H68" s="13">
        <f>SUM(H66:H67)</f>
        <v>1046981.5</v>
      </c>
      <c r="I68" s="13">
        <f t="shared" si="2"/>
        <v>99.570280551592958</v>
      </c>
    </row>
    <row r="69" spans="2:9" ht="38.25">
      <c r="B69" s="2" t="s">
        <v>72</v>
      </c>
      <c r="C69" s="5" t="s">
        <v>65</v>
      </c>
      <c r="D69" s="2" t="s">
        <v>47</v>
      </c>
      <c r="E69" s="14">
        <v>720</v>
      </c>
      <c r="F69" s="14">
        <v>72095</v>
      </c>
      <c r="G69" s="6">
        <v>37500</v>
      </c>
      <c r="H69" s="7">
        <v>0</v>
      </c>
      <c r="I69" s="7">
        <f t="shared" si="2"/>
        <v>0</v>
      </c>
    </row>
    <row r="70" spans="2:9" ht="21.75" customHeight="1">
      <c r="B70" s="29" t="s">
        <v>52</v>
      </c>
      <c r="C70" s="30"/>
      <c r="D70" s="30"/>
      <c r="E70" s="30"/>
      <c r="F70" s="31"/>
      <c r="G70" s="10">
        <f>SUM(G69)</f>
        <v>37500</v>
      </c>
      <c r="H70" s="13">
        <f>SUM(H69)</f>
        <v>0</v>
      </c>
      <c r="I70" s="13">
        <f t="shared" si="2"/>
        <v>0</v>
      </c>
    </row>
    <row r="71" spans="2:9" ht="31.5" customHeight="1">
      <c r="B71" s="2" t="s">
        <v>17</v>
      </c>
      <c r="C71" s="18" t="s">
        <v>66</v>
      </c>
      <c r="D71" s="2" t="s">
        <v>47</v>
      </c>
      <c r="E71" s="14">
        <v>750</v>
      </c>
      <c r="F71" s="14">
        <v>75023</v>
      </c>
      <c r="G71" s="6">
        <v>193300</v>
      </c>
      <c r="H71" s="7">
        <v>193215.87</v>
      </c>
      <c r="I71" s="7">
        <f t="shared" si="2"/>
        <v>99.956476978789439</v>
      </c>
    </row>
    <row r="72" spans="2:9" ht="21" customHeight="1">
      <c r="B72" s="29" t="s">
        <v>74</v>
      </c>
      <c r="C72" s="30"/>
      <c r="D72" s="30"/>
      <c r="E72" s="30"/>
      <c r="F72" s="31"/>
      <c r="G72" s="10">
        <f>SUM(G71)</f>
        <v>193300</v>
      </c>
      <c r="H72" s="13">
        <f>SUM(H71)</f>
        <v>193215.87</v>
      </c>
      <c r="I72" s="13">
        <f t="shared" si="2"/>
        <v>99.956476978789439</v>
      </c>
    </row>
    <row r="73" spans="2:9" ht="41.25" customHeight="1">
      <c r="B73" s="2" t="s">
        <v>18</v>
      </c>
      <c r="C73" s="18" t="s">
        <v>67</v>
      </c>
      <c r="D73" s="2" t="s">
        <v>47</v>
      </c>
      <c r="E73" s="14">
        <v>900</v>
      </c>
      <c r="F73" s="14">
        <v>90001</v>
      </c>
      <c r="G73" s="6">
        <v>50000</v>
      </c>
      <c r="H73" s="7">
        <v>7011</v>
      </c>
      <c r="I73" s="7">
        <f t="shared" si="2"/>
        <v>14.022000000000002</v>
      </c>
    </row>
    <row r="74" spans="2:9" ht="41.25" customHeight="1">
      <c r="B74" s="2" t="s">
        <v>19</v>
      </c>
      <c r="C74" s="18" t="s">
        <v>70</v>
      </c>
      <c r="D74" s="2" t="s">
        <v>47</v>
      </c>
      <c r="E74" s="14">
        <v>900</v>
      </c>
      <c r="F74" s="14">
        <v>90002</v>
      </c>
      <c r="G74" s="6">
        <v>641562</v>
      </c>
      <c r="H74" s="7">
        <v>635952.24</v>
      </c>
      <c r="I74" s="7">
        <f t="shared" si="2"/>
        <v>99.125609060386992</v>
      </c>
    </row>
    <row r="75" spans="2:9" ht="38.25">
      <c r="B75" s="2" t="s">
        <v>20</v>
      </c>
      <c r="C75" s="18" t="s">
        <v>68</v>
      </c>
      <c r="D75" s="2" t="s">
        <v>47</v>
      </c>
      <c r="E75" s="14">
        <v>900</v>
      </c>
      <c r="F75" s="14">
        <v>90095</v>
      </c>
      <c r="G75" s="6">
        <v>45000</v>
      </c>
      <c r="H75" s="7">
        <v>25</v>
      </c>
      <c r="I75" s="7">
        <f t="shared" si="2"/>
        <v>5.5555555555555552E-2</v>
      </c>
    </row>
    <row r="76" spans="2:9" ht="25.5">
      <c r="B76" s="2" t="s">
        <v>21</v>
      </c>
      <c r="C76" s="5" t="s">
        <v>69</v>
      </c>
      <c r="D76" s="2" t="s">
        <v>47</v>
      </c>
      <c r="E76" s="14">
        <v>900</v>
      </c>
      <c r="F76" s="14">
        <v>90015</v>
      </c>
      <c r="G76" s="6">
        <v>192787</v>
      </c>
      <c r="H76" s="7">
        <v>157026.51999999999</v>
      </c>
      <c r="I76" s="7">
        <f t="shared" si="2"/>
        <v>81.450782469772335</v>
      </c>
    </row>
    <row r="77" spans="2:9" ht="16.5" customHeight="1">
      <c r="B77" s="29" t="s">
        <v>55</v>
      </c>
      <c r="C77" s="30"/>
      <c r="D77" s="30"/>
      <c r="E77" s="30"/>
      <c r="F77" s="31"/>
      <c r="G77" s="10">
        <f>SUM(G73:G76)</f>
        <v>929349</v>
      </c>
      <c r="H77" s="13">
        <f>SUM(H73:H76)</f>
        <v>800014.76</v>
      </c>
      <c r="I77" s="13">
        <f t="shared" si="2"/>
        <v>86.083350818691358</v>
      </c>
    </row>
    <row r="78" spans="2:9" ht="30" customHeight="1">
      <c r="B78" s="2" t="s">
        <v>22</v>
      </c>
      <c r="C78" s="18" t="s">
        <v>71</v>
      </c>
      <c r="D78" s="2" t="s">
        <v>47</v>
      </c>
      <c r="E78" s="14">
        <v>921</v>
      </c>
      <c r="F78" s="14">
        <v>92120</v>
      </c>
      <c r="G78" s="6">
        <v>940000</v>
      </c>
      <c r="H78" s="7">
        <v>559054.63</v>
      </c>
      <c r="I78" s="7">
        <f t="shared" si="2"/>
        <v>59.473896808510638</v>
      </c>
    </row>
    <row r="79" spans="2:9" ht="16.5" customHeight="1">
      <c r="B79" s="29" t="s">
        <v>56</v>
      </c>
      <c r="C79" s="30"/>
      <c r="D79" s="30"/>
      <c r="E79" s="30"/>
      <c r="F79" s="31"/>
      <c r="G79" s="10">
        <f>SUM(G78)</f>
        <v>940000</v>
      </c>
      <c r="H79" s="13">
        <f>SUM(H78)</f>
        <v>559054.63</v>
      </c>
      <c r="I79" s="13">
        <f t="shared" si="2"/>
        <v>59.473896808510638</v>
      </c>
    </row>
    <row r="80" spans="2:9" ht="21" customHeight="1">
      <c r="B80" s="38" t="s">
        <v>75</v>
      </c>
      <c r="C80" s="39"/>
      <c r="D80" s="39"/>
      <c r="E80" s="39"/>
      <c r="F80" s="40"/>
      <c r="G80" s="8">
        <f>G79+G77+G72+G70+G68+G65+G63+G58</f>
        <v>10676521</v>
      </c>
      <c r="H80" s="9">
        <f>H79+H77+H72+H70+H68+H65+H63+H58</f>
        <v>10026494.199999999</v>
      </c>
      <c r="I80" s="13">
        <f t="shared" si="2"/>
        <v>93.911623458615395</v>
      </c>
    </row>
    <row r="81" spans="2:9" ht="21" customHeight="1">
      <c r="B81" s="32"/>
      <c r="C81" s="33"/>
      <c r="D81" s="33"/>
      <c r="E81" s="33"/>
      <c r="F81" s="34"/>
      <c r="G81" s="10">
        <f>G80+G55</f>
        <v>13033137</v>
      </c>
      <c r="H81" s="13">
        <f>H80+H55</f>
        <v>11418440.52</v>
      </c>
      <c r="I81" s="13">
        <f t="shared" si="2"/>
        <v>87.610837820549264</v>
      </c>
    </row>
  </sheetData>
  <mergeCells count="25">
    <mergeCell ref="G1:I1"/>
    <mergeCell ref="B2:C2"/>
    <mergeCell ref="B4:I4"/>
    <mergeCell ref="B80:F80"/>
    <mergeCell ref="B55:F55"/>
    <mergeCell ref="B56:I56"/>
    <mergeCell ref="B58:F58"/>
    <mergeCell ref="B63:F63"/>
    <mergeCell ref="B65:F65"/>
    <mergeCell ref="B8:I8"/>
    <mergeCell ref="B11:F11"/>
    <mergeCell ref="B14:F14"/>
    <mergeCell ref="B50:F50"/>
    <mergeCell ref="B16:F16"/>
    <mergeCell ref="B54:F54"/>
    <mergeCell ref="B20:F20"/>
    <mergeCell ref="B29:F29"/>
    <mergeCell ref="B31:F31"/>
    <mergeCell ref="B45:F45"/>
    <mergeCell ref="B81:F81"/>
    <mergeCell ref="B68:F68"/>
    <mergeCell ref="B70:F70"/>
    <mergeCell ref="B72:F72"/>
    <mergeCell ref="B77:F77"/>
    <mergeCell ref="B79:F79"/>
  </mergeCells>
  <pageMargins left="0.70866141732283472" right="0.70866141732283472" top="0.98425196850393704" bottom="0.7086614173228347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2014-03-27T06:53:18Z</dcterms:modified>
</cp:coreProperties>
</file>