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</sheets>
  <calcPr calcId="152511"/>
</workbook>
</file>

<file path=xl/calcChain.xml><?xml version="1.0" encoding="utf-8"?>
<calcChain xmlns="http://schemas.openxmlformats.org/spreadsheetml/2006/main">
  <c r="D9" i="1" l="1"/>
  <c r="C9" i="1"/>
  <c r="D13" i="1"/>
  <c r="C13" i="1"/>
  <c r="D8" i="1"/>
  <c r="C8" i="1"/>
  <c r="K4" i="1" l="1"/>
  <c r="K5" i="1"/>
  <c r="K6" i="1"/>
  <c r="K7" i="1"/>
  <c r="K8" i="1"/>
  <c r="K9" i="1"/>
  <c r="K10" i="1"/>
  <c r="K11" i="1"/>
  <c r="K12" i="1"/>
  <c r="K13" i="1"/>
  <c r="K3" i="1"/>
  <c r="J4" i="1"/>
  <c r="J5" i="1"/>
  <c r="J6" i="1"/>
  <c r="J7" i="1"/>
  <c r="J8" i="1"/>
  <c r="J9" i="1"/>
  <c r="J10" i="1"/>
  <c r="J11" i="1"/>
  <c r="J12" i="1"/>
  <c r="J13" i="1"/>
  <c r="J3" i="1"/>
  <c r="I4" i="1"/>
  <c r="I5" i="1"/>
  <c r="I6" i="1"/>
  <c r="I7" i="1"/>
  <c r="I8" i="1"/>
  <c r="I9" i="1"/>
  <c r="I10" i="1"/>
  <c r="I11" i="1"/>
  <c r="I12" i="1"/>
  <c r="I13" i="1"/>
  <c r="I3" i="1"/>
  <c r="D11" i="1"/>
  <c r="C11" i="1"/>
  <c r="D3" i="1"/>
  <c r="C3" i="1"/>
  <c r="I14" i="1" l="1"/>
  <c r="J16" i="1" s="1"/>
  <c r="K14" i="1"/>
  <c r="J14" i="1"/>
  <c r="I16" i="1" l="1"/>
  <c r="J18" i="1"/>
  <c r="I18" i="1"/>
  <c r="J17" i="1"/>
  <c r="I17" i="1"/>
  <c r="F38" i="2"/>
  <c r="J36" i="2"/>
  <c r="C36" i="2"/>
</calcChain>
</file>

<file path=xl/sharedStrings.xml><?xml version="1.0" encoding="utf-8"?>
<sst xmlns="http://schemas.openxmlformats.org/spreadsheetml/2006/main" count="26" uniqueCount="26">
  <si>
    <t>Zadanie</t>
  </si>
  <si>
    <t>Emisja Całkowita CO2</t>
  </si>
  <si>
    <t>Redukcja %</t>
  </si>
  <si>
    <t>OZE %</t>
  </si>
  <si>
    <t>Roczna oszczędność energii [MWh/rok]</t>
  </si>
  <si>
    <t>Roczne zwiększenie produkcji energii z OZE [MWh/rok]</t>
  </si>
  <si>
    <t>Roczne zmniejszenie emisji CO2 [MgCO2/rok]</t>
  </si>
  <si>
    <t>zużycie końcowe MWh</t>
  </si>
  <si>
    <t>RAZEM</t>
  </si>
  <si>
    <t>obecne zużycie OZE</t>
  </si>
  <si>
    <t>zużycie energi końcowowej</t>
  </si>
  <si>
    <t>udział OZE</t>
  </si>
  <si>
    <t>emisja</t>
  </si>
  <si>
    <t xml:space="preserve">% różnicy </t>
  </si>
  <si>
    <t>Akcje informacyjne dla mieszkańców dotyczące dobrych praktyk w zakresie gospodarki niskoemisyjnej.</t>
  </si>
  <si>
    <t>Lekcje edukacyjne dla dzieci i młodzieży w zakresie dbania o jakość powietrza.</t>
  </si>
  <si>
    <t>Budowa i przebudowa dróg na terenie Gminy Garbatka Letnisko (uszczegółowienie pod tabelą).</t>
  </si>
  <si>
    <t>Wymiana pieców wraz z instalacją na efektywniejszą w budynkach użyteczności publicznej, w tym w budynku świetlicy w Garbatce-Letnisko i w budynku w miejscowości Bąkowiec.</t>
  </si>
  <si>
    <t>Budowa sieci kanalizacyjnej w miejscowości Garbatka Długa.</t>
  </si>
  <si>
    <t>Budowa przydomowych oczyszczalni ścieków w miejscowościach: Bogucin, Anielin, Garbatka-Nowa, Garbatka Zbyczyn.</t>
  </si>
  <si>
    <t>Wymiana urządzeń biurowych w budynkach użyteczności publicznej na sprzęt energooszczędny.</t>
  </si>
  <si>
    <t>Termomodernizacja wraz z instalacją OZE budynków mieszkalnych, usługowych, biurowych, przemysłowych itp. Na terenie Gminy Garbatka-Letnisko.</t>
  </si>
  <si>
    <t>Termomodernizacja wraz z montażem instalacji OZE, budynków użyteczności publicznej, w tym obiektu Urzędu Gminy na ul. Spacerowej.</t>
  </si>
  <si>
    <t>Zadania do PGN dla Gminy Garbatka-Letnisko</t>
  </si>
  <si>
    <t>Modernizacja oświetlenia ulicznego (40% obecnych lamp).</t>
  </si>
  <si>
    <t>Termomodernizacja budynku użyteczności publicznej w Bąkowcu.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</si>
</sst>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4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4" fontId="0" fillId="0" borderId="0" xfId="0" applyNumberForma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4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64" fontId="0" fillId="0" borderId="0" xfId="0" applyNumberFormat="1" applyFont="1" applyAlignment="1">
      <alignment horizontal="center" vertical="center" wrapText="1"/>
    </xf>
    <xf numFmtId="3" fontId="0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="75" zoomScaleNormal="75" workbookViewId="0">
      <pane ySplit="2" topLeftCell="A3" activePane="bottomLeft" state="frozen"/>
      <selection pane="bottomLeft" activeCell="C3" sqref="C3"/>
    </sheetView>
  </sheetViews>
  <sheetFormatPr defaultRowHeight="15" x14ac:dyDescent="0.25"/>
  <cols>
    <col min="2" max="2" width="71.5703125" style="2" customWidth="1"/>
    <col min="3" max="6" width="22.5703125" style="7" customWidth="1"/>
    <col min="7" max="7" width="22" style="19" customWidth="1"/>
    <col min="8" max="8" width="15.7109375" style="10" customWidth="1"/>
    <col min="9" max="9" width="16.140625" style="10" customWidth="1"/>
    <col min="10" max="10" width="22" style="7" customWidth="1"/>
    <col min="11" max="11" width="24" style="7" customWidth="1"/>
    <col min="12" max="12" width="8.7109375" style="9"/>
  </cols>
  <sheetData>
    <row r="1" spans="1:12" ht="42.95" customHeight="1" x14ac:dyDescent="0.25">
      <c r="B1" s="43" t="s">
        <v>23</v>
      </c>
      <c r="C1" s="44"/>
      <c r="D1" s="44"/>
    </row>
    <row r="2" spans="1:12" s="1" customFormat="1" ht="68.099999999999994" customHeight="1" x14ac:dyDescent="0.25">
      <c r="A2" s="21"/>
      <c r="B2" s="22" t="s">
        <v>0</v>
      </c>
      <c r="C2" s="23" t="s">
        <v>1</v>
      </c>
      <c r="D2" s="23" t="s">
        <v>7</v>
      </c>
      <c r="E2" s="23" t="s">
        <v>9</v>
      </c>
      <c r="F2" s="24">
        <v>1</v>
      </c>
      <c r="G2" s="25" t="s">
        <v>2</v>
      </c>
      <c r="H2" s="26" t="s">
        <v>3</v>
      </c>
      <c r="I2" s="26" t="s">
        <v>4</v>
      </c>
      <c r="J2" s="23" t="s">
        <v>5</v>
      </c>
      <c r="K2" s="23" t="s">
        <v>6</v>
      </c>
      <c r="L2" s="6"/>
    </row>
    <row r="3" spans="1:12" s="1" customFormat="1" ht="60" customHeight="1" x14ac:dyDescent="0.25">
      <c r="A3" s="21">
        <v>1</v>
      </c>
      <c r="B3" s="12" t="s">
        <v>24</v>
      </c>
      <c r="C3" s="27">
        <f>427*40%</f>
        <v>170.8</v>
      </c>
      <c r="D3" s="27">
        <f>358.5*40%</f>
        <v>143.4</v>
      </c>
      <c r="E3" s="27">
        <v>0</v>
      </c>
      <c r="F3" s="27">
        <v>100</v>
      </c>
      <c r="G3" s="25">
        <v>60</v>
      </c>
      <c r="H3" s="25">
        <v>0</v>
      </c>
      <c r="I3" s="25">
        <f>(D3*G3)/F3</f>
        <v>86.04</v>
      </c>
      <c r="J3" s="28">
        <f>((D3-E3)*H3)/F3</f>
        <v>0</v>
      </c>
      <c r="K3" s="28">
        <f>(C3*G3)/F3</f>
        <v>102.48</v>
      </c>
      <c r="L3" s="4"/>
    </row>
    <row r="4" spans="1:12" s="1" customFormat="1" ht="60" customHeight="1" x14ac:dyDescent="0.25">
      <c r="A4" s="21">
        <v>2</v>
      </c>
      <c r="B4" s="13" t="s">
        <v>25</v>
      </c>
      <c r="C4" s="25">
        <v>89.56</v>
      </c>
      <c r="D4" s="25">
        <v>262.64999999999998</v>
      </c>
      <c r="E4" s="25">
        <v>0</v>
      </c>
      <c r="F4" s="28">
        <v>100</v>
      </c>
      <c r="G4" s="25">
        <v>35</v>
      </c>
      <c r="H4" s="25">
        <v>0</v>
      </c>
      <c r="I4" s="25">
        <f t="shared" ref="I4:I13" si="0">(D4*G4)/F4</f>
        <v>91.927499999999995</v>
      </c>
      <c r="J4" s="28">
        <f t="shared" ref="J4:J13" si="1">((D4-E4)*H4)/F4</f>
        <v>0</v>
      </c>
      <c r="K4" s="28">
        <f t="shared" ref="K4:K13" si="2">(C4*G4)/F4</f>
        <v>31.346</v>
      </c>
      <c r="L4" s="4"/>
    </row>
    <row r="5" spans="1:12" s="11" customFormat="1" ht="60" customHeight="1" x14ac:dyDescent="0.25">
      <c r="A5" s="29">
        <v>3</v>
      </c>
      <c r="B5" s="20" t="s">
        <v>16</v>
      </c>
      <c r="C5" s="25">
        <v>16897.599999999999</v>
      </c>
      <c r="D5" s="25">
        <v>66403.7</v>
      </c>
      <c r="E5" s="25">
        <v>0</v>
      </c>
      <c r="F5" s="30">
        <v>100</v>
      </c>
      <c r="G5" s="25">
        <v>2</v>
      </c>
      <c r="H5" s="25">
        <v>0</v>
      </c>
      <c r="I5" s="25">
        <f t="shared" si="0"/>
        <v>1328.0739999999998</v>
      </c>
      <c r="J5" s="28">
        <f t="shared" si="1"/>
        <v>0</v>
      </c>
      <c r="K5" s="28">
        <f t="shared" si="2"/>
        <v>337.952</v>
      </c>
      <c r="L5" s="5"/>
    </row>
    <row r="6" spans="1:12" s="11" customFormat="1" ht="60" customHeight="1" x14ac:dyDescent="0.25">
      <c r="A6" s="29">
        <v>4</v>
      </c>
      <c r="B6" s="14" t="s">
        <v>17</v>
      </c>
      <c r="C6" s="41">
        <v>101.9</v>
      </c>
      <c r="D6" s="41">
        <v>298.8</v>
      </c>
      <c r="E6" s="41">
        <v>0</v>
      </c>
      <c r="F6" s="30">
        <v>100</v>
      </c>
      <c r="G6" s="25">
        <v>25</v>
      </c>
      <c r="H6" s="25">
        <v>10</v>
      </c>
      <c r="I6" s="25">
        <f t="shared" si="0"/>
        <v>74.7</v>
      </c>
      <c r="J6" s="28">
        <f t="shared" si="1"/>
        <v>29.88</v>
      </c>
      <c r="K6" s="28">
        <f t="shared" si="2"/>
        <v>25.475000000000001</v>
      </c>
      <c r="L6" s="5"/>
    </row>
    <row r="7" spans="1:12" s="11" customFormat="1" ht="60" customHeight="1" x14ac:dyDescent="0.25">
      <c r="A7" s="29">
        <v>5</v>
      </c>
      <c r="B7" s="14" t="s">
        <v>22</v>
      </c>
      <c r="C7" s="25">
        <v>1225.4000000000001</v>
      </c>
      <c r="D7" s="25">
        <v>2741.4</v>
      </c>
      <c r="E7" s="25">
        <v>0</v>
      </c>
      <c r="F7" s="30">
        <v>100</v>
      </c>
      <c r="G7" s="25">
        <v>35</v>
      </c>
      <c r="H7" s="25">
        <v>5</v>
      </c>
      <c r="I7" s="25">
        <f t="shared" si="0"/>
        <v>959.49</v>
      </c>
      <c r="J7" s="28">
        <f t="shared" si="1"/>
        <v>137.07</v>
      </c>
      <c r="K7" s="28">
        <f t="shared" si="2"/>
        <v>428.89</v>
      </c>
      <c r="L7" s="5"/>
    </row>
    <row r="8" spans="1:12" s="11" customFormat="1" ht="60" customHeight="1" x14ac:dyDescent="0.25">
      <c r="A8" s="29">
        <v>6</v>
      </c>
      <c r="B8" s="14" t="s">
        <v>18</v>
      </c>
      <c r="C8" s="25">
        <f>12138.2*90%</f>
        <v>10924.380000000001</v>
      </c>
      <c r="D8" s="25">
        <f>10191.5*90%</f>
        <v>9172.35</v>
      </c>
      <c r="E8" s="25">
        <v>0</v>
      </c>
      <c r="F8" s="30">
        <v>100</v>
      </c>
      <c r="G8" s="25">
        <v>2</v>
      </c>
      <c r="H8" s="25">
        <v>0.2</v>
      </c>
      <c r="I8" s="25">
        <f t="shared" si="0"/>
        <v>183.447</v>
      </c>
      <c r="J8" s="28">
        <f t="shared" si="1"/>
        <v>18.344700000000003</v>
      </c>
      <c r="K8" s="28">
        <f t="shared" si="2"/>
        <v>218.48760000000001</v>
      </c>
      <c r="L8" s="5"/>
    </row>
    <row r="9" spans="1:12" s="11" customFormat="1" ht="60" customHeight="1" x14ac:dyDescent="0.25">
      <c r="A9" s="29">
        <v>7</v>
      </c>
      <c r="B9" s="14" t="s">
        <v>19</v>
      </c>
      <c r="C9" s="30">
        <f>4870*5%</f>
        <v>243.5</v>
      </c>
      <c r="D9" s="30">
        <f>4089*5%</f>
        <v>204.45000000000002</v>
      </c>
      <c r="E9" s="30">
        <v>0</v>
      </c>
      <c r="F9" s="30">
        <v>100</v>
      </c>
      <c r="G9" s="25">
        <v>2</v>
      </c>
      <c r="H9" s="25">
        <v>0.2</v>
      </c>
      <c r="I9" s="25">
        <f t="shared" si="0"/>
        <v>4.0890000000000004</v>
      </c>
      <c r="J9" s="28">
        <f t="shared" si="1"/>
        <v>0.4089000000000001</v>
      </c>
      <c r="K9" s="28">
        <f t="shared" si="2"/>
        <v>4.87</v>
      </c>
      <c r="L9" s="5"/>
    </row>
    <row r="10" spans="1:12" s="11" customFormat="1" ht="60" customHeight="1" x14ac:dyDescent="0.25">
      <c r="A10" s="29">
        <v>8</v>
      </c>
      <c r="B10" s="14" t="s">
        <v>20</v>
      </c>
      <c r="C10" s="25">
        <v>758.8</v>
      </c>
      <c r="D10" s="25">
        <v>637.1</v>
      </c>
      <c r="E10" s="25">
        <v>0</v>
      </c>
      <c r="F10" s="30">
        <v>100</v>
      </c>
      <c r="G10" s="25">
        <v>30</v>
      </c>
      <c r="H10" s="25">
        <v>0</v>
      </c>
      <c r="I10" s="25">
        <f t="shared" si="0"/>
        <v>191.13</v>
      </c>
      <c r="J10" s="28">
        <f t="shared" si="1"/>
        <v>0</v>
      </c>
      <c r="K10" s="28">
        <f t="shared" si="2"/>
        <v>227.64</v>
      </c>
      <c r="L10" s="5"/>
    </row>
    <row r="11" spans="1:12" s="11" customFormat="1" ht="60" customHeight="1" x14ac:dyDescent="0.25">
      <c r="A11" s="29">
        <v>9</v>
      </c>
      <c r="B11" s="14" t="s">
        <v>14</v>
      </c>
      <c r="C11" s="25">
        <f>2650.1+9430.8+4897.5</f>
        <v>16978.400000000001</v>
      </c>
      <c r="D11" s="25">
        <f>4560.8+28056.3+8516</f>
        <v>41133.1</v>
      </c>
      <c r="E11" s="25">
        <v>11378.1</v>
      </c>
      <c r="F11" s="30">
        <v>100</v>
      </c>
      <c r="G11" s="25">
        <v>1</v>
      </c>
      <c r="H11" s="25">
        <v>0.5</v>
      </c>
      <c r="I11" s="25">
        <f t="shared" si="0"/>
        <v>411.33099999999996</v>
      </c>
      <c r="J11" s="28">
        <f t="shared" si="1"/>
        <v>148.77500000000001</v>
      </c>
      <c r="K11" s="28">
        <f t="shared" si="2"/>
        <v>169.78400000000002</v>
      </c>
      <c r="L11" s="5"/>
    </row>
    <row r="12" spans="1:12" s="11" customFormat="1" ht="60" customHeight="1" x14ac:dyDescent="0.25">
      <c r="A12" s="29">
        <v>10</v>
      </c>
      <c r="B12" s="14" t="s">
        <v>15</v>
      </c>
      <c r="C12" s="25">
        <v>9430.7999999999993</v>
      </c>
      <c r="D12" s="25">
        <v>28056.3</v>
      </c>
      <c r="E12" s="25">
        <v>8005.1</v>
      </c>
      <c r="F12" s="30">
        <v>100</v>
      </c>
      <c r="G12" s="25">
        <v>1</v>
      </c>
      <c r="H12" s="25">
        <v>0</v>
      </c>
      <c r="I12" s="25">
        <f t="shared" si="0"/>
        <v>280.56299999999999</v>
      </c>
      <c r="J12" s="28">
        <f t="shared" si="1"/>
        <v>0</v>
      </c>
      <c r="K12" s="28">
        <f t="shared" si="2"/>
        <v>94.307999999999993</v>
      </c>
      <c r="L12" s="5"/>
    </row>
    <row r="13" spans="1:12" s="11" customFormat="1" ht="60" customHeight="1" x14ac:dyDescent="0.25">
      <c r="A13" s="29">
        <v>11</v>
      </c>
      <c r="B13" s="14" t="s">
        <v>21</v>
      </c>
      <c r="C13" s="25">
        <f>2650.1+9430.8+4897.5</f>
        <v>16978.400000000001</v>
      </c>
      <c r="D13" s="25">
        <f>4560.8+28056.3+8516</f>
        <v>41133.1</v>
      </c>
      <c r="E13" s="25">
        <v>11378.1</v>
      </c>
      <c r="F13" s="30">
        <v>100</v>
      </c>
      <c r="G13" s="25">
        <v>35</v>
      </c>
      <c r="H13" s="25">
        <v>2</v>
      </c>
      <c r="I13" s="25">
        <f t="shared" si="0"/>
        <v>14396.584999999999</v>
      </c>
      <c r="J13" s="28">
        <f t="shared" si="1"/>
        <v>595.1</v>
      </c>
      <c r="K13" s="28">
        <f t="shared" si="2"/>
        <v>5942.44</v>
      </c>
      <c r="L13" s="5"/>
    </row>
    <row r="14" spans="1:12" s="16" customFormat="1" ht="60" customHeight="1" x14ac:dyDescent="0.25">
      <c r="A14" s="31"/>
      <c r="B14" s="32" t="s">
        <v>8</v>
      </c>
      <c r="C14" s="33"/>
      <c r="D14" s="33"/>
      <c r="E14" s="33"/>
      <c r="F14" s="33"/>
      <c r="G14" s="33"/>
      <c r="H14" s="33"/>
      <c r="I14" s="34">
        <f>SUM(I3:I13)</f>
        <v>18007.376499999998</v>
      </c>
      <c r="J14" s="34">
        <f t="shared" ref="J14:K14" si="3">SUM(J3:J13)</f>
        <v>929.57860000000005</v>
      </c>
      <c r="K14" s="34">
        <f t="shared" si="3"/>
        <v>7583.6725999999999</v>
      </c>
      <c r="L14" s="15"/>
    </row>
    <row r="15" spans="1:12" s="1" customFormat="1" ht="60" customHeight="1" x14ac:dyDescent="0.25">
      <c r="A15" s="35"/>
      <c r="B15" s="42"/>
      <c r="C15" s="36"/>
      <c r="D15" s="36"/>
      <c r="E15" s="36"/>
      <c r="F15" s="36"/>
      <c r="G15" s="25"/>
      <c r="H15" s="37">
        <v>2015</v>
      </c>
      <c r="I15" s="37">
        <v>2020</v>
      </c>
      <c r="J15" s="38" t="s">
        <v>13</v>
      </c>
      <c r="K15" s="36"/>
      <c r="L15" s="6"/>
    </row>
    <row r="16" spans="1:12" s="1" customFormat="1" ht="60" customHeight="1" x14ac:dyDescent="0.25">
      <c r="A16" s="35"/>
      <c r="B16" s="42"/>
      <c r="C16" s="36"/>
      <c r="D16" s="36"/>
      <c r="E16" s="36"/>
      <c r="F16" s="36"/>
      <c r="G16" s="39" t="s">
        <v>10</v>
      </c>
      <c r="H16" s="40">
        <v>110636.7</v>
      </c>
      <c r="I16" s="40">
        <f>H16-I14</f>
        <v>92629.323499999999</v>
      </c>
      <c r="J16" s="40">
        <f>(100*I14)/H16</f>
        <v>16.276133055306239</v>
      </c>
      <c r="K16" s="36"/>
      <c r="L16" s="6"/>
    </row>
    <row r="17" spans="1:12" s="1" customFormat="1" ht="60" customHeight="1" x14ac:dyDescent="0.25">
      <c r="A17" s="35"/>
      <c r="B17" s="42"/>
      <c r="C17" s="36"/>
      <c r="D17" s="36"/>
      <c r="E17" s="36"/>
      <c r="F17" s="36"/>
      <c r="G17" s="39" t="s">
        <v>11</v>
      </c>
      <c r="H17" s="40">
        <v>11378.1</v>
      </c>
      <c r="I17" s="40">
        <f>H17+J14</f>
        <v>12307.678600000001</v>
      </c>
      <c r="J17" s="40">
        <f>(100*J14)/H17</f>
        <v>8.1698930401385113</v>
      </c>
      <c r="K17" s="36"/>
      <c r="L17" s="6"/>
    </row>
    <row r="18" spans="1:12" s="1" customFormat="1" ht="60" customHeight="1" x14ac:dyDescent="0.25">
      <c r="A18" s="35"/>
      <c r="B18" s="42"/>
      <c r="C18" s="36"/>
      <c r="D18" s="36"/>
      <c r="E18" s="36"/>
      <c r="F18" s="36"/>
      <c r="G18" s="39" t="s">
        <v>12</v>
      </c>
      <c r="H18" s="40">
        <v>35528.400000000001</v>
      </c>
      <c r="I18" s="40">
        <f>H18-K14</f>
        <v>27944.727400000003</v>
      </c>
      <c r="J18" s="40">
        <f>(100*K14)/H18</f>
        <v>21.34538172279078</v>
      </c>
      <c r="K18" s="36"/>
      <c r="L18" s="6"/>
    </row>
    <row r="19" spans="1:12" s="1" customFormat="1" ht="60" customHeight="1" x14ac:dyDescent="0.25">
      <c r="B19" s="3"/>
      <c r="C19" s="4"/>
      <c r="D19" s="4"/>
      <c r="E19" s="4"/>
      <c r="F19" s="4"/>
      <c r="G19" s="17"/>
      <c r="H19" s="5"/>
      <c r="I19" s="5"/>
      <c r="J19" s="4"/>
      <c r="K19" s="4"/>
      <c r="L19" s="6"/>
    </row>
    <row r="20" spans="1:12" s="1" customFormat="1" ht="60" customHeight="1" x14ac:dyDescent="0.25">
      <c r="B20" s="3"/>
      <c r="C20" s="4"/>
      <c r="D20" s="4"/>
      <c r="E20" s="4"/>
      <c r="F20" s="4"/>
      <c r="G20" s="17"/>
      <c r="H20" s="5"/>
      <c r="I20" s="5"/>
      <c r="J20" s="4"/>
      <c r="K20" s="4"/>
      <c r="L20" s="6"/>
    </row>
    <row r="21" spans="1:12" s="1" customFormat="1" ht="60" customHeight="1" x14ac:dyDescent="0.25">
      <c r="B21" s="2"/>
      <c r="C21" s="4"/>
      <c r="D21" s="4"/>
      <c r="E21" s="4"/>
      <c r="F21" s="4"/>
      <c r="G21" s="17"/>
      <c r="H21" s="5"/>
      <c r="I21" s="5"/>
      <c r="J21" s="4"/>
      <c r="K21" s="4"/>
      <c r="L21" s="6"/>
    </row>
    <row r="22" spans="1:12" s="1" customFormat="1" ht="60" customHeight="1" x14ac:dyDescent="0.25">
      <c r="B22" s="2"/>
      <c r="C22" s="4"/>
      <c r="D22" s="4"/>
      <c r="E22" s="4"/>
      <c r="F22" s="4"/>
      <c r="G22" s="17"/>
      <c r="H22" s="18"/>
      <c r="I22" s="5"/>
      <c r="J22" s="4"/>
      <c r="K22" s="8"/>
      <c r="L22" s="6"/>
    </row>
    <row r="23" spans="1:12" s="1" customFormat="1" ht="60" customHeight="1" x14ac:dyDescent="0.25">
      <c r="B23" s="2"/>
      <c r="C23" s="4"/>
      <c r="D23" s="4"/>
      <c r="E23" s="4"/>
      <c r="F23" s="4"/>
      <c r="G23" s="17"/>
      <c r="H23" s="5"/>
      <c r="I23" s="5"/>
      <c r="J23" s="4"/>
      <c r="K23" s="4"/>
      <c r="L23" s="4"/>
    </row>
    <row r="24" spans="1:12" s="1" customFormat="1" ht="60" customHeight="1" x14ac:dyDescent="0.25">
      <c r="B24" s="2"/>
      <c r="C24" s="4"/>
      <c r="D24" s="4"/>
      <c r="E24" s="4"/>
      <c r="F24" s="4"/>
      <c r="G24" s="17"/>
      <c r="H24" s="5"/>
      <c r="I24" s="5"/>
      <c r="J24" s="4"/>
      <c r="K24" s="4"/>
      <c r="L24" s="6"/>
    </row>
    <row r="25" spans="1:12" s="1" customFormat="1" ht="60" customHeight="1" x14ac:dyDescent="0.25">
      <c r="B25" s="2"/>
      <c r="C25" s="4"/>
      <c r="D25" s="4"/>
      <c r="E25" s="4"/>
      <c r="F25" s="4"/>
      <c r="G25" s="17"/>
      <c r="H25" s="5"/>
      <c r="I25" s="5"/>
      <c r="J25" s="4"/>
      <c r="K25" s="4"/>
      <c r="L25" s="6"/>
    </row>
    <row r="26" spans="1:12" s="1" customFormat="1" ht="60" customHeight="1" x14ac:dyDescent="0.25">
      <c r="B26" s="2"/>
      <c r="C26" s="4"/>
      <c r="D26" s="4"/>
      <c r="E26" s="4"/>
      <c r="F26" s="4"/>
      <c r="G26" s="17"/>
      <c r="H26" s="5"/>
      <c r="I26" s="5"/>
      <c r="J26" s="4"/>
      <c r="K26" s="9"/>
      <c r="L26" s="6"/>
    </row>
    <row r="27" spans="1:12" s="1" customFormat="1" ht="60" customHeight="1" x14ac:dyDescent="0.25">
      <c r="B27" s="2"/>
      <c r="C27" s="4"/>
      <c r="D27" s="4"/>
      <c r="E27" s="4"/>
      <c r="F27" s="4"/>
      <c r="G27" s="17"/>
      <c r="H27" s="5"/>
      <c r="I27" s="5"/>
      <c r="J27" s="4"/>
      <c r="K27" s="9"/>
      <c r="L27" s="6"/>
    </row>
    <row r="28" spans="1:12" s="1" customFormat="1" ht="60" customHeight="1" x14ac:dyDescent="0.25">
      <c r="B28" s="2"/>
      <c r="C28" s="4"/>
      <c r="D28" s="4"/>
      <c r="E28" s="4"/>
      <c r="F28" s="4"/>
      <c r="G28" s="17"/>
      <c r="H28" s="5"/>
      <c r="I28" s="5"/>
      <c r="J28" s="4"/>
      <c r="K28" s="4"/>
      <c r="L28" s="6"/>
    </row>
    <row r="29" spans="1:12" s="1" customFormat="1" ht="60" customHeight="1" x14ac:dyDescent="0.25">
      <c r="B29" s="2"/>
      <c r="C29" s="4"/>
      <c r="D29" s="4"/>
      <c r="E29" s="4"/>
      <c r="F29" s="4"/>
      <c r="G29" s="17"/>
      <c r="H29" s="5"/>
      <c r="I29" s="5"/>
      <c r="J29" s="4"/>
      <c r="K29" s="4"/>
      <c r="L29" s="6"/>
    </row>
    <row r="30" spans="1:12" s="1" customFormat="1" ht="60" customHeight="1" x14ac:dyDescent="0.25">
      <c r="B30" s="2"/>
      <c r="C30" s="4"/>
      <c r="D30" s="4"/>
      <c r="E30" s="4"/>
      <c r="F30" s="4"/>
      <c r="G30" s="17"/>
      <c r="H30" s="5"/>
      <c r="I30" s="5"/>
      <c r="J30" s="4"/>
      <c r="K30" s="4"/>
      <c r="L30" s="6"/>
    </row>
    <row r="31" spans="1:12" s="1" customFormat="1" ht="60" customHeight="1" x14ac:dyDescent="0.25">
      <c r="B31" s="2"/>
      <c r="C31" s="4"/>
      <c r="D31" s="4"/>
      <c r="E31" s="4"/>
      <c r="F31" s="4"/>
      <c r="G31" s="17"/>
      <c r="H31" s="5"/>
      <c r="I31" s="5"/>
      <c r="J31" s="4"/>
      <c r="K31" s="4"/>
      <c r="L31" s="6"/>
    </row>
    <row r="32" spans="1:12" s="1" customFormat="1" ht="60" customHeight="1" x14ac:dyDescent="0.25">
      <c r="B32" s="2"/>
      <c r="C32" s="4"/>
      <c r="D32" s="4"/>
      <c r="E32" s="4"/>
      <c r="F32" s="4"/>
      <c r="G32" s="17"/>
      <c r="H32" s="5"/>
      <c r="I32" s="5"/>
      <c r="J32" s="4"/>
      <c r="K32" s="4"/>
      <c r="L32" s="6"/>
    </row>
    <row r="33" spans="2:12" s="1" customFormat="1" ht="60" customHeight="1" x14ac:dyDescent="0.25">
      <c r="B33" s="2"/>
      <c r="C33" s="4"/>
      <c r="D33" s="4"/>
      <c r="E33" s="4"/>
      <c r="F33" s="4"/>
      <c r="G33" s="17"/>
      <c r="H33" s="5"/>
      <c r="I33" s="5"/>
      <c r="J33" s="4"/>
      <c r="K33" s="4"/>
      <c r="L33" s="6"/>
    </row>
    <row r="34" spans="2:12" s="1" customFormat="1" ht="60" customHeight="1" x14ac:dyDescent="0.25">
      <c r="B34" s="2"/>
      <c r="C34" s="4"/>
      <c r="D34" s="4"/>
      <c r="E34" s="4"/>
      <c r="F34" s="4"/>
      <c r="G34" s="17"/>
      <c r="H34" s="5"/>
      <c r="I34" s="5"/>
      <c r="J34" s="4"/>
      <c r="K34" s="4"/>
      <c r="L34" s="6"/>
    </row>
    <row r="35" spans="2:12" s="1" customFormat="1" ht="60" customHeight="1" x14ac:dyDescent="0.25">
      <c r="B35" s="2"/>
      <c r="C35" s="4"/>
      <c r="D35" s="4"/>
      <c r="E35" s="4"/>
      <c r="F35" s="4"/>
      <c r="G35" s="17"/>
      <c r="H35" s="5"/>
      <c r="I35" s="5"/>
      <c r="J35" s="4"/>
      <c r="K35" s="4"/>
      <c r="L35" s="6"/>
    </row>
    <row r="36" spans="2:12" s="1" customFormat="1" ht="60" customHeight="1" x14ac:dyDescent="0.25">
      <c r="B36" s="2"/>
      <c r="C36" s="4"/>
      <c r="D36" s="4"/>
      <c r="E36" s="4"/>
      <c r="F36" s="4"/>
      <c r="G36" s="17"/>
      <c r="H36" s="5"/>
      <c r="I36" s="5"/>
      <c r="J36" s="4"/>
      <c r="K36" s="4"/>
      <c r="L36" s="6"/>
    </row>
    <row r="37" spans="2:12" s="1" customFormat="1" ht="60" customHeight="1" x14ac:dyDescent="0.25">
      <c r="B37" s="2"/>
      <c r="C37" s="4"/>
      <c r="D37" s="4"/>
      <c r="E37" s="4"/>
      <c r="F37" s="4"/>
      <c r="G37" s="17"/>
      <c r="H37" s="5"/>
      <c r="I37" s="5"/>
      <c r="J37" s="4"/>
      <c r="K37" s="4"/>
      <c r="L37" s="6"/>
    </row>
    <row r="38" spans="2:12" s="1" customFormat="1" ht="60" customHeight="1" x14ac:dyDescent="0.25">
      <c r="B38" s="2"/>
      <c r="C38" s="4"/>
      <c r="D38" s="4"/>
      <c r="E38" s="4"/>
      <c r="F38" s="4"/>
      <c r="G38" s="17"/>
      <c r="H38" s="5"/>
      <c r="I38" s="5"/>
      <c r="J38" s="4"/>
      <c r="K38" s="4"/>
      <c r="L38" s="6"/>
    </row>
    <row r="39" spans="2:12" s="1" customFormat="1" ht="60" customHeight="1" x14ac:dyDescent="0.25">
      <c r="B39" s="2"/>
      <c r="C39" s="4"/>
      <c r="D39" s="4"/>
      <c r="E39" s="4"/>
      <c r="F39" s="4"/>
      <c r="G39" s="17"/>
      <c r="H39" s="5"/>
      <c r="I39" s="5"/>
      <c r="J39" s="4"/>
      <c r="K39" s="4"/>
      <c r="L39" s="6"/>
    </row>
  </sheetData>
  <mergeCells count="1">
    <mergeCell ref="B1:D1"/>
  </mergeCells>
  <pageMargins left="0.25" right="0.25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8"/>
  <sheetViews>
    <sheetView workbookViewId="0">
      <selection activeCell="F38" sqref="F38"/>
    </sheetView>
  </sheetViews>
  <sheetFormatPr defaultRowHeight="15" x14ac:dyDescent="0.25"/>
  <cols>
    <col min="3" max="3" width="21.5703125" customWidth="1"/>
    <col min="6" max="6" width="12" bestFit="1" customWidth="1"/>
    <col min="10" max="10" width="12" bestFit="1" customWidth="1"/>
  </cols>
  <sheetData>
    <row r="2" spans="2:13" x14ac:dyDescent="0.25">
      <c r="B2">
        <v>502122.66</v>
      </c>
      <c r="C2">
        <v>11196269.3232</v>
      </c>
      <c r="D2">
        <v>3821185.6471999995</v>
      </c>
      <c r="E2">
        <v>0</v>
      </c>
      <c r="F2">
        <v>0</v>
      </c>
    </row>
    <row r="3" spans="2:13" x14ac:dyDescent="0.25">
      <c r="B3">
        <v>0</v>
      </c>
      <c r="C3">
        <v>7318226.7404999984</v>
      </c>
      <c r="D3">
        <v>1048714.784</v>
      </c>
      <c r="E3">
        <v>0</v>
      </c>
      <c r="F3">
        <v>0</v>
      </c>
    </row>
    <row r="4" spans="2:13" x14ac:dyDescent="0.25">
      <c r="B4">
        <v>0</v>
      </c>
      <c r="C4">
        <v>10581765.600000001</v>
      </c>
      <c r="D4">
        <v>18483960</v>
      </c>
      <c r="E4">
        <v>16205820.599999998</v>
      </c>
      <c r="F4">
        <v>15325200</v>
      </c>
    </row>
    <row r="5" spans="2:13" x14ac:dyDescent="0.25">
      <c r="K5">
        <v>298.59199999999998</v>
      </c>
    </row>
    <row r="6" spans="2:13" x14ac:dyDescent="0.25">
      <c r="K6">
        <v>0</v>
      </c>
    </row>
    <row r="7" spans="2:13" x14ac:dyDescent="0.25">
      <c r="K7">
        <v>348.46000000000004</v>
      </c>
      <c r="M7">
        <v>0</v>
      </c>
    </row>
    <row r="8" spans="2:13" x14ac:dyDescent="0.25">
      <c r="K8">
        <v>177829.34400000001</v>
      </c>
      <c r="M8">
        <v>0</v>
      </c>
    </row>
    <row r="9" spans="2:13" x14ac:dyDescent="0.25">
      <c r="K9">
        <v>1275</v>
      </c>
      <c r="M9">
        <v>178.16</v>
      </c>
    </row>
    <row r="10" spans="2:13" x14ac:dyDescent="0.25">
      <c r="E10">
        <v>7499500</v>
      </c>
      <c r="K10">
        <v>0</v>
      </c>
      <c r="M10">
        <v>2318.4</v>
      </c>
    </row>
    <row r="11" spans="2:13" x14ac:dyDescent="0.25">
      <c r="M11">
        <v>0</v>
      </c>
    </row>
    <row r="12" spans="2:13" x14ac:dyDescent="0.25">
      <c r="M12">
        <v>320.3</v>
      </c>
    </row>
    <row r="13" spans="2:13" x14ac:dyDescent="0.25">
      <c r="B13">
        <v>91.632000000000019</v>
      </c>
      <c r="D13">
        <v>351.25600000000003</v>
      </c>
      <c r="F13">
        <v>129.81200000000001</v>
      </c>
      <c r="K13">
        <v>42.676375</v>
      </c>
      <c r="M13">
        <v>192</v>
      </c>
    </row>
    <row r="14" spans="2:13" x14ac:dyDescent="0.25">
      <c r="M14">
        <v>0</v>
      </c>
    </row>
    <row r="15" spans="2:13" x14ac:dyDescent="0.25">
      <c r="K15">
        <v>870.61601899999994</v>
      </c>
    </row>
    <row r="16" spans="2:13" x14ac:dyDescent="0.25">
      <c r="B16">
        <v>3708.8088652800006</v>
      </c>
      <c r="D16">
        <v>31896.732672000006</v>
      </c>
      <c r="F16">
        <v>14744.192349440002</v>
      </c>
    </row>
    <row r="17" spans="2:6" x14ac:dyDescent="0.25">
      <c r="B17">
        <v>2981.1371615999997</v>
      </c>
      <c r="D17">
        <v>11199.26304</v>
      </c>
      <c r="F17">
        <v>11851.368276799998</v>
      </c>
    </row>
    <row r="18" spans="2:6" x14ac:dyDescent="0.25">
      <c r="B18">
        <v>2539.9950566399998</v>
      </c>
      <c r="D18">
        <v>15178.657536000002</v>
      </c>
      <c r="F18">
        <v>10097.628926720001</v>
      </c>
    </row>
    <row r="19" spans="2:6" x14ac:dyDescent="0.25">
      <c r="B19">
        <v>102.3224</v>
      </c>
      <c r="D19">
        <v>902.4835680000001</v>
      </c>
      <c r="F19">
        <v>593.46992</v>
      </c>
    </row>
    <row r="20" spans="2:6" x14ac:dyDescent="0.25">
      <c r="B20">
        <v>119.88520000000001</v>
      </c>
      <c r="D20">
        <v>1057.3874640000001</v>
      </c>
      <c r="F20">
        <v>695.33416</v>
      </c>
    </row>
    <row r="21" spans="2:6" x14ac:dyDescent="0.25">
      <c r="B21">
        <v>1511.9280000000001</v>
      </c>
      <c r="D21">
        <v>13335.204960000003</v>
      </c>
      <c r="F21">
        <v>8769.1824000000015</v>
      </c>
    </row>
    <row r="24" spans="2:6" x14ac:dyDescent="0.25">
      <c r="B24">
        <v>1682.9744000000001</v>
      </c>
      <c r="D24">
        <v>22011.533599999999</v>
      </c>
      <c r="F24">
        <v>21435.779200000001</v>
      </c>
    </row>
    <row r="27" spans="2:6" x14ac:dyDescent="0.25">
      <c r="B27">
        <v>436.7792</v>
      </c>
      <c r="D27">
        <v>2580.9680000000003</v>
      </c>
      <c r="F27">
        <v>1350.0447999999999</v>
      </c>
    </row>
    <row r="30" spans="2:6" x14ac:dyDescent="0.25">
      <c r="B30">
        <v>329.87520000000006</v>
      </c>
      <c r="D30">
        <v>288.64080000000001</v>
      </c>
      <c r="F30">
        <v>536.04719999999998</v>
      </c>
    </row>
    <row r="36" spans="3:10" x14ac:dyDescent="0.25">
      <c r="C36">
        <f>SUM(B2:F30)</f>
        <v>92165275.679256499</v>
      </c>
      <c r="J36">
        <f>SUM(K5:N19)*1000</f>
        <v>183673548.39400002</v>
      </c>
    </row>
    <row r="38" spans="3:10" x14ac:dyDescent="0.25">
      <c r="F38">
        <f>C36+J36</f>
        <v>275838824.07325649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2016-08-24T09:06:19Z</dcterms:modified>
</cp:coreProperties>
</file>