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9040" windowHeight="12435"/>
  </bookViews>
  <sheets>
    <sheet name="Harmonogram rzeczowy" sheetId="2" r:id="rId1"/>
    <sheet name="Harmonogram rzeczowo - finansow" sheetId="3" r:id="rId2"/>
  </sheets>
  <calcPr calcId="152511"/>
</workbook>
</file>

<file path=xl/calcChain.xml><?xml version="1.0" encoding="utf-8"?>
<calcChain xmlns="http://schemas.openxmlformats.org/spreadsheetml/2006/main">
  <c r="F9" i="2" l="1"/>
  <c r="G9" i="2" s="1"/>
  <c r="E8" i="2"/>
  <c r="F8" i="2" s="1"/>
  <c r="G8" i="2" s="1"/>
  <c r="F7" i="2"/>
  <c r="G7" i="2" s="1"/>
  <c r="H7" i="2" s="1"/>
  <c r="F6" i="2"/>
  <c r="G6" i="2" s="1"/>
  <c r="H6" i="2" s="1"/>
  <c r="H8" i="2" l="1"/>
  <c r="I6" i="2" s="1"/>
  <c r="E15" i="2"/>
  <c r="E14" i="2"/>
  <c r="E13" i="2"/>
  <c r="F13" i="2" l="1"/>
  <c r="G13" i="2" s="1"/>
  <c r="E10" i="2"/>
  <c r="F10" i="2" s="1"/>
  <c r="G10" i="2" s="1"/>
  <c r="F11" i="2"/>
  <c r="G11" i="2" s="1"/>
  <c r="F12" i="2"/>
  <c r="G12" i="2" s="1"/>
  <c r="F14" i="2"/>
  <c r="F18" i="2"/>
  <c r="G18" i="2" s="1"/>
  <c r="F17" i="2"/>
  <c r="G17" i="2" s="1"/>
  <c r="F16" i="2"/>
  <c r="G16" i="2" s="1"/>
  <c r="F15" i="2"/>
  <c r="G15" i="2" s="1"/>
  <c r="H10" i="2" l="1"/>
  <c r="I10" i="2" s="1"/>
  <c r="G14" i="2"/>
  <c r="H13" i="2" l="1"/>
  <c r="I13" i="2" l="1"/>
  <c r="J13" i="2" l="1"/>
  <c r="J10" i="2" l="1"/>
  <c r="J6" i="2"/>
</calcChain>
</file>

<file path=xl/sharedStrings.xml><?xml version="1.0" encoding="utf-8"?>
<sst xmlns="http://schemas.openxmlformats.org/spreadsheetml/2006/main" count="216" uniqueCount="54">
  <si>
    <t>netto</t>
  </si>
  <si>
    <t>VAT 23%</t>
  </si>
  <si>
    <t>brutto</t>
  </si>
  <si>
    <t>branża drogowa odc. 2</t>
  </si>
  <si>
    <t>branża drogowa odc. 4</t>
  </si>
  <si>
    <t>branża drogowa odc. 5</t>
  </si>
  <si>
    <t>branża drogowa odc. 6</t>
  </si>
  <si>
    <t>branża drogowa odc. 7</t>
  </si>
  <si>
    <t>Nisko PGR</t>
  </si>
  <si>
    <t>branża elektryczna - przebudowa linii SN 15kV</t>
  </si>
  <si>
    <t>branża elektryczna - zasilanie przepompowni ścieków</t>
  </si>
  <si>
    <t>branża elektryczna - oświetlenie bez słupów i lamp</t>
  </si>
  <si>
    <t>branża drogowa odc. 3   0+150 - 0+746,38</t>
  </si>
  <si>
    <t>branża sanitarna - wod-kan odc. 4</t>
  </si>
  <si>
    <t>branża sanitarna - wod-kan odc. 3   0+150 - 0+746,38</t>
  </si>
  <si>
    <t>branża sanitarna - wod-kan odc. 2 strona prawa + przepompownia bez wyposażenia</t>
  </si>
  <si>
    <t>Uwagi:</t>
  </si>
  <si>
    <t>- przepompownia ścieków bez wyposażenia</t>
  </si>
  <si>
    <t>- oświetlenie bez słupów i lamp</t>
  </si>
  <si>
    <t>- wod-kan przy odcinku drugim tylko po prawej stronie</t>
  </si>
  <si>
    <t>WSKAŹNIK</t>
  </si>
  <si>
    <t>ETAP I</t>
  </si>
  <si>
    <t>ETAP II</t>
  </si>
  <si>
    <t>ETAP III</t>
  </si>
  <si>
    <t>I</t>
  </si>
  <si>
    <t>II</t>
  </si>
  <si>
    <t>III</t>
  </si>
  <si>
    <t>IV</t>
  </si>
  <si>
    <t>V</t>
  </si>
  <si>
    <t>VI</t>
  </si>
  <si>
    <t>x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</si>
  <si>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</si>
  <si>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</si>
  <si>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</si>
  <si>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</si>
  <si>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</si>
  <si>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</si>
  <si>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</si>
  <si>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</si>
  <si>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</si>
  <si>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</si>
  <si>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</si>
  <si>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</si>
  <si>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CZAS REALIZACJI</t>
  </si>
  <si>
    <t>12 miesięcy</t>
  </si>
  <si>
    <t>18 miesięcy</t>
  </si>
  <si>
    <t>6 
miesięcy</t>
  </si>
  <si>
    <t>wartośc brutto</t>
  </si>
  <si>
    <t>HARMONOGRAM RZECZOWO-FINANSOWY
WRAZ Z WYDZIELONYMI ELEMENTAMI ROBÓT (WZÓR)</t>
  </si>
  <si>
    <t>Dokumentacja projektowa na budowę dróg wraz z uzyskaniem decyzji ZRID oraz dokumentacja projektowa na budowę  sieci wod-kan wraz z uzyskaniem decyzji o pozwoleniu na budowę</t>
  </si>
  <si>
    <t>6 
miesięcy
od zawarcia umowy</t>
  </si>
  <si>
    <t>12 miesięcy
od zawarcia umowy</t>
  </si>
  <si>
    <t>18 miesięcy od zawarcia umowy</t>
  </si>
  <si>
    <t>HARMONOGRAM RZECZOWY
WRAZ Z WYDZIELONYMI ELEMENTAMI ROBÓT (WZÓR)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</si>
</sst>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44" fontId="0" fillId="0" borderId="1" xfId="0" applyNumberFormat="1" applyBorder="1"/>
    <xf numFmtId="44" fontId="0" fillId="0" borderId="6" xfId="0" applyNumberFormat="1" applyBorder="1"/>
    <xf numFmtId="0" fontId="0" fillId="0" borderId="0" xfId="0" quotePrefix="1"/>
    <xf numFmtId="44" fontId="0" fillId="0" borderId="7" xfId="0" applyNumberFormat="1" applyBorder="1"/>
    <xf numFmtId="44" fontId="0" fillId="0" borderId="8" xfId="0" applyNumberFormat="1" applyBorder="1"/>
    <xf numFmtId="44" fontId="0" fillId="0" borderId="9" xfId="0" applyNumberFormat="1" applyBorder="1"/>
    <xf numFmtId="44" fontId="0" fillId="4" borderId="10" xfId="0" applyNumberFormat="1" applyFill="1" applyBorder="1"/>
    <xf numFmtId="44" fontId="0" fillId="0" borderId="11" xfId="0" applyNumberFormat="1" applyBorder="1"/>
    <xf numFmtId="44" fontId="0" fillId="0" borderId="12" xfId="0" applyNumberFormat="1" applyBorder="1"/>
    <xf numFmtId="44" fontId="0" fillId="4" borderId="16" xfId="0" applyNumberFormat="1" applyFill="1" applyBorder="1"/>
    <xf numFmtId="0" fontId="0" fillId="3" borderId="5" xfId="0" applyFill="1" applyBorder="1" applyAlignment="1">
      <alignment horizontal="right"/>
    </xf>
    <xf numFmtId="0" fontId="0" fillId="3" borderId="21" xfId="0" applyFill="1" applyBorder="1" applyAlignment="1">
      <alignment horizontal="right"/>
    </xf>
    <xf numFmtId="0" fontId="0" fillId="3" borderId="22" xfId="0" applyFill="1" applyBorder="1" applyAlignment="1">
      <alignment horizontal="right"/>
    </xf>
    <xf numFmtId="0" fontId="0" fillId="3" borderId="23" xfId="0" applyFill="1" applyBorder="1" applyAlignment="1">
      <alignment horizontal="right"/>
    </xf>
    <xf numFmtId="44" fontId="0" fillId="0" borderId="24" xfId="0" applyNumberFormat="1" applyBorder="1"/>
    <xf numFmtId="44" fontId="0" fillId="4" borderId="25" xfId="0" applyNumberFormat="1" applyFill="1" applyBorder="1"/>
    <xf numFmtId="44" fontId="0" fillId="4" borderId="1" xfId="0" applyNumberFormat="1" applyFill="1" applyBorder="1"/>
    <xf numFmtId="44" fontId="0" fillId="4" borderId="8" xfId="0" applyNumberFormat="1" applyFill="1" applyBorder="1"/>
    <xf numFmtId="44" fontId="0" fillId="0" borderId="26" xfId="0" applyNumberFormat="1" applyBorder="1" applyAlignment="1">
      <alignment vertical="center"/>
    </xf>
    <xf numFmtId="44" fontId="0" fillId="0" borderId="27" xfId="0" applyNumberFormat="1" applyBorder="1"/>
    <xf numFmtId="44" fontId="0" fillId="4" borderId="9" xfId="0" applyNumberFormat="1" applyFill="1" applyBorder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3" borderId="35" xfId="0" applyFill="1" applyBorder="1" applyAlignment="1">
      <alignment horizontal="right"/>
    </xf>
    <xf numFmtId="44" fontId="0" fillId="0" borderId="29" xfId="1" applyFont="1" applyBorder="1"/>
    <xf numFmtId="44" fontId="0" fillId="0" borderId="30" xfId="1" applyFont="1" applyBorder="1"/>
    <xf numFmtId="44" fontId="0" fillId="0" borderId="31" xfId="1" applyFont="1" applyBorder="1"/>
    <xf numFmtId="44" fontId="0" fillId="0" borderId="32" xfId="1" applyFont="1" applyBorder="1"/>
    <xf numFmtId="44" fontId="0" fillId="0" borderId="33" xfId="1" applyFont="1" applyBorder="1"/>
    <xf numFmtId="44" fontId="0" fillId="0" borderId="34" xfId="1" applyFont="1" applyBorder="1"/>
    <xf numFmtId="0" fontId="0" fillId="0" borderId="43" xfId="0" applyBorder="1"/>
    <xf numFmtId="0" fontId="0" fillId="0" borderId="37" xfId="0" applyBorder="1"/>
    <xf numFmtId="0" fontId="0" fillId="0" borderId="44" xfId="0" applyBorder="1"/>
    <xf numFmtId="0" fontId="0" fillId="0" borderId="38" xfId="0" applyBorder="1"/>
    <xf numFmtId="0" fontId="0" fillId="0" borderId="45" xfId="0" applyBorder="1"/>
    <xf numFmtId="0" fontId="0" fillId="0" borderId="39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2" borderId="3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1" xfId="0" applyBorder="1"/>
    <xf numFmtId="0" fontId="0" fillId="0" borderId="53" xfId="0" applyBorder="1"/>
    <xf numFmtId="0" fontId="0" fillId="0" borderId="52" xfId="0" applyBorder="1"/>
    <xf numFmtId="0" fontId="0" fillId="0" borderId="59" xfId="0" applyBorder="1"/>
    <xf numFmtId="0" fontId="0" fillId="0" borderId="55" xfId="0" applyBorder="1" applyAlignment="1">
      <alignment vertical="center" wrapText="1"/>
    </xf>
    <xf numFmtId="0" fontId="0" fillId="3" borderId="60" xfId="0" applyFill="1" applyBorder="1" applyAlignment="1">
      <alignment horizontal="right"/>
    </xf>
    <xf numFmtId="0" fontId="0" fillId="3" borderId="61" xfId="0" applyFill="1" applyBorder="1" applyAlignment="1">
      <alignment horizontal="right"/>
    </xf>
    <xf numFmtId="0" fontId="0" fillId="3" borderId="62" xfId="0" applyFill="1" applyBorder="1" applyAlignment="1">
      <alignment horizontal="right"/>
    </xf>
    <xf numFmtId="0" fontId="0" fillId="3" borderId="17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0" borderId="3" xfId="0" applyBorder="1"/>
    <xf numFmtId="0" fontId="0" fillId="0" borderId="0" xfId="0" applyBorder="1"/>
    <xf numFmtId="0" fontId="0" fillId="0" borderId="20" xfId="0" applyBorder="1"/>
    <xf numFmtId="0" fontId="0" fillId="0" borderId="3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63" xfId="0" applyBorder="1"/>
    <xf numFmtId="0" fontId="0" fillId="0" borderId="64" xfId="0" applyBorder="1"/>
    <xf numFmtId="0" fontId="0" fillId="0" borderId="36" xfId="0" applyBorder="1" applyAlignment="1">
      <alignment vertical="center" wrapText="1"/>
    </xf>
    <xf numFmtId="0" fontId="0" fillId="0" borderId="13" xfId="0" applyFill="1" applyBorder="1" applyAlignment="1">
      <alignment horizontal="center" vertical="center" textRotation="90"/>
    </xf>
    <xf numFmtId="0" fontId="0" fillId="0" borderId="14" xfId="0" applyFill="1" applyBorder="1" applyAlignment="1">
      <alignment horizontal="center" vertical="center" textRotation="90"/>
    </xf>
    <xf numFmtId="0" fontId="0" fillId="0" borderId="15" xfId="0" applyFill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3" borderId="41" xfId="0" applyFill="1" applyBorder="1" applyAlignment="1">
      <alignment horizontal="left" vertical="center"/>
    </xf>
    <xf numFmtId="0" fontId="0" fillId="3" borderId="42" xfId="0" applyFill="1" applyBorder="1" applyAlignment="1">
      <alignment horizontal="left" vertical="center"/>
    </xf>
    <xf numFmtId="0" fontId="0" fillId="3" borderId="13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44" fontId="0" fillId="0" borderId="13" xfId="0" applyNumberFormat="1" applyBorder="1" applyAlignment="1">
      <alignment horizontal="center" vertical="center"/>
    </xf>
    <xf numFmtId="44" fontId="0" fillId="0" borderId="14" xfId="0" applyNumberFormat="1" applyBorder="1" applyAlignment="1">
      <alignment horizontal="center" vertical="center"/>
    </xf>
    <xf numFmtId="44" fontId="0" fillId="0" borderId="15" xfId="0" applyNumberFormat="1" applyBorder="1" applyAlignment="1">
      <alignment horizontal="center" vertical="center"/>
    </xf>
    <xf numFmtId="164" fontId="0" fillId="0" borderId="13" xfId="2" applyNumberFormat="1" applyFont="1" applyBorder="1" applyAlignment="1">
      <alignment horizontal="center" vertical="center"/>
    </xf>
    <xf numFmtId="164" fontId="0" fillId="0" borderId="14" xfId="2" applyNumberFormat="1" applyFont="1" applyBorder="1" applyAlignment="1">
      <alignment horizontal="center" vertical="center"/>
    </xf>
    <xf numFmtId="164" fontId="0" fillId="0" borderId="15" xfId="2" applyNumberFormat="1" applyFont="1" applyBorder="1" applyAlignment="1">
      <alignment horizontal="center" vertical="center"/>
    </xf>
    <xf numFmtId="44" fontId="0" fillId="0" borderId="27" xfId="0" applyNumberFormat="1" applyBorder="1" applyAlignment="1">
      <alignment horizontal="center" vertical="center"/>
    </xf>
    <xf numFmtId="44" fontId="0" fillId="0" borderId="28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textRotation="90" readingOrder="1"/>
    </xf>
    <xf numFmtId="0" fontId="0" fillId="0" borderId="14" xfId="0" applyBorder="1" applyAlignment="1">
      <alignment horizontal="center" vertical="center" textRotation="90" readingOrder="1"/>
    </xf>
    <xf numFmtId="0" fontId="0" fillId="0" borderId="15" xfId="0" applyBorder="1" applyAlignment="1">
      <alignment horizontal="center" vertical="center" textRotation="90" readingOrder="1"/>
    </xf>
    <xf numFmtId="44" fontId="0" fillId="0" borderId="4" xfId="0" applyNumberFormat="1" applyBorder="1" applyAlignment="1">
      <alignment horizontal="center" vertical="center"/>
    </xf>
    <xf numFmtId="44" fontId="0" fillId="0" borderId="18" xfId="0" applyNumberForma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24"/>
  <sheetViews>
    <sheetView tabSelected="1" workbookViewId="0">
      <selection activeCell="C37" sqref="C37"/>
    </sheetView>
  </sheetViews>
  <sheetFormatPr defaultRowHeight="15" x14ac:dyDescent="0.25"/>
  <cols>
    <col min="2" max="2" width="10" customWidth="1"/>
    <col min="3" max="3" width="75.5703125" customWidth="1"/>
    <col min="4" max="4" width="21.5703125" customWidth="1"/>
    <col min="5" max="7" width="15.85546875" hidden="1" customWidth="1"/>
    <col min="8" max="9" width="17.28515625" hidden="1" customWidth="1"/>
    <col min="10" max="10" width="8" hidden="1" customWidth="1"/>
    <col min="11" max="11" width="4" hidden="1" customWidth="1"/>
    <col min="12" max="12" width="0" hidden="1" customWidth="1"/>
    <col min="13" max="30" width="4.28515625" style="22" customWidth="1"/>
    <col min="33" max="33" width="10.85546875" customWidth="1"/>
  </cols>
  <sheetData>
    <row r="1" spans="2:34" ht="15.75" thickBot="1" x14ac:dyDescent="0.3"/>
    <row r="2" spans="2:34" ht="18.75" customHeight="1" x14ac:dyDescent="0.25">
      <c r="C2" s="82" t="s">
        <v>53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4"/>
    </row>
    <row r="3" spans="2:34" ht="15.75" thickBot="1" x14ac:dyDescent="0.3">
      <c r="C3" s="85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7"/>
      <c r="AG3" t="s">
        <v>20</v>
      </c>
      <c r="AH3">
        <v>0.56999999999999995</v>
      </c>
    </row>
    <row r="4" spans="2:34" x14ac:dyDescent="0.25">
      <c r="B4" s="97" t="s">
        <v>43</v>
      </c>
      <c r="C4" s="93" t="s">
        <v>8</v>
      </c>
      <c r="D4" s="88" t="s">
        <v>47</v>
      </c>
      <c r="E4" s="65" t="s">
        <v>0</v>
      </c>
      <c r="F4" s="66" t="s">
        <v>1</v>
      </c>
      <c r="G4" s="67" t="s">
        <v>2</v>
      </c>
      <c r="H4" s="68" t="s">
        <v>2</v>
      </c>
      <c r="I4" s="69" t="s">
        <v>2</v>
      </c>
      <c r="J4" s="69"/>
      <c r="K4" s="95"/>
      <c r="L4" s="70"/>
      <c r="M4" s="90" t="s">
        <v>21</v>
      </c>
      <c r="N4" s="91"/>
      <c r="O4" s="91"/>
      <c r="P4" s="91"/>
      <c r="Q4" s="91"/>
      <c r="R4" s="92"/>
      <c r="S4" s="90" t="s">
        <v>22</v>
      </c>
      <c r="T4" s="91"/>
      <c r="U4" s="91"/>
      <c r="V4" s="91"/>
      <c r="W4" s="91"/>
      <c r="X4" s="92"/>
      <c r="Y4" s="90" t="s">
        <v>23</v>
      </c>
      <c r="Z4" s="91"/>
      <c r="AA4" s="91"/>
      <c r="AB4" s="91"/>
      <c r="AC4" s="91"/>
      <c r="AD4" s="92"/>
    </row>
    <row r="5" spans="2:34" ht="15.75" thickBot="1" x14ac:dyDescent="0.3">
      <c r="B5" s="98"/>
      <c r="C5" s="94"/>
      <c r="D5" s="89"/>
      <c r="E5" s="35"/>
      <c r="F5" s="12"/>
      <c r="G5" s="13"/>
      <c r="H5" s="14"/>
      <c r="I5" s="11"/>
      <c r="J5" s="11"/>
      <c r="K5" s="96"/>
      <c r="L5" s="71"/>
      <c r="M5" s="26" t="s">
        <v>24</v>
      </c>
      <c r="N5" s="25" t="s">
        <v>25</v>
      </c>
      <c r="O5" s="25" t="s">
        <v>26</v>
      </c>
      <c r="P5" s="25" t="s">
        <v>27</v>
      </c>
      <c r="Q5" s="25" t="s">
        <v>28</v>
      </c>
      <c r="R5" s="27" t="s">
        <v>29</v>
      </c>
      <c r="S5" s="26" t="s">
        <v>31</v>
      </c>
      <c r="T5" s="25" t="s">
        <v>32</v>
      </c>
      <c r="U5" s="25" t="s">
        <v>33</v>
      </c>
      <c r="V5" s="25" t="s">
        <v>34</v>
      </c>
      <c r="W5" s="25" t="s">
        <v>35</v>
      </c>
      <c r="X5" s="27" t="s">
        <v>36</v>
      </c>
      <c r="Y5" s="26" t="s">
        <v>37</v>
      </c>
      <c r="Z5" s="25" t="s">
        <v>38</v>
      </c>
      <c r="AA5" s="25" t="s">
        <v>39</v>
      </c>
      <c r="AB5" s="25" t="s">
        <v>40</v>
      </c>
      <c r="AC5" s="25" t="s">
        <v>41</v>
      </c>
      <c r="AD5" s="27" t="s">
        <v>42</v>
      </c>
    </row>
    <row r="6" spans="2:34" ht="48.75" customHeight="1" x14ac:dyDescent="0.25">
      <c r="B6" s="97" t="s">
        <v>50</v>
      </c>
      <c r="C6" s="78" t="s">
        <v>49</v>
      </c>
      <c r="D6" s="42"/>
      <c r="E6" s="36">
        <v>65000</v>
      </c>
      <c r="F6" s="5">
        <f t="shared" ref="F6:F9" si="0">E6*0.23</f>
        <v>14950</v>
      </c>
      <c r="G6" s="18">
        <f>E6+F6</f>
        <v>79950</v>
      </c>
      <c r="H6" s="19">
        <f>G6</f>
        <v>79950</v>
      </c>
      <c r="I6" s="111">
        <f>SUM(H6:H9)</f>
        <v>514114.2807</v>
      </c>
      <c r="J6" s="103" t="e">
        <f>I6/#REF!</f>
        <v>#REF!</v>
      </c>
      <c r="K6" s="79" t="s">
        <v>21</v>
      </c>
      <c r="L6" s="71"/>
      <c r="M6" s="30" t="s">
        <v>30</v>
      </c>
      <c r="N6" s="23" t="s">
        <v>30</v>
      </c>
      <c r="O6" s="23" t="s">
        <v>30</v>
      </c>
      <c r="P6" s="23" t="s">
        <v>30</v>
      </c>
      <c r="Q6" s="23" t="s">
        <v>30</v>
      </c>
      <c r="R6" s="31" t="s">
        <v>30</v>
      </c>
      <c r="S6" s="28"/>
      <c r="T6" s="24"/>
      <c r="U6" s="24"/>
      <c r="V6" s="24"/>
      <c r="W6" s="24"/>
      <c r="X6" s="29"/>
      <c r="Y6" s="28"/>
      <c r="Z6" s="24"/>
      <c r="AA6" s="24"/>
      <c r="AB6" s="24"/>
      <c r="AC6" s="24"/>
      <c r="AD6" s="29"/>
    </row>
    <row r="7" spans="2:34" x14ac:dyDescent="0.25">
      <c r="B7" s="99"/>
      <c r="C7" s="43" t="s">
        <v>11</v>
      </c>
      <c r="D7" s="44"/>
      <c r="E7" s="37">
        <v>133682.35999999999</v>
      </c>
      <c r="F7" s="1">
        <f t="shared" si="0"/>
        <v>30746.942799999997</v>
      </c>
      <c r="G7" s="17">
        <f>E7+F7</f>
        <v>164429.30279999998</v>
      </c>
      <c r="H7" s="20">
        <f>G7</f>
        <v>164429.30279999998</v>
      </c>
      <c r="I7" s="112"/>
      <c r="J7" s="104"/>
      <c r="K7" s="80"/>
      <c r="L7" s="71"/>
      <c r="M7" s="30" t="s">
        <v>30</v>
      </c>
      <c r="N7" s="23" t="s">
        <v>30</v>
      </c>
      <c r="O7" s="23" t="s">
        <v>30</v>
      </c>
      <c r="P7" s="23" t="s">
        <v>30</v>
      </c>
      <c r="Q7" s="23" t="s">
        <v>30</v>
      </c>
      <c r="R7" s="31" t="s">
        <v>30</v>
      </c>
      <c r="S7" s="28"/>
      <c r="T7" s="24"/>
      <c r="U7" s="24"/>
      <c r="V7" s="24"/>
      <c r="W7" s="24"/>
      <c r="X7" s="29"/>
      <c r="Y7" s="28"/>
      <c r="Z7" s="24"/>
      <c r="AA7" s="24"/>
      <c r="AB7" s="24"/>
      <c r="AC7" s="24"/>
      <c r="AD7" s="29"/>
    </row>
    <row r="8" spans="2:34" ht="15" customHeight="1" x14ac:dyDescent="0.25">
      <c r="B8" s="99"/>
      <c r="C8" s="43" t="s">
        <v>9</v>
      </c>
      <c r="D8" s="44"/>
      <c r="E8" s="37">
        <f>5406.33+183223.49</f>
        <v>188629.81999999998</v>
      </c>
      <c r="F8" s="1">
        <f t="shared" si="0"/>
        <v>43384.8586</v>
      </c>
      <c r="G8" s="17">
        <f t="shared" ref="G8:G9" si="1">E8+F8</f>
        <v>232014.67859999998</v>
      </c>
      <c r="H8" s="106">
        <f>SUM(G8:G9)</f>
        <v>269734.9779</v>
      </c>
      <c r="I8" s="112"/>
      <c r="J8" s="104"/>
      <c r="K8" s="80"/>
      <c r="L8" s="71"/>
      <c r="M8" s="30" t="s">
        <v>30</v>
      </c>
      <c r="N8" s="23" t="s">
        <v>30</v>
      </c>
      <c r="O8" s="23" t="s">
        <v>30</v>
      </c>
      <c r="P8" s="23" t="s">
        <v>30</v>
      </c>
      <c r="Q8" s="23" t="s">
        <v>30</v>
      </c>
      <c r="R8" s="31" t="s">
        <v>30</v>
      </c>
      <c r="S8" s="28"/>
      <c r="T8" s="24"/>
      <c r="U8" s="24"/>
      <c r="V8" s="24"/>
      <c r="W8" s="24"/>
      <c r="X8" s="29"/>
      <c r="Y8" s="28"/>
      <c r="Z8" s="24"/>
      <c r="AA8" s="24"/>
      <c r="AB8" s="24"/>
      <c r="AC8" s="24"/>
      <c r="AD8" s="29"/>
    </row>
    <row r="9" spans="2:34" ht="15.75" thickBot="1" x14ac:dyDescent="0.3">
      <c r="B9" s="98"/>
      <c r="C9" s="45" t="s">
        <v>10</v>
      </c>
      <c r="D9" s="46"/>
      <c r="E9" s="38">
        <v>30666.91</v>
      </c>
      <c r="F9" s="6">
        <f t="shared" si="0"/>
        <v>7053.3892999999998</v>
      </c>
      <c r="G9" s="21">
        <f t="shared" si="1"/>
        <v>37720.299299999999</v>
      </c>
      <c r="H9" s="107"/>
      <c r="I9" s="113"/>
      <c r="J9" s="105"/>
      <c r="K9" s="81"/>
      <c r="L9" s="71"/>
      <c r="M9" s="30" t="s">
        <v>30</v>
      </c>
      <c r="N9" s="23" t="s">
        <v>30</v>
      </c>
      <c r="O9" s="23" t="s">
        <v>30</v>
      </c>
      <c r="P9" s="23" t="s">
        <v>30</v>
      </c>
      <c r="Q9" s="23" t="s">
        <v>30</v>
      </c>
      <c r="R9" s="31" t="s">
        <v>30</v>
      </c>
      <c r="S9" s="28"/>
      <c r="T9" s="24"/>
      <c r="U9" s="24"/>
      <c r="V9" s="24"/>
      <c r="W9" s="24"/>
      <c r="X9" s="29"/>
      <c r="Y9" s="28"/>
      <c r="Z9" s="24"/>
      <c r="AA9" s="24"/>
      <c r="AB9" s="24"/>
      <c r="AC9" s="24"/>
      <c r="AD9" s="29"/>
    </row>
    <row r="10" spans="2:34" ht="15" customHeight="1" x14ac:dyDescent="0.25">
      <c r="B10" s="97" t="s">
        <v>51</v>
      </c>
      <c r="C10" s="47" t="s">
        <v>15</v>
      </c>
      <c r="D10" s="48"/>
      <c r="E10" s="39">
        <f>807968.5</f>
        <v>807968.5</v>
      </c>
      <c r="F10" s="15">
        <f t="shared" ref="F10:F12" si="2">E10*0.23</f>
        <v>185832.755</v>
      </c>
      <c r="G10" s="16">
        <f t="shared" ref="G10:G12" si="3">E10+F10</f>
        <v>993801.255</v>
      </c>
      <c r="H10" s="101">
        <f>SUM(G10:G12)-85025.46</f>
        <v>2539217.4486000002</v>
      </c>
      <c r="I10" s="100">
        <f>H10</f>
        <v>2539217.4486000002</v>
      </c>
      <c r="J10" s="103" t="e">
        <f>I10/#REF!</f>
        <v>#REF!</v>
      </c>
      <c r="K10" s="108" t="s">
        <v>22</v>
      </c>
      <c r="L10" s="71"/>
      <c r="M10" s="28"/>
      <c r="N10" s="24"/>
      <c r="O10" s="24"/>
      <c r="P10" s="24"/>
      <c r="Q10" s="24"/>
      <c r="R10" s="29"/>
      <c r="S10" s="30" t="s">
        <v>30</v>
      </c>
      <c r="T10" s="23" t="s">
        <v>30</v>
      </c>
      <c r="U10" s="23" t="s">
        <v>30</v>
      </c>
      <c r="V10" s="23" t="s">
        <v>30</v>
      </c>
      <c r="W10" s="23" t="s">
        <v>30</v>
      </c>
      <c r="X10" s="31" t="s">
        <v>30</v>
      </c>
      <c r="Y10" s="28"/>
      <c r="Z10" s="24"/>
      <c r="AA10" s="24"/>
      <c r="AB10" s="24"/>
      <c r="AC10" s="24"/>
      <c r="AD10" s="29"/>
    </row>
    <row r="11" spans="2:34" x14ac:dyDescent="0.25">
      <c r="B11" s="99"/>
      <c r="C11" s="43" t="s">
        <v>14</v>
      </c>
      <c r="D11" s="44"/>
      <c r="E11" s="37">
        <v>900527.29</v>
      </c>
      <c r="F11" s="1">
        <f t="shared" si="2"/>
        <v>207121.27670000002</v>
      </c>
      <c r="G11" s="7">
        <f t="shared" si="3"/>
        <v>1107648.5667000001</v>
      </c>
      <c r="H11" s="101"/>
      <c r="I11" s="101"/>
      <c r="J11" s="104"/>
      <c r="K11" s="109"/>
      <c r="L11" s="71"/>
      <c r="M11" s="28"/>
      <c r="N11" s="24"/>
      <c r="O11" s="24"/>
      <c r="P11" s="24"/>
      <c r="Q11" s="24"/>
      <c r="R11" s="29"/>
      <c r="S11" s="30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31" t="s">
        <v>30</v>
      </c>
      <c r="Y11" s="28"/>
      <c r="Z11" s="24"/>
      <c r="AA11" s="24"/>
      <c r="AB11" s="24"/>
      <c r="AC11" s="24"/>
      <c r="AD11" s="29"/>
    </row>
    <row r="12" spans="2:34" ht="15.75" thickBot="1" x14ac:dyDescent="0.3">
      <c r="B12" s="98"/>
      <c r="C12" s="45" t="s">
        <v>13</v>
      </c>
      <c r="D12" s="46"/>
      <c r="E12" s="38">
        <v>425035.03</v>
      </c>
      <c r="F12" s="6">
        <f t="shared" si="2"/>
        <v>97758.056900000011</v>
      </c>
      <c r="G12" s="10">
        <f t="shared" si="3"/>
        <v>522793.08690000005</v>
      </c>
      <c r="H12" s="102"/>
      <c r="I12" s="102"/>
      <c r="J12" s="105"/>
      <c r="K12" s="110"/>
      <c r="L12" s="71"/>
      <c r="M12" s="28"/>
      <c r="N12" s="24"/>
      <c r="O12" s="24"/>
      <c r="P12" s="24"/>
      <c r="Q12" s="24"/>
      <c r="R12" s="29"/>
      <c r="S12" s="30" t="s">
        <v>30</v>
      </c>
      <c r="T12" s="23" t="s">
        <v>30</v>
      </c>
      <c r="U12" s="23" t="s">
        <v>30</v>
      </c>
      <c r="V12" s="23" t="s">
        <v>30</v>
      </c>
      <c r="W12" s="23" t="s">
        <v>30</v>
      </c>
      <c r="X12" s="31" t="s">
        <v>30</v>
      </c>
      <c r="Y12" s="28"/>
      <c r="Z12" s="24"/>
      <c r="AA12" s="24"/>
      <c r="AB12" s="24"/>
      <c r="AC12" s="24"/>
      <c r="AD12" s="29"/>
    </row>
    <row r="13" spans="2:34" x14ac:dyDescent="0.25">
      <c r="B13" s="97" t="s">
        <v>52</v>
      </c>
      <c r="C13" s="43" t="s">
        <v>3</v>
      </c>
      <c r="D13" s="44"/>
      <c r="E13" s="37">
        <f>(813230.5-12000-95600)*AH3</f>
        <v>402209.38499999995</v>
      </c>
      <c r="F13" s="1">
        <f t="shared" ref="F13:F18" si="4">E13*0.23</f>
        <v>92508.158549999993</v>
      </c>
      <c r="G13" s="7">
        <f t="shared" ref="G13:G18" si="5">E13+F13</f>
        <v>494717.54354999994</v>
      </c>
      <c r="H13" s="100">
        <f>SUM(G13:G18)+50000+85025.46</f>
        <v>1796431.6602028373</v>
      </c>
      <c r="I13" s="100">
        <f>H13</f>
        <v>1796431.6602028373</v>
      </c>
      <c r="J13" s="103" t="e">
        <f>I13/#REF!</f>
        <v>#REF!</v>
      </c>
      <c r="K13" s="108" t="s">
        <v>23</v>
      </c>
      <c r="L13" s="71"/>
      <c r="M13" s="28"/>
      <c r="N13" s="24"/>
      <c r="O13" s="24"/>
      <c r="P13" s="24"/>
      <c r="Q13" s="24"/>
      <c r="R13" s="29"/>
      <c r="S13" s="28"/>
      <c r="T13" s="24"/>
      <c r="U13" s="24"/>
      <c r="V13" s="24"/>
      <c r="W13" s="24"/>
      <c r="X13" s="29"/>
      <c r="Y13" s="30" t="s">
        <v>30</v>
      </c>
      <c r="Z13" s="23" t="s">
        <v>30</v>
      </c>
      <c r="AA13" s="23" t="s">
        <v>30</v>
      </c>
      <c r="AB13" s="23" t="s">
        <v>30</v>
      </c>
      <c r="AC13" s="23" t="s">
        <v>30</v>
      </c>
      <c r="AD13" s="31" t="s">
        <v>30</v>
      </c>
    </row>
    <row r="14" spans="2:34" x14ac:dyDescent="0.25">
      <c r="B14" s="99"/>
      <c r="C14" s="43" t="s">
        <v>12</v>
      </c>
      <c r="D14" s="44"/>
      <c r="E14" s="37">
        <f>AH3*(1531956.64-25200-207500)*(746.38-150)/746.38</f>
        <v>591742.65753238823</v>
      </c>
      <c r="F14" s="1">
        <f>E14*0.23</f>
        <v>136100.81123244931</v>
      </c>
      <c r="G14" s="7">
        <f>E14+F14</f>
        <v>727843.4687648376</v>
      </c>
      <c r="H14" s="101"/>
      <c r="I14" s="101"/>
      <c r="J14" s="104"/>
      <c r="K14" s="109"/>
      <c r="L14" s="71"/>
      <c r="M14" s="28"/>
      <c r="N14" s="24"/>
      <c r="O14" s="24"/>
      <c r="P14" s="24"/>
      <c r="Q14" s="24"/>
      <c r="R14" s="29"/>
      <c r="S14" s="28"/>
      <c r="T14" s="24"/>
      <c r="U14" s="24"/>
      <c r="V14" s="24"/>
      <c r="W14" s="24"/>
      <c r="X14" s="29"/>
      <c r="Y14" s="30" t="s">
        <v>30</v>
      </c>
      <c r="Z14" s="23" t="s">
        <v>30</v>
      </c>
      <c r="AA14" s="23" t="s">
        <v>30</v>
      </c>
      <c r="AB14" s="23" t="s">
        <v>30</v>
      </c>
      <c r="AC14" s="23" t="s">
        <v>30</v>
      </c>
      <c r="AD14" s="31" t="s">
        <v>30</v>
      </c>
    </row>
    <row r="15" spans="2:34" ht="15.75" thickBot="1" x14ac:dyDescent="0.3">
      <c r="B15" s="99"/>
      <c r="C15" s="45" t="s">
        <v>4</v>
      </c>
      <c r="D15" s="46"/>
      <c r="E15" s="37">
        <f>(713038.08-9600-77500)*AH3</f>
        <v>356784.70559999993</v>
      </c>
      <c r="F15" s="1">
        <f t="shared" si="4"/>
        <v>82060.482287999985</v>
      </c>
      <c r="G15" s="7">
        <f t="shared" si="5"/>
        <v>438845.18788799993</v>
      </c>
      <c r="H15" s="101"/>
      <c r="I15" s="101"/>
      <c r="J15" s="104"/>
      <c r="K15" s="109"/>
      <c r="L15" s="71"/>
      <c r="M15" s="32"/>
      <c r="N15" s="33"/>
      <c r="O15" s="33"/>
      <c r="P15" s="33"/>
      <c r="Q15" s="33"/>
      <c r="R15" s="34"/>
      <c r="S15" s="32"/>
      <c r="T15" s="33"/>
      <c r="U15" s="33"/>
      <c r="V15" s="33"/>
      <c r="W15" s="33"/>
      <c r="X15" s="34"/>
      <c r="Y15" s="53" t="s">
        <v>30</v>
      </c>
      <c r="Z15" s="54" t="s">
        <v>30</v>
      </c>
      <c r="AA15" s="54" t="s">
        <v>30</v>
      </c>
      <c r="AB15" s="54" t="s">
        <v>30</v>
      </c>
      <c r="AC15" s="54" t="s">
        <v>30</v>
      </c>
      <c r="AD15" s="55" t="s">
        <v>30</v>
      </c>
    </row>
    <row r="16" spans="2:34" hidden="1" x14ac:dyDescent="0.25">
      <c r="B16" s="99"/>
      <c r="C16" s="76" t="s">
        <v>5</v>
      </c>
      <c r="D16" s="77"/>
      <c r="E16" s="40">
        <v>0</v>
      </c>
      <c r="F16" s="2">
        <f t="shared" si="4"/>
        <v>0</v>
      </c>
      <c r="G16" s="8">
        <f t="shared" si="5"/>
        <v>0</v>
      </c>
      <c r="H16" s="101"/>
      <c r="I16" s="101"/>
      <c r="J16" s="104"/>
      <c r="K16" s="109"/>
      <c r="L16" s="71"/>
      <c r="M16" s="73"/>
      <c r="N16" s="74"/>
      <c r="O16" s="74"/>
      <c r="P16" s="74"/>
      <c r="Q16" s="74"/>
      <c r="R16" s="75"/>
      <c r="S16" s="73"/>
      <c r="T16" s="74"/>
      <c r="U16" s="74"/>
      <c r="V16" s="74"/>
      <c r="W16" s="74"/>
      <c r="X16" s="75"/>
      <c r="Y16" s="73"/>
      <c r="Z16" s="74"/>
      <c r="AA16" s="74"/>
      <c r="AB16" s="74"/>
      <c r="AC16" s="74"/>
      <c r="AD16" s="75"/>
    </row>
    <row r="17" spans="2:30" hidden="1" x14ac:dyDescent="0.25">
      <c r="B17" s="99"/>
      <c r="C17" s="49" t="s">
        <v>6</v>
      </c>
      <c r="D17" s="50"/>
      <c r="E17" s="40">
        <v>0</v>
      </c>
      <c r="F17" s="2">
        <f t="shared" si="4"/>
        <v>0</v>
      </c>
      <c r="G17" s="8">
        <f t="shared" si="5"/>
        <v>0</v>
      </c>
      <c r="H17" s="101"/>
      <c r="I17" s="101"/>
      <c r="J17" s="104"/>
      <c r="K17" s="109"/>
      <c r="L17" s="71"/>
      <c r="M17" s="28"/>
      <c r="N17" s="24"/>
      <c r="O17" s="24"/>
      <c r="P17" s="24"/>
      <c r="Q17" s="24"/>
      <c r="R17" s="29"/>
      <c r="S17" s="28"/>
      <c r="T17" s="24"/>
      <c r="U17" s="24"/>
      <c r="V17" s="24"/>
      <c r="W17" s="24"/>
      <c r="X17" s="29"/>
      <c r="Y17" s="28"/>
      <c r="Z17" s="24"/>
      <c r="AA17" s="24"/>
      <c r="AB17" s="24"/>
      <c r="AC17" s="24"/>
      <c r="AD17" s="29"/>
    </row>
    <row r="18" spans="2:30" ht="15.75" hidden="1" thickBot="1" x14ac:dyDescent="0.3">
      <c r="B18" s="98"/>
      <c r="C18" s="51" t="s">
        <v>7</v>
      </c>
      <c r="D18" s="52"/>
      <c r="E18" s="41">
        <v>0</v>
      </c>
      <c r="F18" s="4">
        <f t="shared" si="4"/>
        <v>0</v>
      </c>
      <c r="G18" s="9">
        <f t="shared" si="5"/>
        <v>0</v>
      </c>
      <c r="H18" s="102"/>
      <c r="I18" s="102"/>
      <c r="J18" s="105"/>
      <c r="K18" s="110"/>
      <c r="L18" s="72"/>
      <c r="M18" s="32"/>
      <c r="N18" s="33"/>
      <c r="O18" s="33"/>
      <c r="P18" s="33"/>
      <c r="Q18" s="33"/>
      <c r="R18" s="34"/>
      <c r="S18" s="32"/>
      <c r="T18" s="33"/>
      <c r="U18" s="33"/>
      <c r="V18" s="33"/>
      <c r="W18" s="33"/>
      <c r="X18" s="34"/>
      <c r="Y18" s="32"/>
      <c r="Z18" s="33"/>
      <c r="AA18" s="33"/>
      <c r="AB18" s="33"/>
      <c r="AC18" s="33"/>
      <c r="AD18" s="34"/>
    </row>
    <row r="20" spans="2:30" x14ac:dyDescent="0.25">
      <c r="C20" t="s">
        <v>16</v>
      </c>
    </row>
    <row r="21" spans="2:30" x14ac:dyDescent="0.25">
      <c r="C21" s="3" t="s">
        <v>17</v>
      </c>
      <c r="D21" s="3"/>
    </row>
    <row r="22" spans="2:30" x14ac:dyDescent="0.25">
      <c r="C22" s="3" t="s">
        <v>18</v>
      </c>
      <c r="D22" s="3"/>
    </row>
    <row r="23" spans="2:30" x14ac:dyDescent="0.25">
      <c r="C23" s="3" t="s">
        <v>19</v>
      </c>
      <c r="D23" s="3"/>
    </row>
    <row r="24" spans="2:30" x14ac:dyDescent="0.25">
      <c r="D24" s="3"/>
    </row>
  </sheetData>
  <mergeCells count="23">
    <mergeCell ref="B4:B5"/>
    <mergeCell ref="B6:B9"/>
    <mergeCell ref="B10:B12"/>
    <mergeCell ref="B13:B18"/>
    <mergeCell ref="M4:R4"/>
    <mergeCell ref="I13:I18"/>
    <mergeCell ref="J6:J9"/>
    <mergeCell ref="J10:J12"/>
    <mergeCell ref="J13:J18"/>
    <mergeCell ref="H13:H18"/>
    <mergeCell ref="H10:H12"/>
    <mergeCell ref="H8:H9"/>
    <mergeCell ref="I10:I12"/>
    <mergeCell ref="K10:K12"/>
    <mergeCell ref="K13:K18"/>
    <mergeCell ref="I6:I9"/>
    <mergeCell ref="K6:K9"/>
    <mergeCell ref="C2:AD3"/>
    <mergeCell ref="D4:D5"/>
    <mergeCell ref="S4:X4"/>
    <mergeCell ref="Y4:AD4"/>
    <mergeCell ref="C4:C5"/>
    <mergeCell ref="K4:K5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1"/>
  <sheetViews>
    <sheetView workbookViewId="0">
      <selection activeCell="C38" sqref="C38"/>
    </sheetView>
  </sheetViews>
  <sheetFormatPr defaultRowHeight="15" x14ac:dyDescent="0.25"/>
  <cols>
    <col min="2" max="2" width="10" customWidth="1"/>
    <col min="3" max="3" width="75.5703125" customWidth="1"/>
    <col min="4" max="4" width="21.5703125" customWidth="1"/>
    <col min="5" max="22" width="4.28515625" style="22" hidden="1" customWidth="1"/>
  </cols>
  <sheetData>
    <row r="1" spans="2:22" ht="15.75" thickBot="1" x14ac:dyDescent="0.3"/>
    <row r="2" spans="2:22" ht="18.75" customHeight="1" x14ac:dyDescent="0.25">
      <c r="C2" s="82" t="s">
        <v>48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4"/>
    </row>
    <row r="3" spans="2:22" ht="15.75" thickBot="1" x14ac:dyDescent="0.3">
      <c r="C3" s="85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7"/>
    </row>
    <row r="4" spans="2:22" x14ac:dyDescent="0.25">
      <c r="B4" s="97" t="s">
        <v>43</v>
      </c>
      <c r="C4" s="117" t="s">
        <v>8</v>
      </c>
      <c r="D4" s="119" t="s">
        <v>47</v>
      </c>
      <c r="E4" s="90" t="s">
        <v>21</v>
      </c>
      <c r="F4" s="91"/>
      <c r="G4" s="91"/>
      <c r="H4" s="91"/>
      <c r="I4" s="91"/>
      <c r="J4" s="92"/>
      <c r="K4" s="90" t="s">
        <v>22</v>
      </c>
      <c r="L4" s="91"/>
      <c r="M4" s="91"/>
      <c r="N4" s="91"/>
      <c r="O4" s="91"/>
      <c r="P4" s="92"/>
      <c r="Q4" s="90" t="s">
        <v>23</v>
      </c>
      <c r="R4" s="91"/>
      <c r="S4" s="91"/>
      <c r="T4" s="91"/>
      <c r="U4" s="91"/>
      <c r="V4" s="92"/>
    </row>
    <row r="5" spans="2:22" ht="15.75" thickBot="1" x14ac:dyDescent="0.3">
      <c r="B5" s="98"/>
      <c r="C5" s="118"/>
      <c r="D5" s="120"/>
      <c r="E5" s="26" t="s">
        <v>24</v>
      </c>
      <c r="F5" s="25" t="s">
        <v>25</v>
      </c>
      <c r="G5" s="25" t="s">
        <v>26</v>
      </c>
      <c r="H5" s="25" t="s">
        <v>27</v>
      </c>
      <c r="I5" s="25" t="s">
        <v>28</v>
      </c>
      <c r="J5" s="27" t="s">
        <v>29</v>
      </c>
      <c r="K5" s="26" t="s">
        <v>31</v>
      </c>
      <c r="L5" s="25" t="s">
        <v>32</v>
      </c>
      <c r="M5" s="25" t="s">
        <v>33</v>
      </c>
      <c r="N5" s="25" t="s">
        <v>34</v>
      </c>
      <c r="O5" s="25" t="s">
        <v>35</v>
      </c>
      <c r="P5" s="27" t="s">
        <v>36</v>
      </c>
      <c r="Q5" s="26" t="s">
        <v>37</v>
      </c>
      <c r="R5" s="25" t="s">
        <v>38</v>
      </c>
      <c r="S5" s="25" t="s">
        <v>39</v>
      </c>
      <c r="T5" s="25" t="s">
        <v>40</v>
      </c>
      <c r="U5" s="25" t="s">
        <v>41</v>
      </c>
      <c r="V5" s="27" t="s">
        <v>42</v>
      </c>
    </row>
    <row r="6" spans="2:22" ht="52.5" customHeight="1" x14ac:dyDescent="0.25">
      <c r="B6" s="114" t="s">
        <v>46</v>
      </c>
      <c r="C6" s="64" t="s">
        <v>49</v>
      </c>
      <c r="D6" s="60"/>
      <c r="E6" s="30" t="s">
        <v>30</v>
      </c>
      <c r="F6" s="23" t="s">
        <v>30</v>
      </c>
      <c r="G6" s="23" t="s">
        <v>30</v>
      </c>
      <c r="H6" s="23" t="s">
        <v>30</v>
      </c>
      <c r="I6" s="23" t="s">
        <v>30</v>
      </c>
      <c r="J6" s="31" t="s">
        <v>30</v>
      </c>
      <c r="K6" s="28"/>
      <c r="L6" s="24"/>
      <c r="M6" s="24"/>
      <c r="N6" s="24"/>
      <c r="O6" s="24"/>
      <c r="P6" s="29"/>
      <c r="Q6" s="28"/>
      <c r="R6" s="24"/>
      <c r="S6" s="24"/>
      <c r="T6" s="24"/>
      <c r="U6" s="24"/>
      <c r="V6" s="29"/>
    </row>
    <row r="7" spans="2:22" x14ac:dyDescent="0.25">
      <c r="B7" s="115"/>
      <c r="C7" s="57" t="s">
        <v>11</v>
      </c>
      <c r="D7" s="61"/>
      <c r="E7" s="30" t="s">
        <v>30</v>
      </c>
      <c r="F7" s="23" t="s">
        <v>30</v>
      </c>
      <c r="G7" s="23" t="s">
        <v>30</v>
      </c>
      <c r="H7" s="23" t="s">
        <v>30</v>
      </c>
      <c r="I7" s="23" t="s">
        <v>30</v>
      </c>
      <c r="J7" s="31" t="s">
        <v>30</v>
      </c>
      <c r="K7" s="28"/>
      <c r="L7" s="24"/>
      <c r="M7" s="24"/>
      <c r="N7" s="24"/>
      <c r="O7" s="24"/>
      <c r="P7" s="29"/>
      <c r="Q7" s="28"/>
      <c r="R7" s="24"/>
      <c r="S7" s="24"/>
      <c r="T7" s="24"/>
      <c r="U7" s="24"/>
      <c r="V7" s="29"/>
    </row>
    <row r="8" spans="2:22" ht="15" customHeight="1" x14ac:dyDescent="0.25">
      <c r="B8" s="115"/>
      <c r="C8" s="57" t="s">
        <v>9</v>
      </c>
      <c r="D8" s="61"/>
      <c r="E8" s="30" t="s">
        <v>30</v>
      </c>
      <c r="F8" s="23" t="s">
        <v>30</v>
      </c>
      <c r="G8" s="23" t="s">
        <v>30</v>
      </c>
      <c r="H8" s="23" t="s">
        <v>30</v>
      </c>
      <c r="I8" s="23" t="s">
        <v>30</v>
      </c>
      <c r="J8" s="31" t="s">
        <v>30</v>
      </c>
      <c r="K8" s="28"/>
      <c r="L8" s="24"/>
      <c r="M8" s="24"/>
      <c r="N8" s="24"/>
      <c r="O8" s="24"/>
      <c r="P8" s="29"/>
      <c r="Q8" s="28"/>
      <c r="R8" s="24"/>
      <c r="S8" s="24"/>
      <c r="T8" s="24"/>
      <c r="U8" s="24"/>
      <c r="V8" s="29"/>
    </row>
    <row r="9" spans="2:22" ht="15.75" thickBot="1" x14ac:dyDescent="0.3">
      <c r="B9" s="116"/>
      <c r="C9" s="58" t="s">
        <v>10</v>
      </c>
      <c r="D9" s="62"/>
      <c r="E9" s="30" t="s">
        <v>30</v>
      </c>
      <c r="F9" s="23" t="s">
        <v>30</v>
      </c>
      <c r="G9" s="23" t="s">
        <v>30</v>
      </c>
      <c r="H9" s="23" t="s">
        <v>30</v>
      </c>
      <c r="I9" s="23" t="s">
        <v>30</v>
      </c>
      <c r="J9" s="31" t="s">
        <v>30</v>
      </c>
      <c r="K9" s="28"/>
      <c r="L9" s="24"/>
      <c r="M9" s="24"/>
      <c r="N9" s="24"/>
      <c r="O9" s="24"/>
      <c r="P9" s="29"/>
      <c r="Q9" s="28"/>
      <c r="R9" s="24"/>
      <c r="S9" s="24"/>
      <c r="T9" s="24"/>
      <c r="U9" s="24"/>
      <c r="V9" s="29"/>
    </row>
    <row r="10" spans="2:22" ht="15" customHeight="1" x14ac:dyDescent="0.25">
      <c r="B10" s="114" t="s">
        <v>44</v>
      </c>
      <c r="C10" s="59" t="s">
        <v>15</v>
      </c>
      <c r="D10" s="63"/>
      <c r="E10" s="28"/>
      <c r="F10" s="24"/>
      <c r="G10" s="24"/>
      <c r="H10" s="24"/>
      <c r="I10" s="24"/>
      <c r="J10" s="29"/>
      <c r="K10" s="30" t="s">
        <v>30</v>
      </c>
      <c r="L10" s="23" t="s">
        <v>30</v>
      </c>
      <c r="M10" s="23" t="s">
        <v>30</v>
      </c>
      <c r="N10" s="23" t="s">
        <v>30</v>
      </c>
      <c r="O10" s="23" t="s">
        <v>30</v>
      </c>
      <c r="P10" s="31" t="s">
        <v>30</v>
      </c>
      <c r="Q10" s="28"/>
      <c r="R10" s="24"/>
      <c r="S10" s="24"/>
      <c r="T10" s="24"/>
      <c r="U10" s="24"/>
      <c r="V10" s="29"/>
    </row>
    <row r="11" spans="2:22" x14ac:dyDescent="0.25">
      <c r="B11" s="115"/>
      <c r="C11" s="57" t="s">
        <v>14</v>
      </c>
      <c r="D11" s="61"/>
      <c r="E11" s="28"/>
      <c r="F11" s="24"/>
      <c r="G11" s="24"/>
      <c r="H11" s="24"/>
      <c r="I11" s="24"/>
      <c r="J11" s="29"/>
      <c r="K11" s="30" t="s">
        <v>30</v>
      </c>
      <c r="L11" s="23" t="s">
        <v>30</v>
      </c>
      <c r="M11" s="23" t="s">
        <v>30</v>
      </c>
      <c r="N11" s="23" t="s">
        <v>30</v>
      </c>
      <c r="O11" s="23" t="s">
        <v>30</v>
      </c>
      <c r="P11" s="31" t="s">
        <v>30</v>
      </c>
      <c r="Q11" s="28"/>
      <c r="R11" s="24"/>
      <c r="S11" s="24"/>
      <c r="T11" s="24"/>
      <c r="U11" s="24"/>
      <c r="V11" s="29"/>
    </row>
    <row r="12" spans="2:22" ht="15.75" thickBot="1" x14ac:dyDescent="0.3">
      <c r="B12" s="116"/>
      <c r="C12" s="58" t="s">
        <v>13</v>
      </c>
      <c r="D12" s="62"/>
      <c r="E12" s="28"/>
      <c r="F12" s="24"/>
      <c r="G12" s="24"/>
      <c r="H12" s="24"/>
      <c r="I12" s="24"/>
      <c r="J12" s="29"/>
      <c r="K12" s="30" t="s">
        <v>30</v>
      </c>
      <c r="L12" s="23" t="s">
        <v>30</v>
      </c>
      <c r="M12" s="23" t="s">
        <v>30</v>
      </c>
      <c r="N12" s="23" t="s">
        <v>30</v>
      </c>
      <c r="O12" s="23" t="s">
        <v>30</v>
      </c>
      <c r="P12" s="31" t="s">
        <v>30</v>
      </c>
      <c r="Q12" s="28"/>
      <c r="R12" s="24"/>
      <c r="S12" s="24"/>
      <c r="T12" s="24"/>
      <c r="U12" s="24"/>
      <c r="V12" s="29"/>
    </row>
    <row r="13" spans="2:22" ht="15" customHeight="1" x14ac:dyDescent="0.25">
      <c r="B13" s="114" t="s">
        <v>45</v>
      </c>
      <c r="C13" s="56" t="s">
        <v>3</v>
      </c>
      <c r="D13" s="60"/>
      <c r="E13" s="28"/>
      <c r="F13" s="24"/>
      <c r="G13" s="24"/>
      <c r="H13" s="24"/>
      <c r="I13" s="24"/>
      <c r="J13" s="29"/>
      <c r="K13" s="28"/>
      <c r="L13" s="24"/>
      <c r="M13" s="24"/>
      <c r="N13" s="24"/>
      <c r="O13" s="24"/>
      <c r="P13" s="29"/>
      <c r="Q13" s="30" t="s">
        <v>30</v>
      </c>
      <c r="R13" s="23" t="s">
        <v>30</v>
      </c>
      <c r="S13" s="23" t="s">
        <v>30</v>
      </c>
      <c r="T13" s="23" t="s">
        <v>30</v>
      </c>
      <c r="U13" s="23" t="s">
        <v>30</v>
      </c>
      <c r="V13" s="31" t="s">
        <v>30</v>
      </c>
    </row>
    <row r="14" spans="2:22" x14ac:dyDescent="0.25">
      <c r="B14" s="115"/>
      <c r="C14" s="57" t="s">
        <v>12</v>
      </c>
      <c r="D14" s="61"/>
      <c r="E14" s="28"/>
      <c r="F14" s="24"/>
      <c r="G14" s="24"/>
      <c r="H14" s="24"/>
      <c r="I14" s="24"/>
      <c r="J14" s="29"/>
      <c r="K14" s="28"/>
      <c r="L14" s="24"/>
      <c r="M14" s="24"/>
      <c r="N14" s="24"/>
      <c r="O14" s="24"/>
      <c r="P14" s="29"/>
      <c r="Q14" s="30" t="s">
        <v>30</v>
      </c>
      <c r="R14" s="23" t="s">
        <v>30</v>
      </c>
      <c r="S14" s="23" t="s">
        <v>30</v>
      </c>
      <c r="T14" s="23" t="s">
        <v>30</v>
      </c>
      <c r="U14" s="23" t="s">
        <v>30</v>
      </c>
      <c r="V14" s="31" t="s">
        <v>30</v>
      </c>
    </row>
    <row r="15" spans="2:22" ht="15.75" thickBot="1" x14ac:dyDescent="0.3">
      <c r="B15" s="116"/>
      <c r="C15" s="58" t="s">
        <v>4</v>
      </c>
      <c r="D15" s="62"/>
      <c r="E15" s="32"/>
      <c r="F15" s="33"/>
      <c r="G15" s="33"/>
      <c r="H15" s="33"/>
      <c r="I15" s="33"/>
      <c r="J15" s="34"/>
      <c r="K15" s="32"/>
      <c r="L15" s="33"/>
      <c r="M15" s="33"/>
      <c r="N15" s="33"/>
      <c r="O15" s="33"/>
      <c r="P15" s="34"/>
      <c r="Q15" s="53" t="s">
        <v>30</v>
      </c>
      <c r="R15" s="54" t="s">
        <v>30</v>
      </c>
      <c r="S15" s="54" t="s">
        <v>30</v>
      </c>
      <c r="T15" s="54" t="s">
        <v>30</v>
      </c>
      <c r="U15" s="54" t="s">
        <v>30</v>
      </c>
      <c r="V15" s="55" t="s">
        <v>30</v>
      </c>
    </row>
    <row r="17" spans="3:4" x14ac:dyDescent="0.25">
      <c r="C17" t="s">
        <v>16</v>
      </c>
    </row>
    <row r="18" spans="3:4" x14ac:dyDescent="0.25">
      <c r="C18" s="3" t="s">
        <v>17</v>
      </c>
      <c r="D18" s="3"/>
    </row>
    <row r="19" spans="3:4" x14ac:dyDescent="0.25">
      <c r="C19" s="3" t="s">
        <v>18</v>
      </c>
      <c r="D19" s="3"/>
    </row>
    <row r="20" spans="3:4" x14ac:dyDescent="0.25">
      <c r="C20" s="3" t="s">
        <v>19</v>
      </c>
      <c r="D20" s="3"/>
    </row>
    <row r="21" spans="3:4" x14ac:dyDescent="0.25">
      <c r="D21" s="3"/>
    </row>
  </sheetData>
  <mergeCells count="10">
    <mergeCell ref="B13:B15"/>
    <mergeCell ref="B6:B9"/>
    <mergeCell ref="B10:B12"/>
    <mergeCell ref="C2:V3"/>
    <mergeCell ref="B4:B5"/>
    <mergeCell ref="C4:C5"/>
    <mergeCell ref="D4:D5"/>
    <mergeCell ref="E4:J4"/>
    <mergeCell ref="K4:P4"/>
    <mergeCell ref="Q4:V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rzeczowy</vt:lpstr>
      <vt:lpstr>Harmonogram rzeczowo - finansow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2022-08-03T12:11:18Z</dcterms:modified>
</cp:coreProperties>
</file>