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05" windowWidth="20730" windowHeight="11760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G23" i="1"/>
  <c r="G24"/>
  <c r="G45"/>
  <c r="G48"/>
  <c r="G49"/>
  <c r="F45"/>
  <c r="E45"/>
  <c r="G167"/>
  <c r="E68"/>
  <c r="E66" s="1"/>
  <c r="E86"/>
  <c r="E99"/>
  <c r="E117"/>
  <c r="E120"/>
  <c r="E122"/>
  <c r="E126"/>
  <c r="E128"/>
  <c r="E131"/>
  <c r="E137"/>
  <c r="E142"/>
  <c r="E144"/>
  <c r="E146"/>
  <c r="F149"/>
  <c r="E149"/>
  <c r="G147"/>
  <c r="F142"/>
  <c r="F131"/>
  <c r="G127"/>
  <c r="G129"/>
  <c r="G119"/>
  <c r="F117"/>
  <c r="F73"/>
  <c r="E73"/>
  <c r="G69"/>
  <c r="G63"/>
  <c r="F51"/>
  <c r="E51"/>
  <c r="F48"/>
  <c r="E48"/>
  <c r="F46"/>
  <c r="E23"/>
  <c r="E22" s="1"/>
  <c r="F23"/>
  <c r="F22" s="1"/>
  <c r="F166"/>
  <c r="E166"/>
  <c r="F146"/>
  <c r="F128"/>
  <c r="F126"/>
  <c r="F62"/>
  <c r="E62"/>
  <c r="F32"/>
  <c r="F31" s="1"/>
  <c r="E32"/>
  <c r="E31" s="1"/>
  <c r="G177"/>
  <c r="F174"/>
  <c r="E174"/>
  <c r="G172"/>
  <c r="F171"/>
  <c r="E171"/>
  <c r="G170"/>
  <c r="G163"/>
  <c r="G162"/>
  <c r="G161"/>
  <c r="F160"/>
  <c r="E160"/>
  <c r="E158" s="1"/>
  <c r="G157"/>
  <c r="G156"/>
  <c r="F155"/>
  <c r="E155"/>
  <c r="G154"/>
  <c r="F153"/>
  <c r="E153"/>
  <c r="G152"/>
  <c r="G148"/>
  <c r="G145"/>
  <c r="F144"/>
  <c r="G143"/>
  <c r="G141"/>
  <c r="G139"/>
  <c r="F137"/>
  <c r="G136"/>
  <c r="G135"/>
  <c r="G134"/>
  <c r="G133"/>
  <c r="G125"/>
  <c r="G123"/>
  <c r="F122"/>
  <c r="G121"/>
  <c r="F120"/>
  <c r="G115"/>
  <c r="F113"/>
  <c r="E113"/>
  <c r="G112"/>
  <c r="F111"/>
  <c r="E111"/>
  <c r="G109"/>
  <c r="G108"/>
  <c r="F106"/>
  <c r="E106"/>
  <c r="F104"/>
  <c r="E104"/>
  <c r="G102"/>
  <c r="G101"/>
  <c r="F99"/>
  <c r="G98"/>
  <c r="G97"/>
  <c r="G96"/>
  <c r="G95"/>
  <c r="G94"/>
  <c r="G93"/>
  <c r="G92"/>
  <c r="G91"/>
  <c r="G90"/>
  <c r="G89"/>
  <c r="F86"/>
  <c r="G82"/>
  <c r="G81"/>
  <c r="G80"/>
  <c r="G79"/>
  <c r="G78"/>
  <c r="F75"/>
  <c r="E75"/>
  <c r="F68"/>
  <c r="G65"/>
  <c r="F64"/>
  <c r="E64"/>
  <c r="G61"/>
  <c r="F59"/>
  <c r="E59"/>
  <c r="G54"/>
  <c r="F53"/>
  <c r="E53"/>
  <c r="G52"/>
  <c r="E46"/>
  <c r="G42"/>
  <c r="G40"/>
  <c r="G39"/>
  <c r="G37"/>
  <c r="F35"/>
  <c r="E35"/>
  <c r="E34" s="1"/>
  <c r="G29"/>
  <c r="G28"/>
  <c r="F27"/>
  <c r="F25" s="1"/>
  <c r="E27"/>
  <c r="E25" s="1"/>
  <c r="G21"/>
  <c r="G20"/>
  <c r="F19"/>
  <c r="E19"/>
  <c r="G18"/>
  <c r="F17"/>
  <c r="E17"/>
  <c r="G15"/>
  <c r="G14"/>
  <c r="F13"/>
  <c r="E13"/>
  <c r="F130" l="1"/>
  <c r="E130"/>
  <c r="G128"/>
  <c r="G126"/>
  <c r="E110"/>
  <c r="F110"/>
  <c r="G62"/>
  <c r="G68"/>
  <c r="F57"/>
  <c r="E164"/>
  <c r="E57"/>
  <c r="G51"/>
  <c r="G174"/>
  <c r="G146"/>
  <c r="G13"/>
  <c r="G122"/>
  <c r="F116"/>
  <c r="G153"/>
  <c r="E116"/>
  <c r="G171"/>
  <c r="G160"/>
  <c r="G22"/>
  <c r="G19"/>
  <c r="G111"/>
  <c r="G149"/>
  <c r="G131"/>
  <c r="G120"/>
  <c r="G106"/>
  <c r="E71"/>
  <c r="G86"/>
  <c r="G75"/>
  <c r="G64"/>
  <c r="G17"/>
  <c r="G137"/>
  <c r="G142"/>
  <c r="G144"/>
  <c r="G25"/>
  <c r="G59"/>
  <c r="G117"/>
  <c r="G99"/>
  <c r="G113"/>
  <c r="G155"/>
  <c r="F158"/>
  <c r="G158" s="1"/>
  <c r="G166"/>
  <c r="G53"/>
  <c r="E50"/>
  <c r="G35"/>
  <c r="G27"/>
  <c r="E12"/>
  <c r="F34"/>
  <c r="F50"/>
  <c r="F71"/>
  <c r="F12"/>
  <c r="F66"/>
  <c r="F164"/>
  <c r="G110" l="1"/>
  <c r="E178"/>
  <c r="F178"/>
  <c r="G71"/>
  <c r="G164"/>
  <c r="G116"/>
  <c r="G130"/>
  <c r="G12"/>
  <c r="G57"/>
  <c r="G50"/>
  <c r="G34"/>
  <c r="H169" l="1"/>
  <c r="H167"/>
  <c r="H168"/>
  <c r="H150"/>
  <c r="H132"/>
  <c r="H147"/>
  <c r="H128"/>
  <c r="H129"/>
  <c r="H127"/>
  <c r="H126"/>
  <c r="H119"/>
  <c r="H124"/>
  <c r="H74"/>
  <c r="H73"/>
  <c r="H49"/>
  <c r="H48"/>
  <c r="H24"/>
  <c r="H23"/>
  <c r="H33"/>
  <c r="H32"/>
  <c r="H31"/>
  <c r="H172"/>
  <c r="H166"/>
  <c r="H163"/>
  <c r="H161"/>
  <c r="H157"/>
  <c r="H155"/>
  <c r="H154"/>
  <c r="H151"/>
  <c r="H117"/>
  <c r="H113"/>
  <c r="H112"/>
  <c r="H108"/>
  <c r="H103"/>
  <c r="H101"/>
  <c r="H97"/>
  <c r="H95"/>
  <c r="H93"/>
  <c r="H91"/>
  <c r="H89"/>
  <c r="H83"/>
  <c r="H70"/>
  <c r="H65"/>
  <c r="H59"/>
  <c r="H56"/>
  <c r="H53"/>
  <c r="H45"/>
  <c r="H37"/>
  <c r="H174"/>
  <c r="H173"/>
  <c r="H146"/>
  <c r="H145"/>
  <c r="H143"/>
  <c r="H139"/>
  <c r="H135"/>
  <c r="H133"/>
  <c r="H125"/>
  <c r="H122"/>
  <c r="H121"/>
  <c r="H84"/>
  <c r="H81"/>
  <c r="H79"/>
  <c r="H75"/>
  <c r="H51"/>
  <c r="H47"/>
  <c r="H44"/>
  <c r="H40"/>
  <c r="H38"/>
  <c r="H29"/>
  <c r="H27"/>
  <c r="H25"/>
  <c r="H19"/>
  <c r="H18"/>
  <c r="G178"/>
  <c r="H170"/>
  <c r="H162"/>
  <c r="H156"/>
  <c r="H152"/>
  <c r="H115"/>
  <c r="H109"/>
  <c r="H105"/>
  <c r="H102"/>
  <c r="H98"/>
  <c r="H96"/>
  <c r="H94"/>
  <c r="H92"/>
  <c r="H90"/>
  <c r="H85"/>
  <c r="H61"/>
  <c r="H54"/>
  <c r="H30"/>
  <c r="H15"/>
  <c r="H14"/>
  <c r="H178"/>
  <c r="H177"/>
  <c r="H148"/>
  <c r="H141"/>
  <c r="H136"/>
  <c r="H134"/>
  <c r="H123"/>
  <c r="H118"/>
  <c r="H82"/>
  <c r="H80"/>
  <c r="H78"/>
  <c r="H69"/>
  <c r="H55"/>
  <c r="H52"/>
  <c r="H46"/>
  <c r="H42"/>
  <c r="H39"/>
  <c r="H28"/>
  <c r="H21"/>
  <c r="H20"/>
  <c r="H16"/>
  <c r="H43"/>
  <c r="H131"/>
  <c r="H149"/>
  <c r="H99"/>
  <c r="H153"/>
  <c r="H171"/>
  <c r="H104"/>
  <c r="H144"/>
  <c r="H86"/>
  <c r="H137"/>
  <c r="H64"/>
  <c r="H106"/>
  <c r="H13"/>
  <c r="H68"/>
  <c r="H22"/>
  <c r="H120"/>
  <c r="H142"/>
  <c r="H35"/>
  <c r="H110"/>
  <c r="H160"/>
  <c r="H158"/>
  <c r="H111"/>
  <c r="H17"/>
  <c r="H130"/>
  <c r="H71"/>
  <c r="H116"/>
  <c r="H66"/>
  <c r="H57"/>
  <c r="H34"/>
  <c r="H50"/>
  <c r="H12"/>
  <c r="H164"/>
</calcChain>
</file>

<file path=xl/sharedStrings.xml><?xml version="1.0" encoding="utf-8"?>
<sst xmlns="http://schemas.openxmlformats.org/spreadsheetml/2006/main" count="322" uniqueCount="217">
  <si>
    <t>Załącznik nr 1</t>
  </si>
  <si>
    <t>do sprawozdania Wójta Gminy</t>
  </si>
  <si>
    <t>WYKONANIE PLANU DOCHODÓW</t>
  </si>
  <si>
    <t>Dz.</t>
  </si>
  <si>
    <t>Roz-</t>
  </si>
  <si>
    <t>§</t>
  </si>
  <si>
    <t>Wyszczególnienie</t>
  </si>
  <si>
    <t xml:space="preserve">Plan po </t>
  </si>
  <si>
    <t>Wykonanie</t>
  </si>
  <si>
    <t>%</t>
  </si>
  <si>
    <t>Struktura</t>
  </si>
  <si>
    <t>dział</t>
  </si>
  <si>
    <t>zmianach na</t>
  </si>
  <si>
    <t>dochodów</t>
  </si>
  <si>
    <t>wykonania</t>
  </si>
  <si>
    <t>010</t>
  </si>
  <si>
    <t>ROLNICTWO I ŁOWIECTWO</t>
  </si>
  <si>
    <t>01010</t>
  </si>
  <si>
    <t>Infrastruktura wodociagowa i sanitarna wsi</t>
  </si>
  <si>
    <t>0690</t>
  </si>
  <si>
    <t>Wpływy z różnych opłat</t>
  </si>
  <si>
    <t>0830</t>
  </si>
  <si>
    <t>Wpływy z usług</t>
  </si>
  <si>
    <t>0920</t>
  </si>
  <si>
    <t>Pozostałe odsetki</t>
  </si>
  <si>
    <t>01041</t>
  </si>
  <si>
    <t>Program Rozwoju Obszarów Wiejskich</t>
  </si>
  <si>
    <t>6207</t>
  </si>
  <si>
    <t>Dotacje celowe w ramach programów fin.</t>
  </si>
  <si>
    <t>01095</t>
  </si>
  <si>
    <t>Pozostała działalność</t>
  </si>
  <si>
    <t>0750</t>
  </si>
  <si>
    <t>Czynsz za grunty mienia komunalnego</t>
  </si>
  <si>
    <t>0770</t>
  </si>
  <si>
    <t>Wpływy ze sprzedaży</t>
  </si>
  <si>
    <t>2010</t>
  </si>
  <si>
    <t>Dotacja - zwrot pod. akcyzowego</t>
  </si>
  <si>
    <t>020</t>
  </si>
  <si>
    <t>LEŚNICTWO</t>
  </si>
  <si>
    <t>Gospodarka leśna</t>
  </si>
  <si>
    <t>02095</t>
  </si>
  <si>
    <t xml:space="preserve">WYTWARZANIE I ZAOPATRYWANIE </t>
  </si>
  <si>
    <t>W WODĘ</t>
  </si>
  <si>
    <t>Dostarczanie wody</t>
  </si>
  <si>
    <t>Wpływy za wodę</t>
  </si>
  <si>
    <t>Odsetki</t>
  </si>
  <si>
    <t>700</t>
  </si>
  <si>
    <t>GOSPODARKA MIESZKANIOWA</t>
  </si>
  <si>
    <t>70005</t>
  </si>
  <si>
    <t>Gospodarka gruntami i</t>
  </si>
  <si>
    <t>nieruchomościami</t>
  </si>
  <si>
    <t>0470</t>
  </si>
  <si>
    <t>Użytkowanie wieczyste</t>
  </si>
  <si>
    <t>Wpływy za czynsze</t>
  </si>
  <si>
    <t>0760</t>
  </si>
  <si>
    <t xml:space="preserve">Przekształcenie prawa użytkowania </t>
  </si>
  <si>
    <t>wieczystego</t>
  </si>
  <si>
    <t>0970</t>
  </si>
  <si>
    <t>Wpływy z różnych dochodów</t>
  </si>
  <si>
    <t>710</t>
  </si>
  <si>
    <t>DZIAŁALNOŚĆ USŁUGOWA</t>
  </si>
  <si>
    <t>71035</t>
  </si>
  <si>
    <t>Cmentarze</t>
  </si>
  <si>
    <t>2020</t>
  </si>
  <si>
    <t>ADMINISTRACJA PUBLICZNA</t>
  </si>
  <si>
    <t>Urzędy wojewódzkie</t>
  </si>
  <si>
    <t>Dotacja - zadania zlecone</t>
  </si>
  <si>
    <t>2360</t>
  </si>
  <si>
    <t>Urzędy Gmin</t>
  </si>
  <si>
    <t>Dotacja celowa</t>
  </si>
  <si>
    <t>URZĘDY NACZELNYCH ORGANÓW</t>
  </si>
  <si>
    <t>WŁADZY PAŃSTWOWEJ</t>
  </si>
  <si>
    <t>Urzędy naczelnych organów władzy</t>
  </si>
  <si>
    <t>państwowej</t>
  </si>
  <si>
    <t>Dotacja - rejestr wyborców</t>
  </si>
  <si>
    <t>Dotacja</t>
  </si>
  <si>
    <t>754</t>
  </si>
  <si>
    <t xml:space="preserve">BEZPIECZEŃSTWO PUBLICZNE I </t>
  </si>
  <si>
    <t>OCHRONA PRZECIWPOŻAROWA</t>
  </si>
  <si>
    <t>75412</t>
  </si>
  <si>
    <t>Ochotnicze straże pożarne</t>
  </si>
  <si>
    <t>Dochody z najmu i dzierżawy</t>
  </si>
  <si>
    <t>756</t>
  </si>
  <si>
    <t>DOCHODY OSÓB PRAWNYCH,</t>
  </si>
  <si>
    <t>FIZCZNY.</t>
  </si>
  <si>
    <t>75615</t>
  </si>
  <si>
    <t xml:space="preserve">Wpływy z pod. rolnego, leśnego, od </t>
  </si>
  <si>
    <t>czynności cywilnoprawnych, podatków</t>
  </si>
  <si>
    <t>i opłat lokalnych od osób prawnych</t>
  </si>
  <si>
    <t>0310</t>
  </si>
  <si>
    <t>Podatek od nieruchomosci</t>
  </si>
  <si>
    <t>0320</t>
  </si>
  <si>
    <t>Podatek rolny</t>
  </si>
  <si>
    <t>0330</t>
  </si>
  <si>
    <t>Podatek leśny</t>
  </si>
  <si>
    <t>0340</t>
  </si>
  <si>
    <t>Podatek od środków transportowych</t>
  </si>
  <si>
    <t>0500</t>
  </si>
  <si>
    <t>Podatek od czynności cywilnoprawnych</t>
  </si>
  <si>
    <t>0910</t>
  </si>
  <si>
    <t>2680</t>
  </si>
  <si>
    <t>Rekompensata utraconych dochodów</t>
  </si>
  <si>
    <t>75616</t>
  </si>
  <si>
    <t>Wpływy z pod. rolnego, leśnego, od</t>
  </si>
  <si>
    <t>spadków i darowizn, podatków i opłat</t>
  </si>
  <si>
    <t>lokalnych od osób fizycznych</t>
  </si>
  <si>
    <t>Podatek od nieruchomości</t>
  </si>
  <si>
    <t>0360</t>
  </si>
  <si>
    <t>Podatek od spadków i darowizn</t>
  </si>
  <si>
    <t>0430</t>
  </si>
  <si>
    <t>Wpływy z opłaty targowej</t>
  </si>
  <si>
    <t>0440</t>
  </si>
  <si>
    <t>Wpływy z opłaty miejscowej</t>
  </si>
  <si>
    <t>75618</t>
  </si>
  <si>
    <t xml:space="preserve">Wpływy z innych opłat stanowiących </t>
  </si>
  <si>
    <t>dochody jst</t>
  </si>
  <si>
    <t>0410</t>
  </si>
  <si>
    <t>Wpływy z opłaty skarbowej</t>
  </si>
  <si>
    <t>0480</t>
  </si>
  <si>
    <t>Wpływy z opłat z zezwolenia na alkohol</t>
  </si>
  <si>
    <t>0490</t>
  </si>
  <si>
    <t>Wpływy z innych lokalnych opłat</t>
  </si>
  <si>
    <t>75619</t>
  </si>
  <si>
    <t>Wpływy z różnych rozliczeń</t>
  </si>
  <si>
    <t>75621</t>
  </si>
  <si>
    <t xml:space="preserve">Udziały gmin w pod. stanowiących </t>
  </si>
  <si>
    <t>dochód budżetu państwa</t>
  </si>
  <si>
    <t>0010</t>
  </si>
  <si>
    <t>Podatek dochodowy od osób fizycznych</t>
  </si>
  <si>
    <t>0020</t>
  </si>
  <si>
    <t>Podatek dochodowy od osób prawnych</t>
  </si>
  <si>
    <t>758</t>
  </si>
  <si>
    <t>RÓŻNE ROZLICZENIA</t>
  </si>
  <si>
    <t>75801</t>
  </si>
  <si>
    <t>Część oświatowa subwencji ogólnej</t>
  </si>
  <si>
    <t>2920</t>
  </si>
  <si>
    <t>Subwencja oświatowa</t>
  </si>
  <si>
    <t>75807</t>
  </si>
  <si>
    <t xml:space="preserve">Część wyrównawcza subwencji </t>
  </si>
  <si>
    <t>ogólnej</t>
  </si>
  <si>
    <t>Subwencja wyrównawcza</t>
  </si>
  <si>
    <t>801</t>
  </si>
  <si>
    <t>OŚWIATA I WYCHOWANIE</t>
  </si>
  <si>
    <t>80101</t>
  </si>
  <si>
    <t>Szkoły Podstawowe</t>
  </si>
  <si>
    <t>80103</t>
  </si>
  <si>
    <t>Oddziały przedszkolne</t>
  </si>
  <si>
    <t>2030</t>
  </si>
  <si>
    <t>80104</t>
  </si>
  <si>
    <t>Przedszkola</t>
  </si>
  <si>
    <t>852</t>
  </si>
  <si>
    <t>POMOC SPOŁECZNA</t>
  </si>
  <si>
    <t>85212</t>
  </si>
  <si>
    <t>Świadczenia rodzinne</t>
  </si>
  <si>
    <t>Dotacja - zasiłki rodzinne</t>
  </si>
  <si>
    <t>Dochody zw. z realizacją zadań zleconych</t>
  </si>
  <si>
    <t>85213</t>
  </si>
  <si>
    <t xml:space="preserve">Składki na ubezpieczenie za osoby </t>
  </si>
  <si>
    <t>pobierające świadczenia społeczne</t>
  </si>
  <si>
    <t xml:space="preserve">Dotacja - składki na ubezpieczenie </t>
  </si>
  <si>
    <t>zdrowotne</t>
  </si>
  <si>
    <t>85214</t>
  </si>
  <si>
    <t>Zasiłki i pomoc w naturze</t>
  </si>
  <si>
    <t>Dotacja - zasiłki okresowe</t>
  </si>
  <si>
    <t>85215</t>
  </si>
  <si>
    <t>Dodatki mieszkaniowe</t>
  </si>
  <si>
    <t>85216</t>
  </si>
  <si>
    <t>Zasiłki stałe</t>
  </si>
  <si>
    <t>85219</t>
  </si>
  <si>
    <t>Ośrodki pomocy społecznej</t>
  </si>
  <si>
    <t>Dotacja - GOPS</t>
  </si>
  <si>
    <t>85228</t>
  </si>
  <si>
    <t>Usługi opiekuńcze</t>
  </si>
  <si>
    <t>Odpłatność za usługi opiekuńcze</t>
  </si>
  <si>
    <t>85295</t>
  </si>
  <si>
    <t>Dotacja- świdczenia pielęgnacyjne</t>
  </si>
  <si>
    <t>Dotacja - dożywianie</t>
  </si>
  <si>
    <t>854</t>
  </si>
  <si>
    <t xml:space="preserve">EDUKACYJNA OPIEKA </t>
  </si>
  <si>
    <t>WYCHOWAWCZA</t>
  </si>
  <si>
    <t>85415</t>
  </si>
  <si>
    <t>Pomoc materialna dla uczniów</t>
  </si>
  <si>
    <t>900</t>
  </si>
  <si>
    <t xml:space="preserve">GOSPODARKA KOMUNALNA I </t>
  </si>
  <si>
    <t>OCHRONA ŚRODOWISKA</t>
  </si>
  <si>
    <t>90002</t>
  </si>
  <si>
    <t>Gospodarka odpadami</t>
  </si>
  <si>
    <t>2440</t>
  </si>
  <si>
    <t xml:space="preserve">Dotacja z funduszu celowego </t>
  </si>
  <si>
    <t>90003</t>
  </si>
  <si>
    <t>Oczyszczanie miast i wsi</t>
  </si>
  <si>
    <t>90019</t>
  </si>
  <si>
    <t>Wpływy i wydatki zw. z gromadzeniem</t>
  </si>
  <si>
    <t>środków z opłat i kar za korzystanie ze</t>
  </si>
  <si>
    <t>środowiska</t>
  </si>
  <si>
    <t>RAZEM DOCHODY</t>
  </si>
  <si>
    <t>600</t>
  </si>
  <si>
    <t>Transport i łączność</t>
  </si>
  <si>
    <t>60016</t>
  </si>
  <si>
    <t>Drogi publiczne gminne</t>
  </si>
  <si>
    <t>6260</t>
  </si>
  <si>
    <t>z wykonania budżetu za I półrocze 2015r.</t>
  </si>
  <si>
    <t>ZA  I PÓŁROCZE 2015R.</t>
  </si>
  <si>
    <t>75107</t>
  </si>
  <si>
    <t>Wybory Prezydenta RP</t>
  </si>
  <si>
    <t>75109</t>
  </si>
  <si>
    <t>Wybory do rad gmin</t>
  </si>
  <si>
    <t>80110</t>
  </si>
  <si>
    <t>Gimnazja</t>
  </si>
  <si>
    <t>80150</t>
  </si>
  <si>
    <t>Realizacja zada - specjalna organizacja nauki</t>
  </si>
  <si>
    <t>71004</t>
  </si>
  <si>
    <t>75601</t>
  </si>
  <si>
    <t>0350</t>
  </si>
  <si>
    <t>Podatek od dział. gosp. karta podatkowa</t>
  </si>
  <si>
    <t>30.06.2015r.</t>
  </si>
  <si>
    <t>Plany zagospodarowania przestrzennego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</si>
</sst>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1">
    <font>
      <sz val="11"/>
      <color theme="1"/>
      <name val="Czcionka tekstu podstawowego"/>
      <family val="2"/>
      <charset val="238"/>
    </font>
    <font>
      <sz val="10"/>
      <name val="Arial"/>
      <charset val="238"/>
    </font>
    <font>
      <b/>
      <sz val="12"/>
      <name val="Arial"/>
      <family val="2"/>
      <charset val="238"/>
    </font>
    <font>
      <b/>
      <sz val="8"/>
      <name val="Arial"/>
      <charset val="238"/>
    </font>
    <font>
      <b/>
      <sz val="8"/>
      <name val="Courier New"/>
      <family val="3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sz val="8"/>
      <name val="Arial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Czcionka tekstu podstawowego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219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3" fillId="0" borderId="2" xfId="2" applyNumberFormat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6" xfId="2" applyNumberFormat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0" xfId="1" applyFont="1" applyBorder="1" applyAlignment="1">
      <alignment horizontal="center"/>
    </xf>
    <xf numFmtId="0" fontId="4" fillId="0" borderId="10" xfId="1" applyFont="1" applyBorder="1" applyAlignment="1"/>
    <xf numFmtId="0" fontId="3" fillId="0" borderId="10" xfId="2" applyNumberFormat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49" fontId="3" fillId="0" borderId="1" xfId="1" applyNumberFormat="1" applyFont="1" applyBorder="1"/>
    <xf numFmtId="49" fontId="3" fillId="0" borderId="2" xfId="1" applyNumberFormat="1" applyFont="1" applyBorder="1"/>
    <xf numFmtId="0" fontId="3" fillId="0" borderId="2" xfId="1" applyFont="1" applyBorder="1"/>
    <xf numFmtId="4" fontId="3" fillId="0" borderId="2" xfId="1" applyNumberFormat="1" applyFont="1" applyBorder="1"/>
    <xf numFmtId="10" fontId="3" fillId="0" borderId="17" xfId="1" applyNumberFormat="1" applyFont="1" applyBorder="1"/>
    <xf numFmtId="4" fontId="3" fillId="0" borderId="18" xfId="1" applyNumberFormat="1" applyFont="1" applyBorder="1"/>
    <xf numFmtId="49" fontId="6" fillId="2" borderId="19" xfId="1" applyNumberFormat="1" applyFont="1" applyFill="1" applyBorder="1"/>
    <xf numFmtId="49" fontId="6" fillId="2" borderId="20" xfId="1" applyNumberFormat="1" applyFont="1" applyFill="1" applyBorder="1"/>
    <xf numFmtId="0" fontId="6" fillId="2" borderId="20" xfId="1" applyFont="1" applyFill="1" applyBorder="1"/>
    <xf numFmtId="4" fontId="6" fillId="2" borderId="20" xfId="1" applyNumberFormat="1" applyFont="1" applyFill="1" applyBorder="1"/>
    <xf numFmtId="10" fontId="6" fillId="3" borderId="17" xfId="1" applyNumberFormat="1" applyFont="1" applyFill="1" applyBorder="1"/>
    <xf numFmtId="4" fontId="6" fillId="3" borderId="18" xfId="1" applyNumberFormat="1" applyFont="1" applyFill="1" applyBorder="1"/>
    <xf numFmtId="49" fontId="6" fillId="0" borderId="19" xfId="1" applyNumberFormat="1" applyFont="1" applyBorder="1"/>
    <xf numFmtId="49" fontId="6" fillId="0" borderId="20" xfId="1" applyNumberFormat="1" applyFont="1" applyBorder="1"/>
    <xf numFmtId="0" fontId="6" fillId="0" borderId="20" xfId="1" applyFont="1" applyBorder="1"/>
    <xf numFmtId="4" fontId="6" fillId="0" borderId="20" xfId="1" applyNumberFormat="1" applyFont="1" applyBorder="1"/>
    <xf numFmtId="10" fontId="6" fillId="0" borderId="20" xfId="1" applyNumberFormat="1" applyFont="1" applyBorder="1"/>
    <xf numFmtId="4" fontId="6" fillId="0" borderId="21" xfId="1" applyNumberFormat="1" applyFont="1" applyBorder="1"/>
    <xf numFmtId="49" fontId="6" fillId="3" borderId="19" xfId="1" applyNumberFormat="1" applyFont="1" applyFill="1" applyBorder="1"/>
    <xf numFmtId="49" fontId="6" fillId="3" borderId="20" xfId="1" applyNumberFormat="1" applyFont="1" applyFill="1" applyBorder="1"/>
    <xf numFmtId="0" fontId="6" fillId="3" borderId="20" xfId="1" applyFont="1" applyFill="1" applyBorder="1"/>
    <xf numFmtId="4" fontId="6" fillId="3" borderId="20" xfId="1" applyNumberFormat="1" applyFont="1" applyFill="1" applyBorder="1"/>
    <xf numFmtId="10" fontId="6" fillId="3" borderId="20" xfId="1" applyNumberFormat="1" applyFont="1" applyFill="1" applyBorder="1"/>
    <xf numFmtId="4" fontId="6" fillId="3" borderId="21" xfId="1" applyNumberFormat="1" applyFont="1" applyFill="1" applyBorder="1"/>
    <xf numFmtId="49" fontId="7" fillId="3" borderId="19" xfId="1" applyNumberFormat="1" applyFont="1" applyFill="1" applyBorder="1"/>
    <xf numFmtId="49" fontId="7" fillId="3" borderId="20" xfId="1" applyNumberFormat="1" applyFont="1" applyFill="1" applyBorder="1"/>
    <xf numFmtId="0" fontId="7" fillId="3" borderId="20" xfId="1" applyFont="1" applyFill="1" applyBorder="1"/>
    <xf numFmtId="4" fontId="7" fillId="3" borderId="20" xfId="1" applyNumberFormat="1" applyFont="1" applyFill="1" applyBorder="1"/>
    <xf numFmtId="49" fontId="7" fillId="0" borderId="19" xfId="1" applyNumberFormat="1" applyFont="1" applyBorder="1"/>
    <xf numFmtId="49" fontId="7" fillId="0" borderId="20" xfId="1" applyNumberFormat="1" applyFont="1" applyBorder="1"/>
    <xf numFmtId="0" fontId="7" fillId="0" borderId="20" xfId="1" applyFont="1" applyBorder="1"/>
    <xf numFmtId="4" fontId="7" fillId="0" borderId="20" xfId="1" applyNumberFormat="1" applyFont="1" applyBorder="1"/>
    <xf numFmtId="49" fontId="7" fillId="0" borderId="22" xfId="1" applyNumberFormat="1" applyFont="1" applyBorder="1"/>
    <xf numFmtId="49" fontId="7" fillId="0" borderId="23" xfId="1" applyNumberFormat="1" applyFont="1" applyBorder="1"/>
    <xf numFmtId="0" fontId="7" fillId="0" borderId="23" xfId="1" applyFont="1" applyBorder="1"/>
    <xf numFmtId="4" fontId="7" fillId="0" borderId="23" xfId="1" applyNumberFormat="1" applyFont="1" applyBorder="1"/>
    <xf numFmtId="10" fontId="6" fillId="0" borderId="23" xfId="1" applyNumberFormat="1" applyFont="1" applyBorder="1"/>
    <xf numFmtId="4" fontId="6" fillId="0" borderId="24" xfId="1" applyNumberFormat="1" applyFont="1" applyBorder="1"/>
    <xf numFmtId="49" fontId="3" fillId="0" borderId="25" xfId="1" applyNumberFormat="1" applyFont="1" applyBorder="1"/>
    <xf numFmtId="49" fontId="3" fillId="0" borderId="17" xfId="1" applyNumberFormat="1" applyFont="1" applyBorder="1"/>
    <xf numFmtId="0" fontId="3" fillId="0" borderId="17" xfId="1" applyFont="1" applyBorder="1"/>
    <xf numFmtId="4" fontId="3" fillId="0" borderId="17" xfId="1" applyNumberFormat="1" applyFont="1" applyBorder="1"/>
    <xf numFmtId="49" fontId="6" fillId="3" borderId="26" xfId="1" applyNumberFormat="1" applyFont="1" applyFill="1" applyBorder="1"/>
    <xf numFmtId="49" fontId="6" fillId="3" borderId="27" xfId="1" applyNumberFormat="1" applyFont="1" applyFill="1" applyBorder="1"/>
    <xf numFmtId="0" fontId="6" fillId="3" borderId="27" xfId="1" applyFont="1" applyFill="1" applyBorder="1"/>
    <xf numFmtId="4" fontId="6" fillId="3" borderId="27" xfId="1" applyNumberFormat="1" applyFont="1" applyFill="1" applyBorder="1"/>
    <xf numFmtId="49" fontId="6" fillId="0" borderId="26" xfId="1" applyNumberFormat="1" applyFont="1" applyBorder="1"/>
    <xf numFmtId="49" fontId="6" fillId="0" borderId="27" xfId="1" applyNumberFormat="1" applyFont="1" applyBorder="1"/>
    <xf numFmtId="0" fontId="6" fillId="0" borderId="27" xfId="1" applyFont="1" applyBorder="1"/>
    <xf numFmtId="4" fontId="6" fillId="0" borderId="27" xfId="1" applyNumberFormat="1" applyFont="1" applyBorder="1"/>
    <xf numFmtId="49" fontId="8" fillId="0" borderId="1" xfId="1" applyNumberFormat="1" applyFont="1" applyBorder="1"/>
    <xf numFmtId="49" fontId="8" fillId="0" borderId="2" xfId="1" applyNumberFormat="1" applyFont="1" applyBorder="1"/>
    <xf numFmtId="4" fontId="8" fillId="0" borderId="2" xfId="1" applyNumberFormat="1" applyFont="1" applyBorder="1"/>
    <xf numFmtId="10" fontId="3" fillId="0" borderId="2" xfId="1" applyNumberFormat="1" applyFont="1" applyBorder="1"/>
    <xf numFmtId="4" fontId="3" fillId="0" borderId="4" xfId="1" applyNumberFormat="1" applyFont="1" applyBorder="1"/>
    <xf numFmtId="49" fontId="8" fillId="0" borderId="5" xfId="1" applyNumberFormat="1" applyFont="1" applyBorder="1"/>
    <xf numFmtId="49" fontId="8" fillId="0" borderId="6" xfId="1" applyNumberFormat="1" applyFont="1" applyBorder="1"/>
    <xf numFmtId="0" fontId="3" fillId="0" borderId="6" xfId="1" applyFont="1" applyBorder="1"/>
    <xf numFmtId="4" fontId="8" fillId="0" borderId="6" xfId="1" applyNumberFormat="1" applyFont="1" applyBorder="1"/>
    <xf numFmtId="10" fontId="3" fillId="0" borderId="27" xfId="1" applyNumberFormat="1" applyFont="1" applyBorder="1"/>
    <xf numFmtId="4" fontId="3" fillId="0" borderId="28" xfId="1" applyNumberFormat="1" applyFont="1" applyBorder="1"/>
    <xf numFmtId="49" fontId="7" fillId="0" borderId="29" xfId="1" applyNumberFormat="1" applyFont="1" applyBorder="1"/>
    <xf numFmtId="49" fontId="7" fillId="0" borderId="30" xfId="1" applyNumberFormat="1" applyFont="1" applyBorder="1"/>
    <xf numFmtId="0" fontId="7" fillId="0" borderId="30" xfId="1" applyFont="1" applyBorder="1"/>
    <xf numFmtId="4" fontId="7" fillId="0" borderId="30" xfId="1" applyNumberFormat="1" applyFont="1" applyBorder="1"/>
    <xf numFmtId="49" fontId="8" fillId="0" borderId="25" xfId="1" applyNumberFormat="1" applyFont="1" applyBorder="1"/>
    <xf numFmtId="49" fontId="8" fillId="0" borderId="17" xfId="1" applyNumberFormat="1" applyFont="1" applyBorder="1"/>
    <xf numFmtId="4" fontId="8" fillId="0" borderId="17" xfId="1" applyNumberFormat="1" applyFont="1" applyBorder="1"/>
    <xf numFmtId="49" fontId="7" fillId="3" borderId="29" xfId="1" applyNumberFormat="1" applyFont="1" applyFill="1" applyBorder="1"/>
    <xf numFmtId="49" fontId="7" fillId="3" borderId="30" xfId="1" applyNumberFormat="1" applyFont="1" applyFill="1" applyBorder="1"/>
    <xf numFmtId="0" fontId="7" fillId="3" borderId="30" xfId="1" applyFont="1" applyFill="1" applyBorder="1"/>
    <xf numFmtId="4" fontId="7" fillId="3" borderId="30" xfId="1" applyNumberFormat="1" applyFont="1" applyFill="1" applyBorder="1"/>
    <xf numFmtId="10" fontId="6" fillId="3" borderId="30" xfId="1" applyNumberFormat="1" applyFont="1" applyFill="1" applyBorder="1"/>
    <xf numFmtId="4" fontId="6" fillId="3" borderId="31" xfId="1" applyNumberFormat="1" applyFont="1" applyFill="1" applyBorder="1"/>
    <xf numFmtId="49" fontId="7" fillId="3" borderId="26" xfId="1" applyNumberFormat="1" applyFont="1" applyFill="1" applyBorder="1"/>
    <xf numFmtId="49" fontId="7" fillId="3" borderId="27" xfId="1" applyNumberFormat="1" applyFont="1" applyFill="1" applyBorder="1"/>
    <xf numFmtId="0" fontId="7" fillId="3" borderId="27" xfId="1" applyFont="1" applyFill="1" applyBorder="1"/>
    <xf numFmtId="4" fontId="7" fillId="3" borderId="27" xfId="1" applyNumberFormat="1" applyFont="1" applyFill="1" applyBorder="1"/>
    <xf numFmtId="10" fontId="6" fillId="3" borderId="27" xfId="1" applyNumberFormat="1" applyFont="1" applyFill="1" applyBorder="1"/>
    <xf numFmtId="4" fontId="6" fillId="3" borderId="28" xfId="1" applyNumberFormat="1" applyFont="1" applyFill="1" applyBorder="1"/>
    <xf numFmtId="10" fontId="6" fillId="0" borderId="30" xfId="1" applyNumberFormat="1" applyFont="1" applyBorder="1"/>
    <xf numFmtId="4" fontId="6" fillId="0" borderId="31" xfId="1" applyNumberFormat="1" applyFont="1" applyBorder="1"/>
    <xf numFmtId="49" fontId="7" fillId="0" borderId="26" xfId="1" applyNumberFormat="1" applyFont="1" applyBorder="1"/>
    <xf numFmtId="49" fontId="7" fillId="0" borderId="27" xfId="1" applyNumberFormat="1" applyFont="1" applyBorder="1"/>
    <xf numFmtId="0" fontId="7" fillId="0" borderId="27" xfId="1" applyFont="1" applyBorder="1"/>
    <xf numFmtId="4" fontId="7" fillId="0" borderId="27" xfId="1" applyNumberFormat="1" applyFont="1" applyBorder="1"/>
    <xf numFmtId="10" fontId="6" fillId="0" borderId="27" xfId="1" applyNumberFormat="1" applyFont="1" applyBorder="1"/>
    <xf numFmtId="4" fontId="6" fillId="0" borderId="28" xfId="1" applyNumberFormat="1" applyFont="1" applyBorder="1"/>
    <xf numFmtId="0" fontId="8" fillId="0" borderId="17" xfId="1" applyFont="1" applyBorder="1"/>
    <xf numFmtId="0" fontId="8" fillId="0" borderId="6" xfId="1" applyFont="1" applyBorder="1"/>
    <xf numFmtId="4" fontId="8" fillId="0" borderId="6" xfId="1" applyNumberFormat="1" applyFont="1" applyBorder="1" applyAlignment="1"/>
    <xf numFmtId="10" fontId="3" fillId="0" borderId="6" xfId="1" applyNumberFormat="1" applyFont="1" applyBorder="1"/>
    <xf numFmtId="4" fontId="3" fillId="0" borderId="8" xfId="1" applyNumberFormat="1" applyFont="1" applyBorder="1"/>
    <xf numFmtId="4" fontId="7" fillId="3" borderId="30" xfId="1" applyNumberFormat="1" applyFont="1" applyFill="1" applyBorder="1" applyAlignment="1"/>
    <xf numFmtId="4" fontId="7" fillId="3" borderId="27" xfId="1" applyNumberFormat="1" applyFont="1" applyFill="1" applyBorder="1" applyAlignment="1"/>
    <xf numFmtId="49" fontId="7" fillId="0" borderId="5" xfId="1" applyNumberFormat="1" applyFont="1" applyBorder="1"/>
    <xf numFmtId="49" fontId="7" fillId="0" borderId="6" xfId="1" applyNumberFormat="1" applyFont="1" applyBorder="1"/>
    <xf numFmtId="49" fontId="6" fillId="0" borderId="6" xfId="1" applyNumberFormat="1" applyFont="1" applyBorder="1"/>
    <xf numFmtId="0" fontId="6" fillId="0" borderId="6" xfId="1" applyFont="1" applyBorder="1"/>
    <xf numFmtId="4" fontId="7" fillId="0" borderId="6" xfId="1" applyNumberFormat="1" applyFont="1" applyBorder="1"/>
    <xf numFmtId="0" fontId="8" fillId="0" borderId="2" xfId="1" applyFont="1" applyBorder="1"/>
    <xf numFmtId="4" fontId="8" fillId="0" borderId="2" xfId="1" applyNumberFormat="1" applyFont="1" applyBorder="1" applyAlignment="1"/>
    <xf numFmtId="49" fontId="8" fillId="0" borderId="9" xfId="1" applyNumberFormat="1" applyFont="1" applyBorder="1"/>
    <xf numFmtId="49" fontId="8" fillId="0" borderId="10" xfId="1" applyNumberFormat="1" applyFont="1" applyBorder="1"/>
    <xf numFmtId="0" fontId="8" fillId="0" borderId="10" xfId="1" applyFont="1" applyBorder="1"/>
    <xf numFmtId="4" fontId="8" fillId="0" borderId="10" xfId="1" applyNumberFormat="1" applyFont="1" applyBorder="1" applyAlignment="1"/>
    <xf numFmtId="10" fontId="3" fillId="0" borderId="10" xfId="1" applyNumberFormat="1" applyFont="1" applyBorder="1"/>
    <xf numFmtId="4" fontId="3" fillId="0" borderId="12" xfId="1" applyNumberFormat="1" applyFont="1" applyBorder="1"/>
    <xf numFmtId="49" fontId="7" fillId="0" borderId="19" xfId="1" applyNumberFormat="1" applyFont="1" applyFill="1" applyBorder="1"/>
    <xf numFmtId="49" fontId="7" fillId="0" borderId="20" xfId="1" applyNumberFormat="1" applyFont="1" applyFill="1" applyBorder="1"/>
    <xf numFmtId="49" fontId="6" fillId="0" borderId="20" xfId="1" applyNumberFormat="1" applyFont="1" applyFill="1" applyBorder="1"/>
    <xf numFmtId="0" fontId="6" fillId="0" borderId="20" xfId="1" applyFont="1" applyFill="1" applyBorder="1"/>
    <xf numFmtId="4" fontId="7" fillId="0" borderId="20" xfId="1" applyNumberFormat="1" applyFont="1" applyFill="1" applyBorder="1"/>
    <xf numFmtId="49" fontId="6" fillId="0" borderId="30" xfId="1" applyNumberFormat="1" applyFont="1" applyBorder="1"/>
    <xf numFmtId="0" fontId="6" fillId="0" borderId="30" xfId="1" applyFont="1" applyBorder="1"/>
    <xf numFmtId="49" fontId="7" fillId="3" borderId="5" xfId="1" applyNumberFormat="1" applyFont="1" applyFill="1" applyBorder="1"/>
    <xf numFmtId="49" fontId="7" fillId="3" borderId="6" xfId="1" applyNumberFormat="1" applyFont="1" applyFill="1" applyBorder="1"/>
    <xf numFmtId="0" fontId="7" fillId="3" borderId="6" xfId="1" applyFont="1" applyFill="1" applyBorder="1"/>
    <xf numFmtId="4" fontId="7" fillId="3" borderId="6" xfId="1" applyNumberFormat="1" applyFont="1" applyFill="1" applyBorder="1" applyAlignment="1"/>
    <xf numFmtId="10" fontId="6" fillId="3" borderId="6" xfId="1" applyNumberFormat="1" applyFont="1" applyFill="1" applyBorder="1"/>
    <xf numFmtId="4" fontId="6" fillId="3" borderId="8" xfId="1" applyNumberFormat="1" applyFont="1" applyFill="1" applyBorder="1"/>
    <xf numFmtId="10" fontId="3" fillId="3" borderId="6" xfId="1" applyNumberFormat="1" applyFont="1" applyFill="1" applyBorder="1"/>
    <xf numFmtId="4" fontId="3" fillId="3" borderId="8" xfId="1" applyNumberFormat="1" applyFont="1" applyFill="1" applyBorder="1"/>
    <xf numFmtId="4" fontId="3" fillId="0" borderId="21" xfId="1" applyNumberFormat="1" applyFont="1" applyBorder="1"/>
    <xf numFmtId="4" fontId="7" fillId="3" borderId="6" xfId="1" applyNumberFormat="1" applyFont="1" applyFill="1" applyBorder="1"/>
    <xf numFmtId="49" fontId="7" fillId="3" borderId="32" xfId="1" applyNumberFormat="1" applyFont="1" applyFill="1" applyBorder="1"/>
    <xf numFmtId="49" fontId="6" fillId="3" borderId="30" xfId="1" applyNumberFormat="1" applyFont="1" applyFill="1" applyBorder="1"/>
    <xf numFmtId="0" fontId="6" fillId="3" borderId="30" xfId="1" applyFont="1" applyFill="1" applyBorder="1"/>
    <xf numFmtId="49" fontId="7" fillId="0" borderId="32" xfId="1" applyNumberFormat="1" applyFont="1" applyBorder="1"/>
    <xf numFmtId="0" fontId="7" fillId="0" borderId="20" xfId="1" applyFont="1" applyFill="1" applyBorder="1"/>
    <xf numFmtId="10" fontId="6" fillId="3" borderId="2" xfId="1" applyNumberFormat="1" applyFont="1" applyFill="1" applyBorder="1"/>
    <xf numFmtId="10" fontId="6" fillId="3" borderId="10" xfId="1" applyNumberFormat="1" applyFont="1" applyFill="1" applyBorder="1"/>
    <xf numFmtId="4" fontId="6" fillId="3" borderId="12" xfId="1" applyNumberFormat="1" applyFont="1" applyFill="1" applyBorder="1"/>
    <xf numFmtId="4" fontId="7" fillId="0" borderId="30" xfId="1" applyNumberFormat="1" applyFont="1" applyBorder="1" applyAlignment="1"/>
    <xf numFmtId="0" fontId="7" fillId="0" borderId="6" xfId="1" applyFont="1" applyBorder="1"/>
    <xf numFmtId="4" fontId="7" fillId="0" borderId="6" xfId="1" applyNumberFormat="1" applyFont="1" applyBorder="1" applyAlignment="1"/>
    <xf numFmtId="10" fontId="6" fillId="0" borderId="6" xfId="1" applyNumberFormat="1" applyFont="1" applyBorder="1"/>
    <xf numFmtId="4" fontId="6" fillId="0" borderId="8" xfId="1" applyNumberFormat="1" applyFont="1" applyBorder="1"/>
    <xf numFmtId="4" fontId="7" fillId="0" borderId="20" xfId="1" applyNumberFormat="1" applyFont="1" applyBorder="1" applyAlignment="1"/>
    <xf numFmtId="4" fontId="7" fillId="3" borderId="20" xfId="1" applyNumberFormat="1" applyFont="1" applyFill="1" applyBorder="1" applyAlignment="1"/>
    <xf numFmtId="49" fontId="7" fillId="4" borderId="19" xfId="1" applyNumberFormat="1" applyFont="1" applyFill="1" applyBorder="1"/>
    <xf numFmtId="49" fontId="7" fillId="4" borderId="20" xfId="1" applyNumberFormat="1" applyFont="1" applyFill="1" applyBorder="1"/>
    <xf numFmtId="0" fontId="7" fillId="4" borderId="20" xfId="1" applyFont="1" applyFill="1" applyBorder="1"/>
    <xf numFmtId="4" fontId="7" fillId="4" borderId="20" xfId="1" applyNumberFormat="1" applyFont="1" applyFill="1" applyBorder="1"/>
    <xf numFmtId="49" fontId="7" fillId="5" borderId="29" xfId="1" applyNumberFormat="1" applyFont="1" applyFill="1" applyBorder="1"/>
    <xf numFmtId="49" fontId="7" fillId="5" borderId="30" xfId="1" applyNumberFormat="1" applyFont="1" applyFill="1" applyBorder="1"/>
    <xf numFmtId="0" fontId="7" fillId="5" borderId="30" xfId="1" applyFont="1" applyFill="1" applyBorder="1"/>
    <xf numFmtId="4" fontId="7" fillId="5" borderId="30" xfId="1" applyNumberFormat="1" applyFont="1" applyFill="1" applyBorder="1"/>
    <xf numFmtId="49" fontId="6" fillId="0" borderId="23" xfId="1" applyNumberFormat="1" applyFont="1" applyBorder="1"/>
    <xf numFmtId="0" fontId="6" fillId="0" borderId="23" xfId="1" applyFont="1" applyBorder="1"/>
    <xf numFmtId="49" fontId="7" fillId="4" borderId="29" xfId="1" applyNumberFormat="1" applyFont="1" applyFill="1" applyBorder="1"/>
    <xf numFmtId="49" fontId="7" fillId="4" borderId="30" xfId="1" applyNumberFormat="1" applyFont="1" applyFill="1" applyBorder="1"/>
    <xf numFmtId="0" fontId="7" fillId="4" borderId="30" xfId="1" applyFont="1" applyFill="1" applyBorder="1"/>
    <xf numFmtId="4" fontId="7" fillId="4" borderId="30" xfId="1" applyNumberFormat="1" applyFont="1" applyFill="1" applyBorder="1"/>
    <xf numFmtId="10" fontId="6" fillId="0" borderId="17" xfId="1" applyNumberFormat="1" applyFont="1" applyBorder="1"/>
    <xf numFmtId="4" fontId="6" fillId="0" borderId="18" xfId="1" applyNumberFormat="1" applyFont="1" applyBorder="1"/>
    <xf numFmtId="0" fontId="8" fillId="0" borderId="13" xfId="1" applyFont="1" applyBorder="1"/>
    <xf numFmtId="0" fontId="8" fillId="0" borderId="14" xfId="1" applyFont="1" applyBorder="1"/>
    <xf numFmtId="4" fontId="8" fillId="0" borderId="14" xfId="1" applyNumberFormat="1" applyFont="1" applyBorder="1"/>
    <xf numFmtId="10" fontId="3" fillId="0" borderId="14" xfId="1" applyNumberFormat="1" applyFont="1" applyBorder="1"/>
    <xf numFmtId="4" fontId="3" fillId="0" borderId="16" xfId="1" applyNumberFormat="1" applyFont="1" applyBorder="1"/>
    <xf numFmtId="49" fontId="8" fillId="0" borderId="13" xfId="1" applyNumberFormat="1" applyFont="1" applyBorder="1"/>
    <xf numFmtId="49" fontId="8" fillId="0" borderId="14" xfId="1" applyNumberFormat="1" applyFont="1" applyBorder="1"/>
    <xf numFmtId="49" fontId="7" fillId="3" borderId="25" xfId="1" applyNumberFormat="1" applyFont="1" applyFill="1" applyBorder="1"/>
    <xf numFmtId="49" fontId="7" fillId="3" borderId="17" xfId="1" applyNumberFormat="1" applyFont="1" applyFill="1" applyBorder="1"/>
    <xf numFmtId="0" fontId="7" fillId="3" borderId="17" xfId="1" applyFont="1" applyFill="1" applyBorder="1"/>
    <xf numFmtId="4" fontId="7" fillId="3" borderId="17" xfId="1" applyNumberFormat="1" applyFont="1" applyFill="1" applyBorder="1"/>
    <xf numFmtId="0" fontId="9" fillId="0" borderId="0" xfId="1" applyFont="1"/>
    <xf numFmtId="4" fontId="7" fillId="0" borderId="20" xfId="1" applyNumberFormat="1" applyFont="1" applyFill="1" applyBorder="1" applyAlignment="1"/>
    <xf numFmtId="10" fontId="6" fillId="0" borderId="20" xfId="1" applyNumberFormat="1" applyFont="1" applyFill="1" applyBorder="1"/>
    <xf numFmtId="4" fontId="6" fillId="0" borderId="21" xfId="1" applyNumberFormat="1" applyFont="1" applyFill="1" applyBorder="1"/>
    <xf numFmtId="10" fontId="6" fillId="6" borderId="20" xfId="1" applyNumberFormat="1" applyFont="1" applyFill="1" applyBorder="1"/>
    <xf numFmtId="49" fontId="8" fillId="6" borderId="20" xfId="1" applyNumberFormat="1" applyFont="1" applyFill="1" applyBorder="1"/>
    <xf numFmtId="0" fontId="8" fillId="6" borderId="20" xfId="1" applyFont="1" applyFill="1" applyBorder="1"/>
    <xf numFmtId="4" fontId="8" fillId="6" borderId="20" xfId="1" applyNumberFormat="1" applyFont="1" applyFill="1" applyBorder="1"/>
    <xf numFmtId="10" fontId="3" fillId="6" borderId="20" xfId="1" applyNumberFormat="1" applyFont="1" applyFill="1" applyBorder="1"/>
    <xf numFmtId="4" fontId="3" fillId="6" borderId="20" xfId="1" applyNumberFormat="1" applyFont="1" applyFill="1" applyBorder="1"/>
    <xf numFmtId="49" fontId="6" fillId="6" borderId="20" xfId="1" applyNumberFormat="1" applyFont="1" applyFill="1" applyBorder="1"/>
    <xf numFmtId="10" fontId="3" fillId="0" borderId="7" xfId="1" applyNumberFormat="1" applyFont="1" applyBorder="1"/>
    <xf numFmtId="4" fontId="3" fillId="0" borderId="27" xfId="1" applyNumberFormat="1" applyFont="1" applyBorder="1"/>
    <xf numFmtId="4" fontId="3" fillId="0" borderId="20" xfId="1" applyNumberFormat="1" applyFont="1" applyFill="1" applyBorder="1"/>
    <xf numFmtId="49" fontId="7" fillId="6" borderId="19" xfId="1" applyNumberFormat="1" applyFont="1" applyFill="1" applyBorder="1"/>
    <xf numFmtId="49" fontId="7" fillId="6" borderId="20" xfId="1" applyNumberFormat="1" applyFont="1" applyFill="1" applyBorder="1"/>
    <xf numFmtId="0" fontId="7" fillId="6" borderId="20" xfId="1" applyFont="1" applyFill="1" applyBorder="1"/>
    <xf numFmtId="4" fontId="7" fillId="6" borderId="20" xfId="1" applyNumberFormat="1" applyFont="1" applyFill="1" applyBorder="1"/>
    <xf numFmtId="4" fontId="6" fillId="6" borderId="21" xfId="1" applyNumberFormat="1" applyFont="1" applyFill="1" applyBorder="1"/>
    <xf numFmtId="10" fontId="6" fillId="6" borderId="30" xfId="1" applyNumberFormat="1" applyFont="1" applyFill="1" applyBorder="1"/>
    <xf numFmtId="4" fontId="6" fillId="6" borderId="31" xfId="1" applyNumberFormat="1" applyFont="1" applyFill="1" applyBorder="1"/>
    <xf numFmtId="10" fontId="8" fillId="0" borderId="20" xfId="1" applyNumberFormat="1" applyFont="1" applyBorder="1"/>
    <xf numFmtId="0" fontId="2" fillId="0" borderId="0" xfId="1" applyFont="1" applyAlignment="1">
      <alignment horizontal="center"/>
    </xf>
    <xf numFmtId="0" fontId="10" fillId="0" borderId="6" xfId="1" applyFont="1" applyBorder="1" applyAlignment="1">
      <alignment horizontal="center"/>
    </xf>
    <xf numFmtId="49" fontId="8" fillId="0" borderId="26" xfId="1" applyNumberFormat="1" applyFont="1" applyBorder="1"/>
    <xf numFmtId="49" fontId="8" fillId="0" borderId="27" xfId="1" applyNumberFormat="1" applyFont="1" applyBorder="1"/>
    <xf numFmtId="0" fontId="8" fillId="0" borderId="27" xfId="1" applyFont="1" applyBorder="1"/>
    <xf numFmtId="4" fontId="8" fillId="0" borderId="27" xfId="1" applyNumberFormat="1" applyFont="1" applyBorder="1" applyAlignment="1"/>
    <xf numFmtId="10" fontId="6" fillId="0" borderId="27" xfId="1" applyNumberFormat="1" applyFont="1" applyFill="1" applyBorder="1"/>
  </cellXfs>
  <cellStyles count="3">
    <cellStyle name="Normalny" xfId="0" builtinId="0"/>
    <cellStyle name="Normalny 2" xfId="1"/>
    <cellStyle name="Walutow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8"/>
  <sheetViews>
    <sheetView tabSelected="1" topLeftCell="A58" workbookViewId="0">
      <selection activeCell="O146" sqref="O146"/>
    </sheetView>
  </sheetViews>
  <sheetFormatPr defaultRowHeight="14.25"/>
  <cols>
    <col min="1" max="1" width="3.75" customWidth="1"/>
    <col min="2" max="2" width="5.875" customWidth="1"/>
    <col min="3" max="3" width="4.5" customWidth="1"/>
    <col min="4" max="4" width="26.5" customWidth="1"/>
    <col min="5" max="5" width="9.875" customWidth="1"/>
  </cols>
  <sheetData>
    <row r="1" spans="1:8">
      <c r="A1" s="1"/>
      <c r="B1" s="1"/>
      <c r="C1" s="1"/>
      <c r="D1" s="1"/>
      <c r="E1" s="1" t="s">
        <v>0</v>
      </c>
      <c r="F1" s="1"/>
      <c r="G1" s="1"/>
      <c r="H1" s="1"/>
    </row>
    <row r="2" spans="1:8">
      <c r="A2" s="1"/>
      <c r="B2" s="1"/>
      <c r="C2" s="1"/>
      <c r="D2" s="1"/>
      <c r="E2" s="1" t="s">
        <v>1</v>
      </c>
      <c r="F2" s="1"/>
      <c r="G2" s="1"/>
      <c r="H2" s="1"/>
    </row>
    <row r="3" spans="1:8">
      <c r="A3" s="1"/>
      <c r="B3" s="1"/>
      <c r="C3" s="1"/>
      <c r="D3" s="1"/>
      <c r="E3" s="190" t="s">
        <v>201</v>
      </c>
      <c r="F3" s="1"/>
      <c r="G3" s="1"/>
      <c r="H3" s="1"/>
    </row>
    <row r="4" spans="1:8">
      <c r="A4" s="1"/>
      <c r="B4" s="1"/>
      <c r="C4" s="1"/>
      <c r="D4" s="1"/>
      <c r="E4" s="1"/>
      <c r="F4" s="1"/>
      <c r="G4" s="1"/>
      <c r="H4" s="1"/>
    </row>
    <row r="5" spans="1:8" ht="15.75">
      <c r="A5" s="212" t="s">
        <v>2</v>
      </c>
      <c r="B5" s="212"/>
      <c r="C5" s="212"/>
      <c r="D5" s="212"/>
      <c r="E5" s="212"/>
      <c r="F5" s="212"/>
      <c r="G5" s="212"/>
      <c r="H5" s="212"/>
    </row>
    <row r="6" spans="1:8" ht="15.75">
      <c r="A6" s="212" t="s">
        <v>202</v>
      </c>
      <c r="B6" s="212"/>
      <c r="C6" s="212"/>
      <c r="D6" s="212"/>
      <c r="E6" s="212"/>
      <c r="F6" s="212"/>
      <c r="G6" s="212"/>
      <c r="H6" s="212"/>
    </row>
    <row r="7" spans="1:8" ht="15" thickBot="1">
      <c r="A7" s="1"/>
      <c r="B7" s="1"/>
      <c r="C7" s="1"/>
      <c r="D7" s="1"/>
      <c r="E7" s="1"/>
      <c r="F7" s="1"/>
      <c r="G7" s="1"/>
      <c r="H7" s="1"/>
    </row>
    <row r="8" spans="1:8">
      <c r="A8" s="2" t="s">
        <v>3</v>
      </c>
      <c r="B8" s="3" t="s">
        <v>4</v>
      </c>
      <c r="C8" s="4"/>
      <c r="D8" s="5" t="s">
        <v>6</v>
      </c>
      <c r="E8" s="3" t="s">
        <v>7</v>
      </c>
      <c r="F8" s="3" t="s">
        <v>8</v>
      </c>
      <c r="G8" s="6" t="s">
        <v>9</v>
      </c>
      <c r="H8" s="7" t="s">
        <v>10</v>
      </c>
    </row>
    <row r="9" spans="1:8">
      <c r="A9" s="8"/>
      <c r="B9" s="9" t="s">
        <v>11</v>
      </c>
      <c r="C9" s="213" t="s">
        <v>5</v>
      </c>
      <c r="D9" s="10"/>
      <c r="E9" s="9" t="s">
        <v>12</v>
      </c>
      <c r="F9" s="9" t="s">
        <v>13</v>
      </c>
      <c r="G9" s="11" t="s">
        <v>14</v>
      </c>
      <c r="H9" s="12"/>
    </row>
    <row r="10" spans="1:8" ht="15" thickBot="1">
      <c r="A10" s="13"/>
      <c r="B10" s="14"/>
      <c r="C10" s="15"/>
      <c r="D10" s="16"/>
      <c r="E10" s="14" t="s">
        <v>215</v>
      </c>
      <c r="F10" s="14"/>
      <c r="G10" s="17"/>
      <c r="H10" s="18"/>
    </row>
    <row r="11" spans="1:8" ht="15" thickBot="1">
      <c r="A11" s="19">
        <v>1</v>
      </c>
      <c r="B11" s="20">
        <v>2</v>
      </c>
      <c r="C11" s="20">
        <v>3</v>
      </c>
      <c r="D11" s="20">
        <v>4</v>
      </c>
      <c r="E11" s="20">
        <v>5</v>
      </c>
      <c r="F11" s="20">
        <v>6</v>
      </c>
      <c r="G11" s="21">
        <v>7</v>
      </c>
      <c r="H11" s="22">
        <v>8</v>
      </c>
    </row>
    <row r="12" spans="1:8" ht="15" thickBot="1">
      <c r="A12" s="23" t="s">
        <v>15</v>
      </c>
      <c r="B12" s="24"/>
      <c r="C12" s="24"/>
      <c r="D12" s="25" t="s">
        <v>16</v>
      </c>
      <c r="E12" s="26">
        <f>SUM(E13,E17,E19,)</f>
        <v>952330.79</v>
      </c>
      <c r="F12" s="26">
        <f>SUM(F13,F17,F19,)</f>
        <v>612352.57999999996</v>
      </c>
      <c r="G12" s="27">
        <f>F12/E12</f>
        <v>0.64300407634620316</v>
      </c>
      <c r="H12" s="28">
        <f t="shared" ref="H12:H25" si="0">F12/$F$178*100</f>
        <v>7.6893153962688654</v>
      </c>
    </row>
    <row r="13" spans="1:8">
      <c r="A13" s="29"/>
      <c r="B13" s="30" t="s">
        <v>17</v>
      </c>
      <c r="C13" s="30"/>
      <c r="D13" s="31" t="s">
        <v>18</v>
      </c>
      <c r="E13" s="32">
        <f>SUM(E14:E16)</f>
        <v>564000</v>
      </c>
      <c r="F13" s="32">
        <f>SUM(F14:F16)</f>
        <v>225621.79</v>
      </c>
      <c r="G13" s="33">
        <f>F13/E13</f>
        <v>0.40003863475177304</v>
      </c>
      <c r="H13" s="34">
        <f t="shared" si="0"/>
        <v>2.8331343089641936</v>
      </c>
    </row>
    <row r="14" spans="1:8">
      <c r="A14" s="35"/>
      <c r="B14" s="36"/>
      <c r="C14" s="36" t="s">
        <v>19</v>
      </c>
      <c r="D14" s="37" t="s">
        <v>20</v>
      </c>
      <c r="E14" s="38">
        <v>18700</v>
      </c>
      <c r="F14" s="38">
        <v>4303.26</v>
      </c>
      <c r="G14" s="39">
        <f t="shared" ref="G14:G71" si="1">F14/E14</f>
        <v>0.23012085561497328</v>
      </c>
      <c r="H14" s="40">
        <f t="shared" si="0"/>
        <v>5.4036064275499521E-2</v>
      </c>
    </row>
    <row r="15" spans="1:8">
      <c r="A15" s="35"/>
      <c r="B15" s="36"/>
      <c r="C15" s="36" t="s">
        <v>21</v>
      </c>
      <c r="D15" s="37" t="s">
        <v>22</v>
      </c>
      <c r="E15" s="38">
        <v>545300</v>
      </c>
      <c r="F15" s="38">
        <v>220124.26</v>
      </c>
      <c r="G15" s="39">
        <f t="shared" si="1"/>
        <v>0.40367551806345131</v>
      </c>
      <c r="H15" s="40">
        <f t="shared" si="0"/>
        <v>2.7641017884015304</v>
      </c>
    </row>
    <row r="16" spans="1:8">
      <c r="A16" s="35"/>
      <c r="B16" s="36"/>
      <c r="C16" s="36" t="s">
        <v>23</v>
      </c>
      <c r="D16" s="37" t="s">
        <v>24</v>
      </c>
      <c r="E16" s="38">
        <v>0</v>
      </c>
      <c r="F16" s="38">
        <v>1194.27</v>
      </c>
      <c r="G16" s="39">
        <v>0</v>
      </c>
      <c r="H16" s="40">
        <f t="shared" si="0"/>
        <v>1.4996456287163874E-2</v>
      </c>
    </row>
    <row r="17" spans="1:8">
      <c r="A17" s="41"/>
      <c r="B17" s="42" t="s">
        <v>25</v>
      </c>
      <c r="C17" s="42"/>
      <c r="D17" s="43" t="s">
        <v>26</v>
      </c>
      <c r="E17" s="44">
        <f>SUM(E18)</f>
        <v>25000</v>
      </c>
      <c r="F17" s="44">
        <f>SUM(F18)</f>
        <v>25000</v>
      </c>
      <c r="G17" s="45">
        <f t="shared" si="1"/>
        <v>1</v>
      </c>
      <c r="H17" s="46">
        <f t="shared" si="0"/>
        <v>0.31392516531361991</v>
      </c>
    </row>
    <row r="18" spans="1:8">
      <c r="A18" s="35"/>
      <c r="B18" s="36"/>
      <c r="C18" s="36" t="s">
        <v>27</v>
      </c>
      <c r="D18" s="37" t="s">
        <v>28</v>
      </c>
      <c r="E18" s="38">
        <v>25000</v>
      </c>
      <c r="F18" s="38">
        <v>25000</v>
      </c>
      <c r="G18" s="39">
        <f t="shared" si="1"/>
        <v>1</v>
      </c>
      <c r="H18" s="40">
        <f t="shared" si="0"/>
        <v>0.31392516531361991</v>
      </c>
    </row>
    <row r="19" spans="1:8">
      <c r="A19" s="47"/>
      <c r="B19" s="48" t="s">
        <v>29</v>
      </c>
      <c r="C19" s="48"/>
      <c r="D19" s="49" t="s">
        <v>30</v>
      </c>
      <c r="E19" s="50">
        <f>SUM(E20:E21)</f>
        <v>363330.79</v>
      </c>
      <c r="F19" s="50">
        <f>SUM(F20:F21)</f>
        <v>361730.79</v>
      </c>
      <c r="G19" s="45">
        <f t="shared" si="1"/>
        <v>0.99559629944932548</v>
      </c>
      <c r="H19" s="46">
        <f t="shared" si="0"/>
        <v>4.5422559219910532</v>
      </c>
    </row>
    <row r="20" spans="1:8">
      <c r="A20" s="51"/>
      <c r="B20" s="52"/>
      <c r="C20" s="52" t="s">
        <v>31</v>
      </c>
      <c r="D20" s="53" t="s">
        <v>32</v>
      </c>
      <c r="E20" s="54">
        <v>1600</v>
      </c>
      <c r="F20" s="54">
        <v>0</v>
      </c>
      <c r="G20" s="39">
        <f t="shared" si="1"/>
        <v>0</v>
      </c>
      <c r="H20" s="40">
        <f t="shared" si="0"/>
        <v>0</v>
      </c>
    </row>
    <row r="21" spans="1:8" ht="15" thickBot="1">
      <c r="A21" s="55"/>
      <c r="B21" s="56"/>
      <c r="C21" s="56" t="s">
        <v>35</v>
      </c>
      <c r="D21" s="57" t="s">
        <v>36</v>
      </c>
      <c r="E21" s="58">
        <v>361730.79</v>
      </c>
      <c r="F21" s="58">
        <v>361730.79</v>
      </c>
      <c r="G21" s="59">
        <f t="shared" si="1"/>
        <v>1</v>
      </c>
      <c r="H21" s="60">
        <f t="shared" si="0"/>
        <v>4.5422559219910532</v>
      </c>
    </row>
    <row r="22" spans="1:8">
      <c r="A22" s="61" t="s">
        <v>37</v>
      </c>
      <c r="B22" s="62"/>
      <c r="C22" s="62"/>
      <c r="D22" s="63" t="s">
        <v>38</v>
      </c>
      <c r="E22" s="64">
        <f>SUM(E23,)</f>
        <v>4600</v>
      </c>
      <c r="F22" s="64">
        <f>SUM(F23,)</f>
        <v>3643.25</v>
      </c>
      <c r="G22" s="76">
        <f t="shared" si="1"/>
        <v>0.79201086956521738</v>
      </c>
      <c r="H22" s="28">
        <f t="shared" si="0"/>
        <v>4.5748314341153833E-2</v>
      </c>
    </row>
    <row r="23" spans="1:8">
      <c r="A23" s="65"/>
      <c r="B23" s="66" t="s">
        <v>40</v>
      </c>
      <c r="C23" s="66"/>
      <c r="D23" s="67" t="s">
        <v>39</v>
      </c>
      <c r="E23" s="68">
        <f>SUM(E24)</f>
        <v>4600</v>
      </c>
      <c r="F23" s="68">
        <f>SUM(F24)</f>
        <v>3643.25</v>
      </c>
      <c r="G23" s="45">
        <f t="shared" si="1"/>
        <v>0.79201086956521738</v>
      </c>
      <c r="H23" s="46">
        <f t="shared" si="0"/>
        <v>4.5748314341153833E-2</v>
      </c>
    </row>
    <row r="24" spans="1:8" ht="15" thickBot="1">
      <c r="A24" s="69"/>
      <c r="B24" s="70"/>
      <c r="C24" s="70" t="s">
        <v>31</v>
      </c>
      <c r="D24" s="71" t="s">
        <v>81</v>
      </c>
      <c r="E24" s="72">
        <v>4600</v>
      </c>
      <c r="F24" s="72">
        <v>3643.25</v>
      </c>
      <c r="G24" s="109">
        <f t="shared" si="1"/>
        <v>0.79201086956521738</v>
      </c>
      <c r="H24" s="40">
        <f t="shared" si="0"/>
        <v>4.5748314341153833E-2</v>
      </c>
    </row>
    <row r="25" spans="1:8">
      <c r="A25" s="73">
        <v>400</v>
      </c>
      <c r="B25" s="74"/>
      <c r="C25" s="74"/>
      <c r="D25" s="25" t="s">
        <v>41</v>
      </c>
      <c r="E25" s="75">
        <f>SUM(E27)</f>
        <v>717055</v>
      </c>
      <c r="F25" s="75">
        <f>SUM(F27)</f>
        <v>295356.22000000003</v>
      </c>
      <c r="G25" s="76">
        <f t="shared" si="1"/>
        <v>0.41190176485764696</v>
      </c>
      <c r="H25" s="77">
        <f t="shared" si="0"/>
        <v>3.7087900075962361</v>
      </c>
    </row>
    <row r="26" spans="1:8">
      <c r="A26" s="78"/>
      <c r="B26" s="79"/>
      <c r="C26" s="79"/>
      <c r="D26" s="80" t="s">
        <v>42</v>
      </c>
      <c r="E26" s="81"/>
      <c r="F26" s="81"/>
      <c r="G26" s="82"/>
      <c r="H26" s="83"/>
    </row>
    <row r="27" spans="1:8">
      <c r="A27" s="47"/>
      <c r="B27" s="48">
        <v>40002</v>
      </c>
      <c r="C27" s="48"/>
      <c r="D27" s="49" t="s">
        <v>43</v>
      </c>
      <c r="E27" s="50">
        <f>SUM(E28:E30)</f>
        <v>717055</v>
      </c>
      <c r="F27" s="50">
        <f>SUM(F28:F30)</f>
        <v>295356.22000000003</v>
      </c>
      <c r="G27" s="45">
        <f t="shared" si="1"/>
        <v>0.41190176485764696</v>
      </c>
      <c r="H27" s="46">
        <f t="shared" ref="H27:H35" si="2">F27/$F$178*100</f>
        <v>3.7087900075962361</v>
      </c>
    </row>
    <row r="28" spans="1:8">
      <c r="A28" s="51"/>
      <c r="B28" s="52"/>
      <c r="C28" s="52" t="s">
        <v>19</v>
      </c>
      <c r="D28" s="53" t="s">
        <v>20</v>
      </c>
      <c r="E28" s="54">
        <v>6755</v>
      </c>
      <c r="F28" s="54">
        <v>3630.57</v>
      </c>
      <c r="G28" s="39">
        <f t="shared" si="1"/>
        <v>0.53746410066617323</v>
      </c>
      <c r="H28" s="40">
        <f t="shared" si="2"/>
        <v>4.5589091497306763E-2</v>
      </c>
    </row>
    <row r="29" spans="1:8">
      <c r="A29" s="51"/>
      <c r="B29" s="52"/>
      <c r="C29" s="52" t="s">
        <v>21</v>
      </c>
      <c r="D29" s="53" t="s">
        <v>44</v>
      </c>
      <c r="E29" s="54">
        <v>710300</v>
      </c>
      <c r="F29" s="54">
        <v>290008.19</v>
      </c>
      <c r="G29" s="39">
        <f t="shared" si="1"/>
        <v>0.40828972265240038</v>
      </c>
      <c r="H29" s="40">
        <f t="shared" si="2"/>
        <v>3.6416347595221477</v>
      </c>
    </row>
    <row r="30" spans="1:8" ht="15" thickBot="1">
      <c r="A30" s="84"/>
      <c r="B30" s="85"/>
      <c r="C30" s="85" t="s">
        <v>23</v>
      </c>
      <c r="D30" s="86" t="s">
        <v>45</v>
      </c>
      <c r="E30" s="87">
        <v>0</v>
      </c>
      <c r="F30" s="87">
        <v>1717.46</v>
      </c>
      <c r="G30" s="103">
        <v>0</v>
      </c>
      <c r="H30" s="104">
        <f t="shared" si="2"/>
        <v>2.1566156576781188E-2</v>
      </c>
    </row>
    <row r="31" spans="1:8" ht="15" thickBot="1">
      <c r="A31" s="184" t="s">
        <v>196</v>
      </c>
      <c r="B31" s="185"/>
      <c r="C31" s="185"/>
      <c r="D31" s="180" t="s">
        <v>197</v>
      </c>
      <c r="E31" s="181">
        <f>SUM(E32)</f>
        <v>138935</v>
      </c>
      <c r="F31" s="181">
        <f>SUM(F32)</f>
        <v>0</v>
      </c>
      <c r="G31" s="103">
        <v>0</v>
      </c>
      <c r="H31" s="104">
        <f t="shared" si="2"/>
        <v>0</v>
      </c>
    </row>
    <row r="32" spans="1:8">
      <c r="A32" s="186"/>
      <c r="B32" s="187" t="s">
        <v>198</v>
      </c>
      <c r="C32" s="187"/>
      <c r="D32" s="188" t="s">
        <v>199</v>
      </c>
      <c r="E32" s="189">
        <f>SUM(E33)</f>
        <v>138935</v>
      </c>
      <c r="F32" s="189">
        <f>SUM(F33)</f>
        <v>0</v>
      </c>
      <c r="G32" s="95">
        <v>0</v>
      </c>
      <c r="H32" s="96">
        <f t="shared" si="2"/>
        <v>0</v>
      </c>
    </row>
    <row r="33" spans="1:8" ht="15" thickBot="1">
      <c r="A33" s="55"/>
      <c r="B33" s="56"/>
      <c r="C33" s="56" t="s">
        <v>200</v>
      </c>
      <c r="D33" s="57" t="s">
        <v>69</v>
      </c>
      <c r="E33" s="58">
        <v>138935</v>
      </c>
      <c r="F33" s="58">
        <v>0</v>
      </c>
      <c r="G33" s="103">
        <v>0</v>
      </c>
      <c r="H33" s="104">
        <f t="shared" si="2"/>
        <v>0</v>
      </c>
    </row>
    <row r="34" spans="1:8">
      <c r="A34" s="88" t="s">
        <v>46</v>
      </c>
      <c r="B34" s="89"/>
      <c r="C34" s="89"/>
      <c r="D34" s="63" t="s">
        <v>47</v>
      </c>
      <c r="E34" s="90">
        <f>SUM(E35,)</f>
        <v>291408</v>
      </c>
      <c r="F34" s="90">
        <f>SUM(F35,)</f>
        <v>208806.00000000003</v>
      </c>
      <c r="G34" s="27">
        <f t="shared" si="1"/>
        <v>0.7165417558886511</v>
      </c>
      <c r="H34" s="28">
        <f t="shared" si="2"/>
        <v>2.6219783227390292</v>
      </c>
    </row>
    <row r="35" spans="1:8">
      <c r="A35" s="91"/>
      <c r="B35" s="92" t="s">
        <v>48</v>
      </c>
      <c r="C35" s="92"/>
      <c r="D35" s="93" t="s">
        <v>49</v>
      </c>
      <c r="E35" s="94">
        <f>SUM(E37:E44)</f>
        <v>291408</v>
      </c>
      <c r="F35" s="94">
        <f>SUM(F37:F44)</f>
        <v>208806.00000000003</v>
      </c>
      <c r="G35" s="95">
        <f t="shared" si="1"/>
        <v>0.7165417558886511</v>
      </c>
      <c r="H35" s="96">
        <f t="shared" si="2"/>
        <v>2.6219783227390292</v>
      </c>
    </row>
    <row r="36" spans="1:8">
      <c r="A36" s="97"/>
      <c r="B36" s="98"/>
      <c r="C36" s="98"/>
      <c r="D36" s="99" t="s">
        <v>50</v>
      </c>
      <c r="E36" s="100"/>
      <c r="F36" s="100"/>
      <c r="G36" s="101"/>
      <c r="H36" s="102"/>
    </row>
    <row r="37" spans="1:8">
      <c r="A37" s="51"/>
      <c r="B37" s="52"/>
      <c r="C37" s="52" t="s">
        <v>51</v>
      </c>
      <c r="D37" s="53" t="s">
        <v>52</v>
      </c>
      <c r="E37" s="54">
        <v>155000</v>
      </c>
      <c r="F37" s="54">
        <v>135170.6</v>
      </c>
      <c r="G37" s="39">
        <f>F37/E37</f>
        <v>0.87206838709677426</v>
      </c>
      <c r="H37" s="40">
        <f>F37/$F$178*100</f>
        <v>1.697338118021648</v>
      </c>
    </row>
    <row r="38" spans="1:8">
      <c r="A38" s="51"/>
      <c r="B38" s="52"/>
      <c r="C38" s="52" t="s">
        <v>19</v>
      </c>
      <c r="D38" s="53" t="s">
        <v>20</v>
      </c>
      <c r="E38" s="54">
        <v>0</v>
      </c>
      <c r="F38" s="54">
        <v>392.28</v>
      </c>
      <c r="G38" s="39">
        <v>0</v>
      </c>
      <c r="H38" s="40">
        <f>F38/$F$178*100</f>
        <v>4.9258625539690725E-3</v>
      </c>
    </row>
    <row r="39" spans="1:8">
      <c r="A39" s="51"/>
      <c r="B39" s="52"/>
      <c r="C39" s="52" t="s">
        <v>31</v>
      </c>
      <c r="D39" s="53" t="s">
        <v>53</v>
      </c>
      <c r="E39" s="54">
        <v>92008</v>
      </c>
      <c r="F39" s="54">
        <v>32328.2</v>
      </c>
      <c r="G39" s="39">
        <f t="shared" si="1"/>
        <v>0.35136292496304672</v>
      </c>
      <c r="H39" s="40">
        <f>F39/$F$178*100</f>
        <v>0.40594542117167071</v>
      </c>
    </row>
    <row r="40" spans="1:8">
      <c r="A40" s="84"/>
      <c r="B40" s="85"/>
      <c r="C40" s="85" t="s">
        <v>54</v>
      </c>
      <c r="D40" s="86" t="s">
        <v>55</v>
      </c>
      <c r="E40" s="87">
        <v>30700</v>
      </c>
      <c r="F40" s="87">
        <v>30759.55</v>
      </c>
      <c r="G40" s="103">
        <f t="shared" si="1"/>
        <v>1.0019397394136809</v>
      </c>
      <c r="H40" s="104">
        <f>F40/$F$178*100</f>
        <v>0.38624787274890227</v>
      </c>
    </row>
    <row r="41" spans="1:8">
      <c r="A41" s="105"/>
      <c r="B41" s="106"/>
      <c r="C41" s="106"/>
      <c r="D41" s="107" t="s">
        <v>56</v>
      </c>
      <c r="E41" s="108"/>
      <c r="F41" s="108"/>
      <c r="G41" s="109"/>
      <c r="H41" s="110"/>
    </row>
    <row r="42" spans="1:8">
      <c r="A42" s="51"/>
      <c r="B42" s="52"/>
      <c r="C42" s="52" t="s">
        <v>33</v>
      </c>
      <c r="D42" s="53" t="s">
        <v>34</v>
      </c>
      <c r="E42" s="54">
        <v>13700</v>
      </c>
      <c r="F42" s="54">
        <v>7683.47</v>
      </c>
      <c r="G42" s="39">
        <f t="shared" si="1"/>
        <v>0.56083722627737231</v>
      </c>
      <c r="H42" s="40">
        <f t="shared" ref="H42:H57" si="3">F42/$F$178*100</f>
        <v>9.6481383597289569E-2</v>
      </c>
    </row>
    <row r="43" spans="1:8">
      <c r="A43" s="84"/>
      <c r="B43" s="85"/>
      <c r="C43" s="85" t="s">
        <v>23</v>
      </c>
      <c r="D43" s="86" t="s">
        <v>45</v>
      </c>
      <c r="E43" s="87">
        <v>0</v>
      </c>
      <c r="F43" s="87">
        <v>1315.39</v>
      </c>
      <c r="G43" s="39">
        <v>0</v>
      </c>
      <c r="H43" s="40">
        <f t="shared" si="3"/>
        <v>1.6517360928075299E-2</v>
      </c>
    </row>
    <row r="44" spans="1:8" ht="15" thickBot="1">
      <c r="A44" s="55"/>
      <c r="B44" s="56"/>
      <c r="C44" s="56" t="s">
        <v>57</v>
      </c>
      <c r="D44" s="57" t="s">
        <v>58</v>
      </c>
      <c r="E44" s="58">
        <v>0</v>
      </c>
      <c r="F44" s="58">
        <v>1156.51</v>
      </c>
      <c r="G44" s="39">
        <v>0</v>
      </c>
      <c r="H44" s="60">
        <f t="shared" si="3"/>
        <v>1.4522303717474185E-2</v>
      </c>
    </row>
    <row r="45" spans="1:8">
      <c r="A45" s="88" t="s">
        <v>59</v>
      </c>
      <c r="B45" s="89"/>
      <c r="C45" s="89"/>
      <c r="D45" s="111" t="s">
        <v>60</v>
      </c>
      <c r="E45" s="90">
        <f>SUM(E46,E48,)</f>
        <v>1000</v>
      </c>
      <c r="F45" s="90">
        <f>SUM(F46,F48,)</f>
        <v>1720</v>
      </c>
      <c r="G45" s="211">
        <f t="shared" si="1"/>
        <v>1.72</v>
      </c>
      <c r="H45" s="28">
        <f t="shared" si="3"/>
        <v>2.1598051373577051E-2</v>
      </c>
    </row>
    <row r="46" spans="1:8">
      <c r="A46" s="47"/>
      <c r="B46" s="48" t="s">
        <v>211</v>
      </c>
      <c r="C46" s="48"/>
      <c r="D46" s="49" t="s">
        <v>216</v>
      </c>
      <c r="E46" s="50">
        <f>SUM(E47)</f>
        <v>0</v>
      </c>
      <c r="F46" s="50">
        <f>SUM(F47)</f>
        <v>720</v>
      </c>
      <c r="G46" s="45">
        <v>0</v>
      </c>
      <c r="H46" s="46">
        <f t="shared" si="3"/>
        <v>9.0410447610322544E-3</v>
      </c>
    </row>
    <row r="47" spans="1:8" ht="15" thickBot="1">
      <c r="A47" s="55"/>
      <c r="B47" s="56"/>
      <c r="C47" s="56" t="s">
        <v>57</v>
      </c>
      <c r="D47" s="57" t="s">
        <v>58</v>
      </c>
      <c r="E47" s="58">
        <v>0</v>
      </c>
      <c r="F47" s="58">
        <v>720</v>
      </c>
      <c r="G47" s="39">
        <v>0</v>
      </c>
      <c r="H47" s="60">
        <f t="shared" si="3"/>
        <v>9.0410447610322544E-3</v>
      </c>
    </row>
    <row r="48" spans="1:8">
      <c r="A48" s="47"/>
      <c r="B48" s="48" t="s">
        <v>61</v>
      </c>
      <c r="C48" s="48"/>
      <c r="D48" s="49" t="s">
        <v>62</v>
      </c>
      <c r="E48" s="50">
        <f>SUM(E49)</f>
        <v>1000</v>
      </c>
      <c r="F48" s="50">
        <f>SUM(F49)</f>
        <v>1000</v>
      </c>
      <c r="G48" s="45">
        <f t="shared" si="1"/>
        <v>1</v>
      </c>
      <c r="H48" s="46">
        <f t="shared" si="3"/>
        <v>1.2557006612544799E-2</v>
      </c>
    </row>
    <row r="49" spans="1:8" ht="15" thickBot="1">
      <c r="A49" s="55"/>
      <c r="B49" s="56"/>
      <c r="C49" s="56" t="s">
        <v>63</v>
      </c>
      <c r="D49" s="57" t="s">
        <v>69</v>
      </c>
      <c r="E49" s="58">
        <v>1000</v>
      </c>
      <c r="F49" s="58">
        <v>1000</v>
      </c>
      <c r="G49" s="39">
        <f t="shared" si="1"/>
        <v>1</v>
      </c>
      <c r="H49" s="60">
        <f t="shared" si="3"/>
        <v>1.2557006612544799E-2</v>
      </c>
    </row>
    <row r="50" spans="1:8">
      <c r="A50" s="88">
        <v>750</v>
      </c>
      <c r="B50" s="89"/>
      <c r="C50" s="89"/>
      <c r="D50" s="111" t="s">
        <v>64</v>
      </c>
      <c r="E50" s="90">
        <f>SUM(E51,E53,)</f>
        <v>53500</v>
      </c>
      <c r="F50" s="90">
        <f>SUM(F51,F53,)</f>
        <v>26718.36</v>
      </c>
      <c r="G50" s="27">
        <f t="shared" si="1"/>
        <v>0.49940859813084115</v>
      </c>
      <c r="H50" s="28">
        <f t="shared" si="3"/>
        <v>0.33550262319635238</v>
      </c>
    </row>
    <row r="51" spans="1:8">
      <c r="A51" s="47"/>
      <c r="B51" s="48">
        <v>75011</v>
      </c>
      <c r="C51" s="48"/>
      <c r="D51" s="49" t="s">
        <v>65</v>
      </c>
      <c r="E51" s="50">
        <f>SUM(E52)</f>
        <v>38500</v>
      </c>
      <c r="F51" s="50">
        <f>SUM(F52)</f>
        <v>19839</v>
      </c>
      <c r="G51" s="45">
        <f t="shared" si="1"/>
        <v>0.51529870129870126</v>
      </c>
      <c r="H51" s="46">
        <f t="shared" si="3"/>
        <v>0.24911845418627621</v>
      </c>
    </row>
    <row r="52" spans="1:8">
      <c r="A52" s="51"/>
      <c r="B52" s="52"/>
      <c r="C52" s="52" t="s">
        <v>35</v>
      </c>
      <c r="D52" s="53" t="s">
        <v>66</v>
      </c>
      <c r="E52" s="54">
        <v>38500</v>
      </c>
      <c r="F52" s="54">
        <v>19839</v>
      </c>
      <c r="G52" s="39">
        <f t="shared" si="1"/>
        <v>0.51529870129870126</v>
      </c>
      <c r="H52" s="40">
        <f t="shared" si="3"/>
        <v>0.24911845418627621</v>
      </c>
    </row>
    <row r="53" spans="1:8">
      <c r="A53" s="47"/>
      <c r="B53" s="48">
        <v>75023</v>
      </c>
      <c r="C53" s="48"/>
      <c r="D53" s="49" t="s">
        <v>68</v>
      </c>
      <c r="E53" s="50">
        <f>SUM(E54:E56)</f>
        <v>15000</v>
      </c>
      <c r="F53" s="50">
        <f>SUM(F54:F56)</f>
        <v>6879.3600000000006</v>
      </c>
      <c r="G53" s="45">
        <f t="shared" si="1"/>
        <v>0.45862400000000003</v>
      </c>
      <c r="H53" s="46">
        <f t="shared" si="3"/>
        <v>8.6384169010076187E-2</v>
      </c>
    </row>
    <row r="54" spans="1:8">
      <c r="A54" s="51"/>
      <c r="B54" s="52"/>
      <c r="C54" s="52" t="s">
        <v>21</v>
      </c>
      <c r="D54" s="53" t="s">
        <v>22</v>
      </c>
      <c r="E54" s="54">
        <v>15000</v>
      </c>
      <c r="F54" s="54">
        <v>6239.51</v>
      </c>
      <c r="G54" s="39">
        <f t="shared" si="1"/>
        <v>0.41596733333333336</v>
      </c>
      <c r="H54" s="40">
        <f t="shared" si="3"/>
        <v>7.8349568329039387E-2</v>
      </c>
    </row>
    <row r="55" spans="1:8">
      <c r="A55" s="51"/>
      <c r="B55" s="52"/>
      <c r="C55" s="52" t="s">
        <v>23</v>
      </c>
      <c r="D55" s="53" t="s">
        <v>24</v>
      </c>
      <c r="E55" s="54">
        <v>0</v>
      </c>
      <c r="F55" s="54">
        <v>2.58</v>
      </c>
      <c r="G55" s="39">
        <v>0</v>
      </c>
      <c r="H55" s="40">
        <f t="shared" si="3"/>
        <v>3.2397077060365577E-5</v>
      </c>
    </row>
    <row r="56" spans="1:8" ht="15" thickBot="1">
      <c r="A56" s="84"/>
      <c r="B56" s="85"/>
      <c r="C56" s="85" t="s">
        <v>57</v>
      </c>
      <c r="D56" s="86" t="s">
        <v>58</v>
      </c>
      <c r="E56" s="87">
        <v>0</v>
      </c>
      <c r="F56" s="87">
        <v>637.27</v>
      </c>
      <c r="G56" s="103">
        <v>0</v>
      </c>
      <c r="H56" s="104">
        <f t="shared" si="3"/>
        <v>8.0022036039764238E-3</v>
      </c>
    </row>
    <row r="57" spans="1:8">
      <c r="A57" s="73">
        <v>751</v>
      </c>
      <c r="B57" s="74"/>
      <c r="C57" s="74"/>
      <c r="D57" s="123" t="s">
        <v>70</v>
      </c>
      <c r="E57" s="124">
        <f>SUM(E59,E62,E64,)</f>
        <v>38095</v>
      </c>
      <c r="F57" s="124">
        <f>SUM(F59,F62,F64,)</f>
        <v>37399</v>
      </c>
      <c r="G57" s="76">
        <f t="shared" si="1"/>
        <v>0.98172988581178633</v>
      </c>
      <c r="H57" s="77">
        <f t="shared" si="3"/>
        <v>0.46961949030256289</v>
      </c>
    </row>
    <row r="58" spans="1:8">
      <c r="A58" s="214"/>
      <c r="B58" s="215"/>
      <c r="C58" s="215"/>
      <c r="D58" s="216" t="s">
        <v>71</v>
      </c>
      <c r="E58" s="217"/>
      <c r="F58" s="217"/>
      <c r="G58" s="82"/>
      <c r="H58" s="83"/>
    </row>
    <row r="59" spans="1:8">
      <c r="A59" s="91"/>
      <c r="B59" s="92">
        <v>75101</v>
      </c>
      <c r="C59" s="92"/>
      <c r="D59" s="93" t="s">
        <v>72</v>
      </c>
      <c r="E59" s="116">
        <f>SUM(E61)</f>
        <v>1398</v>
      </c>
      <c r="F59" s="116">
        <f>SUM(F61)</f>
        <v>702</v>
      </c>
      <c r="G59" s="95">
        <f>F59/E59</f>
        <v>0.50214592274678116</v>
      </c>
      <c r="H59" s="96">
        <f>F59/$F$178*100</f>
        <v>8.8150186420064471E-3</v>
      </c>
    </row>
    <row r="60" spans="1:8">
      <c r="A60" s="97"/>
      <c r="B60" s="98"/>
      <c r="C60" s="98"/>
      <c r="D60" s="99" t="s">
        <v>73</v>
      </c>
      <c r="E60" s="117"/>
      <c r="F60" s="117"/>
      <c r="G60" s="101"/>
      <c r="H60" s="102"/>
    </row>
    <row r="61" spans="1:8">
      <c r="A61" s="84"/>
      <c r="B61" s="85"/>
      <c r="C61" s="85">
        <v>2010</v>
      </c>
      <c r="D61" s="86" t="s">
        <v>74</v>
      </c>
      <c r="E61" s="87">
        <v>1398</v>
      </c>
      <c r="F61" s="87">
        <v>702</v>
      </c>
      <c r="G61" s="39">
        <f t="shared" si="1"/>
        <v>0.50214592274678116</v>
      </c>
      <c r="H61" s="40">
        <f>F61/$F$178*100</f>
        <v>8.8150186420064471E-3</v>
      </c>
    </row>
    <row r="62" spans="1:8">
      <c r="A62" s="91"/>
      <c r="B62" s="149" t="s">
        <v>203</v>
      </c>
      <c r="C62" s="92"/>
      <c r="D62" s="150" t="s">
        <v>204</v>
      </c>
      <c r="E62" s="94">
        <f>SUM(E63)</f>
        <v>33753</v>
      </c>
      <c r="F62" s="94">
        <f>SUM(F63)</f>
        <v>33753</v>
      </c>
      <c r="G62" s="194">
        <f t="shared" si="1"/>
        <v>1</v>
      </c>
      <c r="H62" s="46"/>
    </row>
    <row r="63" spans="1:8">
      <c r="A63" s="84"/>
      <c r="B63" s="85"/>
      <c r="C63" s="136" t="s">
        <v>35</v>
      </c>
      <c r="D63" s="137" t="s">
        <v>69</v>
      </c>
      <c r="E63" s="87">
        <v>33753</v>
      </c>
      <c r="F63" s="87">
        <v>33753</v>
      </c>
      <c r="G63" s="39">
        <f t="shared" si="1"/>
        <v>1</v>
      </c>
      <c r="H63" s="40"/>
    </row>
    <row r="64" spans="1:8">
      <c r="A64" s="47"/>
      <c r="B64" s="42" t="s">
        <v>205</v>
      </c>
      <c r="C64" s="48"/>
      <c r="D64" s="43" t="s">
        <v>206</v>
      </c>
      <c r="E64" s="50">
        <f>SUM(E65)</f>
        <v>2944</v>
      </c>
      <c r="F64" s="50">
        <f>SUM(F65)</f>
        <v>2944</v>
      </c>
      <c r="G64" s="45">
        <f t="shared" si="1"/>
        <v>1</v>
      </c>
      <c r="H64" s="46">
        <f>F64/$F$178*100</f>
        <v>3.6967827467331883E-2</v>
      </c>
    </row>
    <row r="65" spans="1:8" ht="15" thickBot="1">
      <c r="A65" s="118"/>
      <c r="B65" s="119"/>
      <c r="C65" s="120" t="s">
        <v>35</v>
      </c>
      <c r="D65" s="121" t="s">
        <v>69</v>
      </c>
      <c r="E65" s="122">
        <v>2944</v>
      </c>
      <c r="F65" s="122">
        <v>2944</v>
      </c>
      <c r="G65" s="59">
        <f t="shared" si="1"/>
        <v>1</v>
      </c>
      <c r="H65" s="60">
        <f>F65/$F$178*100</f>
        <v>3.6967827467331883E-2</v>
      </c>
    </row>
    <row r="66" spans="1:8">
      <c r="A66" s="73" t="s">
        <v>76</v>
      </c>
      <c r="B66" s="74"/>
      <c r="C66" s="74"/>
      <c r="D66" s="123" t="s">
        <v>77</v>
      </c>
      <c r="E66" s="124">
        <f>SUM(E68)</f>
        <v>2048</v>
      </c>
      <c r="F66" s="124">
        <f>SUM(F68)</f>
        <v>1024.72</v>
      </c>
      <c r="G66" s="76">
        <v>0</v>
      </c>
      <c r="H66" s="77">
        <f>F66/$F$178*100</f>
        <v>1.2867415816006906E-2</v>
      </c>
    </row>
    <row r="67" spans="1:8" ht="15" thickBot="1">
      <c r="A67" s="125"/>
      <c r="B67" s="126"/>
      <c r="C67" s="126"/>
      <c r="D67" s="127" t="s">
        <v>78</v>
      </c>
      <c r="E67" s="128"/>
      <c r="F67" s="128"/>
      <c r="G67" s="129"/>
      <c r="H67" s="130"/>
    </row>
    <row r="68" spans="1:8">
      <c r="A68" s="97"/>
      <c r="B68" s="98" t="s">
        <v>79</v>
      </c>
      <c r="C68" s="98"/>
      <c r="D68" s="99" t="s">
        <v>80</v>
      </c>
      <c r="E68" s="100">
        <f>SUM(E69:E70)</f>
        <v>2048</v>
      </c>
      <c r="F68" s="100">
        <f>SUM(F69:F70)</f>
        <v>1024.72</v>
      </c>
      <c r="G68" s="153">
        <f>F68/E68</f>
        <v>0.50035156250000001</v>
      </c>
      <c r="H68" s="34">
        <f>F68/$F$178*100</f>
        <v>1.2867415816006906E-2</v>
      </c>
    </row>
    <row r="69" spans="1:8">
      <c r="A69" s="131"/>
      <c r="B69" s="132"/>
      <c r="C69" s="133" t="s">
        <v>31</v>
      </c>
      <c r="D69" s="134" t="s">
        <v>81</v>
      </c>
      <c r="E69" s="135">
        <v>2048</v>
      </c>
      <c r="F69" s="135">
        <v>1023.89</v>
      </c>
      <c r="G69" s="192">
        <f t="shared" ref="G69" si="4">F69/E69</f>
        <v>0.49994628906249999</v>
      </c>
      <c r="H69" s="40">
        <f>F69/$F$178*100</f>
        <v>1.2856993500518492E-2</v>
      </c>
    </row>
    <row r="70" spans="1:8" ht="15" thickBot="1">
      <c r="A70" s="131"/>
      <c r="B70" s="132"/>
      <c r="C70" s="133" t="s">
        <v>23</v>
      </c>
      <c r="D70" s="134" t="s">
        <v>24</v>
      </c>
      <c r="E70" s="135">
        <v>0</v>
      </c>
      <c r="F70" s="135">
        <v>0.83</v>
      </c>
      <c r="G70" s="218">
        <v>0</v>
      </c>
      <c r="H70" s="40">
        <f>F70/$F$178*100</f>
        <v>1.0422315488412182E-5</v>
      </c>
    </row>
    <row r="71" spans="1:8">
      <c r="A71" s="73" t="s">
        <v>82</v>
      </c>
      <c r="B71" s="74"/>
      <c r="C71" s="74"/>
      <c r="D71" s="123" t="s">
        <v>83</v>
      </c>
      <c r="E71" s="75">
        <f>SUM(E75,E86,E99,E104,E106,)</f>
        <v>3968816</v>
      </c>
      <c r="F71" s="75">
        <f>SUM(F75,F86,F99,F104,F106,)</f>
        <v>2031448.97</v>
      </c>
      <c r="G71" s="76">
        <f t="shared" si="1"/>
        <v>0.51185264572608047</v>
      </c>
      <c r="H71" s="77">
        <f>F71/$F$178*100</f>
        <v>25.508918149337319</v>
      </c>
    </row>
    <row r="72" spans="1:8">
      <c r="A72" s="78"/>
      <c r="B72" s="79"/>
      <c r="C72" s="79"/>
      <c r="D72" s="112" t="s">
        <v>84</v>
      </c>
      <c r="E72" s="81"/>
      <c r="F72" s="81"/>
      <c r="G72" s="201"/>
      <c r="H72" s="202"/>
    </row>
    <row r="73" spans="1:8">
      <c r="A73" s="195"/>
      <c r="B73" s="200" t="s">
        <v>212</v>
      </c>
      <c r="C73" s="195"/>
      <c r="D73" s="196"/>
      <c r="E73" s="197">
        <f>SUM(E74)</f>
        <v>0</v>
      </c>
      <c r="F73" s="197">
        <f>SUM(F74)</f>
        <v>0</v>
      </c>
      <c r="G73" s="198">
        <v>0</v>
      </c>
      <c r="H73" s="199">
        <f>F73/$F$178*100</f>
        <v>0</v>
      </c>
    </row>
    <row r="74" spans="1:8">
      <c r="A74" s="78"/>
      <c r="B74" s="79"/>
      <c r="C74" s="120" t="s">
        <v>213</v>
      </c>
      <c r="D74" s="121" t="s">
        <v>214</v>
      </c>
      <c r="E74" s="81">
        <v>0</v>
      </c>
      <c r="F74" s="81">
        <v>0</v>
      </c>
      <c r="G74" s="114">
        <v>0</v>
      </c>
      <c r="H74" s="203">
        <f>F74/$F$178*100</f>
        <v>0</v>
      </c>
    </row>
    <row r="75" spans="1:8">
      <c r="A75" s="91"/>
      <c r="B75" s="92" t="s">
        <v>85</v>
      </c>
      <c r="C75" s="92"/>
      <c r="D75" s="93" t="s">
        <v>86</v>
      </c>
      <c r="E75" s="116">
        <f>SUM(E78:E85)</f>
        <v>786000</v>
      </c>
      <c r="F75" s="116">
        <f>SUM(F78:F85)</f>
        <v>412922.83</v>
      </c>
      <c r="G75" s="95">
        <f t="shared" ref="G75:G82" si="5">F75/E75</f>
        <v>0.52534711195928752</v>
      </c>
      <c r="H75" s="96">
        <f>F75/$F$178*100</f>
        <v>5.1850747067807106</v>
      </c>
    </row>
    <row r="76" spans="1:8">
      <c r="A76" s="138"/>
      <c r="B76" s="139"/>
      <c r="C76" s="139"/>
      <c r="D76" s="140" t="s">
        <v>87</v>
      </c>
      <c r="E76" s="141"/>
      <c r="F76" s="141"/>
      <c r="G76" s="142"/>
      <c r="H76" s="143"/>
    </row>
    <row r="77" spans="1:8">
      <c r="A77" s="97"/>
      <c r="B77" s="98"/>
      <c r="C77" s="98"/>
      <c r="D77" s="99" t="s">
        <v>88</v>
      </c>
      <c r="E77" s="117"/>
      <c r="F77" s="117"/>
      <c r="G77" s="101"/>
      <c r="H77" s="102"/>
    </row>
    <row r="78" spans="1:8">
      <c r="A78" s="51"/>
      <c r="B78" s="52"/>
      <c r="C78" s="52" t="s">
        <v>89</v>
      </c>
      <c r="D78" s="53" t="s">
        <v>90</v>
      </c>
      <c r="E78" s="54">
        <v>650000</v>
      </c>
      <c r="F78" s="54">
        <v>332203.3</v>
      </c>
      <c r="G78" s="39">
        <f t="shared" si="5"/>
        <v>0.51108200000000004</v>
      </c>
      <c r="H78" s="40">
        <f t="shared" ref="H78:H86" si="6">F78/$F$178*100</f>
        <v>4.1714790348092032</v>
      </c>
    </row>
    <row r="79" spans="1:8">
      <c r="A79" s="51"/>
      <c r="B79" s="52"/>
      <c r="C79" s="52" t="s">
        <v>91</v>
      </c>
      <c r="D79" s="53" t="s">
        <v>92</v>
      </c>
      <c r="E79" s="54">
        <v>31000</v>
      </c>
      <c r="F79" s="54">
        <v>15905</v>
      </c>
      <c r="G79" s="39">
        <f t="shared" si="5"/>
        <v>0.51306451612903226</v>
      </c>
      <c r="H79" s="40">
        <f t="shared" si="6"/>
        <v>0.19971919017252501</v>
      </c>
    </row>
    <row r="80" spans="1:8">
      <c r="A80" s="51"/>
      <c r="B80" s="52"/>
      <c r="C80" s="52" t="s">
        <v>93</v>
      </c>
      <c r="D80" s="53" t="s">
        <v>94</v>
      </c>
      <c r="E80" s="54">
        <v>57000</v>
      </c>
      <c r="F80" s="54">
        <v>31362</v>
      </c>
      <c r="G80" s="39">
        <f t="shared" si="5"/>
        <v>0.55021052631578948</v>
      </c>
      <c r="H80" s="40">
        <f t="shared" si="6"/>
        <v>0.39381284138262995</v>
      </c>
    </row>
    <row r="81" spans="1:8">
      <c r="A81" s="51"/>
      <c r="B81" s="52"/>
      <c r="C81" s="52" t="s">
        <v>95</v>
      </c>
      <c r="D81" s="53" t="s">
        <v>96</v>
      </c>
      <c r="E81" s="54">
        <v>38000</v>
      </c>
      <c r="F81" s="54">
        <v>19516</v>
      </c>
      <c r="G81" s="39">
        <f t="shared" si="5"/>
        <v>0.51357894736842102</v>
      </c>
      <c r="H81" s="40">
        <f t="shared" si="6"/>
        <v>0.24506254105042427</v>
      </c>
    </row>
    <row r="82" spans="1:8">
      <c r="A82" s="51"/>
      <c r="B82" s="52"/>
      <c r="C82" s="52" t="s">
        <v>97</v>
      </c>
      <c r="D82" s="53" t="s">
        <v>98</v>
      </c>
      <c r="E82" s="54">
        <v>10000</v>
      </c>
      <c r="F82" s="54">
        <v>9287</v>
      </c>
      <c r="G82" s="39">
        <f t="shared" si="5"/>
        <v>0.92869999999999997</v>
      </c>
      <c r="H82" s="40">
        <f t="shared" si="6"/>
        <v>0.11661692041070353</v>
      </c>
    </row>
    <row r="83" spans="1:8">
      <c r="A83" s="51"/>
      <c r="B83" s="52"/>
      <c r="C83" s="52" t="s">
        <v>19</v>
      </c>
      <c r="D83" s="53" t="s">
        <v>20</v>
      </c>
      <c r="E83" s="54">
        <v>0</v>
      </c>
      <c r="F83" s="54">
        <v>49</v>
      </c>
      <c r="G83" s="39">
        <v>0</v>
      </c>
      <c r="H83" s="40">
        <f t="shared" si="6"/>
        <v>6.15293324014695E-4</v>
      </c>
    </row>
    <row r="84" spans="1:8">
      <c r="A84" s="51"/>
      <c r="B84" s="52"/>
      <c r="C84" s="52" t="s">
        <v>99</v>
      </c>
      <c r="D84" s="53" t="s">
        <v>45</v>
      </c>
      <c r="E84" s="54">
        <v>0</v>
      </c>
      <c r="F84" s="54">
        <v>911.53</v>
      </c>
      <c r="G84" s="39">
        <v>0</v>
      </c>
      <c r="H84" s="40">
        <f t="shared" si="6"/>
        <v>1.1446088237532959E-2</v>
      </c>
    </row>
    <row r="85" spans="1:8">
      <c r="A85" s="51"/>
      <c r="B85" s="52"/>
      <c r="C85" s="52" t="s">
        <v>100</v>
      </c>
      <c r="D85" s="53" t="s">
        <v>101</v>
      </c>
      <c r="E85" s="54">
        <v>0</v>
      </c>
      <c r="F85" s="54">
        <v>3689</v>
      </c>
      <c r="G85" s="39">
        <v>0</v>
      </c>
      <c r="H85" s="40">
        <f t="shared" si="6"/>
        <v>4.6322797393677756E-2</v>
      </c>
    </row>
    <row r="86" spans="1:8">
      <c r="A86" s="138"/>
      <c r="B86" s="139" t="s">
        <v>102</v>
      </c>
      <c r="C86" s="139"/>
      <c r="D86" s="140" t="s">
        <v>103</v>
      </c>
      <c r="E86" s="141">
        <f>SUM(E89:E98)</f>
        <v>1546200</v>
      </c>
      <c r="F86" s="141">
        <f>SUM(F89:F98)</f>
        <v>850040.25000000012</v>
      </c>
      <c r="G86" s="95">
        <f>F86/E86</f>
        <v>0.54976086534730317</v>
      </c>
      <c r="H86" s="96">
        <f t="shared" si="6"/>
        <v>10.673961040179233</v>
      </c>
    </row>
    <row r="87" spans="1:8">
      <c r="A87" s="138"/>
      <c r="B87" s="139"/>
      <c r="C87" s="139"/>
      <c r="D87" s="140" t="s">
        <v>104</v>
      </c>
      <c r="E87" s="141"/>
      <c r="F87" s="141"/>
      <c r="G87" s="144"/>
      <c r="H87" s="145"/>
    </row>
    <row r="88" spans="1:8">
      <c r="A88" s="138"/>
      <c r="B88" s="139"/>
      <c r="C88" s="139"/>
      <c r="D88" s="140" t="s">
        <v>105</v>
      </c>
      <c r="E88" s="141"/>
      <c r="F88" s="141"/>
      <c r="G88" s="144"/>
      <c r="H88" s="145"/>
    </row>
    <row r="89" spans="1:8">
      <c r="A89" s="51"/>
      <c r="B89" s="52"/>
      <c r="C89" s="52" t="s">
        <v>89</v>
      </c>
      <c r="D89" s="53" t="s">
        <v>106</v>
      </c>
      <c r="E89" s="54">
        <v>820000</v>
      </c>
      <c r="F89" s="54">
        <v>486933.33</v>
      </c>
      <c r="G89" s="39">
        <f t="shared" ref="G89:G102" si="7">F89/E89</f>
        <v>0.59382113414634152</v>
      </c>
      <c r="H89" s="146">
        <f t="shared" ref="H89:H99" si="8">F89/$F$178*100</f>
        <v>6.114425044678458</v>
      </c>
    </row>
    <row r="90" spans="1:8">
      <c r="A90" s="51"/>
      <c r="B90" s="52"/>
      <c r="C90" s="52" t="s">
        <v>91</v>
      </c>
      <c r="D90" s="53" t="s">
        <v>92</v>
      </c>
      <c r="E90" s="54">
        <v>570000</v>
      </c>
      <c r="F90" s="54">
        <v>298526.28000000003</v>
      </c>
      <c r="G90" s="39">
        <f t="shared" si="7"/>
        <v>0.52373031578947371</v>
      </c>
      <c r="H90" s="40">
        <f t="shared" si="8"/>
        <v>3.7485964719784</v>
      </c>
    </row>
    <row r="91" spans="1:8">
      <c r="A91" s="51"/>
      <c r="B91" s="52"/>
      <c r="C91" s="52" t="s">
        <v>93</v>
      </c>
      <c r="D91" s="53" t="s">
        <v>94</v>
      </c>
      <c r="E91" s="54">
        <v>8000</v>
      </c>
      <c r="F91" s="54">
        <v>4775</v>
      </c>
      <c r="G91" s="39">
        <f t="shared" si="7"/>
        <v>0.59687500000000004</v>
      </c>
      <c r="H91" s="40">
        <f t="shared" si="8"/>
        <v>5.9959706574901406E-2</v>
      </c>
    </row>
    <row r="92" spans="1:8">
      <c r="A92" s="51"/>
      <c r="B92" s="52"/>
      <c r="C92" s="52" t="s">
        <v>95</v>
      </c>
      <c r="D92" s="53" t="s">
        <v>96</v>
      </c>
      <c r="E92" s="54">
        <v>32000</v>
      </c>
      <c r="F92" s="54">
        <v>18119</v>
      </c>
      <c r="G92" s="39">
        <f t="shared" si="7"/>
        <v>0.56621874999999999</v>
      </c>
      <c r="H92" s="40">
        <f t="shared" si="8"/>
        <v>0.2275204028126992</v>
      </c>
    </row>
    <row r="93" spans="1:8">
      <c r="A93" s="51"/>
      <c r="B93" s="52"/>
      <c r="C93" s="52" t="s">
        <v>107</v>
      </c>
      <c r="D93" s="53" t="s">
        <v>108</v>
      </c>
      <c r="E93" s="54">
        <v>3000</v>
      </c>
      <c r="F93" s="54">
        <v>1773</v>
      </c>
      <c r="G93" s="39">
        <f t="shared" si="7"/>
        <v>0.59099999999999997</v>
      </c>
      <c r="H93" s="40">
        <f t="shared" si="8"/>
        <v>2.2263572724041926E-2</v>
      </c>
    </row>
    <row r="94" spans="1:8">
      <c r="A94" s="51"/>
      <c r="B94" s="52"/>
      <c r="C94" s="52" t="s">
        <v>109</v>
      </c>
      <c r="D94" s="53" t="s">
        <v>110</v>
      </c>
      <c r="E94" s="54">
        <v>5600</v>
      </c>
      <c r="F94" s="54">
        <v>2646</v>
      </c>
      <c r="G94" s="39">
        <f t="shared" si="7"/>
        <v>0.47249999999999998</v>
      </c>
      <c r="H94" s="40">
        <f t="shared" si="8"/>
        <v>3.3225839496793537E-2</v>
      </c>
    </row>
    <row r="95" spans="1:8">
      <c r="A95" s="51"/>
      <c r="B95" s="52"/>
      <c r="C95" s="52" t="s">
        <v>111</v>
      </c>
      <c r="D95" s="53" t="s">
        <v>112</v>
      </c>
      <c r="E95" s="54">
        <v>10600</v>
      </c>
      <c r="F95" s="54">
        <v>0</v>
      </c>
      <c r="G95" s="39">
        <f t="shared" si="7"/>
        <v>0</v>
      </c>
      <c r="H95" s="40">
        <f t="shared" si="8"/>
        <v>0</v>
      </c>
    </row>
    <row r="96" spans="1:8">
      <c r="A96" s="51"/>
      <c r="B96" s="52"/>
      <c r="C96" s="52" t="s">
        <v>97</v>
      </c>
      <c r="D96" s="53" t="s">
        <v>98</v>
      </c>
      <c r="E96" s="54">
        <v>90000</v>
      </c>
      <c r="F96" s="54">
        <v>29934</v>
      </c>
      <c r="G96" s="39">
        <f t="shared" si="7"/>
        <v>0.33260000000000001</v>
      </c>
      <c r="H96" s="40">
        <f t="shared" si="8"/>
        <v>0.37588143593991596</v>
      </c>
    </row>
    <row r="97" spans="1:8">
      <c r="A97" s="51"/>
      <c r="B97" s="52"/>
      <c r="C97" s="52" t="s">
        <v>19</v>
      </c>
      <c r="D97" s="53" t="s">
        <v>20</v>
      </c>
      <c r="E97" s="54">
        <v>4500</v>
      </c>
      <c r="F97" s="54">
        <v>3254.78</v>
      </c>
      <c r="G97" s="39">
        <f t="shared" si="7"/>
        <v>0.72328444444444451</v>
      </c>
      <c r="H97" s="40">
        <f t="shared" si="8"/>
        <v>4.0870293982378555E-2</v>
      </c>
    </row>
    <row r="98" spans="1:8">
      <c r="A98" s="51"/>
      <c r="B98" s="52"/>
      <c r="C98" s="52" t="s">
        <v>99</v>
      </c>
      <c r="D98" s="53" t="s">
        <v>45</v>
      </c>
      <c r="E98" s="54">
        <v>2500</v>
      </c>
      <c r="F98" s="54">
        <v>4078.86</v>
      </c>
      <c r="G98" s="39">
        <f t="shared" si="7"/>
        <v>1.6315440000000001</v>
      </c>
      <c r="H98" s="40">
        <f t="shared" si="8"/>
        <v>5.1218271991644471E-2</v>
      </c>
    </row>
    <row r="99" spans="1:8">
      <c r="A99" s="138"/>
      <c r="B99" s="139" t="s">
        <v>113</v>
      </c>
      <c r="C99" s="139"/>
      <c r="D99" s="140" t="s">
        <v>114</v>
      </c>
      <c r="E99" s="141">
        <f>SUM(E101:E103)</f>
        <v>100500</v>
      </c>
      <c r="F99" s="141">
        <f>SUM(F101:F103)</f>
        <v>76076.94</v>
      </c>
      <c r="G99" s="95">
        <f t="shared" si="7"/>
        <v>0.75698447761194032</v>
      </c>
      <c r="H99" s="96">
        <f t="shared" si="8"/>
        <v>0.95529863864217379</v>
      </c>
    </row>
    <row r="100" spans="1:8">
      <c r="A100" s="138"/>
      <c r="B100" s="139"/>
      <c r="C100" s="139"/>
      <c r="D100" s="140" t="s">
        <v>115</v>
      </c>
      <c r="E100" s="141"/>
      <c r="F100" s="141"/>
      <c r="G100" s="144"/>
      <c r="H100" s="145"/>
    </row>
    <row r="101" spans="1:8">
      <c r="A101" s="51"/>
      <c r="B101" s="52"/>
      <c r="C101" s="52" t="s">
        <v>116</v>
      </c>
      <c r="D101" s="53" t="s">
        <v>117</v>
      </c>
      <c r="E101" s="54">
        <v>15500</v>
      </c>
      <c r="F101" s="54">
        <v>8281</v>
      </c>
      <c r="G101" s="39">
        <f t="shared" si="7"/>
        <v>0.53425806451612901</v>
      </c>
      <c r="H101" s="40">
        <f t="shared" ref="H101:H106" si="9">F101/$F$178*100</f>
        <v>0.10398457175848347</v>
      </c>
    </row>
    <row r="102" spans="1:8">
      <c r="A102" s="51"/>
      <c r="B102" s="52"/>
      <c r="C102" s="52" t="s">
        <v>118</v>
      </c>
      <c r="D102" s="53" t="s">
        <v>119</v>
      </c>
      <c r="E102" s="54">
        <v>85000</v>
      </c>
      <c r="F102" s="54">
        <v>66691.66</v>
      </c>
      <c r="G102" s="39">
        <f t="shared" si="7"/>
        <v>0.78460776470588245</v>
      </c>
      <c r="H102" s="40">
        <f t="shared" si="9"/>
        <v>0.83744761562158931</v>
      </c>
    </row>
    <row r="103" spans="1:8">
      <c r="A103" s="51"/>
      <c r="B103" s="52"/>
      <c r="C103" s="36" t="s">
        <v>120</v>
      </c>
      <c r="D103" s="53" t="s">
        <v>121</v>
      </c>
      <c r="E103" s="54">
        <v>0</v>
      </c>
      <c r="F103" s="54">
        <v>1104.28</v>
      </c>
      <c r="G103" s="39">
        <v>0</v>
      </c>
      <c r="H103" s="40">
        <f t="shared" si="9"/>
        <v>1.3866451262100968E-2</v>
      </c>
    </row>
    <row r="104" spans="1:8">
      <c r="A104" s="204"/>
      <c r="B104" s="205" t="s">
        <v>122</v>
      </c>
      <c r="C104" s="205"/>
      <c r="D104" s="206" t="s">
        <v>123</v>
      </c>
      <c r="E104" s="207">
        <f>SUM(E105)</f>
        <v>0</v>
      </c>
      <c r="F104" s="207">
        <f>SUM(F105)</f>
        <v>3806.73</v>
      </c>
      <c r="G104" s="194">
        <v>0</v>
      </c>
      <c r="H104" s="208">
        <f t="shared" si="9"/>
        <v>4.7801133782172656E-2</v>
      </c>
    </row>
    <row r="105" spans="1:8">
      <c r="A105" s="51"/>
      <c r="B105" s="52"/>
      <c r="C105" s="52" t="s">
        <v>23</v>
      </c>
      <c r="D105" s="53" t="s">
        <v>24</v>
      </c>
      <c r="E105" s="54">
        <v>0</v>
      </c>
      <c r="F105" s="54">
        <v>3806.73</v>
      </c>
      <c r="G105" s="39">
        <v>0</v>
      </c>
      <c r="H105" s="40">
        <f t="shared" si="9"/>
        <v>4.7801133782172656E-2</v>
      </c>
    </row>
    <row r="106" spans="1:8">
      <c r="A106" s="138"/>
      <c r="B106" s="139" t="s">
        <v>124</v>
      </c>
      <c r="C106" s="139"/>
      <c r="D106" s="140" t="s">
        <v>125</v>
      </c>
      <c r="E106" s="141">
        <f>SUM(E108:E109)</f>
        <v>1536116</v>
      </c>
      <c r="F106" s="141">
        <f>SUM(F108:F109)</f>
        <v>688602.22</v>
      </c>
      <c r="G106" s="95">
        <f t="shared" ref="G106:G157" si="10">F106/E106</f>
        <v>0.44827488288644868</v>
      </c>
      <c r="H106" s="96">
        <f t="shared" si="9"/>
        <v>8.6467826299530266</v>
      </c>
    </row>
    <row r="107" spans="1:8">
      <c r="A107" s="138"/>
      <c r="B107" s="139"/>
      <c r="C107" s="139"/>
      <c r="D107" s="140" t="s">
        <v>126</v>
      </c>
      <c r="E107" s="141"/>
      <c r="F107" s="141"/>
      <c r="G107" s="142"/>
      <c r="H107" s="143"/>
    </row>
    <row r="108" spans="1:8">
      <c r="A108" s="51"/>
      <c r="B108" s="52"/>
      <c r="C108" s="52" t="s">
        <v>127</v>
      </c>
      <c r="D108" s="53" t="s">
        <v>128</v>
      </c>
      <c r="E108" s="54">
        <v>1531116</v>
      </c>
      <c r="F108" s="54">
        <v>686859</v>
      </c>
      <c r="G108" s="39">
        <f t="shared" si="10"/>
        <v>0.44860023669010057</v>
      </c>
      <c r="H108" s="40">
        <f t="shared" ref="H108:H113" si="11">F108/$F$178*100</f>
        <v>8.6248930048859069</v>
      </c>
    </row>
    <row r="109" spans="1:8" ht="15" thickBot="1">
      <c r="A109" s="55"/>
      <c r="B109" s="56"/>
      <c r="C109" s="56" t="s">
        <v>129</v>
      </c>
      <c r="D109" s="57" t="s">
        <v>130</v>
      </c>
      <c r="E109" s="58">
        <v>5000</v>
      </c>
      <c r="F109" s="58">
        <v>1743.22</v>
      </c>
      <c r="G109" s="59">
        <f t="shared" si="10"/>
        <v>0.34864400000000001</v>
      </c>
      <c r="H109" s="60">
        <f t="shared" si="11"/>
        <v>2.188962506712034E-2</v>
      </c>
    </row>
    <row r="110" spans="1:8">
      <c r="A110" s="73" t="s">
        <v>131</v>
      </c>
      <c r="B110" s="74"/>
      <c r="C110" s="74"/>
      <c r="D110" s="123" t="s">
        <v>132</v>
      </c>
      <c r="E110" s="75">
        <f>SUM(E111,E113,)</f>
        <v>5977501</v>
      </c>
      <c r="F110" s="75">
        <f>SUM(F111,F113,)</f>
        <v>3399686</v>
      </c>
      <c r="G110" s="27">
        <f t="shared" si="10"/>
        <v>0.56874703994194231</v>
      </c>
      <c r="H110" s="28">
        <f t="shared" si="11"/>
        <v>42.689879582575976</v>
      </c>
    </row>
    <row r="111" spans="1:8">
      <c r="A111" s="47"/>
      <c r="B111" s="48" t="s">
        <v>133</v>
      </c>
      <c r="C111" s="48"/>
      <c r="D111" s="49" t="s">
        <v>134</v>
      </c>
      <c r="E111" s="50">
        <f>SUM(E112)</f>
        <v>3561411</v>
      </c>
      <c r="F111" s="50">
        <f>SUM(F112)</f>
        <v>2191640</v>
      </c>
      <c r="G111" s="45">
        <f t="shared" si="10"/>
        <v>0.61538530655405965</v>
      </c>
      <c r="H111" s="46">
        <f t="shared" si="11"/>
        <v>27.52043797231768</v>
      </c>
    </row>
    <row r="112" spans="1:8">
      <c r="A112" s="51"/>
      <c r="B112" s="52"/>
      <c r="C112" s="52" t="s">
        <v>135</v>
      </c>
      <c r="D112" s="53" t="s">
        <v>136</v>
      </c>
      <c r="E112" s="54">
        <v>3561411</v>
      </c>
      <c r="F112" s="54">
        <v>2191640</v>
      </c>
      <c r="G112" s="39">
        <f t="shared" si="10"/>
        <v>0.61538530655405965</v>
      </c>
      <c r="H112" s="40">
        <f t="shared" si="11"/>
        <v>27.52043797231768</v>
      </c>
    </row>
    <row r="113" spans="1:8">
      <c r="A113" s="138"/>
      <c r="B113" s="139" t="s">
        <v>137</v>
      </c>
      <c r="C113" s="139"/>
      <c r="D113" s="140" t="s">
        <v>138</v>
      </c>
      <c r="E113" s="147">
        <f>SUM(E115)</f>
        <v>2416090</v>
      </c>
      <c r="F113" s="147">
        <f>SUM(F115)</f>
        <v>1208046</v>
      </c>
      <c r="G113" s="95">
        <f t="shared" si="10"/>
        <v>0.50000041389186656</v>
      </c>
      <c r="H113" s="96">
        <f t="shared" si="11"/>
        <v>15.169441610258291</v>
      </c>
    </row>
    <row r="114" spans="1:8">
      <c r="A114" s="138"/>
      <c r="B114" s="139"/>
      <c r="C114" s="139"/>
      <c r="D114" s="140" t="s">
        <v>139</v>
      </c>
      <c r="E114" s="147"/>
      <c r="F114" s="147"/>
      <c r="G114" s="101"/>
      <c r="H114" s="102"/>
    </row>
    <row r="115" spans="1:8" ht="15" thickBot="1">
      <c r="A115" s="51"/>
      <c r="B115" s="52"/>
      <c r="C115" s="52" t="s">
        <v>135</v>
      </c>
      <c r="D115" s="53" t="s">
        <v>140</v>
      </c>
      <c r="E115" s="54">
        <v>2416090</v>
      </c>
      <c r="F115" s="54">
        <v>1208046</v>
      </c>
      <c r="G115" s="39">
        <f t="shared" si="10"/>
        <v>0.50000041389186656</v>
      </c>
      <c r="H115" s="40">
        <f t="shared" ref="H115:H137" si="12">F115/$F$178*100</f>
        <v>15.169441610258291</v>
      </c>
    </row>
    <row r="116" spans="1:8">
      <c r="A116" s="88" t="s">
        <v>141</v>
      </c>
      <c r="B116" s="89"/>
      <c r="C116" s="89"/>
      <c r="D116" s="111" t="s">
        <v>142</v>
      </c>
      <c r="E116" s="90">
        <f>SUM(E117,E120,E122,E126,E128)</f>
        <v>183586.76</v>
      </c>
      <c r="F116" s="90">
        <f>SUM(F117,F120,F122,F126,F128)</f>
        <v>107523.48</v>
      </c>
      <c r="G116" s="27">
        <f t="shared" si="10"/>
        <v>0.58568210474437254</v>
      </c>
      <c r="H116" s="28">
        <f t="shared" si="12"/>
        <v>1.3501730493638282</v>
      </c>
    </row>
    <row r="117" spans="1:8">
      <c r="A117" s="47"/>
      <c r="B117" s="48" t="s">
        <v>143</v>
      </c>
      <c r="C117" s="48"/>
      <c r="D117" s="49" t="s">
        <v>144</v>
      </c>
      <c r="E117" s="50">
        <f>SUM(E118:E119)</f>
        <v>14064.57</v>
      </c>
      <c r="F117" s="50">
        <f>SUM(F118:F119)</f>
        <v>14463.25</v>
      </c>
      <c r="G117" s="45">
        <f t="shared" si="10"/>
        <v>1.0283464051869342</v>
      </c>
      <c r="H117" s="46">
        <f t="shared" si="12"/>
        <v>0.18161512588888853</v>
      </c>
    </row>
    <row r="118" spans="1:8">
      <c r="A118" s="84"/>
      <c r="B118" s="85"/>
      <c r="C118" s="85" t="s">
        <v>57</v>
      </c>
      <c r="D118" s="86" t="s">
        <v>58</v>
      </c>
      <c r="E118" s="87">
        <v>0</v>
      </c>
      <c r="F118" s="87">
        <v>398.68</v>
      </c>
      <c r="G118" s="39">
        <v>0</v>
      </c>
      <c r="H118" s="40">
        <f t="shared" si="12"/>
        <v>5.0062273962893601E-3</v>
      </c>
    </row>
    <row r="119" spans="1:8">
      <c r="A119" s="151"/>
      <c r="B119" s="85"/>
      <c r="C119" s="136" t="s">
        <v>35</v>
      </c>
      <c r="D119" s="137" t="s">
        <v>69</v>
      </c>
      <c r="E119" s="87">
        <v>14064.57</v>
      </c>
      <c r="F119" s="87">
        <v>14064.57</v>
      </c>
      <c r="G119" s="39">
        <f t="shared" si="10"/>
        <v>1</v>
      </c>
      <c r="H119" s="40">
        <f t="shared" si="12"/>
        <v>0.17660889849259917</v>
      </c>
    </row>
    <row r="120" spans="1:8">
      <c r="A120" s="148"/>
      <c r="B120" s="149" t="s">
        <v>145</v>
      </c>
      <c r="C120" s="92"/>
      <c r="D120" s="150" t="s">
        <v>146</v>
      </c>
      <c r="E120" s="94">
        <f>SUM(E121)</f>
        <v>91656</v>
      </c>
      <c r="F120" s="94">
        <f>SUM(F121)</f>
        <v>45828</v>
      </c>
      <c r="G120" s="45">
        <f t="shared" si="10"/>
        <v>0.5</v>
      </c>
      <c r="H120" s="46">
        <f t="shared" si="12"/>
        <v>0.57546249903970303</v>
      </c>
    </row>
    <row r="121" spans="1:8">
      <c r="A121" s="151"/>
      <c r="B121" s="85"/>
      <c r="C121" s="136" t="s">
        <v>147</v>
      </c>
      <c r="D121" s="137" t="s">
        <v>69</v>
      </c>
      <c r="E121" s="87">
        <v>91656</v>
      </c>
      <c r="F121" s="87">
        <v>45828</v>
      </c>
      <c r="G121" s="39">
        <f t="shared" si="10"/>
        <v>0.5</v>
      </c>
      <c r="H121" s="40">
        <f t="shared" si="12"/>
        <v>0.57546249903970303</v>
      </c>
    </row>
    <row r="122" spans="1:8">
      <c r="A122" s="148"/>
      <c r="B122" s="149" t="s">
        <v>148</v>
      </c>
      <c r="C122" s="92"/>
      <c r="D122" s="150" t="s">
        <v>149</v>
      </c>
      <c r="E122" s="94">
        <f>SUM(E123:E125)</f>
        <v>66652</v>
      </c>
      <c r="F122" s="94">
        <f>SUM(F123:F125)</f>
        <v>36018.04</v>
      </c>
      <c r="G122" s="45">
        <f>F122/E122</f>
        <v>0.54038948568685108</v>
      </c>
      <c r="H122" s="46">
        <f t="shared" si="12"/>
        <v>0.45227876645090298</v>
      </c>
    </row>
    <row r="123" spans="1:8">
      <c r="A123" s="151"/>
      <c r="B123" s="85"/>
      <c r="C123" s="136" t="s">
        <v>19</v>
      </c>
      <c r="D123" s="137" t="s">
        <v>20</v>
      </c>
      <c r="E123" s="87">
        <v>4275</v>
      </c>
      <c r="F123" s="87">
        <v>2851</v>
      </c>
      <c r="G123" s="39">
        <f t="shared" si="10"/>
        <v>0.66690058479532166</v>
      </c>
      <c r="H123" s="40">
        <f t="shared" si="12"/>
        <v>3.5800025852365219E-2</v>
      </c>
    </row>
    <row r="124" spans="1:8">
      <c r="A124" s="151"/>
      <c r="B124" s="85"/>
      <c r="C124" s="136" t="s">
        <v>57</v>
      </c>
      <c r="D124" s="137" t="s">
        <v>58</v>
      </c>
      <c r="E124" s="87">
        <v>0</v>
      </c>
      <c r="F124" s="87">
        <v>1979.04</v>
      </c>
      <c r="G124" s="103">
        <v>0</v>
      </c>
      <c r="H124" s="104">
        <f t="shared" si="12"/>
        <v>2.4850818366490657E-2</v>
      </c>
    </row>
    <row r="125" spans="1:8">
      <c r="A125" s="151"/>
      <c r="B125" s="85"/>
      <c r="C125" s="136" t="s">
        <v>147</v>
      </c>
      <c r="D125" s="137" t="s">
        <v>69</v>
      </c>
      <c r="E125" s="87">
        <v>62377</v>
      </c>
      <c r="F125" s="87">
        <v>31188</v>
      </c>
      <c r="G125" s="103">
        <f t="shared" si="10"/>
        <v>0.49999198422495472</v>
      </c>
      <c r="H125" s="104">
        <f t="shared" si="12"/>
        <v>0.39162792223204712</v>
      </c>
    </row>
    <row r="126" spans="1:8">
      <c r="A126" s="48"/>
      <c r="B126" s="42" t="s">
        <v>207</v>
      </c>
      <c r="C126" s="42"/>
      <c r="D126" s="43" t="s">
        <v>208</v>
      </c>
      <c r="E126" s="50">
        <f>SUM(E127)</f>
        <v>10829.71</v>
      </c>
      <c r="F126" s="50">
        <f>SUM(F127)</f>
        <v>10829.71</v>
      </c>
      <c r="G126" s="209">
        <f t="shared" si="10"/>
        <v>1</v>
      </c>
      <c r="H126" s="210">
        <f t="shared" si="12"/>
        <v>0.13598874008194251</v>
      </c>
    </row>
    <row r="127" spans="1:8">
      <c r="A127" s="52"/>
      <c r="B127" s="52"/>
      <c r="C127" s="36" t="s">
        <v>35</v>
      </c>
      <c r="D127" s="37" t="s">
        <v>69</v>
      </c>
      <c r="E127" s="54">
        <v>10829.71</v>
      </c>
      <c r="F127" s="54">
        <v>10829.71</v>
      </c>
      <c r="G127" s="103">
        <f t="shared" si="10"/>
        <v>1</v>
      </c>
      <c r="H127" s="104">
        <f t="shared" si="12"/>
        <v>0.13598874008194251</v>
      </c>
    </row>
    <row r="128" spans="1:8">
      <c r="A128" s="48"/>
      <c r="B128" s="42" t="s">
        <v>209</v>
      </c>
      <c r="C128" s="42"/>
      <c r="D128" s="43" t="s">
        <v>210</v>
      </c>
      <c r="E128" s="50">
        <f>SUM(E129)</f>
        <v>384.48</v>
      </c>
      <c r="F128" s="50">
        <f>SUM(F129)</f>
        <v>384.48</v>
      </c>
      <c r="G128" s="209">
        <f t="shared" si="10"/>
        <v>1</v>
      </c>
      <c r="H128" s="210">
        <f t="shared" si="12"/>
        <v>4.8279179023912244E-3</v>
      </c>
    </row>
    <row r="129" spans="1:8" ht="15" thickBot="1">
      <c r="A129" s="56"/>
      <c r="B129" s="56"/>
      <c r="C129" s="171" t="s">
        <v>35</v>
      </c>
      <c r="D129" s="172" t="s">
        <v>69</v>
      </c>
      <c r="E129" s="58">
        <v>384.48</v>
      </c>
      <c r="F129" s="58">
        <v>384.48</v>
      </c>
      <c r="G129" s="103">
        <f t="shared" si="10"/>
        <v>1</v>
      </c>
      <c r="H129" s="104">
        <f t="shared" si="12"/>
        <v>4.8279179023912244E-3</v>
      </c>
    </row>
    <row r="130" spans="1:8">
      <c r="A130" s="88" t="s">
        <v>150</v>
      </c>
      <c r="B130" s="89"/>
      <c r="C130" s="89"/>
      <c r="D130" s="111" t="s">
        <v>151</v>
      </c>
      <c r="E130" s="90">
        <f>SUM(E155,E153,E149,E146,E144,E142,E137,E131)</f>
        <v>1790951.74</v>
      </c>
      <c r="F130" s="90">
        <f>SUM(F155,F153,F149,F146,F144,F142,F137,F131)</f>
        <v>987197.43</v>
      </c>
      <c r="G130" s="27">
        <f t="shared" si="10"/>
        <v>0.55121386464606803</v>
      </c>
      <c r="H130" s="28">
        <f t="shared" si="12"/>
        <v>12.396244656397231</v>
      </c>
    </row>
    <row r="131" spans="1:8">
      <c r="A131" s="47"/>
      <c r="B131" s="48" t="s">
        <v>152</v>
      </c>
      <c r="C131" s="48"/>
      <c r="D131" s="49" t="s">
        <v>153</v>
      </c>
      <c r="E131" s="50">
        <f>SUM(E132:E136)</f>
        <v>1523700</v>
      </c>
      <c r="F131" s="50">
        <f>SUM(F132:F136)</f>
        <v>788302.02</v>
      </c>
      <c r="G131" s="45">
        <f t="shared" si="10"/>
        <v>0.51736038590273681</v>
      </c>
      <c r="H131" s="46">
        <f t="shared" si="12"/>
        <v>9.8987136778224212</v>
      </c>
    </row>
    <row r="132" spans="1:8">
      <c r="A132" s="131"/>
      <c r="B132" s="132"/>
      <c r="C132" s="133" t="s">
        <v>19</v>
      </c>
      <c r="D132" s="134" t="s">
        <v>20</v>
      </c>
      <c r="E132" s="135">
        <v>0</v>
      </c>
      <c r="F132" s="135">
        <v>11.6</v>
      </c>
      <c r="G132" s="192">
        <v>0</v>
      </c>
      <c r="H132" s="193">
        <f t="shared" si="12"/>
        <v>1.4566127670551964E-4</v>
      </c>
    </row>
    <row r="133" spans="1:8">
      <c r="A133" s="131"/>
      <c r="B133" s="132"/>
      <c r="C133" s="132" t="s">
        <v>23</v>
      </c>
      <c r="D133" s="152" t="s">
        <v>24</v>
      </c>
      <c r="E133" s="135">
        <v>3000</v>
      </c>
      <c r="F133" s="135">
        <v>1033.1400000000001</v>
      </c>
      <c r="G133" s="39">
        <f t="shared" si="10"/>
        <v>0.34438000000000002</v>
      </c>
      <c r="H133" s="40">
        <f t="shared" si="12"/>
        <v>1.2973145811684532E-2</v>
      </c>
    </row>
    <row r="134" spans="1:8">
      <c r="A134" s="131"/>
      <c r="B134" s="132"/>
      <c r="C134" s="132" t="s">
        <v>57</v>
      </c>
      <c r="D134" s="152" t="s">
        <v>58</v>
      </c>
      <c r="E134" s="135">
        <v>13000</v>
      </c>
      <c r="F134" s="135">
        <v>3427</v>
      </c>
      <c r="G134" s="39">
        <f t="shared" si="10"/>
        <v>0.26361538461538464</v>
      </c>
      <c r="H134" s="40">
        <f t="shared" si="12"/>
        <v>4.3032861661191017E-2</v>
      </c>
    </row>
    <row r="135" spans="1:8">
      <c r="A135" s="51"/>
      <c r="B135" s="52"/>
      <c r="C135" s="52" t="s">
        <v>35</v>
      </c>
      <c r="D135" s="53" t="s">
        <v>154</v>
      </c>
      <c r="E135" s="54">
        <v>1489700</v>
      </c>
      <c r="F135" s="54">
        <v>777790</v>
      </c>
      <c r="G135" s="39">
        <f t="shared" si="10"/>
        <v>0.52211183459756993</v>
      </c>
      <c r="H135" s="40">
        <f t="shared" si="12"/>
        <v>9.7667141731712181</v>
      </c>
    </row>
    <row r="136" spans="1:8">
      <c r="A136" s="84"/>
      <c r="B136" s="85"/>
      <c r="C136" s="85" t="s">
        <v>67</v>
      </c>
      <c r="D136" s="86" t="s">
        <v>155</v>
      </c>
      <c r="E136" s="87">
        <v>18000</v>
      </c>
      <c r="F136" s="87">
        <v>6040.28</v>
      </c>
      <c r="G136" s="103">
        <f t="shared" si="10"/>
        <v>0.3355711111111111</v>
      </c>
      <c r="H136" s="104">
        <f t="shared" si="12"/>
        <v>7.5847835901622085E-2</v>
      </c>
    </row>
    <row r="137" spans="1:8">
      <c r="A137" s="91"/>
      <c r="B137" s="92" t="s">
        <v>156</v>
      </c>
      <c r="C137" s="92"/>
      <c r="D137" s="93" t="s">
        <v>157</v>
      </c>
      <c r="E137" s="116">
        <f>SUM(E139:E141)</f>
        <v>16300</v>
      </c>
      <c r="F137" s="116">
        <f>SUM(F139:F141)</f>
        <v>11126</v>
      </c>
      <c r="G137" s="95">
        <f t="shared" si="10"/>
        <v>0.68257668711656438</v>
      </c>
      <c r="H137" s="96">
        <f t="shared" si="12"/>
        <v>0.13970925557117342</v>
      </c>
    </row>
    <row r="138" spans="1:8">
      <c r="A138" s="97"/>
      <c r="B138" s="98"/>
      <c r="C138" s="98"/>
      <c r="D138" s="99" t="s">
        <v>158</v>
      </c>
      <c r="E138" s="117"/>
      <c r="F138" s="117"/>
      <c r="G138" s="101"/>
      <c r="H138" s="102"/>
    </row>
    <row r="139" spans="1:8">
      <c r="A139" s="84"/>
      <c r="B139" s="85"/>
      <c r="C139" s="85" t="s">
        <v>35</v>
      </c>
      <c r="D139" s="86" t="s">
        <v>159</v>
      </c>
      <c r="E139" s="156">
        <v>4800</v>
      </c>
      <c r="F139" s="156">
        <v>4445</v>
      </c>
      <c r="G139" s="159">
        <f t="shared" si="10"/>
        <v>0.92604166666666665</v>
      </c>
      <c r="H139" s="160">
        <f>F139/$F$178*100</f>
        <v>5.581589439276162E-2</v>
      </c>
    </row>
    <row r="140" spans="1:8">
      <c r="A140" s="118"/>
      <c r="B140" s="119"/>
      <c r="C140" s="119"/>
      <c r="D140" s="157" t="s">
        <v>160</v>
      </c>
      <c r="E140" s="158"/>
      <c r="F140" s="158"/>
      <c r="G140" s="159"/>
      <c r="H140" s="160"/>
    </row>
    <row r="141" spans="1:8">
      <c r="A141" s="51"/>
      <c r="B141" s="52"/>
      <c r="C141" s="52" t="s">
        <v>147</v>
      </c>
      <c r="D141" s="53" t="s">
        <v>75</v>
      </c>
      <c r="E141" s="161">
        <v>11500</v>
      </c>
      <c r="F141" s="161">
        <v>6681</v>
      </c>
      <c r="G141" s="39">
        <f t="shared" si="10"/>
        <v>0.58095652173913048</v>
      </c>
      <c r="H141" s="40">
        <f t="shared" ref="H141:H158" si="13">F141/$F$178*100</f>
        <v>8.3893361178411785E-2</v>
      </c>
    </row>
    <row r="142" spans="1:8">
      <c r="A142" s="47"/>
      <c r="B142" s="48" t="s">
        <v>161</v>
      </c>
      <c r="C142" s="48"/>
      <c r="D142" s="49" t="s">
        <v>162</v>
      </c>
      <c r="E142" s="50">
        <f>SUM(E143)</f>
        <v>30494</v>
      </c>
      <c r="F142" s="50">
        <f>SUM(F143)</f>
        <v>25083</v>
      </c>
      <c r="G142" s="45">
        <f t="shared" si="10"/>
        <v>0.82255525677182395</v>
      </c>
      <c r="H142" s="46">
        <f t="shared" si="13"/>
        <v>0.31496739686246117</v>
      </c>
    </row>
    <row r="143" spans="1:8">
      <c r="A143" s="51"/>
      <c r="B143" s="52"/>
      <c r="C143" s="52" t="s">
        <v>147</v>
      </c>
      <c r="D143" s="53" t="s">
        <v>163</v>
      </c>
      <c r="E143" s="161">
        <v>30494</v>
      </c>
      <c r="F143" s="161">
        <v>25083</v>
      </c>
      <c r="G143" s="39">
        <f t="shared" si="10"/>
        <v>0.82255525677182395</v>
      </c>
      <c r="H143" s="40">
        <f t="shared" si="13"/>
        <v>0.31496739686246117</v>
      </c>
    </row>
    <row r="144" spans="1:8">
      <c r="A144" s="47"/>
      <c r="B144" s="42" t="s">
        <v>164</v>
      </c>
      <c r="C144" s="48"/>
      <c r="D144" s="43" t="s">
        <v>165</v>
      </c>
      <c r="E144" s="162">
        <f>SUM(E145)</f>
        <v>453.64</v>
      </c>
      <c r="F144" s="162">
        <f>SUM(F145)</f>
        <v>453.64</v>
      </c>
      <c r="G144" s="45">
        <f t="shared" si="10"/>
        <v>1</v>
      </c>
      <c r="H144" s="46">
        <f t="shared" si="13"/>
        <v>5.6963604797148218E-3</v>
      </c>
    </row>
    <row r="145" spans="1:8">
      <c r="A145" s="51"/>
      <c r="B145" s="52"/>
      <c r="C145" s="36" t="s">
        <v>35</v>
      </c>
      <c r="D145" s="37" t="s">
        <v>69</v>
      </c>
      <c r="E145" s="161">
        <v>453.64</v>
      </c>
      <c r="F145" s="161">
        <v>453.64</v>
      </c>
      <c r="G145" s="39">
        <f t="shared" si="10"/>
        <v>1</v>
      </c>
      <c r="H145" s="40">
        <f t="shared" si="13"/>
        <v>5.6963604797148218E-3</v>
      </c>
    </row>
    <row r="146" spans="1:8">
      <c r="A146" s="47"/>
      <c r="B146" s="48" t="s">
        <v>166</v>
      </c>
      <c r="C146" s="48"/>
      <c r="D146" s="49" t="s">
        <v>167</v>
      </c>
      <c r="E146" s="162">
        <f>SUM(E147:E148)</f>
        <v>84073</v>
      </c>
      <c r="F146" s="162">
        <f>SUM(F147:F148)</f>
        <v>81787.289999999994</v>
      </c>
      <c r="G146" s="45">
        <f t="shared" si="10"/>
        <v>0.97281279364361917</v>
      </c>
      <c r="H146" s="46">
        <f t="shared" si="13"/>
        <v>1.0270035413521188</v>
      </c>
    </row>
    <row r="147" spans="1:8">
      <c r="A147" s="131"/>
      <c r="B147" s="132"/>
      <c r="C147" s="133" t="s">
        <v>57</v>
      </c>
      <c r="D147" s="134" t="s">
        <v>58</v>
      </c>
      <c r="E147" s="191">
        <v>4232</v>
      </c>
      <c r="F147" s="191">
        <v>2886.29</v>
      </c>
      <c r="G147" s="39">
        <f>F147/E147</f>
        <v>0.68201559546313795</v>
      </c>
      <c r="H147" s="40">
        <f t="shared" si="13"/>
        <v>3.624316261572192E-2</v>
      </c>
    </row>
    <row r="148" spans="1:8">
      <c r="A148" s="51"/>
      <c r="B148" s="52"/>
      <c r="C148" s="52" t="s">
        <v>147</v>
      </c>
      <c r="D148" s="53" t="s">
        <v>75</v>
      </c>
      <c r="E148" s="161">
        <v>79841</v>
      </c>
      <c r="F148" s="161">
        <v>78901</v>
      </c>
      <c r="G148" s="39">
        <f>F148/E148</f>
        <v>0.98822660036823184</v>
      </c>
      <c r="H148" s="40">
        <f t="shared" si="13"/>
        <v>0.990760378736397</v>
      </c>
    </row>
    <row r="149" spans="1:8">
      <c r="A149" s="47"/>
      <c r="B149" s="48" t="s">
        <v>168</v>
      </c>
      <c r="C149" s="48"/>
      <c r="D149" s="49" t="s">
        <v>169</v>
      </c>
      <c r="E149" s="50">
        <f>SUM(E150:E152)</f>
        <v>98400</v>
      </c>
      <c r="F149" s="50">
        <f>SUM(F150:F152)</f>
        <v>51864.01</v>
      </c>
      <c r="G149" s="45">
        <f t="shared" si="10"/>
        <v>0.52707327235772361</v>
      </c>
      <c r="H149" s="46">
        <f t="shared" si="13"/>
        <v>0.65125671652308958</v>
      </c>
    </row>
    <row r="150" spans="1:8">
      <c r="A150" s="131"/>
      <c r="B150" s="132"/>
      <c r="C150" s="133" t="s">
        <v>23</v>
      </c>
      <c r="D150" s="134" t="s">
        <v>24</v>
      </c>
      <c r="E150" s="135">
        <v>0</v>
      </c>
      <c r="F150" s="135">
        <v>0.01</v>
      </c>
      <c r="G150" s="39">
        <v>0</v>
      </c>
      <c r="H150" s="40">
        <f t="shared" si="13"/>
        <v>1.2557006612544797E-7</v>
      </c>
    </row>
    <row r="151" spans="1:8">
      <c r="A151" s="163"/>
      <c r="B151" s="164"/>
      <c r="C151" s="164" t="s">
        <v>57</v>
      </c>
      <c r="D151" s="165" t="s">
        <v>58</v>
      </c>
      <c r="E151" s="166">
        <v>0</v>
      </c>
      <c r="F151" s="166">
        <v>39</v>
      </c>
      <c r="G151" s="39">
        <v>0</v>
      </c>
      <c r="H151" s="40">
        <f t="shared" si="13"/>
        <v>4.8972325788924713E-4</v>
      </c>
    </row>
    <row r="152" spans="1:8">
      <c r="A152" s="51"/>
      <c r="B152" s="52"/>
      <c r="C152" s="52" t="s">
        <v>147</v>
      </c>
      <c r="D152" s="53" t="s">
        <v>170</v>
      </c>
      <c r="E152" s="54">
        <v>98400</v>
      </c>
      <c r="F152" s="54">
        <v>51825</v>
      </c>
      <c r="G152" s="39">
        <f t="shared" si="10"/>
        <v>0.52667682926829273</v>
      </c>
      <c r="H152" s="40">
        <f t="shared" si="13"/>
        <v>0.65076686769513403</v>
      </c>
    </row>
    <row r="153" spans="1:8">
      <c r="A153" s="47"/>
      <c r="B153" s="48" t="s">
        <v>171</v>
      </c>
      <c r="C153" s="48"/>
      <c r="D153" s="49" t="s">
        <v>172</v>
      </c>
      <c r="E153" s="50">
        <f>SUM(E154)</f>
        <v>5500</v>
      </c>
      <c r="F153" s="50">
        <f>SUM(F154)</f>
        <v>2927.27</v>
      </c>
      <c r="G153" s="45">
        <f t="shared" si="10"/>
        <v>0.53223090909090909</v>
      </c>
      <c r="H153" s="46">
        <f t="shared" si="13"/>
        <v>3.6757748746704011E-2</v>
      </c>
    </row>
    <row r="154" spans="1:8">
      <c r="A154" s="51"/>
      <c r="B154" s="52"/>
      <c r="C154" s="52" t="s">
        <v>21</v>
      </c>
      <c r="D154" s="53" t="s">
        <v>173</v>
      </c>
      <c r="E154" s="54">
        <v>5500</v>
      </c>
      <c r="F154" s="54">
        <v>2927.27</v>
      </c>
      <c r="G154" s="39">
        <f t="shared" si="10"/>
        <v>0.53223090909090909</v>
      </c>
      <c r="H154" s="40">
        <f t="shared" si="13"/>
        <v>3.6757748746704011E-2</v>
      </c>
    </row>
    <row r="155" spans="1:8">
      <c r="A155" s="47"/>
      <c r="B155" s="48" t="s">
        <v>174</v>
      </c>
      <c r="C155" s="48"/>
      <c r="D155" s="49" t="s">
        <v>30</v>
      </c>
      <c r="E155" s="50">
        <f>SUM(E156:E157)</f>
        <v>32031.1</v>
      </c>
      <c r="F155" s="50">
        <f>SUM(F156:F157)</f>
        <v>25654.2</v>
      </c>
      <c r="G155" s="45">
        <f t="shared" si="10"/>
        <v>0.8009153603841267</v>
      </c>
      <c r="H155" s="46">
        <f t="shared" si="13"/>
        <v>0.32213995903954673</v>
      </c>
    </row>
    <row r="156" spans="1:8">
      <c r="A156" s="167"/>
      <c r="B156" s="168"/>
      <c r="C156" s="168" t="s">
        <v>35</v>
      </c>
      <c r="D156" s="169" t="s">
        <v>175</v>
      </c>
      <c r="E156" s="170">
        <v>731.1</v>
      </c>
      <c r="F156" s="170">
        <v>107.2</v>
      </c>
      <c r="G156" s="39">
        <f t="shared" si="10"/>
        <v>0.14662836821228287</v>
      </c>
      <c r="H156" s="40">
        <f t="shared" si="13"/>
        <v>1.3461111088648023E-3</v>
      </c>
    </row>
    <row r="157" spans="1:8" ht="15" thickBot="1">
      <c r="A157" s="55"/>
      <c r="B157" s="56"/>
      <c r="C157" s="56" t="s">
        <v>147</v>
      </c>
      <c r="D157" s="57" t="s">
        <v>176</v>
      </c>
      <c r="E157" s="58">
        <v>31300</v>
      </c>
      <c r="F157" s="58">
        <v>25547</v>
      </c>
      <c r="G157" s="59">
        <f t="shared" si="10"/>
        <v>0.81619808306709263</v>
      </c>
      <c r="H157" s="60">
        <f t="shared" si="13"/>
        <v>0.32079384793068194</v>
      </c>
    </row>
    <row r="158" spans="1:8">
      <c r="A158" s="73" t="s">
        <v>177</v>
      </c>
      <c r="B158" s="74"/>
      <c r="C158" s="74"/>
      <c r="D158" s="123" t="s">
        <v>178</v>
      </c>
      <c r="E158" s="75">
        <f>SUM(E160)</f>
        <v>46564</v>
      </c>
      <c r="F158" s="75">
        <f>SUM(F160)</f>
        <v>44964</v>
      </c>
      <c r="G158" s="76">
        <f t="shared" ref="G158:G178" si="14">F158/E158</f>
        <v>0.96563869083412079</v>
      </c>
      <c r="H158" s="77">
        <f t="shared" si="13"/>
        <v>0.56461324532646429</v>
      </c>
    </row>
    <row r="159" spans="1:8">
      <c r="A159" s="78"/>
      <c r="B159" s="79"/>
      <c r="C159" s="79"/>
      <c r="D159" s="112" t="s">
        <v>179</v>
      </c>
      <c r="E159" s="81"/>
      <c r="F159" s="81"/>
      <c r="G159" s="82"/>
      <c r="H159" s="83"/>
    </row>
    <row r="160" spans="1:8">
      <c r="A160" s="47"/>
      <c r="B160" s="48" t="s">
        <v>180</v>
      </c>
      <c r="C160" s="48"/>
      <c r="D160" s="49" t="s">
        <v>181</v>
      </c>
      <c r="E160" s="50">
        <f>SUM(E161:E163)</f>
        <v>46564</v>
      </c>
      <c r="F160" s="50">
        <f>SUM(F161:F163)</f>
        <v>44964</v>
      </c>
      <c r="G160" s="45">
        <f t="shared" si="14"/>
        <v>0.96563869083412079</v>
      </c>
      <c r="H160" s="46">
        <f>F160/$F$178*100</f>
        <v>0.56461324532646429</v>
      </c>
    </row>
    <row r="161" spans="1:8">
      <c r="A161" s="173"/>
      <c r="B161" s="174"/>
      <c r="C161" s="174" t="s">
        <v>23</v>
      </c>
      <c r="D161" s="175" t="s">
        <v>24</v>
      </c>
      <c r="E161" s="176">
        <v>800</v>
      </c>
      <c r="F161" s="176">
        <v>0</v>
      </c>
      <c r="G161" s="39">
        <f t="shared" si="14"/>
        <v>0</v>
      </c>
      <c r="H161" s="40">
        <f>F161/$F$178*100</f>
        <v>0</v>
      </c>
    </row>
    <row r="162" spans="1:8">
      <c r="A162" s="173"/>
      <c r="B162" s="174"/>
      <c r="C162" s="174" t="s">
        <v>57</v>
      </c>
      <c r="D162" s="175" t="s">
        <v>58</v>
      </c>
      <c r="E162" s="176">
        <v>800</v>
      </c>
      <c r="F162" s="176">
        <v>0</v>
      </c>
      <c r="G162" s="39">
        <f t="shared" si="14"/>
        <v>0</v>
      </c>
      <c r="H162" s="40">
        <f>F162/$F$178*100</f>
        <v>0</v>
      </c>
    </row>
    <row r="163" spans="1:8" ht="15" thickBot="1">
      <c r="A163" s="55"/>
      <c r="B163" s="56"/>
      <c r="C163" s="56" t="s">
        <v>147</v>
      </c>
      <c r="D163" s="57" t="s">
        <v>75</v>
      </c>
      <c r="E163" s="58">
        <v>44964</v>
      </c>
      <c r="F163" s="58">
        <v>44964</v>
      </c>
      <c r="G163" s="59">
        <f t="shared" si="14"/>
        <v>1</v>
      </c>
      <c r="H163" s="60">
        <f>F163/$F$178*100</f>
        <v>0.56461324532646429</v>
      </c>
    </row>
    <row r="164" spans="1:8">
      <c r="A164" s="73" t="s">
        <v>182</v>
      </c>
      <c r="B164" s="74"/>
      <c r="C164" s="74"/>
      <c r="D164" s="123" t="s">
        <v>183</v>
      </c>
      <c r="E164" s="124">
        <f>SUM(E166,E171,E174,)</f>
        <v>535685</v>
      </c>
      <c r="F164" s="124">
        <f>SUM(F166,F171,F174,)</f>
        <v>205841.39</v>
      </c>
      <c r="G164" s="76">
        <f t="shared" si="14"/>
        <v>0.38425826745195407</v>
      </c>
      <c r="H164" s="77">
        <f>F164/$F$178*100</f>
        <v>2.5847516953654126</v>
      </c>
    </row>
    <row r="165" spans="1:8">
      <c r="A165" s="78"/>
      <c r="B165" s="79"/>
      <c r="C165" s="79"/>
      <c r="D165" s="112" t="s">
        <v>184</v>
      </c>
      <c r="E165" s="113"/>
      <c r="F165" s="113"/>
      <c r="G165" s="114"/>
      <c r="H165" s="115"/>
    </row>
    <row r="166" spans="1:8">
      <c r="A166" s="47"/>
      <c r="B166" s="48" t="s">
        <v>185</v>
      </c>
      <c r="C166" s="48"/>
      <c r="D166" s="49" t="s">
        <v>186</v>
      </c>
      <c r="E166" s="50">
        <f>SUM(E167:E170)</f>
        <v>469585</v>
      </c>
      <c r="F166" s="50">
        <f>SUM(F167:F170)</f>
        <v>179042.2</v>
      </c>
      <c r="G166" s="45">
        <f t="shared" si="14"/>
        <v>0.38127751099374985</v>
      </c>
      <c r="H166" s="46">
        <f>F166/$F$178*100</f>
        <v>2.2482340893245683</v>
      </c>
    </row>
    <row r="167" spans="1:8">
      <c r="A167" s="131"/>
      <c r="B167" s="132"/>
      <c r="C167" s="133" t="s">
        <v>120</v>
      </c>
      <c r="D167" s="134" t="s">
        <v>121</v>
      </c>
      <c r="E167" s="135">
        <v>370000</v>
      </c>
      <c r="F167" s="135">
        <v>177879.2</v>
      </c>
      <c r="G167" s="192">
        <f t="shared" si="14"/>
        <v>0.48075459459459463</v>
      </c>
      <c r="H167" s="193">
        <f t="shared" ref="H167:H169" si="15">F167/$F$178*100</f>
        <v>2.2336302906341787</v>
      </c>
    </row>
    <row r="168" spans="1:8">
      <c r="A168" s="131"/>
      <c r="B168" s="132"/>
      <c r="C168" s="133" t="s">
        <v>19</v>
      </c>
      <c r="D168" s="134" t="s">
        <v>20</v>
      </c>
      <c r="E168" s="135">
        <v>0</v>
      </c>
      <c r="F168" s="135">
        <v>1074</v>
      </c>
      <c r="G168" s="192">
        <v>0</v>
      </c>
      <c r="H168" s="193">
        <f t="shared" si="15"/>
        <v>1.3486225101873112E-2</v>
      </c>
    </row>
    <row r="169" spans="1:8">
      <c r="A169" s="131"/>
      <c r="B169" s="132"/>
      <c r="C169" s="133" t="s">
        <v>99</v>
      </c>
      <c r="D169" s="134" t="s">
        <v>45</v>
      </c>
      <c r="E169" s="135">
        <v>0</v>
      </c>
      <c r="F169" s="135">
        <v>89</v>
      </c>
      <c r="G169" s="192">
        <v>0</v>
      </c>
      <c r="H169" s="193">
        <f t="shared" si="15"/>
        <v>1.1175735885164868E-3</v>
      </c>
    </row>
    <row r="170" spans="1:8">
      <c r="A170" s="51"/>
      <c r="B170" s="52"/>
      <c r="C170" s="52" t="s">
        <v>187</v>
      </c>
      <c r="D170" s="53" t="s">
        <v>188</v>
      </c>
      <c r="E170" s="54">
        <v>99585</v>
      </c>
      <c r="F170" s="54">
        <v>0</v>
      </c>
      <c r="G170" s="39">
        <f t="shared" si="14"/>
        <v>0</v>
      </c>
      <c r="H170" s="40">
        <f>F170/$F$178*100</f>
        <v>0</v>
      </c>
    </row>
    <row r="171" spans="1:8">
      <c r="A171" s="47"/>
      <c r="B171" s="48" t="s">
        <v>189</v>
      </c>
      <c r="C171" s="48"/>
      <c r="D171" s="49" t="s">
        <v>190</v>
      </c>
      <c r="E171" s="50">
        <f>SUM(E172:E173)</f>
        <v>36100</v>
      </c>
      <c r="F171" s="50">
        <f>SUM(F172:F173)</f>
        <v>14455.68</v>
      </c>
      <c r="G171" s="45">
        <f t="shared" si="14"/>
        <v>0.40043434903047093</v>
      </c>
      <c r="H171" s="46">
        <f>F171/$F$178*100</f>
        <v>0.18152006934883158</v>
      </c>
    </row>
    <row r="172" spans="1:8">
      <c r="A172" s="51"/>
      <c r="B172" s="52"/>
      <c r="C172" s="52" t="s">
        <v>21</v>
      </c>
      <c r="D172" s="53" t="s">
        <v>22</v>
      </c>
      <c r="E172" s="54">
        <v>36100</v>
      </c>
      <c r="F172" s="54">
        <v>14371.75</v>
      </c>
      <c r="G172" s="39">
        <f t="shared" si="14"/>
        <v>0.39810941828254848</v>
      </c>
      <c r="H172" s="40">
        <f>F172/$F$178*100</f>
        <v>0.1804661597838407</v>
      </c>
    </row>
    <row r="173" spans="1:8">
      <c r="A173" s="51"/>
      <c r="B173" s="52"/>
      <c r="C173" s="52" t="s">
        <v>23</v>
      </c>
      <c r="D173" s="53" t="s">
        <v>24</v>
      </c>
      <c r="E173" s="54">
        <v>0</v>
      </c>
      <c r="F173" s="54">
        <v>83.93</v>
      </c>
      <c r="G173" s="39">
        <v>0</v>
      </c>
      <c r="H173" s="40">
        <f>F173/$F$178*100</f>
        <v>1.053909564990885E-3</v>
      </c>
    </row>
    <row r="174" spans="1:8">
      <c r="A174" s="91"/>
      <c r="B174" s="92" t="s">
        <v>191</v>
      </c>
      <c r="C174" s="92"/>
      <c r="D174" s="93" t="s">
        <v>192</v>
      </c>
      <c r="E174" s="94">
        <f>SUM(E177:E177)</f>
        <v>30000</v>
      </c>
      <c r="F174" s="94">
        <f>SUM(F177:F177)</f>
        <v>12343.51</v>
      </c>
      <c r="G174" s="95">
        <f t="shared" si="14"/>
        <v>0.41145033333333336</v>
      </c>
      <c r="H174" s="96">
        <f>F174/$F$178*100</f>
        <v>0.15499753669201283</v>
      </c>
    </row>
    <row r="175" spans="1:8">
      <c r="A175" s="138"/>
      <c r="B175" s="139"/>
      <c r="C175" s="139"/>
      <c r="D175" s="140" t="s">
        <v>193</v>
      </c>
      <c r="E175" s="147"/>
      <c r="F175" s="147"/>
      <c r="G175" s="142"/>
      <c r="H175" s="143"/>
    </row>
    <row r="176" spans="1:8" ht="15" thickBot="1">
      <c r="A176" s="97"/>
      <c r="B176" s="98"/>
      <c r="C176" s="98"/>
      <c r="D176" s="99" t="s">
        <v>194</v>
      </c>
      <c r="E176" s="100"/>
      <c r="F176" s="100"/>
      <c r="G176" s="154"/>
      <c r="H176" s="155"/>
    </row>
    <row r="177" spans="1:8" ht="15" thickBot="1">
      <c r="A177" s="84"/>
      <c r="B177" s="85"/>
      <c r="C177" s="85" t="s">
        <v>19</v>
      </c>
      <c r="D177" s="86" t="s">
        <v>20</v>
      </c>
      <c r="E177" s="87">
        <v>30000</v>
      </c>
      <c r="F177" s="87">
        <v>12343.51</v>
      </c>
      <c r="G177" s="177">
        <f t="shared" si="14"/>
        <v>0.41145033333333336</v>
      </c>
      <c r="H177" s="178">
        <f>F177/$F$178*100</f>
        <v>0.15499753669201283</v>
      </c>
    </row>
    <row r="178" spans="1:8" ht="15" thickBot="1">
      <c r="A178" s="179"/>
      <c r="B178" s="180"/>
      <c r="C178" s="180"/>
      <c r="D178" s="180" t="s">
        <v>195</v>
      </c>
      <c r="E178" s="181">
        <f>SUM(E164,E158,E130,E116,E110,E71,E66,E57,E50,E45,E34,E31,E25,E22,E12,)</f>
        <v>14702076.289999999</v>
      </c>
      <c r="F178" s="181">
        <f>SUM(F164,F158,F130,F116,F110,F71,F66,F57,F50,F45,F34,F31,F25,F22,F12,)</f>
        <v>7963681.3999999994</v>
      </c>
      <c r="G178" s="182">
        <f t="shared" si="14"/>
        <v>0.54167052618389044</v>
      </c>
      <c r="H178" s="183">
        <f>F178/$F$178*100</f>
        <v>100</v>
      </c>
    </row>
  </sheetData>
  <mergeCells count="2">
    <mergeCell ref="A5:H5"/>
    <mergeCell ref="A6:H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</dc:creator>
  <cp:lastModifiedBy>Jolanta</cp:lastModifiedBy>
  <cp:lastPrinted>2015-08-11T09:06:17Z</cp:lastPrinted>
  <dcterms:created xsi:type="dcterms:W3CDTF">2015-06-30T12:43:27Z</dcterms:created>
  <dcterms:modified xsi:type="dcterms:W3CDTF">2015-08-11T09:06:54Z</dcterms:modified>
</cp:coreProperties>
</file>