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120" yWindow="120" windowWidth="12315" windowHeight="8700"/>
  </bookViews>
  <sheets>
    <sheet name="doc1" sheetId="1" r:id="rId1"/>
  </sheets>
  <calcPr calcId="125725"/>
</workbook>
</file>

<file path=xl/calcChain.xml><?xml version="1.0" encoding="utf-8"?>
<calcChain xmlns="http://schemas.openxmlformats.org/spreadsheetml/2006/main">
  <c r="H58" i="1"/>
  <c r="H59"/>
  <c r="H60"/>
  <c r="H61"/>
  <c r="H63"/>
  <c r="H55"/>
  <c r="H51"/>
  <c r="H25"/>
  <c r="H26"/>
  <c r="H27"/>
  <c r="H28"/>
  <c r="H29"/>
  <c r="H31"/>
  <c r="H16"/>
  <c r="H17"/>
  <c r="H18"/>
  <c r="H19"/>
  <c r="H20"/>
  <c r="H21"/>
  <c r="H11"/>
  <c r="H12"/>
  <c r="G57"/>
  <c r="G30"/>
  <c r="G15"/>
  <c r="G14" s="1"/>
  <c r="G13" s="1"/>
  <c r="G10"/>
  <c r="G9" s="1"/>
  <c r="G8" s="1"/>
  <c r="F30"/>
  <c r="H30" s="1"/>
  <c r="F24"/>
  <c r="H24" s="1"/>
  <c r="G62"/>
  <c r="G24"/>
  <c r="G23" s="1"/>
  <c r="G34"/>
  <c r="G36"/>
  <c r="G40"/>
  <c r="G39" s="1"/>
  <c r="G44"/>
  <c r="G43" s="1"/>
  <c r="G42" s="1"/>
  <c r="G47"/>
  <c r="G46" s="1"/>
  <c r="G50"/>
  <c r="G49" s="1"/>
  <c r="G54"/>
  <c r="G53" s="1"/>
  <c r="H48"/>
  <c r="H45"/>
  <c r="H41"/>
  <c r="H37"/>
  <c r="H35"/>
  <c r="F10"/>
  <c r="F9" s="1"/>
  <c r="F15"/>
  <c r="H15" s="1"/>
  <c r="F34"/>
  <c r="F36"/>
  <c r="F40"/>
  <c r="F39" s="1"/>
  <c r="F38" s="1"/>
  <c r="F44"/>
  <c r="F43" s="1"/>
  <c r="F47"/>
  <c r="F46" s="1"/>
  <c r="F50"/>
  <c r="F49" s="1"/>
  <c r="F54"/>
  <c r="F53" s="1"/>
  <c r="F57"/>
  <c r="F62"/>
  <c r="H62" s="1"/>
  <c r="F23" l="1"/>
  <c r="H23" s="1"/>
  <c r="H50"/>
  <c r="H36"/>
  <c r="G56"/>
  <c r="G52" s="1"/>
  <c r="G65" s="1"/>
  <c r="G33"/>
  <c r="G32" s="1"/>
  <c r="H47"/>
  <c r="F56"/>
  <c r="H40"/>
  <c r="F22"/>
  <c r="H57"/>
  <c r="H46"/>
  <c r="H34"/>
  <c r="G22"/>
  <c r="H44"/>
  <c r="F14"/>
  <c r="F13" s="1"/>
  <c r="H13" s="1"/>
  <c r="H43"/>
  <c r="H54"/>
  <c r="F33"/>
  <c r="H10"/>
  <c r="H53"/>
  <c r="H9"/>
  <c r="F8"/>
  <c r="H8" s="1"/>
  <c r="H49"/>
  <c r="F42"/>
  <c r="H39"/>
  <c r="G38"/>
  <c r="H38" s="1"/>
  <c r="H42" l="1"/>
  <c r="H56"/>
  <c r="F52"/>
  <c r="H22"/>
  <c r="H14"/>
  <c r="F32"/>
  <c r="H32" s="1"/>
  <c r="H33"/>
  <c r="H52"/>
  <c r="F65" l="1"/>
  <c r="H65" s="1"/>
</calcChain>
</file>

<file path=xl/sharedStrings.xml><?xml version="1.0" encoding="utf-8"?>
<sst xmlns="http://schemas.openxmlformats.org/spreadsheetml/2006/main" count="103" uniqueCount="82">
  <si>
    <t>Dział</t>
  </si>
  <si>
    <t>Rozdział</t>
  </si>
  <si>
    <t>Paragraf</t>
  </si>
  <si>
    <t>Treść</t>
  </si>
  <si>
    <t>Wartość</t>
  </si>
  <si>
    <t>010</t>
  </si>
  <si>
    <t>Rolnictwo i łowiectwo</t>
  </si>
  <si>
    <t>01010</t>
  </si>
  <si>
    <t>Infrastruktura wodociągowa i sanitacyjna wsi</t>
  </si>
  <si>
    <t>6050</t>
  </si>
  <si>
    <t>Wydatki inwestycyjne jednostek budżetowych</t>
  </si>
  <si>
    <t>Wykonanie dokumentacji projektowej na rozbudowę  sieci wodociągowej  Świętajno- Rogowszczyzna  okres realizacji 2017rok.</t>
  </si>
  <si>
    <t>Wykonanie przyłącza wodociągowego od studni do świetlicy wiejskiej w miejscowości Wronki okres realizacji 2017r.</t>
  </si>
  <si>
    <t>6057</t>
  </si>
  <si>
    <t>6059</t>
  </si>
  <si>
    <t>600</t>
  </si>
  <si>
    <t>Transport i łączność</t>
  </si>
  <si>
    <t>60016</t>
  </si>
  <si>
    <t>Drogi publiczne gminne</t>
  </si>
  <si>
    <t>Przebudowa drogi osiedlowej zlokalizowanej w granicach działek ewidencyjnych nr 590,598 w miejscowości Świętajno okres realizacji 2017r.</t>
  </si>
  <si>
    <t>Przebudowa odcinka drogi gminnej relacji  Dybowo- Mazury okres reakizacji 2017r.</t>
  </si>
  <si>
    <t>Remont drogi gminnej  w miejscowości Barany z wylaniem masy asfaltowej okres realizacji 2017r.</t>
  </si>
  <si>
    <t>Remont drogi gminnej w miejscowości Giże o dł.07 km -  okres realizacji 2015-2017r.</t>
  </si>
  <si>
    <t>Remont drogi gminnej w miejscowości Zalesie okres realizacji 2017r.</t>
  </si>
  <si>
    <t>Wykonanie dokumentacji na remont drogi osiedlowej  w miejscowości Świętajno (Zydlungi) okres realizacji 2017r.</t>
  </si>
  <si>
    <t>Pozostała działalność</t>
  </si>
  <si>
    <t>700</t>
  </si>
  <si>
    <t>Gospodarka mieszkaniowa</t>
  </si>
  <si>
    <t>70005</t>
  </si>
  <si>
    <t>Gospodarka gruntami i nieruchomościami</t>
  </si>
  <si>
    <t>Wykonanie elewacji budynku świetlicy wiejskiej w miejscowości Kukówko okres realizacji 2017r.</t>
  </si>
  <si>
    <t>Wykonanie elewacji budynku z parapetami  Wiejskiego Centrum Inicjatyww miejscowości Giże okres realizacji 2015-2017</t>
  </si>
  <si>
    <t>Zagospodarowanie dziełek Nr 20/54 i 20/57 w miejscowości Połom okres realizacji 2017r.</t>
  </si>
  <si>
    <t>750</t>
  </si>
  <si>
    <t>Administracja publiczna</t>
  </si>
  <si>
    <t>75023</t>
  </si>
  <si>
    <t>Urzędy gmin (miast i miast na prawach powiatu)</t>
  </si>
  <si>
    <t>;E - usługi w Gminie Świętajno" realizacja 2017-2019r.</t>
  </si>
  <si>
    <t>852</t>
  </si>
  <si>
    <t>Pomoc społeczna</t>
  </si>
  <si>
    <t>85203</t>
  </si>
  <si>
    <t>Ośrodki wsparcia</t>
  </si>
  <si>
    <t>Wykonanie dokumentacji projektowej na przebudowę wentylacji w budynku Środowiskowego Domu Samopomocy we Wronkach okres realizacji 2017r.</t>
  </si>
  <si>
    <t>900</t>
  </si>
  <si>
    <t>Gospodarka komunalna i ochrona środowiska</t>
  </si>
  <si>
    <t>90001</t>
  </si>
  <si>
    <t>Gospodarka ściekowa i ochrona wód</t>
  </si>
  <si>
    <t>Remont pompowni ścieków w miejscowości Kukówko okres realizacji rok 2017</t>
  </si>
  <si>
    <t>90015</t>
  </si>
  <si>
    <t>Oświetlenie ulic, placów i dróg</t>
  </si>
  <si>
    <t>Wykonanie oświetlenia ulicznego w miejscowości Jurki okres realizacji 2016-2017rok</t>
  </si>
  <si>
    <t>90095</t>
  </si>
  <si>
    <t>6060</t>
  </si>
  <si>
    <t>Wydatki na zakupy inwestycyjne jednostek budżetowych</t>
  </si>
  <si>
    <t>Zakup traktora do koszenia w sołectwie Sulejki okres realizacji 2017r.</t>
  </si>
  <si>
    <t>926</t>
  </si>
  <si>
    <t>Kultura fizyczna</t>
  </si>
  <si>
    <t>92601</t>
  </si>
  <si>
    <t>Obiekty sportowe</t>
  </si>
  <si>
    <t>92695</t>
  </si>
  <si>
    <t>Zakup i montaż urządzeń FITNES w miejscowości Rogojny okres realizacji 2017r.</t>
  </si>
  <si>
    <t>Zakup zamiatarki chodnikowo-drogowej do miejscowości Dunajek okres realizacji 2017r.</t>
  </si>
  <si>
    <t>Razem</t>
  </si>
  <si>
    <t>Wykonanie</t>
  </si>
  <si>
    <t>% wykonania</t>
  </si>
  <si>
    <t xml:space="preserve"> </t>
  </si>
  <si>
    <t xml:space="preserve">                        Wójta Gminy Świętajno</t>
  </si>
  <si>
    <t xml:space="preserve">  </t>
  </si>
  <si>
    <t>Zadania inwestycyjne (roczne i wieloletnie) realizowane w 2017 roku</t>
  </si>
  <si>
    <t>Remont budynku gospodarczego na stadionie w miejscowości Cichy okres realizacji 2017</t>
  </si>
  <si>
    <t>Termomodernizacja budynku Urzędu Gminy Świętajno okres realizacji 2016-2018 r.</t>
  </si>
  <si>
    <t>Zakup generatora prądotwórczego KS-10000-3E okres realizacji 2017r.</t>
  </si>
  <si>
    <t>,,E - usługi w Gminie Świętajno" realizacja 2017-2019r.</t>
  </si>
  <si>
    <t>Wyposażenie boiska wiejskiego wraz z zamontowaniem lamp solarnych, ławek betonowych w miejscowości Chełchy okres realizacji  2015-2017r.</t>
  </si>
  <si>
    <t>Zagospodarowanie działki nr 63/1 na cele rekreacyjno-wypoczynkowe w miejscowości Orzechówko okres realizacji 2015-2017r.</t>
  </si>
  <si>
    <t>Zagospodarowanie działki Nr 78/2 w miejscowości Dudki ores realizacji 2017 rok</t>
  </si>
  <si>
    <t>Zagospodarowanie plaży wiejskiej wraz z budową infrastruktury w miejscowości Krzywe okres realizacji 2015-2017</t>
  </si>
  <si>
    <t>18945,19</t>
  </si>
  <si>
    <t xml:space="preserve">                        Załącznik Nr 5</t>
  </si>
  <si>
    <t xml:space="preserve">                        do Zarządzenia Nr  10/18</t>
  </si>
  <si>
    <t xml:space="preserve">                        z dnia 13.03.2018r.</t>
  </si>
  <si>
    <t xml:space="preserve">           </t>
  </si>
</sst>
</file>

<file path=xl/styles.xml><?xml version="1.0" encoding="utf-8"?>
<styleSheet xmlns="http://schemas.openxmlformats.org/spreadsheetml/2006/main">
  <fonts count="16">
    <font>
      <sz val="8"/>
      <color indexed="8"/>
      <name val="Arial"/>
      <charset val="204"/>
    </font>
    <font>
      <sz val="10"/>
      <color indexed="8"/>
      <name val="Arial"/>
      <charset val="204"/>
    </font>
    <font>
      <sz val="12"/>
      <color indexed="8"/>
      <name val="Arial"/>
      <charset val="204"/>
    </font>
    <font>
      <b/>
      <sz val="10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2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28"/>
      <color rgb="FFFF0000"/>
      <name val="Arial"/>
      <family val="2"/>
      <charset val="238"/>
    </font>
    <font>
      <sz val="9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rgb="FFFFFF9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Alignment="0" applyProtection="0">
      <alignment vertical="top"/>
    </xf>
  </cellStyleXfs>
  <cellXfs count="50">
    <xf numFmtId="0" fontId="1" fillId="0" borderId="0" xfId="0" applyNumberFormat="1" applyFont="1" applyFill="1" applyBorder="1" applyAlignment="1" applyProtection="1">
      <alignment horizontal="left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5" borderId="1" xfId="0" applyNumberFormat="1" applyFont="1" applyFill="1" applyBorder="1" applyAlignment="1" applyProtection="1">
      <alignment horizontal="right" vertical="center" wrapText="1"/>
      <protection locked="0"/>
    </xf>
    <xf numFmtId="49" fontId="4" fillId="5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4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horizontal="right" vertical="center" wrapText="1"/>
      <protection locked="0"/>
    </xf>
    <xf numFmtId="49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4" borderId="4" xfId="0" applyNumberFormat="1" applyFont="1" applyFill="1" applyBorder="1" applyAlignment="1" applyProtection="1">
      <alignment horizontal="left" vertical="center" wrapText="1"/>
      <protection locked="0"/>
    </xf>
    <xf numFmtId="4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7" borderId="0" xfId="0" applyNumberFormat="1" applyFont="1" applyFill="1" applyBorder="1" applyAlignment="1" applyProtection="1">
      <alignment horizontal="left"/>
      <protection locked="0"/>
    </xf>
    <xf numFmtId="0" fontId="11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2" fontId="10" fillId="4" borderId="3" xfId="0" applyNumberFormat="1" applyFont="1" applyFill="1" applyBorder="1" applyAlignment="1" applyProtection="1">
      <alignment vertical="center" wrapText="1"/>
      <protection locked="0"/>
    </xf>
    <xf numFmtId="2" fontId="4" fillId="3" borderId="3" xfId="0" applyNumberFormat="1" applyFont="1" applyFill="1" applyBorder="1" applyAlignment="1" applyProtection="1">
      <alignment vertical="center" wrapText="1"/>
      <protection locked="0"/>
    </xf>
    <xf numFmtId="2" fontId="8" fillId="6" borderId="1" xfId="0" applyNumberFormat="1" applyFont="1" applyFill="1" applyBorder="1" applyAlignment="1" applyProtection="1">
      <alignment horizontal="right" vertical="center" wrapText="1"/>
      <protection locked="0"/>
    </xf>
    <xf numFmtId="2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3" borderId="3" xfId="0" applyNumberFormat="1" applyFont="1" applyFill="1" applyBorder="1" applyAlignment="1" applyProtection="1">
      <alignment horizontal="right" vertical="center" wrapText="1"/>
      <protection locked="0"/>
    </xf>
    <xf numFmtId="2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 applyFill="1" applyBorder="1" applyAlignment="1" applyProtection="1">
      <alignment horizontal="left"/>
      <protection locked="0"/>
    </xf>
    <xf numFmtId="2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NumberFormat="1" applyFont="1" applyFill="1" applyBorder="1" applyAlignment="1" applyProtection="1">
      <alignment horizontal="left" vertical="top"/>
      <protection locked="0"/>
    </xf>
    <xf numFmtId="2" fontId="10" fillId="8" borderId="1" xfId="0" applyNumberFormat="1" applyFont="1" applyFill="1" applyBorder="1" applyAlignment="1" applyProtection="1">
      <alignment horizontal="right" vertical="center" wrapText="1"/>
      <protection locked="0"/>
    </xf>
    <xf numFmtId="2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49" fontId="9" fillId="2" borderId="5" xfId="0" applyNumberFormat="1" applyFont="1" applyFill="1" applyBorder="1" applyAlignment="1" applyProtection="1">
      <alignment horizontal="center" vertical="top" wrapText="1"/>
      <protection locked="0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showGridLines="0" tabSelected="1" topLeftCell="A52" workbookViewId="0">
      <selection activeCell="F71" sqref="F71:H71"/>
    </sheetView>
  </sheetViews>
  <sheetFormatPr defaultRowHeight="12.75"/>
  <cols>
    <col min="1" max="1" width="2.5" customWidth="1"/>
    <col min="2" max="2" width="7.1640625" customWidth="1"/>
    <col min="3" max="3" width="10.5" customWidth="1"/>
    <col min="4" max="4" width="11.6640625" customWidth="1"/>
    <col min="5" max="5" width="62.33203125" customWidth="1"/>
    <col min="6" max="6" width="17" customWidth="1"/>
    <col min="7" max="7" width="13.1640625" customWidth="1"/>
    <col min="8" max="8" width="11.1640625" customWidth="1"/>
  </cols>
  <sheetData>
    <row r="1" spans="1:10" s="7" customFormat="1" ht="15.75" customHeight="1">
      <c r="A1" s="28"/>
      <c r="B1" s="27"/>
      <c r="F1" s="42" t="s">
        <v>78</v>
      </c>
      <c r="G1" s="42"/>
    </row>
    <row r="2" spans="1:10" s="7" customFormat="1" ht="15.75" customHeight="1">
      <c r="B2" s="26"/>
      <c r="F2" s="42" t="s">
        <v>79</v>
      </c>
      <c r="G2" s="42"/>
      <c r="H2" s="42"/>
    </row>
    <row r="3" spans="1:10" s="7" customFormat="1">
      <c r="E3" s="7" t="s">
        <v>65</v>
      </c>
      <c r="F3" s="42" t="s">
        <v>66</v>
      </c>
      <c r="G3" s="42"/>
      <c r="H3" s="42"/>
    </row>
    <row r="4" spans="1:10" s="7" customFormat="1">
      <c r="F4" s="42" t="s">
        <v>80</v>
      </c>
      <c r="G4" s="42"/>
      <c r="H4" s="42"/>
    </row>
    <row r="5" spans="1:10" s="7" customFormat="1" ht="15.75" customHeight="1"/>
    <row r="6" spans="1:10" s="7" customFormat="1" ht="24" customHeight="1">
      <c r="B6" s="45" t="s">
        <v>68</v>
      </c>
      <c r="C6" s="45"/>
      <c r="D6" s="45"/>
      <c r="E6" s="45"/>
      <c r="F6" s="45"/>
      <c r="G6" s="45"/>
      <c r="H6" s="45"/>
    </row>
    <row r="7" spans="1:10" ht="17.100000000000001" customHeight="1">
      <c r="B7" s="1" t="s">
        <v>0</v>
      </c>
      <c r="C7" s="1" t="s">
        <v>1</v>
      </c>
      <c r="D7" s="1" t="s">
        <v>2</v>
      </c>
      <c r="E7" s="17" t="s">
        <v>3</v>
      </c>
      <c r="F7" s="1" t="s">
        <v>4</v>
      </c>
      <c r="G7" s="8" t="s">
        <v>63</v>
      </c>
      <c r="H7" s="8" t="s">
        <v>64</v>
      </c>
    </row>
    <row r="8" spans="1:10">
      <c r="B8" s="22" t="s">
        <v>5</v>
      </c>
      <c r="C8" s="22"/>
      <c r="D8" s="22"/>
      <c r="E8" s="23" t="s">
        <v>6</v>
      </c>
      <c r="F8" s="24">
        <f>F9</f>
        <v>30434</v>
      </c>
      <c r="G8" s="24">
        <f>G9</f>
        <v>26445.19</v>
      </c>
      <c r="H8" s="29">
        <f>IF(F8=0,0,G8*100/F8)</f>
        <v>86.89357297759085</v>
      </c>
    </row>
    <row r="9" spans="1:10" ht="15">
      <c r="B9" s="2"/>
      <c r="C9" s="3" t="s">
        <v>7</v>
      </c>
      <c r="D9" s="4"/>
      <c r="E9" s="18" t="s">
        <v>8</v>
      </c>
      <c r="F9" s="12">
        <f>F10</f>
        <v>30434</v>
      </c>
      <c r="G9" s="12">
        <f>G10</f>
        <v>26445.19</v>
      </c>
      <c r="H9" s="30">
        <f t="shared" ref="H9:H55" si="0">IF(F9=0,0,G9*100/F9)</f>
        <v>86.89357297759085</v>
      </c>
    </row>
    <row r="10" spans="1:10">
      <c r="B10" s="5"/>
      <c r="C10" s="5"/>
      <c r="D10" s="6" t="s">
        <v>9</v>
      </c>
      <c r="E10" s="19" t="s">
        <v>10</v>
      </c>
      <c r="F10" s="13">
        <f>SUM(F11:F12)</f>
        <v>30434</v>
      </c>
      <c r="G10" s="13">
        <f>G11+G12</f>
        <v>26445.19</v>
      </c>
      <c r="H10" s="31">
        <f t="shared" si="0"/>
        <v>86.89357297759085</v>
      </c>
    </row>
    <row r="11" spans="1:10" s="16" customFormat="1" ht="22.5">
      <c r="B11" s="5"/>
      <c r="C11" s="5"/>
      <c r="D11" s="5"/>
      <c r="E11" s="20" t="s">
        <v>11</v>
      </c>
      <c r="F11" s="14">
        <v>22934</v>
      </c>
      <c r="G11" s="15" t="s">
        <v>77</v>
      </c>
      <c r="H11" s="31">
        <f t="shared" si="0"/>
        <v>82.607438737246</v>
      </c>
    </row>
    <row r="12" spans="1:10" ht="26.25" customHeight="1">
      <c r="B12" s="5"/>
      <c r="C12" s="5"/>
      <c r="D12" s="5"/>
      <c r="E12" s="19" t="s">
        <v>12</v>
      </c>
      <c r="F12" s="14">
        <v>7500</v>
      </c>
      <c r="G12" s="14">
        <v>7500</v>
      </c>
      <c r="H12" s="31">
        <f t="shared" si="0"/>
        <v>100</v>
      </c>
      <c r="J12" s="25"/>
    </row>
    <row r="13" spans="1:10">
      <c r="B13" s="22" t="s">
        <v>15</v>
      </c>
      <c r="C13" s="22"/>
      <c r="D13" s="22"/>
      <c r="E13" s="23" t="s">
        <v>16</v>
      </c>
      <c r="F13" s="24">
        <f>F14</f>
        <v>624593.28</v>
      </c>
      <c r="G13" s="24">
        <f>G14</f>
        <v>608604.28</v>
      </c>
      <c r="H13" s="32">
        <f t="shared" si="0"/>
        <v>97.44009413613928</v>
      </c>
    </row>
    <row r="14" spans="1:10" ht="15">
      <c r="B14" s="2"/>
      <c r="C14" s="3" t="s">
        <v>17</v>
      </c>
      <c r="D14" s="4"/>
      <c r="E14" s="18" t="s">
        <v>18</v>
      </c>
      <c r="F14" s="12">
        <f>F15</f>
        <v>624593.28</v>
      </c>
      <c r="G14" s="12">
        <f>G15</f>
        <v>608604.28</v>
      </c>
      <c r="H14" s="33">
        <f t="shared" si="0"/>
        <v>97.44009413613928</v>
      </c>
    </row>
    <row r="15" spans="1:10">
      <c r="B15" s="5"/>
      <c r="C15" s="5"/>
      <c r="D15" s="6" t="s">
        <v>9</v>
      </c>
      <c r="E15" s="19" t="s">
        <v>10</v>
      </c>
      <c r="F15" s="9">
        <f>SUM(F16:F21)</f>
        <v>624593.28</v>
      </c>
      <c r="G15" s="9">
        <f>SUM(G16:G21)</f>
        <v>608604.28</v>
      </c>
      <c r="H15" s="34">
        <f t="shared" si="0"/>
        <v>97.44009413613928</v>
      </c>
    </row>
    <row r="16" spans="1:10" ht="33.75">
      <c r="B16" s="5"/>
      <c r="C16" s="5"/>
      <c r="D16" s="5"/>
      <c r="E16" s="19" t="s">
        <v>19</v>
      </c>
      <c r="F16" s="14">
        <v>246984.63</v>
      </c>
      <c r="G16" s="14">
        <v>246984.63</v>
      </c>
      <c r="H16" s="34">
        <f t="shared" si="0"/>
        <v>100</v>
      </c>
    </row>
    <row r="17" spans="2:8" ht="22.5">
      <c r="B17" s="5"/>
      <c r="C17" s="5"/>
      <c r="D17" s="5"/>
      <c r="E17" s="19" t="s">
        <v>20</v>
      </c>
      <c r="F17" s="14">
        <v>3000</v>
      </c>
      <c r="G17" s="14">
        <v>3000</v>
      </c>
      <c r="H17" s="34">
        <f t="shared" si="0"/>
        <v>100</v>
      </c>
    </row>
    <row r="18" spans="2:8" ht="22.5">
      <c r="B18" s="5"/>
      <c r="C18" s="5"/>
      <c r="D18" s="5"/>
      <c r="E18" s="19" t="s">
        <v>21</v>
      </c>
      <c r="F18" s="14">
        <v>8043</v>
      </c>
      <c r="G18" s="14">
        <v>3000</v>
      </c>
      <c r="H18" s="34">
        <f t="shared" si="0"/>
        <v>37.299515106303616</v>
      </c>
    </row>
    <row r="19" spans="2:8" ht="22.5">
      <c r="B19" s="5"/>
      <c r="C19" s="5"/>
      <c r="D19" s="5"/>
      <c r="E19" s="19" t="s">
        <v>22</v>
      </c>
      <c r="F19" s="14">
        <v>350819.65</v>
      </c>
      <c r="G19" s="14">
        <v>349619.65</v>
      </c>
      <c r="H19" s="34">
        <f t="shared" si="0"/>
        <v>99.657943903655337</v>
      </c>
    </row>
    <row r="20" spans="2:8">
      <c r="B20" s="5"/>
      <c r="C20" s="5"/>
      <c r="D20" s="5"/>
      <c r="E20" s="19" t="s">
        <v>23</v>
      </c>
      <c r="F20" s="14">
        <v>10746</v>
      </c>
      <c r="G20" s="14">
        <v>3000</v>
      </c>
      <c r="H20" s="34">
        <f t="shared" si="0"/>
        <v>27.917364600781685</v>
      </c>
    </row>
    <row r="21" spans="2:8" ht="22.5">
      <c r="B21" s="5"/>
      <c r="C21" s="5"/>
      <c r="D21" s="5"/>
      <c r="E21" s="19" t="s">
        <v>24</v>
      </c>
      <c r="F21" s="14">
        <v>5000</v>
      </c>
      <c r="G21" s="14">
        <v>3000</v>
      </c>
      <c r="H21" s="34">
        <f t="shared" si="0"/>
        <v>60</v>
      </c>
    </row>
    <row r="22" spans="2:8">
      <c r="B22" s="22" t="s">
        <v>26</v>
      </c>
      <c r="C22" s="22"/>
      <c r="D22" s="22"/>
      <c r="E22" s="23" t="s">
        <v>27</v>
      </c>
      <c r="F22" s="24">
        <f>F23</f>
        <v>62559</v>
      </c>
      <c r="G22" s="24">
        <f>G23</f>
        <v>62145.709999999992</v>
      </c>
      <c r="H22" s="32">
        <f t="shared" si="0"/>
        <v>99.339359644495588</v>
      </c>
    </row>
    <row r="23" spans="2:8" ht="15">
      <c r="B23" s="2"/>
      <c r="C23" s="3" t="s">
        <v>28</v>
      </c>
      <c r="D23" s="4"/>
      <c r="E23" s="18" t="s">
        <v>29</v>
      </c>
      <c r="F23" s="12">
        <f>F24+F30</f>
        <v>62559</v>
      </c>
      <c r="G23" s="12">
        <f>G24+G30</f>
        <v>62145.709999999992</v>
      </c>
      <c r="H23" s="40">
        <f t="shared" si="0"/>
        <v>99.339359644495588</v>
      </c>
    </row>
    <row r="24" spans="2:8">
      <c r="B24" s="5"/>
      <c r="C24" s="5"/>
      <c r="D24" s="6" t="s">
        <v>9</v>
      </c>
      <c r="E24" s="19" t="s">
        <v>10</v>
      </c>
      <c r="F24" s="13">
        <f>SUM(F25:F29)</f>
        <v>57910</v>
      </c>
      <c r="G24" s="13">
        <f>SUM(G25:G29)</f>
        <v>57496.709999999992</v>
      </c>
      <c r="H24" s="41">
        <f t="shared" si="0"/>
        <v>99.286323605594873</v>
      </c>
    </row>
    <row r="25" spans="2:8" ht="22.5">
      <c r="B25" s="5"/>
      <c r="C25" s="5"/>
      <c r="D25" s="5"/>
      <c r="E25" s="19" t="s">
        <v>69</v>
      </c>
      <c r="F25" s="14">
        <v>15000</v>
      </c>
      <c r="G25" s="14">
        <v>14937.98</v>
      </c>
      <c r="H25" s="41">
        <f t="shared" si="0"/>
        <v>99.586533333333335</v>
      </c>
    </row>
    <row r="26" spans="2:8" s="38" customFormat="1" ht="25.5" customHeight="1">
      <c r="B26" s="5"/>
      <c r="C26" s="5"/>
      <c r="D26" s="5"/>
      <c r="E26" s="19" t="s">
        <v>70</v>
      </c>
      <c r="F26" s="14">
        <v>23075</v>
      </c>
      <c r="G26" s="14">
        <v>23075</v>
      </c>
      <c r="H26" s="41">
        <f t="shared" si="0"/>
        <v>100</v>
      </c>
    </row>
    <row r="27" spans="2:8" ht="22.5">
      <c r="B27" s="5"/>
      <c r="C27" s="5"/>
      <c r="D27" s="5"/>
      <c r="E27" s="19" t="s">
        <v>30</v>
      </c>
      <c r="F27" s="14">
        <v>4000</v>
      </c>
      <c r="G27" s="14">
        <v>4000</v>
      </c>
      <c r="H27" s="41">
        <f t="shared" si="0"/>
        <v>100</v>
      </c>
    </row>
    <row r="28" spans="2:8" ht="22.5">
      <c r="B28" s="5"/>
      <c r="C28" s="5"/>
      <c r="D28" s="5"/>
      <c r="E28" s="19" t="s">
        <v>31</v>
      </c>
      <c r="F28" s="14">
        <v>11193</v>
      </c>
      <c r="G28" s="14">
        <v>11193</v>
      </c>
      <c r="H28" s="41">
        <f t="shared" si="0"/>
        <v>100</v>
      </c>
    </row>
    <row r="29" spans="2:8" ht="22.5">
      <c r="B29" s="5"/>
      <c r="C29" s="5"/>
      <c r="D29" s="5"/>
      <c r="E29" s="19" t="s">
        <v>32</v>
      </c>
      <c r="F29" s="14">
        <v>4642</v>
      </c>
      <c r="G29" s="14">
        <v>4290.7299999999996</v>
      </c>
      <c r="H29" s="41">
        <f t="shared" si="0"/>
        <v>92.432787591555353</v>
      </c>
    </row>
    <row r="30" spans="2:8">
      <c r="B30" s="5"/>
      <c r="C30" s="5"/>
      <c r="D30" s="6" t="s">
        <v>52</v>
      </c>
      <c r="E30" s="19" t="s">
        <v>53</v>
      </c>
      <c r="F30" s="9">
        <f>SUM(F31)</f>
        <v>4649</v>
      </c>
      <c r="G30" s="9">
        <f>G31</f>
        <v>4649</v>
      </c>
      <c r="H30" s="41">
        <f t="shared" si="0"/>
        <v>100</v>
      </c>
    </row>
    <row r="31" spans="2:8">
      <c r="B31" s="5"/>
      <c r="C31" s="5"/>
      <c r="D31" s="5"/>
      <c r="E31" s="19" t="s">
        <v>71</v>
      </c>
      <c r="F31" s="14">
        <v>4649</v>
      </c>
      <c r="G31" s="14">
        <v>4649</v>
      </c>
      <c r="H31" s="41">
        <f t="shared" si="0"/>
        <v>100</v>
      </c>
    </row>
    <row r="32" spans="2:8">
      <c r="B32" s="22" t="s">
        <v>33</v>
      </c>
      <c r="C32" s="22"/>
      <c r="D32" s="22"/>
      <c r="E32" s="23" t="s">
        <v>34</v>
      </c>
      <c r="F32" s="24">
        <f>F33</f>
        <v>9500</v>
      </c>
      <c r="G32" s="24">
        <f>G33</f>
        <v>9500</v>
      </c>
      <c r="H32" s="32">
        <f t="shared" si="0"/>
        <v>100</v>
      </c>
    </row>
    <row r="33" spans="2:8" ht="15">
      <c r="B33" s="2"/>
      <c r="C33" s="3" t="s">
        <v>35</v>
      </c>
      <c r="D33" s="4"/>
      <c r="E33" s="18" t="s">
        <v>36</v>
      </c>
      <c r="F33" s="12">
        <f>F34+F36</f>
        <v>9500</v>
      </c>
      <c r="G33" s="12">
        <f>G34+G36</f>
        <v>9500</v>
      </c>
      <c r="H33" s="35">
        <f t="shared" si="0"/>
        <v>100</v>
      </c>
    </row>
    <row r="34" spans="2:8">
      <c r="B34" s="5"/>
      <c r="C34" s="5"/>
      <c r="D34" s="6" t="s">
        <v>13</v>
      </c>
      <c r="E34" s="19" t="s">
        <v>10</v>
      </c>
      <c r="F34" s="9">
        <f>SUM(F35)</f>
        <v>8075</v>
      </c>
      <c r="G34" s="9">
        <f>SUM(G35)</f>
        <v>8075</v>
      </c>
      <c r="H34" s="34">
        <f t="shared" si="0"/>
        <v>100</v>
      </c>
    </row>
    <row r="35" spans="2:8">
      <c r="B35" s="5"/>
      <c r="C35" s="5"/>
      <c r="D35" s="5"/>
      <c r="E35" s="19" t="s">
        <v>72</v>
      </c>
      <c r="F35" s="14">
        <v>8075</v>
      </c>
      <c r="G35" s="14">
        <v>8075</v>
      </c>
      <c r="H35" s="34">
        <f t="shared" si="0"/>
        <v>100</v>
      </c>
    </row>
    <row r="36" spans="2:8">
      <c r="B36" s="5"/>
      <c r="C36" s="5"/>
      <c r="D36" s="6" t="s">
        <v>14</v>
      </c>
      <c r="E36" s="19" t="s">
        <v>10</v>
      </c>
      <c r="F36" s="13">
        <f>SUM(F37)</f>
        <v>1425</v>
      </c>
      <c r="G36" s="13">
        <f>SUM(G37)</f>
        <v>1425</v>
      </c>
      <c r="H36" s="34">
        <f t="shared" si="0"/>
        <v>100</v>
      </c>
    </row>
    <row r="37" spans="2:8">
      <c r="B37" s="5"/>
      <c r="C37" s="5"/>
      <c r="D37" s="5"/>
      <c r="E37" s="19" t="s">
        <v>37</v>
      </c>
      <c r="F37" s="14">
        <v>1425</v>
      </c>
      <c r="G37" s="14">
        <v>1425</v>
      </c>
      <c r="H37" s="34">
        <f t="shared" si="0"/>
        <v>100</v>
      </c>
    </row>
    <row r="38" spans="2:8">
      <c r="B38" s="22" t="s">
        <v>38</v>
      </c>
      <c r="C38" s="22"/>
      <c r="D38" s="22"/>
      <c r="E38" s="23" t="s">
        <v>39</v>
      </c>
      <c r="F38" s="24">
        <f>F39</f>
        <v>3690</v>
      </c>
      <c r="G38" s="24">
        <f>G39</f>
        <v>0</v>
      </c>
      <c r="H38" s="32">
        <f t="shared" si="0"/>
        <v>0</v>
      </c>
    </row>
    <row r="39" spans="2:8" ht="15">
      <c r="B39" s="2"/>
      <c r="C39" s="3" t="s">
        <v>40</v>
      </c>
      <c r="D39" s="4"/>
      <c r="E39" s="18" t="s">
        <v>41</v>
      </c>
      <c r="F39" s="12">
        <f>F40</f>
        <v>3690</v>
      </c>
      <c r="G39" s="12">
        <f>G40</f>
        <v>0</v>
      </c>
      <c r="H39" s="35">
        <f t="shared" si="0"/>
        <v>0</v>
      </c>
    </row>
    <row r="40" spans="2:8">
      <c r="B40" s="5"/>
      <c r="C40" s="5"/>
      <c r="D40" s="6" t="s">
        <v>9</v>
      </c>
      <c r="E40" s="19" t="s">
        <v>10</v>
      </c>
      <c r="F40" s="13">
        <f>SUM(F41)</f>
        <v>3690</v>
      </c>
      <c r="G40" s="13">
        <f>SUM(G41)</f>
        <v>0</v>
      </c>
      <c r="H40" s="34">
        <f t="shared" si="0"/>
        <v>0</v>
      </c>
    </row>
    <row r="41" spans="2:8" ht="28.5" customHeight="1">
      <c r="B41" s="5"/>
      <c r="C41" s="5"/>
      <c r="D41" s="5"/>
      <c r="E41" s="19" t="s">
        <v>42</v>
      </c>
      <c r="F41" s="14">
        <v>3690</v>
      </c>
      <c r="G41" s="14">
        <v>0</v>
      </c>
      <c r="H41" s="34">
        <f t="shared" si="0"/>
        <v>0</v>
      </c>
    </row>
    <row r="42" spans="2:8">
      <c r="B42" s="22" t="s">
        <v>43</v>
      </c>
      <c r="C42" s="22"/>
      <c r="D42" s="22"/>
      <c r="E42" s="23" t="s">
        <v>44</v>
      </c>
      <c r="F42" s="24">
        <f>F43+F46+F49</f>
        <v>52786.9</v>
      </c>
      <c r="G42" s="24">
        <f>G43+G46+G49</f>
        <v>45394.31</v>
      </c>
      <c r="H42" s="32">
        <f t="shared" si="0"/>
        <v>85.995407951594046</v>
      </c>
    </row>
    <row r="43" spans="2:8" ht="15">
      <c r="B43" s="2"/>
      <c r="C43" s="3" t="s">
        <v>45</v>
      </c>
      <c r="D43" s="4"/>
      <c r="E43" s="18" t="s">
        <v>46</v>
      </c>
      <c r="F43" s="12">
        <f>F44</f>
        <v>30048.9</v>
      </c>
      <c r="G43" s="12">
        <f>G44</f>
        <v>24823.32</v>
      </c>
      <c r="H43" s="35">
        <f t="shared" si="0"/>
        <v>82.609746113834447</v>
      </c>
    </row>
    <row r="44" spans="2:8">
      <c r="B44" s="5"/>
      <c r="C44" s="5"/>
      <c r="D44" s="6" t="s">
        <v>9</v>
      </c>
      <c r="E44" s="19" t="s">
        <v>10</v>
      </c>
      <c r="F44" s="13">
        <f>SUM(F45)</f>
        <v>30048.9</v>
      </c>
      <c r="G44" s="13">
        <f>SUM(G45)</f>
        <v>24823.32</v>
      </c>
      <c r="H44" s="34">
        <f t="shared" si="0"/>
        <v>82.609746113834447</v>
      </c>
    </row>
    <row r="45" spans="2:8" ht="22.5">
      <c r="B45" s="5"/>
      <c r="C45" s="5"/>
      <c r="D45" s="5"/>
      <c r="E45" s="19" t="s">
        <v>47</v>
      </c>
      <c r="F45" s="14">
        <v>30048.9</v>
      </c>
      <c r="G45" s="14">
        <v>24823.32</v>
      </c>
      <c r="H45" s="34">
        <f t="shared" si="0"/>
        <v>82.609746113834447</v>
      </c>
    </row>
    <row r="46" spans="2:8" ht="15">
      <c r="B46" s="2"/>
      <c r="C46" s="3" t="s">
        <v>48</v>
      </c>
      <c r="D46" s="4"/>
      <c r="E46" s="18" t="s">
        <v>49</v>
      </c>
      <c r="F46" s="12">
        <f>F47</f>
        <v>14738</v>
      </c>
      <c r="G46" s="12">
        <f>G47</f>
        <v>12570.99</v>
      </c>
      <c r="H46" s="35">
        <f t="shared" si="0"/>
        <v>85.296444565069891</v>
      </c>
    </row>
    <row r="47" spans="2:8">
      <c r="B47" s="5"/>
      <c r="C47" s="5"/>
      <c r="D47" s="6" t="s">
        <v>9</v>
      </c>
      <c r="E47" s="19" t="s">
        <v>10</v>
      </c>
      <c r="F47" s="13">
        <f>SUM(F48)</f>
        <v>14738</v>
      </c>
      <c r="G47" s="13">
        <f>SUM(G48)</f>
        <v>12570.99</v>
      </c>
      <c r="H47" s="34">
        <f t="shared" si="0"/>
        <v>85.296444565069891</v>
      </c>
    </row>
    <row r="48" spans="2:8" ht="22.5">
      <c r="B48" s="5"/>
      <c r="C48" s="5"/>
      <c r="D48" s="5"/>
      <c r="E48" s="19" t="s">
        <v>50</v>
      </c>
      <c r="F48" s="14">
        <v>14738</v>
      </c>
      <c r="G48" s="14">
        <v>12570.99</v>
      </c>
      <c r="H48" s="34">
        <f t="shared" si="0"/>
        <v>85.296444565069891</v>
      </c>
    </row>
    <row r="49" spans="2:8" ht="15">
      <c r="B49" s="2"/>
      <c r="C49" s="3" t="s">
        <v>51</v>
      </c>
      <c r="D49" s="4"/>
      <c r="E49" s="18" t="s">
        <v>25</v>
      </c>
      <c r="F49" s="12">
        <f>F50</f>
        <v>8000</v>
      </c>
      <c r="G49" s="12">
        <f>G50</f>
        <v>8000</v>
      </c>
      <c r="H49" s="35">
        <f t="shared" si="0"/>
        <v>100</v>
      </c>
    </row>
    <row r="50" spans="2:8">
      <c r="B50" s="5"/>
      <c r="C50" s="5"/>
      <c r="D50" s="6" t="s">
        <v>52</v>
      </c>
      <c r="E50" s="19" t="s">
        <v>53</v>
      </c>
      <c r="F50" s="13">
        <f>SUM(F51)</f>
        <v>8000</v>
      </c>
      <c r="G50" s="13">
        <f>SUM(G51)</f>
        <v>8000</v>
      </c>
      <c r="H50" s="34">
        <f t="shared" si="0"/>
        <v>100</v>
      </c>
    </row>
    <row r="51" spans="2:8">
      <c r="B51" s="5"/>
      <c r="C51" s="5"/>
      <c r="D51" s="5"/>
      <c r="E51" s="19" t="s">
        <v>54</v>
      </c>
      <c r="F51" s="14">
        <v>8000</v>
      </c>
      <c r="G51" s="14">
        <v>8000</v>
      </c>
      <c r="H51" s="34">
        <f t="shared" si="0"/>
        <v>100</v>
      </c>
    </row>
    <row r="52" spans="2:8">
      <c r="B52" s="22" t="s">
        <v>55</v>
      </c>
      <c r="C52" s="22"/>
      <c r="D52" s="22"/>
      <c r="E52" s="23" t="s">
        <v>56</v>
      </c>
      <c r="F52" s="24">
        <f>F53+F56</f>
        <v>37658</v>
      </c>
      <c r="G52" s="24">
        <f>G53+G56</f>
        <v>29863.640000000003</v>
      </c>
      <c r="H52" s="32">
        <f t="shared" si="0"/>
        <v>79.302246534600897</v>
      </c>
    </row>
    <row r="53" spans="2:8" ht="15">
      <c r="B53" s="2"/>
      <c r="C53" s="3" t="s">
        <v>57</v>
      </c>
      <c r="D53" s="4"/>
      <c r="E53" s="18" t="s">
        <v>58</v>
      </c>
      <c r="F53" s="12">
        <f>F54</f>
        <v>9000</v>
      </c>
      <c r="G53" s="12">
        <f>G54</f>
        <v>6157.23</v>
      </c>
      <c r="H53" s="35">
        <f t="shared" si="0"/>
        <v>68.413666666666671</v>
      </c>
    </row>
    <row r="54" spans="2:8">
      <c r="B54" s="5"/>
      <c r="C54" s="5"/>
      <c r="D54" s="6" t="s">
        <v>9</v>
      </c>
      <c r="E54" s="19" t="s">
        <v>10</v>
      </c>
      <c r="F54" s="13">
        <f>F55</f>
        <v>9000</v>
      </c>
      <c r="G54" s="13">
        <f>G55</f>
        <v>6157.23</v>
      </c>
      <c r="H54" s="34">
        <f t="shared" si="0"/>
        <v>68.413666666666671</v>
      </c>
    </row>
    <row r="55" spans="2:8" ht="28.5" customHeight="1">
      <c r="B55" s="5"/>
      <c r="C55" s="5"/>
      <c r="D55" s="5"/>
      <c r="E55" s="19" t="s">
        <v>73</v>
      </c>
      <c r="F55" s="14">
        <v>9000</v>
      </c>
      <c r="G55" s="14">
        <v>6157.23</v>
      </c>
      <c r="H55" s="34">
        <f t="shared" si="0"/>
        <v>68.413666666666671</v>
      </c>
    </row>
    <row r="56" spans="2:8" ht="15">
      <c r="B56" s="2"/>
      <c r="C56" s="3" t="s">
        <v>59</v>
      </c>
      <c r="D56" s="4"/>
      <c r="E56" s="18" t="s">
        <v>25</v>
      </c>
      <c r="F56" s="12">
        <f>F57+F62</f>
        <v>28658</v>
      </c>
      <c r="G56" s="12">
        <f>G57+G62</f>
        <v>23706.410000000003</v>
      </c>
      <c r="H56" s="35">
        <f t="shared" ref="H56:H65" si="1">IF(F56=0,0,G56*100/F56)</f>
        <v>82.721787982413304</v>
      </c>
    </row>
    <row r="57" spans="2:8">
      <c r="B57" s="5"/>
      <c r="C57" s="5"/>
      <c r="D57" s="6" t="s">
        <v>9</v>
      </c>
      <c r="E57" s="19" t="s">
        <v>10</v>
      </c>
      <c r="F57" s="13">
        <f>SUM(F58:F61)</f>
        <v>20054</v>
      </c>
      <c r="G57" s="13">
        <f>SUM(G58:G61)</f>
        <v>15102.740000000002</v>
      </c>
      <c r="H57" s="34">
        <f t="shared" si="1"/>
        <v>75.310362022539152</v>
      </c>
    </row>
    <row r="58" spans="2:8" ht="22.5">
      <c r="B58" s="5"/>
      <c r="C58" s="5"/>
      <c r="D58" s="5"/>
      <c r="E58" s="19" t="s">
        <v>74</v>
      </c>
      <c r="F58" s="14">
        <v>6361</v>
      </c>
      <c r="G58" s="14">
        <v>4260</v>
      </c>
      <c r="H58" s="34">
        <f t="shared" si="1"/>
        <v>66.970602106587009</v>
      </c>
    </row>
    <row r="59" spans="2:8" ht="22.5">
      <c r="B59" s="5"/>
      <c r="C59" s="5"/>
      <c r="D59" s="5"/>
      <c r="E59" s="19" t="s">
        <v>75</v>
      </c>
      <c r="F59" s="14">
        <v>5700</v>
      </c>
      <c r="G59" s="14">
        <v>5187.29</v>
      </c>
      <c r="H59" s="34">
        <f t="shared" si="1"/>
        <v>91.005087719298245</v>
      </c>
    </row>
    <row r="60" spans="2:8" s="38" customFormat="1" ht="25.5" customHeight="1">
      <c r="B60" s="5"/>
      <c r="C60" s="5"/>
      <c r="D60" s="5"/>
      <c r="E60" s="19" t="s">
        <v>76</v>
      </c>
      <c r="F60" s="14">
        <v>2993</v>
      </c>
      <c r="G60" s="14">
        <v>1395.45</v>
      </c>
      <c r="H60" s="34">
        <f t="shared" si="1"/>
        <v>46.62378884062813</v>
      </c>
    </row>
    <row r="61" spans="2:8" ht="22.5">
      <c r="B61" s="5"/>
      <c r="C61" s="5"/>
      <c r="D61" s="5"/>
      <c r="E61" s="19" t="s">
        <v>60</v>
      </c>
      <c r="F61" s="14">
        <v>5000</v>
      </c>
      <c r="G61" s="14">
        <v>4260</v>
      </c>
      <c r="H61" s="34">
        <f t="shared" si="1"/>
        <v>85.2</v>
      </c>
    </row>
    <row r="62" spans="2:8">
      <c r="B62" s="5"/>
      <c r="C62" s="5"/>
      <c r="D62" s="6" t="s">
        <v>52</v>
      </c>
      <c r="E62" s="19" t="s">
        <v>53</v>
      </c>
      <c r="F62" s="13">
        <f>SUM(F63:F63)</f>
        <v>8604</v>
      </c>
      <c r="G62" s="13">
        <f>SUM(G63:G63)</f>
        <v>8603.67</v>
      </c>
      <c r="H62" s="34">
        <f t="shared" si="1"/>
        <v>99.996164574616458</v>
      </c>
    </row>
    <row r="63" spans="2:8" ht="22.5">
      <c r="B63" s="5"/>
      <c r="C63" s="5"/>
      <c r="D63" s="5"/>
      <c r="E63" s="19" t="s">
        <v>61</v>
      </c>
      <c r="F63" s="14">
        <v>8604</v>
      </c>
      <c r="G63" s="14">
        <v>8603.67</v>
      </c>
      <c r="H63" s="34">
        <f t="shared" si="1"/>
        <v>99.996164574616458</v>
      </c>
    </row>
    <row r="64" spans="2:8" ht="5.45" customHeight="1">
      <c r="B64" s="46"/>
      <c r="C64" s="46"/>
      <c r="D64" s="46"/>
      <c r="E64" s="46"/>
      <c r="H64" s="36"/>
    </row>
    <row r="65" spans="1:10" ht="17.100000000000001" customHeight="1">
      <c r="B65" s="47" t="s">
        <v>62</v>
      </c>
      <c r="C65" s="48"/>
      <c r="D65" s="48"/>
      <c r="E65" s="49"/>
      <c r="F65" s="21">
        <f>F52+F42+F38+F32+F22+F13+F8</f>
        <v>821221.18</v>
      </c>
      <c r="G65" s="21">
        <f>G8+G13+G22+G32+G38+G42+G52</f>
        <v>781953.13</v>
      </c>
      <c r="H65" s="37">
        <f t="shared" si="1"/>
        <v>95.218334480852036</v>
      </c>
    </row>
    <row r="66" spans="1:10" ht="20.25" customHeight="1">
      <c r="A66" s="44"/>
      <c r="B66" s="44"/>
      <c r="C66" s="44"/>
      <c r="D66" s="44"/>
      <c r="E66" s="44"/>
      <c r="F66" s="44"/>
    </row>
    <row r="67" spans="1:10" ht="11.65" customHeight="1">
      <c r="A67" s="44"/>
      <c r="B67" s="44"/>
      <c r="C67" s="44"/>
      <c r="D67" s="44"/>
      <c r="E67" s="44"/>
      <c r="F67" s="44"/>
    </row>
    <row r="68" spans="1:10" s="7" customFormat="1">
      <c r="G68" s="11"/>
      <c r="H68" s="11"/>
      <c r="I68" s="11"/>
    </row>
    <row r="69" spans="1:10" s="7" customFormat="1" ht="21" customHeight="1">
      <c r="F69" s="10"/>
      <c r="G69" s="39"/>
      <c r="H69" s="10"/>
      <c r="I69" s="11"/>
      <c r="J69" s="11"/>
    </row>
    <row r="70" spans="1:10" s="7" customFormat="1">
      <c r="F70" s="10"/>
      <c r="G70" s="10"/>
      <c r="H70" s="10"/>
      <c r="I70" s="11"/>
      <c r="J70" s="11"/>
    </row>
    <row r="71" spans="1:10">
      <c r="A71" s="7" t="s">
        <v>67</v>
      </c>
      <c r="F71" s="43" t="s">
        <v>81</v>
      </c>
      <c r="G71" s="44"/>
      <c r="H71" s="44"/>
      <c r="I71" s="11"/>
    </row>
    <row r="72" spans="1:10">
      <c r="G72" s="11"/>
      <c r="H72" s="11"/>
      <c r="I72" s="11"/>
    </row>
  </sheetData>
  <protectedRanges>
    <protectedRange sqref="F11:G12" name="Rozstęp1"/>
  </protectedRanges>
  <mergeCells count="10">
    <mergeCell ref="F2:H2"/>
    <mergeCell ref="F1:G1"/>
    <mergeCell ref="F3:H3"/>
    <mergeCell ref="F4:H4"/>
    <mergeCell ref="F71:H71"/>
    <mergeCell ref="B6:H6"/>
    <mergeCell ref="B64:E64"/>
    <mergeCell ref="B65:E65"/>
    <mergeCell ref="A66:F66"/>
    <mergeCell ref="A67:F67"/>
  </mergeCells>
  <pageMargins left="0.8" right="0.35433070866141736" top="0.52" bottom="0.49" header="0.33" footer="0.2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doc1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UG-lucyna</dc:creator>
  <cp:lastModifiedBy>UG-lucyna</cp:lastModifiedBy>
  <cp:lastPrinted>2017-08-01T05:47:44Z</cp:lastPrinted>
  <dcterms:created xsi:type="dcterms:W3CDTF">2017-07-25T12:20:14Z</dcterms:created>
  <dcterms:modified xsi:type="dcterms:W3CDTF">2018-03-13T08:22:43Z</dcterms:modified>
</cp:coreProperties>
</file>