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<sst xmlns="http://schemas.openxmlformats.org/spreadsheetml/2006/main" count="272" uniqueCount="125">
  <si>
    <t>L.p.</t>
  </si>
  <si>
    <t>Wyszczególnienie</t>
  </si>
  <si>
    <t>Wykonanie 2012</t>
  </si>
  <si>
    <t>Wykonanie 2013</t>
  </si>
  <si>
    <t>Plan 3 kw. 2014</t>
  </si>
  <si>
    <t>Wykonanie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</si>
  <si>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</si>
  <si>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</si>
  <si>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</si>
  <si>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</si>
  <si>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</si>
  <si>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</si>
  <si>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</si>
  <si>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</si>
  <si>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</si>
  <si>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</si>
  <si>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</si>
  <si>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</si>
  <si>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</si>
  <si>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</si>
  <si>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</si>
  <si>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</si>
  <si>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</si>
  <si>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</si>
  <si>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</si>
  <si>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</si>
  <si>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</si>
  <si>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</si>
  <si>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</si>
  <si>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</si>
  <si>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</si>
  <si>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</si>
  <si>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>2.1.3.1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</si>
  <si>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</si>
  <si>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</si>
  <si>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</si>
  <si>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</si>
  <si>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</si>
  <si>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</si>
  <si>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</si>
  <si>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</si>
  <si>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</si>
  <si>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</si>
  <si>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</si>
  <si>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</si>
  <si>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</si>
  <si>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</si>
  <si>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</si>
  <si>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</si>
  <si>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</si>
  <si>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</si>
  <si>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</si>
  <si>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</si>
  <si>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</si>
  <si>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</si>
  <si>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</si>
  <si>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</si>
  <si>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</si>
  <si>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</si>
  <si>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</si>
  <si>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</si>
  <si>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skorygowanymi o środki a wydatkami bieżącymi, pomniejszonymi  o wydatki</t>
  </si>
  <si>
    <t>Wskaźnik spłaty zobowiązań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</si>
  <si>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</si>
  <si>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</si>
  <si>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</si>
  <si>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</si>
  <si>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</si>
  <si>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</si>
  <si>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</si>
  <si>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</si>
  <si>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</si>
  <si>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</si>
  <si>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</si>
  <si>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</si>
  <si>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</si>
  <si>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</si>
  <si>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limitem, o którym mowa w art. 226 ust. 3 pkt 4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</si>
  <si>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</si>
  <si>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</si>
  <si>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</si>
  <si>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</si>
  <si>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</si>
  <si>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</si>
  <si>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</si>
  <si>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</si>
  <si>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</si>
  <si>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</si>
  <si>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</si>
  <si>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</si>
  <si>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</si>
  <si>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</si>
  <si>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</si>
  <si>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</si>
  <si>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</si>
  <si>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</si>
  <si>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</si>
  <si>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</si>
  <si>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</si>
  <si>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</si>
  <si>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</si>
  <si>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</si>
  <si>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</si>
  <si>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</si>
  <si>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</si>
  <si>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</si>
  <si>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</si>
  <si>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</si>
  <si>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</si>
  <si>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</si>
  <si>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</si>
  <si>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</si>
  <si>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</si>
  <si>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</si>
  <si>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</si>
  <si>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</si>
  <si>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</si>
  <si>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</si>
  <si>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 xml:space="preserve"> Wynik operacji niekasowych wpływających na kwotę długu ( m.in. umorzenia, różnice kursowe)</t>
  </si>
  <si>
    <t>X</t>
  </si>
  <si>
    <t>TAK</t>
  </si>
  <si>
    <t>Załącznik Nr 1</t>
  </si>
  <si>
    <t>WIELOLETNIA PROGNOZA FINANSOWA DLA GMINY STAWIGUDA NA LATA 2015 - 2021</t>
  </si>
  <si>
    <t>do Uchwały Rady Gminy Nr XII/131/2015</t>
  </si>
  <si>
    <t>z dnia 28 grudnia 2015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</si>
</sst>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B93" sqref="B93"/>
    </sheetView>
  </sheetViews>
  <sheetFormatPr defaultColWidth="9.140625" defaultRowHeight="15"/>
  <cols>
    <col min="1" max="1" width="9.140625" style="1" customWidth="1"/>
    <col min="2" max="2" width="35.00390625" style="2" customWidth="1"/>
    <col min="3" max="13" width="16.421875" style="2" customWidth="1"/>
    <col min="14" max="16384" width="9.140625" style="2" customWidth="1"/>
  </cols>
  <sheetData>
    <row r="1" spans="1:13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6" t="s">
        <v>121</v>
      </c>
      <c r="L1" s="16"/>
      <c r="M1" s="16"/>
    </row>
    <row r="2" spans="1:13" ht="15">
      <c r="A2" s="14"/>
      <c r="B2" s="15"/>
      <c r="C2" s="15"/>
      <c r="D2" s="15"/>
      <c r="E2" s="15"/>
      <c r="F2" s="15"/>
      <c r="G2" s="15"/>
      <c r="H2" s="15"/>
      <c r="I2" s="15"/>
      <c r="J2" s="15"/>
      <c r="K2" s="16" t="s">
        <v>123</v>
      </c>
      <c r="L2" s="16"/>
      <c r="M2" s="16"/>
    </row>
    <row r="3" spans="1:13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6" t="s">
        <v>124</v>
      </c>
      <c r="L3" s="16"/>
      <c r="M3" s="16"/>
    </row>
    <row r="4" spans="1:13" ht="15.75">
      <c r="A4" s="17" t="s">
        <v>122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3" customFormat="1" ht="21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</row>
    <row r="6" spans="1:13" s="4" customFormat="1" ht="25.5" customHeight="1">
      <c r="A6" s="5">
        <v>1</v>
      </c>
      <c r="B6" s="6" t="s">
        <v>13</v>
      </c>
      <c r="C6" s="7">
        <v>29405013.24</v>
      </c>
      <c r="D6" s="7">
        <v>32945847.4</v>
      </c>
      <c r="E6" s="7">
        <v>35143150.89</v>
      </c>
      <c r="F6" s="7">
        <v>36084852.01</v>
      </c>
      <c r="G6" s="7">
        <v>38016564.94</v>
      </c>
      <c r="H6" s="7">
        <v>32335891</v>
      </c>
      <c r="I6" s="7">
        <v>32356509</v>
      </c>
      <c r="J6" s="7">
        <v>30493009</v>
      </c>
      <c r="K6" s="7">
        <v>30179891</v>
      </c>
      <c r="L6" s="7">
        <v>31335602</v>
      </c>
      <c r="M6" s="7">
        <v>31166352</v>
      </c>
    </row>
    <row r="7" spans="1:13" ht="25.5" customHeight="1">
      <c r="A7" s="8" t="str">
        <f>"1.1"</f>
        <v>1.1</v>
      </c>
      <c r="B7" s="9" t="s">
        <v>14</v>
      </c>
      <c r="C7" s="10">
        <v>26714662.75</v>
      </c>
      <c r="D7" s="10">
        <v>29158089.87</v>
      </c>
      <c r="E7" s="10">
        <v>28381442.19</v>
      </c>
      <c r="F7" s="10">
        <v>29816364.47</v>
      </c>
      <c r="G7" s="10">
        <v>31912003.03</v>
      </c>
      <c r="H7" s="10">
        <v>28635891</v>
      </c>
      <c r="I7" s="10">
        <v>28856509</v>
      </c>
      <c r="J7" s="10">
        <v>27993009</v>
      </c>
      <c r="K7" s="10">
        <v>28179891</v>
      </c>
      <c r="L7" s="10">
        <v>28835602</v>
      </c>
      <c r="M7" s="10">
        <v>28666352</v>
      </c>
    </row>
    <row r="8" spans="1:13" ht="25.5">
      <c r="A8" s="8" t="str">
        <f>"1.1.1"</f>
        <v>1.1.1</v>
      </c>
      <c r="B8" s="9" t="s">
        <v>15</v>
      </c>
      <c r="C8" s="10">
        <v>8127570</v>
      </c>
      <c r="D8" s="10">
        <v>9479342</v>
      </c>
      <c r="E8" s="10">
        <v>9086208</v>
      </c>
      <c r="F8" s="10">
        <v>9187052</v>
      </c>
      <c r="G8" s="10">
        <v>10224430</v>
      </c>
      <c r="H8" s="10">
        <v>11200000</v>
      </c>
      <c r="I8" s="10">
        <v>11300000</v>
      </c>
      <c r="J8" s="10">
        <v>10300000</v>
      </c>
      <c r="K8" s="10">
        <v>10500000</v>
      </c>
      <c r="L8" s="10">
        <v>10800000</v>
      </c>
      <c r="M8" s="10">
        <v>10800000</v>
      </c>
    </row>
    <row r="9" spans="1:13" ht="25.5">
      <c r="A9" s="8" t="str">
        <f>"1.1.2"</f>
        <v>1.1.2</v>
      </c>
      <c r="B9" s="9" t="s">
        <v>16</v>
      </c>
      <c r="C9" s="10">
        <v>78392.48</v>
      </c>
      <c r="D9" s="10">
        <v>39314.5</v>
      </c>
      <c r="E9" s="10">
        <v>100000</v>
      </c>
      <c r="F9" s="10">
        <v>107496.65</v>
      </c>
      <c r="G9" s="10">
        <v>100000</v>
      </c>
      <c r="H9" s="10">
        <v>80000</v>
      </c>
      <c r="I9" s="10">
        <v>80000</v>
      </c>
      <c r="J9" s="10">
        <v>80000</v>
      </c>
      <c r="K9" s="10">
        <v>100000</v>
      </c>
      <c r="L9" s="10">
        <v>100000</v>
      </c>
      <c r="M9" s="10">
        <v>100000</v>
      </c>
    </row>
    <row r="10" spans="1:13" ht="25.5" customHeight="1">
      <c r="A10" s="8" t="str">
        <f>"1.1.3"</f>
        <v>1.1.3</v>
      </c>
      <c r="B10" s="9" t="s">
        <v>17</v>
      </c>
      <c r="C10" s="10">
        <v>6551858.98</v>
      </c>
      <c r="D10" s="10">
        <v>7877037.57</v>
      </c>
      <c r="E10" s="10">
        <v>7487492.17</v>
      </c>
      <c r="F10" s="10">
        <v>7972894.5</v>
      </c>
      <c r="G10" s="10">
        <v>8052867.07</v>
      </c>
      <c r="H10" s="10">
        <v>8231891</v>
      </c>
      <c r="I10" s="10">
        <v>8352509</v>
      </c>
      <c r="J10" s="10">
        <v>8531246</v>
      </c>
      <c r="K10" s="10">
        <v>8525891</v>
      </c>
      <c r="L10" s="10">
        <v>8781602</v>
      </c>
      <c r="M10" s="10">
        <v>8611102</v>
      </c>
    </row>
    <row r="11" spans="1:13" ht="25.5" customHeight="1">
      <c r="A11" s="8" t="s">
        <v>18</v>
      </c>
      <c r="B11" s="9" t="s">
        <v>19</v>
      </c>
      <c r="C11" s="10">
        <v>4871713.24</v>
      </c>
      <c r="D11" s="10">
        <v>5395182.88</v>
      </c>
      <c r="E11" s="10">
        <v>5569000.64</v>
      </c>
      <c r="F11" s="10">
        <v>5839229.45</v>
      </c>
      <c r="G11" s="10">
        <v>5900204.07</v>
      </c>
      <c r="H11" s="10">
        <v>5621891</v>
      </c>
      <c r="I11" s="10">
        <v>5712509</v>
      </c>
      <c r="J11" s="10">
        <v>5699009</v>
      </c>
      <c r="K11" s="10">
        <v>5785891</v>
      </c>
      <c r="L11" s="10">
        <v>5871602</v>
      </c>
      <c r="M11" s="10">
        <v>5949102</v>
      </c>
    </row>
    <row r="12" spans="1:13" ht="25.5" customHeight="1">
      <c r="A12" s="8" t="str">
        <f>"1.1.4"</f>
        <v>1.1.4</v>
      </c>
      <c r="B12" s="9" t="s">
        <v>20</v>
      </c>
      <c r="C12" s="10">
        <v>5411809</v>
      </c>
      <c r="D12" s="10">
        <v>5438727</v>
      </c>
      <c r="E12" s="10">
        <v>4472988</v>
      </c>
      <c r="F12" s="10">
        <v>4540819</v>
      </c>
      <c r="G12" s="10">
        <v>4960735</v>
      </c>
      <c r="H12" s="10">
        <v>5500000</v>
      </c>
      <c r="I12" s="10">
        <v>5550000</v>
      </c>
      <c r="J12" s="10">
        <v>5550000</v>
      </c>
      <c r="K12" s="10">
        <v>5600000</v>
      </c>
      <c r="L12" s="10">
        <v>5600000</v>
      </c>
      <c r="M12" s="10">
        <v>5600000</v>
      </c>
    </row>
    <row r="13" spans="1:13" ht="25.5">
      <c r="A13" s="8" t="str">
        <f>"1.1.5"</f>
        <v>1.1.5</v>
      </c>
      <c r="B13" s="9" t="s">
        <v>21</v>
      </c>
      <c r="C13" s="10">
        <v>2194524.73</v>
      </c>
      <c r="D13" s="10">
        <v>2196763.64</v>
      </c>
      <c r="E13" s="10">
        <v>2398354.37</v>
      </c>
      <c r="F13" s="10">
        <v>2695022.85</v>
      </c>
      <c r="G13" s="10">
        <v>2877943.43</v>
      </c>
      <c r="H13" s="10">
        <v>2100000</v>
      </c>
      <c r="I13" s="10">
        <v>2200000</v>
      </c>
      <c r="J13" s="10">
        <v>2300000</v>
      </c>
      <c r="K13" s="10">
        <v>2400000</v>
      </c>
      <c r="L13" s="10">
        <v>2500000</v>
      </c>
      <c r="M13" s="10">
        <v>2600000</v>
      </c>
    </row>
    <row r="14" spans="1:13" ht="25.5" customHeight="1">
      <c r="A14" s="8" t="str">
        <f>"1.2"</f>
        <v>1.2</v>
      </c>
      <c r="B14" s="9" t="s">
        <v>22</v>
      </c>
      <c r="C14" s="10">
        <v>2690350.49</v>
      </c>
      <c r="D14" s="10">
        <v>3787757.53</v>
      </c>
      <c r="E14" s="10">
        <v>6761708.7</v>
      </c>
      <c r="F14" s="10">
        <v>6268487.54</v>
      </c>
      <c r="G14" s="10">
        <v>6104561.91</v>
      </c>
      <c r="H14" s="10">
        <v>3700000</v>
      </c>
      <c r="I14" s="10">
        <v>3500000</v>
      </c>
      <c r="J14" s="10">
        <v>2500000</v>
      </c>
      <c r="K14" s="10">
        <v>2000000</v>
      </c>
      <c r="L14" s="10">
        <v>2500000</v>
      </c>
      <c r="M14" s="10">
        <v>2500000</v>
      </c>
    </row>
    <row r="15" spans="1:13" ht="25.5" customHeight="1">
      <c r="A15" s="8" t="str">
        <f>"1.2.1"</f>
        <v>1.2.1</v>
      </c>
      <c r="B15" s="9" t="s">
        <v>23</v>
      </c>
      <c r="C15" s="10">
        <v>660950.6</v>
      </c>
      <c r="D15" s="10">
        <v>1003551.51</v>
      </c>
      <c r="E15" s="10">
        <v>1893716.94</v>
      </c>
      <c r="F15" s="10">
        <v>1725089.78</v>
      </c>
      <c r="G15" s="10">
        <v>2041684</v>
      </c>
      <c r="H15" s="10">
        <v>700000</v>
      </c>
      <c r="I15" s="10">
        <v>500000</v>
      </c>
      <c r="J15" s="10">
        <v>500000</v>
      </c>
      <c r="K15" s="10">
        <v>500000</v>
      </c>
      <c r="L15" s="10">
        <v>100000</v>
      </c>
      <c r="M15" s="10">
        <v>150000</v>
      </c>
    </row>
    <row r="16" spans="1:13" ht="25.5">
      <c r="A16" s="8" t="str">
        <f>"1.2.2"</f>
        <v>1.2.2</v>
      </c>
      <c r="B16" s="9" t="s">
        <v>24</v>
      </c>
      <c r="C16" s="10">
        <v>1978522.01</v>
      </c>
      <c r="D16" s="10">
        <v>2696100.52</v>
      </c>
      <c r="E16" s="10">
        <v>4802991.76</v>
      </c>
      <c r="F16" s="10">
        <v>4473421.1</v>
      </c>
      <c r="G16" s="10">
        <v>4020135.58</v>
      </c>
      <c r="H16" s="10">
        <v>3000000</v>
      </c>
      <c r="I16" s="10">
        <v>3000000</v>
      </c>
      <c r="J16" s="10">
        <v>2000000</v>
      </c>
      <c r="K16" s="10">
        <v>1500000</v>
      </c>
      <c r="L16" s="10">
        <v>2400000</v>
      </c>
      <c r="M16" s="10">
        <v>2350000</v>
      </c>
    </row>
    <row r="17" spans="1:13" s="4" customFormat="1" ht="25.5" customHeight="1">
      <c r="A17" s="5">
        <v>2</v>
      </c>
      <c r="B17" s="6" t="s">
        <v>25</v>
      </c>
      <c r="C17" s="7">
        <v>32144641.69</v>
      </c>
      <c r="D17" s="7">
        <v>30676227.68</v>
      </c>
      <c r="E17" s="7">
        <v>36601253.54</v>
      </c>
      <c r="F17" s="7">
        <v>35099839.61</v>
      </c>
      <c r="G17" s="7">
        <v>38603042.99</v>
      </c>
      <c r="H17" s="7">
        <v>30272632</v>
      </c>
      <c r="I17" s="7">
        <v>30593250</v>
      </c>
      <c r="J17" s="7">
        <v>28535641</v>
      </c>
      <c r="K17" s="7">
        <v>28011232</v>
      </c>
      <c r="L17" s="7">
        <v>30243236</v>
      </c>
      <c r="M17" s="7">
        <v>30160265</v>
      </c>
    </row>
    <row r="18" spans="1:13" ht="25.5" customHeight="1">
      <c r="A18" s="8" t="str">
        <f>"2.1"</f>
        <v>2.1</v>
      </c>
      <c r="B18" s="9" t="s">
        <v>26</v>
      </c>
      <c r="C18" s="10">
        <v>24030143.39</v>
      </c>
      <c r="D18" s="10">
        <v>23753374.53</v>
      </c>
      <c r="E18" s="10">
        <v>26967545.18</v>
      </c>
      <c r="F18" s="10">
        <v>25500177.6</v>
      </c>
      <c r="G18" s="10">
        <v>28991441.91</v>
      </c>
      <c r="H18" s="10">
        <v>24822632</v>
      </c>
      <c r="I18" s="10">
        <v>24843250</v>
      </c>
      <c r="J18" s="10">
        <v>24885641</v>
      </c>
      <c r="K18" s="10">
        <v>24861232</v>
      </c>
      <c r="L18" s="10">
        <v>25793236</v>
      </c>
      <c r="M18" s="10">
        <v>25810265</v>
      </c>
    </row>
    <row r="19" spans="1:13" ht="25.5" customHeight="1">
      <c r="A19" s="8" t="str">
        <f>"2.1.1"</f>
        <v>2.1.1</v>
      </c>
      <c r="B19" s="9" t="s">
        <v>27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ht="51">
      <c r="A20" s="8" t="s">
        <v>28</v>
      </c>
      <c r="B20" s="9" t="s">
        <v>29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89.25">
      <c r="A21" s="8" t="str">
        <f>"2.1.2"</f>
        <v>2.1.2</v>
      </c>
      <c r="B21" s="9" t="s">
        <v>30</v>
      </c>
      <c r="C21" s="11" t="s">
        <v>119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 t="s">
        <v>119</v>
      </c>
      <c r="L21" s="11" t="s">
        <v>119</v>
      </c>
      <c r="M21" s="11" t="s">
        <v>119</v>
      </c>
    </row>
    <row r="22" spans="1:13" ht="25.5" customHeight="1">
      <c r="A22" s="8" t="str">
        <f>"2.1.3"</f>
        <v>2.1.3</v>
      </c>
      <c r="B22" s="9" t="s">
        <v>31</v>
      </c>
      <c r="C22" s="10">
        <v>655442.09</v>
      </c>
      <c r="D22" s="10">
        <v>609875.68</v>
      </c>
      <c r="E22" s="10">
        <v>680000</v>
      </c>
      <c r="F22" s="10">
        <v>445333.01</v>
      </c>
      <c r="G22" s="10">
        <v>472000</v>
      </c>
      <c r="H22" s="10">
        <v>498326</v>
      </c>
      <c r="I22" s="10">
        <v>388173</v>
      </c>
      <c r="J22" s="10">
        <v>289183</v>
      </c>
      <c r="K22" s="10">
        <v>184859</v>
      </c>
      <c r="L22" s="10">
        <v>96162</v>
      </c>
      <c r="M22" s="10">
        <v>42071</v>
      </c>
    </row>
    <row r="23" spans="1:13" ht="25.5">
      <c r="A23" s="8" t="s">
        <v>32</v>
      </c>
      <c r="B23" s="9" t="s">
        <v>33</v>
      </c>
      <c r="C23" s="10">
        <v>655442.09</v>
      </c>
      <c r="D23" s="10">
        <v>609875.68</v>
      </c>
      <c r="E23" s="10">
        <v>680000</v>
      </c>
      <c r="F23" s="10">
        <v>445333.01</v>
      </c>
      <c r="G23" s="10">
        <v>472000</v>
      </c>
      <c r="H23" s="10">
        <v>498326</v>
      </c>
      <c r="I23" s="10">
        <v>388173</v>
      </c>
      <c r="J23" s="10">
        <v>289183</v>
      </c>
      <c r="K23" s="10">
        <v>184859</v>
      </c>
      <c r="L23" s="10">
        <v>96162</v>
      </c>
      <c r="M23" s="10">
        <v>42071</v>
      </c>
    </row>
    <row r="24" spans="1:13" ht="89.25">
      <c r="A24" s="8" t="s">
        <v>34</v>
      </c>
      <c r="B24" s="9" t="s">
        <v>35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63.75">
      <c r="A25" s="8" t="s">
        <v>36</v>
      </c>
      <c r="B25" s="9" t="s">
        <v>37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25.5" customHeight="1">
      <c r="A26" s="8" t="str">
        <f>"2.2"</f>
        <v>2.2</v>
      </c>
      <c r="B26" s="9" t="s">
        <v>38</v>
      </c>
      <c r="C26" s="10">
        <v>8114498.3</v>
      </c>
      <c r="D26" s="10">
        <v>6922853.15</v>
      </c>
      <c r="E26" s="10">
        <v>9633708.36</v>
      </c>
      <c r="F26" s="10">
        <v>9599662.01</v>
      </c>
      <c r="G26" s="10">
        <v>9611601.08</v>
      </c>
      <c r="H26" s="10">
        <v>5450000</v>
      </c>
      <c r="I26" s="10">
        <v>5750000</v>
      </c>
      <c r="J26" s="10">
        <v>3650000</v>
      </c>
      <c r="K26" s="10">
        <v>3150000</v>
      </c>
      <c r="L26" s="10">
        <v>4450000</v>
      </c>
      <c r="M26" s="10">
        <v>4350000</v>
      </c>
    </row>
    <row r="27" spans="1:13" s="4" customFormat="1" ht="25.5" customHeight="1">
      <c r="A27" s="5">
        <v>3</v>
      </c>
      <c r="B27" s="6" t="s">
        <v>39</v>
      </c>
      <c r="C27" s="7">
        <v>-2739628.45</v>
      </c>
      <c r="D27" s="7">
        <v>2269619.72</v>
      </c>
      <c r="E27" s="7">
        <v>-1458102.65</v>
      </c>
      <c r="F27" s="7">
        <v>985012.4</v>
      </c>
      <c r="G27" s="7">
        <v>-586478.05</v>
      </c>
      <c r="H27" s="7">
        <v>2063259</v>
      </c>
      <c r="I27" s="7">
        <v>1763259</v>
      </c>
      <c r="J27" s="7">
        <v>1957368</v>
      </c>
      <c r="K27" s="7">
        <v>2168659</v>
      </c>
      <c r="L27" s="7">
        <v>1092366</v>
      </c>
      <c r="M27" s="7">
        <v>1006087</v>
      </c>
    </row>
    <row r="28" spans="1:13" s="4" customFormat="1" ht="25.5" customHeight="1">
      <c r="A28" s="5">
        <v>4</v>
      </c>
      <c r="B28" s="6" t="s">
        <v>40</v>
      </c>
      <c r="C28" s="7">
        <v>6251599.46</v>
      </c>
      <c r="D28" s="7">
        <v>1728254.93</v>
      </c>
      <c r="E28" s="7">
        <v>3269930.65</v>
      </c>
      <c r="F28" s="7">
        <v>3269930.65</v>
      </c>
      <c r="G28" s="7">
        <v>2443115.05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25.5" customHeight="1">
      <c r="A29" s="8" t="str">
        <f>"4.1"</f>
        <v>4.1</v>
      </c>
      <c r="B29" s="9" t="s">
        <v>41</v>
      </c>
      <c r="C29" s="10">
        <v>0</v>
      </c>
      <c r="D29" s="10">
        <v>0</v>
      </c>
      <c r="E29" s="10">
        <v>2269619.72</v>
      </c>
      <c r="F29" s="10">
        <v>2269619.72</v>
      </c>
      <c r="G29" s="10">
        <v>2443115.05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ht="25.5" customHeight="1">
      <c r="A30" s="8" t="str">
        <f>"4.1.1"</f>
        <v>4.1.1</v>
      </c>
      <c r="B30" s="9" t="s">
        <v>42</v>
      </c>
      <c r="C30" s="10">
        <v>0</v>
      </c>
      <c r="D30" s="10">
        <v>0</v>
      </c>
      <c r="E30" s="10">
        <v>457791.72</v>
      </c>
      <c r="F30" s="10">
        <v>457791.72</v>
      </c>
      <c r="G30" s="10">
        <v>586478.05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25.5" customHeight="1">
      <c r="A31" s="5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5" t="s">
        <v>11</v>
      </c>
      <c r="M31" s="5" t="s">
        <v>12</v>
      </c>
    </row>
    <row r="32" spans="1:13" ht="25.5">
      <c r="A32" s="8" t="str">
        <f>"4.2"</f>
        <v>4.2</v>
      </c>
      <c r="B32" s="9" t="s">
        <v>43</v>
      </c>
      <c r="C32" s="10">
        <v>1792226.46</v>
      </c>
      <c r="D32" s="10">
        <v>1728254.93</v>
      </c>
      <c r="E32" s="10">
        <v>53211.93</v>
      </c>
      <c r="F32" s="10">
        <v>53211.93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25.5" customHeight="1">
      <c r="A33" s="8" t="str">
        <f>"4.2.1"</f>
        <v>4.2.1</v>
      </c>
      <c r="B33" s="9" t="s">
        <v>44</v>
      </c>
      <c r="C33" s="10">
        <v>1792226.46</v>
      </c>
      <c r="D33" s="10">
        <v>0</v>
      </c>
      <c r="E33" s="10">
        <v>53211.93</v>
      </c>
      <c r="F33" s="10">
        <v>53211.93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ht="25.5">
      <c r="A34" s="8" t="str">
        <f>"4.3"</f>
        <v>4.3</v>
      </c>
      <c r="B34" s="9" t="s">
        <v>45</v>
      </c>
      <c r="C34" s="10">
        <v>4459373</v>
      </c>
      <c r="D34" s="10">
        <v>0</v>
      </c>
      <c r="E34" s="10">
        <v>947099</v>
      </c>
      <c r="F34" s="10">
        <v>947099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</row>
    <row r="35" spans="1:13" ht="25.5" customHeight="1">
      <c r="A35" s="8" t="str">
        <f>"4.3.1"</f>
        <v>4.3.1</v>
      </c>
      <c r="B35" s="9" t="s">
        <v>44</v>
      </c>
      <c r="C35" s="10">
        <v>2605657</v>
      </c>
      <c r="D35" s="10">
        <v>0</v>
      </c>
      <c r="E35" s="10">
        <v>947099</v>
      </c>
      <c r="F35" s="10">
        <v>947099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ht="25.5">
      <c r="A36" s="8" t="str">
        <f>"4.4"</f>
        <v>4.4</v>
      </c>
      <c r="B36" s="9" t="s">
        <v>46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ht="25.5" customHeight="1">
      <c r="A37" s="8" t="str">
        <f>"4.4.1"</f>
        <v>4.4.1</v>
      </c>
      <c r="B37" s="9" t="s">
        <v>44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s="4" customFormat="1" ht="25.5" customHeight="1">
      <c r="A38" s="5">
        <v>5</v>
      </c>
      <c r="B38" s="6" t="s">
        <v>47</v>
      </c>
      <c r="C38" s="7">
        <v>1853716.08</v>
      </c>
      <c r="D38" s="7">
        <v>1675043</v>
      </c>
      <c r="E38" s="7">
        <v>1811828</v>
      </c>
      <c r="F38" s="7">
        <v>1811828</v>
      </c>
      <c r="G38" s="7">
        <v>1856637</v>
      </c>
      <c r="H38" s="7">
        <v>2063259</v>
      </c>
      <c r="I38" s="7">
        <v>1763259</v>
      </c>
      <c r="J38" s="7">
        <v>1957368</v>
      </c>
      <c r="K38" s="7">
        <v>2168659</v>
      </c>
      <c r="L38" s="7">
        <v>1092366</v>
      </c>
      <c r="M38" s="7">
        <v>1006087</v>
      </c>
    </row>
    <row r="39" spans="1:13" ht="38.25">
      <c r="A39" s="8" t="str">
        <f>"5.1"</f>
        <v>5.1</v>
      </c>
      <c r="B39" s="9" t="s">
        <v>48</v>
      </c>
      <c r="C39" s="10">
        <v>1853716.08</v>
      </c>
      <c r="D39" s="10">
        <v>1675043</v>
      </c>
      <c r="E39" s="10">
        <v>1811828</v>
      </c>
      <c r="F39" s="10">
        <v>1811828</v>
      </c>
      <c r="G39" s="10">
        <v>1856637</v>
      </c>
      <c r="H39" s="10">
        <v>2063259</v>
      </c>
      <c r="I39" s="10">
        <v>1763259</v>
      </c>
      <c r="J39" s="10">
        <v>1957368</v>
      </c>
      <c r="K39" s="10">
        <v>2168659</v>
      </c>
      <c r="L39" s="10">
        <v>1092366</v>
      </c>
      <c r="M39" s="10">
        <v>1006087</v>
      </c>
    </row>
    <row r="40" spans="1:13" ht="51">
      <c r="A40" s="8" t="str">
        <f>"5.1.1"</f>
        <v>5.1.1</v>
      </c>
      <c r="B40" s="9" t="s">
        <v>49</v>
      </c>
      <c r="C40" s="10">
        <v>395680.08</v>
      </c>
      <c r="D40" s="10">
        <v>247543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ht="38.25">
      <c r="A41" s="8" t="s">
        <v>50</v>
      </c>
      <c r="B41" s="9" t="s">
        <v>51</v>
      </c>
      <c r="C41" s="10">
        <v>395680.08</v>
      </c>
      <c r="D41" s="10">
        <v>247543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38.25">
      <c r="A42" s="8" t="s">
        <v>52</v>
      </c>
      <c r="B42" s="9" t="s">
        <v>53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38.25">
      <c r="A43" s="8" t="s">
        <v>54</v>
      </c>
      <c r="B43" s="9" t="s">
        <v>55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25.5" customHeight="1">
      <c r="A44" s="8" t="str">
        <f>"5.2"</f>
        <v>5.2</v>
      </c>
      <c r="B44" s="9" t="s">
        <v>56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s="4" customFormat="1" ht="25.5" customHeight="1">
      <c r="A45" s="5">
        <v>6</v>
      </c>
      <c r="B45" s="6" t="s">
        <v>57</v>
      </c>
      <c r="C45" s="7">
        <v>14447407</v>
      </c>
      <c r="D45" s="7">
        <v>12772364</v>
      </c>
      <c r="E45" s="7">
        <v>11907635</v>
      </c>
      <c r="F45" s="7">
        <v>11907635</v>
      </c>
      <c r="G45" s="7">
        <v>10050998</v>
      </c>
      <c r="H45" s="7">
        <v>7987739</v>
      </c>
      <c r="I45" s="7">
        <v>6224480</v>
      </c>
      <c r="J45" s="7">
        <v>4267112</v>
      </c>
      <c r="K45" s="7">
        <v>2098453</v>
      </c>
      <c r="L45" s="7">
        <v>1006087</v>
      </c>
      <c r="M45" s="7">
        <v>0</v>
      </c>
    </row>
    <row r="46" spans="1:13" s="4" customFormat="1" ht="76.5">
      <c r="A46" s="5">
        <v>7</v>
      </c>
      <c r="B46" s="6" t="s">
        <v>58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s="4" customFormat="1" ht="25.5">
      <c r="A47" s="5">
        <v>8</v>
      </c>
      <c r="B47" s="6" t="s">
        <v>59</v>
      </c>
      <c r="C47" s="12" t="s">
        <v>119</v>
      </c>
      <c r="D47" s="12" t="s">
        <v>119</v>
      </c>
      <c r="E47" s="12" t="s">
        <v>119</v>
      </c>
      <c r="F47" s="12" t="s">
        <v>119</v>
      </c>
      <c r="G47" s="12" t="s">
        <v>119</v>
      </c>
      <c r="H47" s="12" t="s">
        <v>119</v>
      </c>
      <c r="I47" s="12" t="s">
        <v>119</v>
      </c>
      <c r="J47" s="12" t="s">
        <v>119</v>
      </c>
      <c r="K47" s="12" t="s">
        <v>119</v>
      </c>
      <c r="L47" s="12" t="s">
        <v>119</v>
      </c>
      <c r="M47" s="12" t="s">
        <v>119</v>
      </c>
    </row>
    <row r="48" spans="1:13" ht="25.5">
      <c r="A48" s="8" t="str">
        <f>"8.1"</f>
        <v>8.1</v>
      </c>
      <c r="B48" s="9" t="s">
        <v>60</v>
      </c>
      <c r="C48" s="10">
        <v>2684519.36</v>
      </c>
      <c r="D48" s="10">
        <v>5404715.34</v>
      </c>
      <c r="E48" s="10">
        <v>1413897.01</v>
      </c>
      <c r="F48" s="10">
        <v>4316186.87</v>
      </c>
      <c r="G48" s="10">
        <v>2920561.12</v>
      </c>
      <c r="H48" s="10">
        <v>3813259</v>
      </c>
      <c r="I48" s="10">
        <v>4013259</v>
      </c>
      <c r="J48" s="10">
        <v>3107368</v>
      </c>
      <c r="K48" s="10">
        <v>3318659</v>
      </c>
      <c r="L48" s="10">
        <v>3042366</v>
      </c>
      <c r="M48" s="10">
        <v>2856087</v>
      </c>
    </row>
    <row r="49" spans="1:13" ht="38.25">
      <c r="A49" s="8" t="str">
        <f>"8.2"</f>
        <v>8.2</v>
      </c>
      <c r="B49" s="9" t="s">
        <v>61</v>
      </c>
      <c r="C49" s="10">
        <v>4476745.82</v>
      </c>
      <c r="D49" s="10">
        <v>7132970.27</v>
      </c>
      <c r="E49" s="10">
        <v>3736728.66</v>
      </c>
      <c r="F49" s="10">
        <v>6639018.52</v>
      </c>
      <c r="G49" s="10">
        <v>5363676.17</v>
      </c>
      <c r="H49" s="10">
        <v>3813259</v>
      </c>
      <c r="I49" s="10">
        <v>4013259</v>
      </c>
      <c r="J49" s="10">
        <v>3107368</v>
      </c>
      <c r="K49" s="10">
        <v>3318659</v>
      </c>
      <c r="L49" s="10">
        <v>3042366</v>
      </c>
      <c r="M49" s="10">
        <v>2856087</v>
      </c>
    </row>
    <row r="50" spans="1:13" s="4" customFormat="1" ht="25.5" customHeight="1">
      <c r="A50" s="5">
        <v>9</v>
      </c>
      <c r="B50" s="6" t="s">
        <v>62</v>
      </c>
      <c r="C50" s="12" t="s">
        <v>119</v>
      </c>
      <c r="D50" s="12" t="s">
        <v>119</v>
      </c>
      <c r="E50" s="12" t="s">
        <v>119</v>
      </c>
      <c r="F50" s="12" t="s">
        <v>119</v>
      </c>
      <c r="G50" s="12" t="s">
        <v>119</v>
      </c>
      <c r="H50" s="12" t="s">
        <v>119</v>
      </c>
      <c r="I50" s="12" t="s">
        <v>119</v>
      </c>
      <c r="J50" s="12" t="s">
        <v>119</v>
      </c>
      <c r="K50" s="12" t="s">
        <v>119</v>
      </c>
      <c r="L50" s="12" t="s">
        <v>119</v>
      </c>
      <c r="M50" s="12" t="s">
        <v>119</v>
      </c>
    </row>
    <row r="51" spans="1:13" ht="89.25">
      <c r="A51" s="8" t="str">
        <f>"9.1"</f>
        <v>9.1</v>
      </c>
      <c r="B51" s="9" t="s">
        <v>63</v>
      </c>
      <c r="C51" s="13">
        <v>0.0853</v>
      </c>
      <c r="D51" s="13">
        <v>0.0694</v>
      </c>
      <c r="E51" s="13">
        <v>0.0709</v>
      </c>
      <c r="F51" s="13">
        <v>0.0626</v>
      </c>
      <c r="G51" s="13">
        <v>0.0613</v>
      </c>
      <c r="H51" s="13">
        <v>0.0792</v>
      </c>
      <c r="I51" s="13">
        <v>0.0665</v>
      </c>
      <c r="J51" s="13">
        <v>0.0737</v>
      </c>
      <c r="K51" s="13">
        <v>0.078</v>
      </c>
      <c r="L51" s="13">
        <v>0.0379</v>
      </c>
      <c r="M51" s="13">
        <v>0.0336</v>
      </c>
    </row>
    <row r="52" spans="1:13" ht="89.25">
      <c r="A52" s="8" t="str">
        <f>"9.2"</f>
        <v>9.2</v>
      </c>
      <c r="B52" s="9" t="s">
        <v>64</v>
      </c>
      <c r="C52" s="13">
        <v>0.0719</v>
      </c>
      <c r="D52" s="13">
        <v>0.0618</v>
      </c>
      <c r="E52" s="13">
        <v>0.0709</v>
      </c>
      <c r="F52" s="13">
        <v>0.0626</v>
      </c>
      <c r="G52" s="13">
        <v>0.0613</v>
      </c>
      <c r="H52" s="13">
        <v>0.0792</v>
      </c>
      <c r="I52" s="13">
        <v>0.0665</v>
      </c>
      <c r="J52" s="13">
        <v>0.0737</v>
      </c>
      <c r="K52" s="13">
        <v>0.078</v>
      </c>
      <c r="L52" s="13">
        <v>0.0379</v>
      </c>
      <c r="M52" s="13">
        <v>0.0336</v>
      </c>
    </row>
    <row r="53" spans="1:13" ht="76.5">
      <c r="A53" s="8" t="str">
        <f>"9.3"</f>
        <v>9.3</v>
      </c>
      <c r="B53" s="9" t="s">
        <v>65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4" spans="1:13" ht="33" customHeight="1">
      <c r="A54" s="5" t="s">
        <v>0</v>
      </c>
      <c r="B54" s="5" t="s">
        <v>1</v>
      </c>
      <c r="C54" s="5" t="s">
        <v>2</v>
      </c>
      <c r="D54" s="5" t="s">
        <v>3</v>
      </c>
      <c r="E54" s="5" t="s">
        <v>4</v>
      </c>
      <c r="F54" s="5" t="s">
        <v>5</v>
      </c>
      <c r="G54" s="5" t="s">
        <v>6</v>
      </c>
      <c r="H54" s="5" t="s">
        <v>7</v>
      </c>
      <c r="I54" s="5" t="s">
        <v>8</v>
      </c>
      <c r="J54" s="5" t="s">
        <v>9</v>
      </c>
      <c r="K54" s="5" t="s">
        <v>10</v>
      </c>
      <c r="L54" s="5" t="s">
        <v>11</v>
      </c>
      <c r="M54" s="5" t="s">
        <v>12</v>
      </c>
    </row>
    <row r="55" spans="1:13" ht="89.25">
      <c r="A55" s="8" t="str">
        <f>"9.4"</f>
        <v>9.4</v>
      </c>
      <c r="B55" s="9" t="s">
        <v>66</v>
      </c>
      <c r="C55" s="13">
        <v>0.0719</v>
      </c>
      <c r="D55" s="13">
        <v>0.0618</v>
      </c>
      <c r="E55" s="13">
        <v>0.0709</v>
      </c>
      <c r="F55" s="13">
        <v>0.0626</v>
      </c>
      <c r="G55" s="13">
        <v>0.0613</v>
      </c>
      <c r="H55" s="13">
        <v>0.0792</v>
      </c>
      <c r="I55" s="13">
        <v>0.0665</v>
      </c>
      <c r="J55" s="13">
        <v>0.0737</v>
      </c>
      <c r="K55" s="13">
        <v>0.078</v>
      </c>
      <c r="L55" s="13">
        <v>0.0379</v>
      </c>
      <c r="M55" s="13">
        <v>0.0336</v>
      </c>
    </row>
    <row r="56" spans="1:13" ht="63.75">
      <c r="A56" s="8" t="str">
        <f>"9.5"</f>
        <v>9.5</v>
      </c>
      <c r="B56" s="9" t="s">
        <v>67</v>
      </c>
      <c r="C56" s="13">
        <v>0.1138</v>
      </c>
      <c r="D56" s="13">
        <v>0.1945</v>
      </c>
      <c r="E56" s="13">
        <v>0.0941</v>
      </c>
      <c r="F56" s="13">
        <v>0.1674</v>
      </c>
      <c r="G56" s="13">
        <v>0.1305</v>
      </c>
      <c r="H56" s="13">
        <v>0.1396</v>
      </c>
      <c r="I56" s="13">
        <v>0.1395</v>
      </c>
      <c r="J56" s="13">
        <v>0.1183</v>
      </c>
      <c r="K56" s="13">
        <v>0.1265</v>
      </c>
      <c r="L56" s="13">
        <v>0.1003</v>
      </c>
      <c r="M56" s="13">
        <v>0.0965</v>
      </c>
    </row>
    <row r="57" spans="1:13" ht="89.25">
      <c r="A57" s="8" t="str">
        <f>"9.6"</f>
        <v>9.6</v>
      </c>
      <c r="B57" s="9" t="s">
        <v>68</v>
      </c>
      <c r="C57" s="13">
        <v>0</v>
      </c>
      <c r="D57" s="13">
        <v>0</v>
      </c>
      <c r="E57" s="13">
        <v>0</v>
      </c>
      <c r="F57" s="13">
        <v>0</v>
      </c>
      <c r="G57" s="13">
        <v>0.1341</v>
      </c>
      <c r="H57" s="13">
        <v>0.1397</v>
      </c>
      <c r="I57" s="13">
        <v>0.1214</v>
      </c>
      <c r="J57" s="13">
        <v>0.1365</v>
      </c>
      <c r="K57" s="13">
        <v>0.1325</v>
      </c>
      <c r="L57" s="13">
        <v>0.1281</v>
      </c>
      <c r="M57" s="13">
        <v>0.115</v>
      </c>
    </row>
    <row r="58" spans="1:13" ht="89.25">
      <c r="A58" s="8" t="str">
        <f>"9.6.1"</f>
        <v>9.6.1</v>
      </c>
      <c r="B58" s="9" t="s">
        <v>69</v>
      </c>
      <c r="C58" s="13">
        <v>0</v>
      </c>
      <c r="D58" s="13">
        <v>0</v>
      </c>
      <c r="E58" s="13">
        <v>0</v>
      </c>
      <c r="F58" s="13">
        <v>0</v>
      </c>
      <c r="G58" s="13">
        <v>0.1586</v>
      </c>
      <c r="H58" s="13">
        <v>0.1641</v>
      </c>
      <c r="I58" s="13">
        <v>0.1458</v>
      </c>
      <c r="J58" s="13">
        <v>0.1365</v>
      </c>
      <c r="K58" s="13">
        <v>0.1325</v>
      </c>
      <c r="L58" s="13">
        <v>0.1281</v>
      </c>
      <c r="M58" s="13">
        <v>0.115</v>
      </c>
    </row>
    <row r="59" spans="1:13" ht="102">
      <c r="A59" s="8" t="str">
        <f>"9.7"</f>
        <v>9.7</v>
      </c>
      <c r="B59" s="9" t="s">
        <v>70</v>
      </c>
      <c r="C59" s="11" t="s">
        <v>120</v>
      </c>
      <c r="D59" s="11" t="s">
        <v>120</v>
      </c>
      <c r="E59" s="11" t="s">
        <v>120</v>
      </c>
      <c r="F59" s="11" t="s">
        <v>120</v>
      </c>
      <c r="G59" s="11" t="s">
        <v>120</v>
      </c>
      <c r="H59" s="11" t="s">
        <v>120</v>
      </c>
      <c r="I59" s="11" t="s">
        <v>120</v>
      </c>
      <c r="J59" s="11" t="s">
        <v>120</v>
      </c>
      <c r="K59" s="11" t="s">
        <v>120</v>
      </c>
      <c r="L59" s="11" t="s">
        <v>120</v>
      </c>
      <c r="M59" s="11" t="s">
        <v>120</v>
      </c>
    </row>
    <row r="60" spans="1:13" ht="102">
      <c r="A60" s="8" t="str">
        <f>"9.7.1"</f>
        <v>9.7.1</v>
      </c>
      <c r="B60" s="9" t="s">
        <v>71</v>
      </c>
      <c r="C60" s="11" t="s">
        <v>120</v>
      </c>
      <c r="D60" s="11" t="s">
        <v>120</v>
      </c>
      <c r="E60" s="11" t="s">
        <v>120</v>
      </c>
      <c r="F60" s="11" t="s">
        <v>120</v>
      </c>
      <c r="G60" s="11" t="s">
        <v>120</v>
      </c>
      <c r="H60" s="11" t="s">
        <v>120</v>
      </c>
      <c r="I60" s="11" t="s">
        <v>120</v>
      </c>
      <c r="J60" s="11" t="s">
        <v>120</v>
      </c>
      <c r="K60" s="11" t="s">
        <v>120</v>
      </c>
      <c r="L60" s="11" t="s">
        <v>120</v>
      </c>
      <c r="M60" s="11" t="s">
        <v>120</v>
      </c>
    </row>
    <row r="61" spans="1:13" s="4" customFormat="1" ht="25.5">
      <c r="A61" s="5">
        <v>10</v>
      </c>
      <c r="B61" s="6" t="s">
        <v>72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2063259</v>
      </c>
      <c r="I61" s="7">
        <v>1763259</v>
      </c>
      <c r="J61" s="7">
        <v>1957368</v>
      </c>
      <c r="K61" s="7">
        <v>2168659</v>
      </c>
      <c r="L61" s="7">
        <v>1092366</v>
      </c>
      <c r="M61" s="7">
        <v>1006087</v>
      </c>
    </row>
    <row r="62" spans="1:13" ht="25.5">
      <c r="A62" s="8" t="str">
        <f>"10.1"</f>
        <v>10.1</v>
      </c>
      <c r="B62" s="9" t="s">
        <v>73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2063259</v>
      </c>
      <c r="I62" s="10">
        <v>1763259</v>
      </c>
      <c r="J62" s="10">
        <v>1957368</v>
      </c>
      <c r="K62" s="10">
        <v>2168659</v>
      </c>
      <c r="L62" s="10">
        <v>1092366</v>
      </c>
      <c r="M62" s="10">
        <v>1006087</v>
      </c>
    </row>
    <row r="63" spans="1:13" s="4" customFormat="1" ht="25.5">
      <c r="A63" s="5">
        <v>11</v>
      </c>
      <c r="B63" s="6" t="s">
        <v>74</v>
      </c>
      <c r="C63" s="12" t="s">
        <v>119</v>
      </c>
      <c r="D63" s="12" t="s">
        <v>119</v>
      </c>
      <c r="E63" s="12" t="s">
        <v>119</v>
      </c>
      <c r="F63" s="12" t="s">
        <v>119</v>
      </c>
      <c r="G63" s="12" t="s">
        <v>119</v>
      </c>
      <c r="H63" s="12" t="s">
        <v>119</v>
      </c>
      <c r="I63" s="12" t="s">
        <v>119</v>
      </c>
      <c r="J63" s="12" t="s">
        <v>119</v>
      </c>
      <c r="K63" s="12" t="s">
        <v>119</v>
      </c>
      <c r="L63" s="12" t="s">
        <v>119</v>
      </c>
      <c r="M63" s="12" t="s">
        <v>119</v>
      </c>
    </row>
    <row r="64" spans="1:13" ht="25.5">
      <c r="A64" s="8" t="str">
        <f>"11.1"</f>
        <v>11.1</v>
      </c>
      <c r="B64" s="9" t="s">
        <v>75</v>
      </c>
      <c r="C64" s="10">
        <v>9640435.07</v>
      </c>
      <c r="D64" s="10">
        <v>10487949.08</v>
      </c>
      <c r="E64" s="10">
        <v>11599003.3</v>
      </c>
      <c r="F64" s="10">
        <v>11180233.97</v>
      </c>
      <c r="G64" s="10">
        <v>12120981.81</v>
      </c>
      <c r="H64" s="10">
        <v>11270000</v>
      </c>
      <c r="I64" s="10">
        <v>11270000</v>
      </c>
      <c r="J64" s="10">
        <v>11270000</v>
      </c>
      <c r="K64" s="10">
        <v>11300000</v>
      </c>
      <c r="L64" s="10">
        <v>11300000</v>
      </c>
      <c r="M64" s="10">
        <v>11500000</v>
      </c>
    </row>
    <row r="65" spans="1:13" ht="38.25">
      <c r="A65" s="8" t="str">
        <f>"11.2"</f>
        <v>11.2</v>
      </c>
      <c r="B65" s="9" t="s">
        <v>76</v>
      </c>
      <c r="C65" s="10">
        <v>3329479.49</v>
      </c>
      <c r="D65" s="10">
        <v>3464205.73</v>
      </c>
      <c r="E65" s="10">
        <v>3814018.24</v>
      </c>
      <c r="F65" s="10">
        <v>3618564.88</v>
      </c>
      <c r="G65" s="10">
        <v>4185511</v>
      </c>
      <c r="H65" s="10">
        <v>3650000</v>
      </c>
      <c r="I65" s="10">
        <v>3650000</v>
      </c>
      <c r="J65" s="10">
        <v>3700000</v>
      </c>
      <c r="K65" s="10">
        <v>3700000</v>
      </c>
      <c r="L65" s="10">
        <v>3800000</v>
      </c>
      <c r="M65" s="10">
        <v>3800000</v>
      </c>
    </row>
    <row r="66" spans="1:13" ht="25.5">
      <c r="A66" s="8" t="str">
        <f>"11.3"</f>
        <v>11.3</v>
      </c>
      <c r="B66" s="9" t="s">
        <v>77</v>
      </c>
      <c r="C66" s="10">
        <v>0</v>
      </c>
      <c r="D66" s="10">
        <v>1018031.04</v>
      </c>
      <c r="E66" s="10">
        <v>2091838.6</v>
      </c>
      <c r="F66" s="10">
        <v>2467702.95</v>
      </c>
      <c r="G66" s="10">
        <v>4545797.59</v>
      </c>
      <c r="H66" s="10">
        <v>2202000</v>
      </c>
      <c r="I66" s="10">
        <v>2000000</v>
      </c>
      <c r="J66" s="10">
        <v>0</v>
      </c>
      <c r="K66" s="10">
        <v>0</v>
      </c>
      <c r="L66" s="10">
        <v>0</v>
      </c>
      <c r="M66" s="10">
        <v>0</v>
      </c>
    </row>
    <row r="67" spans="1:13" ht="25.5" customHeight="1">
      <c r="A67" s="8" t="str">
        <f>"11.3.1"</f>
        <v>11.3.1</v>
      </c>
      <c r="B67" s="9" t="s">
        <v>78</v>
      </c>
      <c r="C67" s="10">
        <v>0</v>
      </c>
      <c r="D67" s="10">
        <v>115110.87</v>
      </c>
      <c r="E67" s="10">
        <v>164630.24</v>
      </c>
      <c r="F67" s="10">
        <v>147599.93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ht="25.5" customHeight="1">
      <c r="A68" s="8" t="str">
        <f>"11.3.2"</f>
        <v>11.3.2</v>
      </c>
      <c r="B68" s="9" t="s">
        <v>79</v>
      </c>
      <c r="C68" s="10">
        <v>0</v>
      </c>
      <c r="D68" s="10">
        <v>902920.17</v>
      </c>
      <c r="E68" s="10">
        <v>1927208.36</v>
      </c>
      <c r="F68" s="10">
        <v>2320103.02</v>
      </c>
      <c r="G68" s="10">
        <v>4545797.59</v>
      </c>
      <c r="H68" s="10">
        <v>2202000</v>
      </c>
      <c r="I68" s="10">
        <v>2000000</v>
      </c>
      <c r="J68" s="10">
        <v>0</v>
      </c>
      <c r="K68" s="10">
        <v>0</v>
      </c>
      <c r="L68" s="10">
        <v>0</v>
      </c>
      <c r="M68" s="10">
        <v>0</v>
      </c>
    </row>
    <row r="69" spans="1:13" ht="25.5" customHeight="1">
      <c r="A69" s="8" t="str">
        <f>"11.4"</f>
        <v>11.4</v>
      </c>
      <c r="B69" s="9" t="s">
        <v>80</v>
      </c>
      <c r="C69" s="10">
        <v>0</v>
      </c>
      <c r="D69" s="10">
        <v>0</v>
      </c>
      <c r="E69" s="10">
        <v>705952</v>
      </c>
      <c r="F69" s="10">
        <v>705952</v>
      </c>
      <c r="G69" s="10">
        <v>3183835</v>
      </c>
      <c r="H69" s="10">
        <v>2202000</v>
      </c>
      <c r="I69" s="10">
        <v>2000000</v>
      </c>
      <c r="J69" s="10">
        <v>0</v>
      </c>
      <c r="K69" s="10">
        <v>0</v>
      </c>
      <c r="L69" s="10">
        <v>0</v>
      </c>
      <c r="M69" s="10">
        <v>0</v>
      </c>
    </row>
    <row r="70" spans="1:13" ht="25.5" customHeight="1">
      <c r="A70" s="8" t="str">
        <f>"11.5"</f>
        <v>11.5</v>
      </c>
      <c r="B70" s="9" t="s">
        <v>81</v>
      </c>
      <c r="C70" s="10">
        <v>0</v>
      </c>
      <c r="D70" s="10">
        <v>0</v>
      </c>
      <c r="E70" s="10">
        <v>8461756.36</v>
      </c>
      <c r="F70" s="10">
        <v>8461756.36</v>
      </c>
      <c r="G70" s="10">
        <v>6427766.08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</row>
    <row r="71" spans="1:13" ht="25.5" customHeight="1">
      <c r="A71" s="8" t="str">
        <f>"11.6"</f>
        <v>11.6</v>
      </c>
      <c r="B71" s="9" t="s">
        <v>82</v>
      </c>
      <c r="C71" s="10">
        <v>693474.49</v>
      </c>
      <c r="D71" s="10">
        <v>0</v>
      </c>
      <c r="E71" s="10">
        <v>400000</v>
      </c>
      <c r="F71" s="10">
        <v>400000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s="4" customFormat="1" ht="51">
      <c r="A72" s="5">
        <v>12</v>
      </c>
      <c r="B72" s="6" t="s">
        <v>83</v>
      </c>
      <c r="C72" s="12" t="s">
        <v>119</v>
      </c>
      <c r="D72" s="12" t="s">
        <v>119</v>
      </c>
      <c r="E72" s="12" t="s">
        <v>119</v>
      </c>
      <c r="F72" s="12" t="s">
        <v>119</v>
      </c>
      <c r="G72" s="12" t="s">
        <v>119</v>
      </c>
      <c r="H72" s="12" t="s">
        <v>119</v>
      </c>
      <c r="I72" s="12" t="s">
        <v>119</v>
      </c>
      <c r="J72" s="12" t="s">
        <v>119</v>
      </c>
      <c r="K72" s="12" t="s">
        <v>119</v>
      </c>
      <c r="L72" s="12" t="s">
        <v>119</v>
      </c>
      <c r="M72" s="12" t="s">
        <v>119</v>
      </c>
    </row>
    <row r="73" spans="1:13" s="4" customFormat="1" ht="26.25" customHeight="1">
      <c r="A73" s="5" t="s">
        <v>0</v>
      </c>
      <c r="B73" s="5" t="s">
        <v>1</v>
      </c>
      <c r="C73" s="5" t="s">
        <v>2</v>
      </c>
      <c r="D73" s="5" t="s">
        <v>3</v>
      </c>
      <c r="E73" s="5" t="s">
        <v>4</v>
      </c>
      <c r="F73" s="5" t="s">
        <v>5</v>
      </c>
      <c r="G73" s="5" t="s">
        <v>6</v>
      </c>
      <c r="H73" s="5" t="s">
        <v>7</v>
      </c>
      <c r="I73" s="5" t="s">
        <v>8</v>
      </c>
      <c r="J73" s="5" t="s">
        <v>9</v>
      </c>
      <c r="K73" s="5" t="s">
        <v>10</v>
      </c>
      <c r="L73" s="5" t="s">
        <v>11</v>
      </c>
      <c r="M73" s="5" t="s">
        <v>12</v>
      </c>
    </row>
    <row r="74" spans="1:13" ht="51">
      <c r="A74" s="8" t="str">
        <f>"12.1"</f>
        <v>12.1</v>
      </c>
      <c r="B74" s="9" t="s">
        <v>84</v>
      </c>
      <c r="C74" s="10">
        <v>274065.79</v>
      </c>
      <c r="D74" s="10">
        <v>119063.6</v>
      </c>
      <c r="E74" s="10">
        <v>138635.56</v>
      </c>
      <c r="F74" s="10">
        <v>101939.33</v>
      </c>
      <c r="G74" s="10">
        <v>28192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</row>
    <row r="75" spans="1:13" ht="25.5">
      <c r="A75" s="8" t="str">
        <f>"12.1.1"</f>
        <v>12.1.1</v>
      </c>
      <c r="B75" s="9" t="s">
        <v>85</v>
      </c>
      <c r="C75" s="10">
        <v>274065.79</v>
      </c>
      <c r="D75" s="10">
        <v>119063.6</v>
      </c>
      <c r="E75" s="10">
        <v>138635.56</v>
      </c>
      <c r="F75" s="10">
        <v>101939.33</v>
      </c>
      <c r="G75" s="10">
        <v>28192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</row>
    <row r="76" spans="1:13" ht="51">
      <c r="A76" s="8" t="s">
        <v>86</v>
      </c>
      <c r="B76" s="9" t="s">
        <v>87</v>
      </c>
      <c r="C76" s="10">
        <v>274065.79</v>
      </c>
      <c r="D76" s="10">
        <v>119063.6</v>
      </c>
      <c r="E76" s="10">
        <v>138635.56</v>
      </c>
      <c r="F76" s="10">
        <v>101939.33</v>
      </c>
      <c r="G76" s="10">
        <v>28192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</row>
    <row r="77" spans="1:13" ht="51">
      <c r="A77" s="8" t="str">
        <f>"12.2"</f>
        <v>12.2</v>
      </c>
      <c r="B77" s="9" t="s">
        <v>88</v>
      </c>
      <c r="C77" s="10">
        <v>855419</v>
      </c>
      <c r="D77" s="10">
        <v>390818</v>
      </c>
      <c r="E77" s="10">
        <v>1129347.63</v>
      </c>
      <c r="F77" s="10">
        <v>1115976.75</v>
      </c>
      <c r="G77" s="10">
        <v>2569921.34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</row>
    <row r="78" spans="1:13" ht="25.5">
      <c r="A78" s="8" t="str">
        <f>"12.2.1"</f>
        <v>12.2.1</v>
      </c>
      <c r="B78" s="9" t="s">
        <v>89</v>
      </c>
      <c r="C78" s="10">
        <v>855419</v>
      </c>
      <c r="D78" s="10">
        <v>390818</v>
      </c>
      <c r="E78" s="10">
        <v>1129347.63</v>
      </c>
      <c r="F78" s="10">
        <v>1115976.75</v>
      </c>
      <c r="G78" s="10">
        <v>2569921.34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</row>
    <row r="79" spans="1:13" ht="51">
      <c r="A79" s="8" t="s">
        <v>90</v>
      </c>
      <c r="B79" s="9" t="s">
        <v>91</v>
      </c>
      <c r="C79" s="10">
        <v>855419</v>
      </c>
      <c r="D79" s="10">
        <v>390818</v>
      </c>
      <c r="E79" s="10">
        <v>1129347.63</v>
      </c>
      <c r="F79" s="10">
        <v>1115976.75</v>
      </c>
      <c r="G79" s="10">
        <v>2569921.34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</row>
    <row r="80" spans="1:13" ht="51">
      <c r="A80" s="8" t="str">
        <f>"12.3"</f>
        <v>12.3</v>
      </c>
      <c r="B80" s="9" t="s">
        <v>92</v>
      </c>
      <c r="C80" s="10">
        <v>310421.76</v>
      </c>
      <c r="D80" s="10">
        <v>127784.16</v>
      </c>
      <c r="E80" s="10">
        <v>164630.24</v>
      </c>
      <c r="F80" s="10">
        <v>147599.93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</row>
    <row r="81" spans="1:13" ht="25.5">
      <c r="A81" s="8" t="str">
        <f>"12.3.1"</f>
        <v>12.3.1</v>
      </c>
      <c r="B81" s="9" t="s">
        <v>93</v>
      </c>
      <c r="C81" s="10">
        <v>296681.69</v>
      </c>
      <c r="D81" s="10">
        <v>108266.12</v>
      </c>
      <c r="E81" s="10">
        <v>132145.84</v>
      </c>
      <c r="F81" s="10">
        <v>132670.99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</row>
    <row r="82" spans="1:13" ht="63.75">
      <c r="A82" s="8" t="str">
        <f>"12.3.2"</f>
        <v>12.3.2</v>
      </c>
      <c r="B82" s="9" t="s">
        <v>94</v>
      </c>
      <c r="C82" s="10">
        <v>296681.69</v>
      </c>
      <c r="D82" s="10">
        <v>108266.12</v>
      </c>
      <c r="E82" s="10">
        <v>132145.84</v>
      </c>
      <c r="F82" s="10">
        <v>132670.99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</row>
    <row r="83" spans="1:13" ht="51">
      <c r="A83" s="8" t="str">
        <f>"12.4"</f>
        <v>12.4</v>
      </c>
      <c r="B83" s="9" t="s">
        <v>95</v>
      </c>
      <c r="C83" s="10">
        <v>2130860.39</v>
      </c>
      <c r="D83" s="10">
        <v>277722.94</v>
      </c>
      <c r="E83" s="10">
        <v>1857208.36</v>
      </c>
      <c r="F83" s="10">
        <v>2320103.02</v>
      </c>
      <c r="G83" s="10">
        <v>3763797.59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</row>
    <row r="84" spans="1:13" ht="25.5">
      <c r="A84" s="8" t="str">
        <f>"12.4.1"</f>
        <v>12.4.1</v>
      </c>
      <c r="B84" s="9" t="s">
        <v>96</v>
      </c>
      <c r="C84" s="10">
        <v>1036537.49</v>
      </c>
      <c r="D84" s="10">
        <v>168275</v>
      </c>
      <c r="E84" s="10">
        <v>1104347.63</v>
      </c>
      <c r="F84" s="10">
        <v>916470.94</v>
      </c>
      <c r="G84" s="10">
        <v>2724533.19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</row>
    <row r="85" spans="1:13" ht="63.75">
      <c r="A85" s="8" t="str">
        <f>"12.4.2"</f>
        <v>12.4.2</v>
      </c>
      <c r="B85" s="9" t="s">
        <v>97</v>
      </c>
      <c r="C85" s="10">
        <v>1036537.49</v>
      </c>
      <c r="D85" s="10">
        <v>168275</v>
      </c>
      <c r="E85" s="10">
        <v>1104347.63</v>
      </c>
      <c r="F85" s="10">
        <v>916470.94</v>
      </c>
      <c r="G85" s="10">
        <v>2724553.19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</row>
    <row r="86" spans="1:13" ht="76.5">
      <c r="A86" s="8" t="str">
        <f>"12.5"</f>
        <v>12.5</v>
      </c>
      <c r="B86" s="9" t="s">
        <v>98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</row>
    <row r="87" spans="1:13" ht="25.5">
      <c r="A87" s="8" t="str">
        <f>"12.5.1"</f>
        <v>12.5.1</v>
      </c>
      <c r="B87" s="9" t="s">
        <v>99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</row>
    <row r="88" spans="1:13" ht="76.5">
      <c r="A88" s="8" t="str">
        <f>"12.6"</f>
        <v>12.6</v>
      </c>
      <c r="B88" s="9" t="s">
        <v>100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</row>
    <row r="89" spans="1:13" ht="25.5">
      <c r="A89" s="8" t="str">
        <f>"12.6.1"</f>
        <v>12.6.1</v>
      </c>
      <c r="B89" s="9" t="s">
        <v>99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</row>
    <row r="90" spans="1:13" ht="89.25">
      <c r="A90" s="8" t="str">
        <f>"12.7"</f>
        <v>12.7</v>
      </c>
      <c r="B90" s="9" t="s">
        <v>101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</row>
    <row r="91" spans="1:13" ht="25.5">
      <c r="A91" s="8" t="str">
        <f>"12.7.1"</f>
        <v>12.7.1</v>
      </c>
      <c r="B91" s="9" t="s">
        <v>99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</row>
    <row r="92" spans="1:13" ht="36" customHeight="1">
      <c r="A92" s="5" t="s">
        <v>0</v>
      </c>
      <c r="B92" s="5" t="s">
        <v>1</v>
      </c>
      <c r="C92" s="5" t="s">
        <v>2</v>
      </c>
      <c r="D92" s="5" t="s">
        <v>3</v>
      </c>
      <c r="E92" s="5" t="s">
        <v>4</v>
      </c>
      <c r="F92" s="5" t="s">
        <v>5</v>
      </c>
      <c r="G92" s="5" t="s">
        <v>6</v>
      </c>
      <c r="H92" s="5" t="s">
        <v>7</v>
      </c>
      <c r="I92" s="5" t="s">
        <v>8</v>
      </c>
      <c r="J92" s="5" t="s">
        <v>9</v>
      </c>
      <c r="K92" s="5" t="s">
        <v>10</v>
      </c>
      <c r="L92" s="5" t="s">
        <v>11</v>
      </c>
      <c r="M92" s="5" t="s">
        <v>12</v>
      </c>
    </row>
    <row r="93" spans="1:13" ht="89.25">
      <c r="A93" s="8" t="str">
        <f>"12.8"</f>
        <v>12.8</v>
      </c>
      <c r="B93" s="9" t="s">
        <v>102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spans="1:13" ht="25.5">
      <c r="A94" s="8" t="str">
        <f>"12.8.1"</f>
        <v>12.8.1</v>
      </c>
      <c r="B94" s="9" t="s">
        <v>99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</row>
    <row r="95" spans="1:13" s="4" customFormat="1" ht="51">
      <c r="A95" s="5">
        <v>13</v>
      </c>
      <c r="B95" s="6" t="s">
        <v>103</v>
      </c>
      <c r="C95" s="12" t="s">
        <v>119</v>
      </c>
      <c r="D95" s="12" t="s">
        <v>119</v>
      </c>
      <c r="E95" s="12" t="s">
        <v>119</v>
      </c>
      <c r="F95" s="12" t="s">
        <v>119</v>
      </c>
      <c r="G95" s="12" t="s">
        <v>119</v>
      </c>
      <c r="H95" s="12" t="s">
        <v>119</v>
      </c>
      <c r="I95" s="12" t="s">
        <v>119</v>
      </c>
      <c r="J95" s="12" t="s">
        <v>119</v>
      </c>
      <c r="K95" s="12" t="s">
        <v>119</v>
      </c>
      <c r="L95" s="12" t="s">
        <v>119</v>
      </c>
      <c r="M95" s="12" t="s">
        <v>119</v>
      </c>
    </row>
    <row r="96" spans="1:13" ht="63.75">
      <c r="A96" s="8" t="str">
        <f>"13.1"</f>
        <v>13.1</v>
      </c>
      <c r="B96" s="9" t="s">
        <v>104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</row>
    <row r="97" spans="1:13" ht="63.75">
      <c r="A97" s="8" t="str">
        <f>"13.2"</f>
        <v>13.2</v>
      </c>
      <c r="B97" s="9" t="s">
        <v>105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</row>
    <row r="98" spans="1:13" ht="38.25">
      <c r="A98" s="8" t="str">
        <f>"13.3"</f>
        <v>13.3</v>
      </c>
      <c r="B98" s="9" t="s">
        <v>106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</row>
    <row r="99" spans="1:13" ht="63.75">
      <c r="A99" s="8" t="str">
        <f>"13.4"</f>
        <v>13.4</v>
      </c>
      <c r="B99" s="9" t="s">
        <v>107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3" ht="63.75">
      <c r="A100" s="8" t="str">
        <f>"13.5"</f>
        <v>13.5</v>
      </c>
      <c r="B100" s="9" t="s">
        <v>108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</row>
    <row r="101" spans="1:13" ht="63.75">
      <c r="A101" s="8" t="str">
        <f>"13.6"</f>
        <v>13.6</v>
      </c>
      <c r="B101" s="9" t="s">
        <v>109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</row>
    <row r="102" spans="1:13" ht="38.25">
      <c r="A102" s="8" t="str">
        <f>"13.7"</f>
        <v>13.7</v>
      </c>
      <c r="B102" s="9" t="s">
        <v>110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</row>
    <row r="103" spans="1:13" s="4" customFormat="1" ht="25.5" customHeight="1">
      <c r="A103" s="5">
        <v>14</v>
      </c>
      <c r="B103" s="6" t="s">
        <v>111</v>
      </c>
      <c r="C103" s="12" t="s">
        <v>119</v>
      </c>
      <c r="D103" s="12" t="s">
        <v>119</v>
      </c>
      <c r="E103" s="12" t="s">
        <v>119</v>
      </c>
      <c r="F103" s="12" t="s">
        <v>119</v>
      </c>
      <c r="G103" s="12" t="s">
        <v>119</v>
      </c>
      <c r="H103" s="12" t="s">
        <v>119</v>
      </c>
      <c r="I103" s="12" t="s">
        <v>119</v>
      </c>
      <c r="J103" s="12" t="s">
        <v>119</v>
      </c>
      <c r="K103" s="12" t="s">
        <v>119</v>
      </c>
      <c r="L103" s="12" t="s">
        <v>119</v>
      </c>
      <c r="M103" s="12" t="s">
        <v>119</v>
      </c>
    </row>
    <row r="104" spans="1:13" ht="51">
      <c r="A104" s="8" t="str">
        <f>"14.1"</f>
        <v>14.1</v>
      </c>
      <c r="B104" s="9" t="s">
        <v>112</v>
      </c>
      <c r="C104" s="10">
        <v>1853716.08</v>
      </c>
      <c r="D104" s="10">
        <v>1675043</v>
      </c>
      <c r="E104" s="10">
        <v>1811828</v>
      </c>
      <c r="F104" s="10">
        <v>1811828</v>
      </c>
      <c r="G104" s="10">
        <v>1856637</v>
      </c>
      <c r="H104" s="10">
        <v>2063259</v>
      </c>
      <c r="I104" s="10">
        <v>1763259</v>
      </c>
      <c r="J104" s="10">
        <v>1957368</v>
      </c>
      <c r="K104" s="10">
        <v>2168659</v>
      </c>
      <c r="L104" s="10">
        <v>1092366</v>
      </c>
      <c r="M104" s="10">
        <v>1006087</v>
      </c>
    </row>
    <row r="105" spans="1:13" ht="25.5">
      <c r="A105" s="8" t="str">
        <f>"14.2"</f>
        <v>14.2</v>
      </c>
      <c r="B105" s="9" t="s">
        <v>113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</row>
    <row r="106" spans="1:13" ht="25.5" customHeight="1">
      <c r="A106" s="8" t="str">
        <f>"14.3"</f>
        <v>14.3</v>
      </c>
      <c r="B106" s="9" t="s">
        <v>114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</row>
    <row r="107" spans="1:13" ht="25.5">
      <c r="A107" s="8" t="str">
        <f>"14.3.1"</f>
        <v>14.3.1</v>
      </c>
      <c r="B107" s="9" t="s">
        <v>115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</row>
    <row r="108" spans="1:13" ht="38.25">
      <c r="A108" s="8" t="str">
        <f>"14.3.2"</f>
        <v>14.3.2</v>
      </c>
      <c r="B108" s="9" t="s">
        <v>116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</row>
    <row r="109" spans="1:13" ht="25.5">
      <c r="A109" s="8" t="str">
        <f>"14.3.3"</f>
        <v>14.3.3</v>
      </c>
      <c r="B109" s="9" t="s">
        <v>117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</row>
    <row r="110" spans="1:13" ht="38.25">
      <c r="A110" s="8" t="str">
        <f>"14.4"</f>
        <v>14.4</v>
      </c>
      <c r="B110" s="9" t="s">
        <v>118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</row>
  </sheetData>
  <sheetProtection/>
  <mergeCells count="4">
    <mergeCell ref="K1:M1"/>
    <mergeCell ref="K2:M2"/>
    <mergeCell ref="K3:M3"/>
    <mergeCell ref="A4:M4"/>
  </mergeCell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scale="64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2015-12-23T12:49:54Z</cp:lastPrinted>
  <dcterms:created xsi:type="dcterms:W3CDTF">2015-12-23T12:35:10Z</dcterms:created>
  <dcterms:modified xsi:type="dcterms:W3CDTF">2015-12-23T12:50:39Z</dcterms:modified>
  <cp:category/>
  <cp:version/>
  <cp:contentType/>
  <cp:contentStatus/>
</cp:coreProperties>
</file>