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PF" sheetId="1" r:id="rId1"/>
  </sheets>
  <definedNames/>
  <calcPr fullCalcOnLoad="1"/>
</workbook>
</file>

<file path=xl/sharedStrings.xml><?xml version="1.0" encoding="utf-8"?>
<sst xmlns="http://schemas.openxmlformats.org/spreadsheetml/2006/main" count="311" uniqueCount="119">
  <si>
    <t>L.p.</t>
  </si>
  <si>
    <t>Wyszczególnienie</t>
  </si>
  <si>
    <t>Wykonanie 2010</t>
  </si>
  <si>
    <t>Wykonanie 2011</t>
  </si>
  <si>
    <t>Plan 3 kw. 2012</t>
  </si>
  <si>
    <t>Wykonanie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</si>
  <si>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</si>
  <si>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</si>
  <si>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</si>
  <si>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</si>
  <si>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</si>
  <si>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</si>
  <si>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</si>
  <si>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</si>
  <si>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</si>
  <si>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</si>
  <si>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</si>
  <si>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</si>
  <si>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</si>
  <si>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</si>
  <si>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</si>
  <si>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</si>
  <si>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</si>
  <si>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</si>
  <si>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</si>
  <si>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</si>
  <si>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</si>
  <si>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</si>
  <si>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</si>
  <si>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</si>
  <si>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</si>
  <si>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</si>
  <si>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</si>
  <si>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</si>
  <si>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</si>
  <si>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</si>
  <si>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</si>
  <si>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>Wynik budżetu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</si>
  <si>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</si>
  <si>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</si>
  <si>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</si>
  <si>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</si>
  <si>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</si>
  <si>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</si>
  <si>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</si>
  <si>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Rozchody budżetu</t>
  </si>
  <si>
    <t xml:space="preserve"> Spłaty rat kapitałowych kredytów i pożyczek oraz wykup papierów wartościowych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</si>
  <si>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</si>
  <si>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</si>
  <si>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</si>
  <si>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</si>
  <si>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>Kwota długu</t>
  </si>
  <si>
    <t xml:space="preserve"> Łączna kwota wyłączeń z ograniczeń długu określonych w art. 170 ust. 3 ufp z 2005 r. oraz w art. 36 ustawy o zmianie niektórych ustaw w związku z realizacją ustawy budżetowej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</si>
  <si>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</si>
  <si>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</si>
  <si>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</si>
  <si>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</si>
  <si>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</si>
  <si>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</si>
  <si>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</si>
  <si>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>Wskaźnik spłaty zobowiązań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</si>
  <si>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</si>
  <si>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</si>
  <si>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</si>
  <si>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</si>
  <si>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</si>
  <si>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</si>
  <si>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</si>
  <si>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</si>
  <si>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</si>
  <si>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</si>
  <si>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</si>
  <si>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</si>
  <si>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</si>
  <si>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</si>
  <si>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</si>
  <si>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</si>
  <si>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</si>
  <si>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</si>
  <si>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</si>
  <si>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</si>
  <si>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</si>
  <si>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</si>
  <si>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</si>
  <si>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</si>
  <si>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</si>
  <si>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</si>
  <si>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</si>
  <si>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</si>
  <si>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</si>
  <si>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</si>
  <si>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</si>
  <si>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</si>
  <si>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</si>
  <si>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</si>
  <si>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</si>
  <si>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</si>
  <si>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</si>
  <si>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</si>
  <si>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</si>
  <si>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</si>
  <si>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</si>
  <si>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</si>
  <si>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</si>
  <si>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</si>
  <si>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</si>
  <si>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</si>
  <si>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</si>
  <si>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</si>
  <si>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</si>
  <si>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</si>
  <si>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</si>
  <si>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</si>
  <si>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>TAK</t>
  </si>
  <si>
    <t>X</t>
  </si>
  <si>
    <t xml:space="preserve">Załącznik Nr 1 </t>
  </si>
  <si>
    <t>WIELOLETNIA PROGNOZA FINANSOWA DLA GMINY STAWIGUDA NA LATA 2013-2021</t>
  </si>
  <si>
    <t>do Uchwały Rady Gminy nr XXXI/253/2013</t>
  </si>
  <si>
    <t>z dnia 21 listopada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</si>
</sst>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1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="60" workbookViewId="0" topLeftCell="A1">
      <selection activeCell="D91" sqref="D91"/>
    </sheetView>
  </sheetViews>
  <sheetFormatPr defaultColWidth="9.140625" defaultRowHeight="12.75"/>
  <cols>
    <col min="1" max="1" width="9.140625" style="2" customWidth="1"/>
    <col min="2" max="2" width="29.57421875" style="1" customWidth="1"/>
    <col min="3" max="15" width="13.140625" style="1" customWidth="1"/>
    <col min="16" max="16384" width="9.140625" style="1" customWidth="1"/>
  </cols>
  <sheetData>
    <row r="1" spans="13:15" ht="12.75">
      <c r="M1" s="15" t="s">
        <v>115</v>
      </c>
      <c r="N1" s="15"/>
      <c r="O1" s="15"/>
    </row>
    <row r="2" spans="13:15" ht="12.75">
      <c r="M2" s="15" t="s">
        <v>117</v>
      </c>
      <c r="N2" s="15"/>
      <c r="O2" s="15"/>
    </row>
    <row r="3" spans="13:15" ht="12.75">
      <c r="M3" s="15" t="s">
        <v>118</v>
      </c>
      <c r="N3" s="15"/>
      <c r="O3" s="15"/>
    </row>
    <row r="4" spans="1:15" ht="15.75">
      <c r="A4" s="16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3" customFormat="1" ht="25.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</row>
    <row r="6" spans="1:15" s="4" customFormat="1" ht="22.5" customHeight="1">
      <c r="A6" s="6">
        <v>1</v>
      </c>
      <c r="B6" s="7" t="s">
        <v>15</v>
      </c>
      <c r="C6" s="8">
        <v>24241181.28</v>
      </c>
      <c r="D6" s="8">
        <v>27385991.61</v>
      </c>
      <c r="E6" s="8">
        <v>30042236.36</v>
      </c>
      <c r="F6" s="8">
        <v>29405013.24</v>
      </c>
      <c r="G6" s="8">
        <v>32600132.74</v>
      </c>
      <c r="H6" s="8">
        <v>32141847.92</v>
      </c>
      <c r="I6" s="8">
        <v>28664000</v>
      </c>
      <c r="J6" s="8">
        <v>29164000</v>
      </c>
      <c r="K6" s="8">
        <v>29364000</v>
      </c>
      <c r="L6" s="8">
        <v>29271763</v>
      </c>
      <c r="M6" s="8">
        <v>29264000</v>
      </c>
      <c r="N6" s="8">
        <v>30064000</v>
      </c>
      <c r="O6" s="8">
        <v>30056980</v>
      </c>
    </row>
    <row r="7" spans="1:15" ht="22.5" customHeight="1">
      <c r="A7" s="9" t="str">
        <f>"1.1"</f>
        <v>1.1</v>
      </c>
      <c r="B7" s="10" t="s">
        <v>16</v>
      </c>
      <c r="C7" s="11">
        <v>19124974.54</v>
      </c>
      <c r="D7" s="11">
        <v>22163356.78</v>
      </c>
      <c r="E7" s="11">
        <v>26139973.36</v>
      </c>
      <c r="F7" s="11">
        <v>26714662.75</v>
      </c>
      <c r="G7" s="11">
        <v>28820108.22</v>
      </c>
      <c r="H7" s="11">
        <v>26359638.92</v>
      </c>
      <c r="I7" s="11">
        <v>26564000</v>
      </c>
      <c r="J7" s="11">
        <v>26664000</v>
      </c>
      <c r="K7" s="11">
        <v>26864000</v>
      </c>
      <c r="L7" s="11">
        <v>26771763</v>
      </c>
      <c r="M7" s="11">
        <v>27264000</v>
      </c>
      <c r="N7" s="11">
        <v>27564000</v>
      </c>
      <c r="O7" s="11">
        <v>27556980</v>
      </c>
    </row>
    <row r="8" spans="1:15" ht="38.25">
      <c r="A8" s="9" t="str">
        <f>"1.1.1"</f>
        <v>1.1.1</v>
      </c>
      <c r="B8" s="10" t="s">
        <v>17</v>
      </c>
      <c r="C8" s="11">
        <v>0</v>
      </c>
      <c r="D8" s="11">
        <v>0</v>
      </c>
      <c r="E8" s="11">
        <v>0</v>
      </c>
      <c r="F8" s="11">
        <v>8127570</v>
      </c>
      <c r="G8" s="11">
        <v>9537908</v>
      </c>
      <c r="H8" s="11">
        <v>9837908</v>
      </c>
      <c r="I8" s="11">
        <v>10000000</v>
      </c>
      <c r="J8" s="11">
        <v>10000000</v>
      </c>
      <c r="K8" s="11">
        <v>10000000</v>
      </c>
      <c r="L8" s="11">
        <v>10000000</v>
      </c>
      <c r="M8" s="11">
        <v>10300000</v>
      </c>
      <c r="N8" s="11">
        <v>10300000</v>
      </c>
      <c r="O8" s="11">
        <v>10300000</v>
      </c>
    </row>
    <row r="9" spans="1:15" ht="38.25">
      <c r="A9" s="9" t="str">
        <f>"1.1.2"</f>
        <v>1.1.2</v>
      </c>
      <c r="B9" s="10" t="s">
        <v>18</v>
      </c>
      <c r="C9" s="11">
        <v>0</v>
      </c>
      <c r="D9" s="11">
        <v>0</v>
      </c>
      <c r="E9" s="11">
        <v>0</v>
      </c>
      <c r="F9" s="11">
        <v>78392.48</v>
      </c>
      <c r="G9" s="11">
        <v>30000</v>
      </c>
      <c r="H9" s="11">
        <v>80000</v>
      </c>
      <c r="I9" s="11">
        <v>80000</v>
      </c>
      <c r="J9" s="11">
        <v>80000</v>
      </c>
      <c r="K9" s="11">
        <v>80000</v>
      </c>
      <c r="L9" s="11">
        <v>80000</v>
      </c>
      <c r="M9" s="11">
        <v>100000</v>
      </c>
      <c r="N9" s="11">
        <v>100000</v>
      </c>
      <c r="O9" s="11">
        <v>100000</v>
      </c>
    </row>
    <row r="10" spans="1:15" ht="22.5" customHeight="1">
      <c r="A10" s="9" t="str">
        <f>"1.1.3"</f>
        <v>1.1.3</v>
      </c>
      <c r="B10" s="10" t="s">
        <v>19</v>
      </c>
      <c r="C10" s="11">
        <v>0</v>
      </c>
      <c r="D10" s="11">
        <v>0</v>
      </c>
      <c r="E10" s="11">
        <v>0</v>
      </c>
      <c r="F10" s="11">
        <v>6551858.98</v>
      </c>
      <c r="G10" s="11">
        <v>7547727.25</v>
      </c>
      <c r="H10" s="11">
        <v>7300000</v>
      </c>
      <c r="I10" s="11">
        <v>7400000</v>
      </c>
      <c r="J10" s="11">
        <v>7500000</v>
      </c>
      <c r="K10" s="11">
        <v>7600000</v>
      </c>
      <c r="L10" s="11">
        <v>7560000</v>
      </c>
      <c r="M10" s="11">
        <v>7760000</v>
      </c>
      <c r="N10" s="11">
        <v>7960000</v>
      </c>
      <c r="O10" s="11">
        <v>7952150</v>
      </c>
    </row>
    <row r="11" spans="1:15" ht="22.5" customHeight="1">
      <c r="A11" s="9" t="s">
        <v>20</v>
      </c>
      <c r="B11" s="10" t="s">
        <v>21</v>
      </c>
      <c r="C11" s="11">
        <v>0</v>
      </c>
      <c r="D11" s="11">
        <v>0</v>
      </c>
      <c r="E11" s="11">
        <v>0</v>
      </c>
      <c r="F11" s="11">
        <v>4871713.24</v>
      </c>
      <c r="G11" s="11">
        <v>5251727.25</v>
      </c>
      <c r="H11" s="11">
        <v>5244821</v>
      </c>
      <c r="I11" s="11">
        <v>5200000</v>
      </c>
      <c r="J11" s="11">
        <v>5300000</v>
      </c>
      <c r="K11" s="11">
        <v>5400000</v>
      </c>
      <c r="L11" s="11">
        <v>5400000</v>
      </c>
      <c r="M11" s="11">
        <v>5600000</v>
      </c>
      <c r="N11" s="11">
        <v>5700000</v>
      </c>
      <c r="O11" s="11">
        <v>5700000</v>
      </c>
    </row>
    <row r="12" spans="1:15" ht="22.5" customHeight="1">
      <c r="A12" s="9" t="str">
        <f>"1.1.4"</f>
        <v>1.1.4</v>
      </c>
      <c r="B12" s="10" t="s">
        <v>22</v>
      </c>
      <c r="C12" s="11">
        <v>0</v>
      </c>
      <c r="D12" s="11">
        <v>0</v>
      </c>
      <c r="E12" s="11">
        <v>0</v>
      </c>
      <c r="F12" s="11">
        <v>5411809</v>
      </c>
      <c r="G12" s="11">
        <v>5412896</v>
      </c>
      <c r="H12" s="11">
        <v>5415000</v>
      </c>
      <c r="I12" s="11">
        <v>5500000</v>
      </c>
      <c r="J12" s="11">
        <v>5500000</v>
      </c>
      <c r="K12" s="11">
        <v>5550000</v>
      </c>
      <c r="L12" s="11">
        <v>5550000</v>
      </c>
      <c r="M12" s="11">
        <v>5600000</v>
      </c>
      <c r="N12" s="11">
        <v>5600000</v>
      </c>
      <c r="O12" s="11">
        <v>5600000</v>
      </c>
    </row>
    <row r="13" spans="1:15" ht="25.5">
      <c r="A13" s="9" t="str">
        <f>"1.1.5"</f>
        <v>1.1.5</v>
      </c>
      <c r="B13" s="10" t="s">
        <v>23</v>
      </c>
      <c r="C13" s="11">
        <v>0</v>
      </c>
      <c r="D13" s="11">
        <v>0</v>
      </c>
      <c r="E13" s="11">
        <v>0</v>
      </c>
      <c r="F13" s="11">
        <v>2194524.73</v>
      </c>
      <c r="G13" s="11">
        <v>2246539.34</v>
      </c>
      <c r="H13" s="11">
        <v>3459085</v>
      </c>
      <c r="I13" s="11">
        <v>3523917</v>
      </c>
      <c r="J13" s="11">
        <v>3523917</v>
      </c>
      <c r="K13" s="11">
        <v>3573917</v>
      </c>
      <c r="L13" s="11">
        <v>3573917</v>
      </c>
      <c r="M13" s="11">
        <v>3503917</v>
      </c>
      <c r="N13" s="11">
        <v>3603917</v>
      </c>
      <c r="O13" s="11">
        <v>3603923</v>
      </c>
    </row>
    <row r="14" spans="1:15" ht="22.5" customHeight="1">
      <c r="A14" s="9" t="str">
        <f>"1.2"</f>
        <v>1.2</v>
      </c>
      <c r="B14" s="10" t="s">
        <v>24</v>
      </c>
      <c r="C14" s="11">
        <v>5116206.74</v>
      </c>
      <c r="D14" s="11">
        <v>5222634.83</v>
      </c>
      <c r="E14" s="11">
        <v>3902263</v>
      </c>
      <c r="F14" s="11">
        <v>2690350.49</v>
      </c>
      <c r="G14" s="11">
        <v>3780024.52</v>
      </c>
      <c r="H14" s="11">
        <v>5782209</v>
      </c>
      <c r="I14" s="11">
        <v>2100000</v>
      </c>
      <c r="J14" s="11">
        <v>2500000</v>
      </c>
      <c r="K14" s="11">
        <v>2500000</v>
      </c>
      <c r="L14" s="11">
        <v>2500000</v>
      </c>
      <c r="M14" s="11">
        <v>2000000</v>
      </c>
      <c r="N14" s="11">
        <v>2500000</v>
      </c>
      <c r="O14" s="11">
        <v>2500000</v>
      </c>
    </row>
    <row r="15" spans="1:15" ht="22.5" customHeight="1">
      <c r="A15" s="9" t="str">
        <f>"1.2.1"</f>
        <v>1.2.1</v>
      </c>
      <c r="B15" s="10" t="s">
        <v>25</v>
      </c>
      <c r="C15" s="11">
        <v>1949167.76</v>
      </c>
      <c r="D15" s="11">
        <v>1308115.53</v>
      </c>
      <c r="E15" s="11">
        <v>1005000</v>
      </c>
      <c r="F15" s="11">
        <v>660950.6</v>
      </c>
      <c r="G15" s="11">
        <v>968924</v>
      </c>
      <c r="H15" s="11">
        <v>1200000</v>
      </c>
      <c r="I15" s="11">
        <v>1000000</v>
      </c>
      <c r="J15" s="11">
        <v>500000</v>
      </c>
      <c r="K15" s="11">
        <v>500000</v>
      </c>
      <c r="L15" s="11">
        <v>500000</v>
      </c>
      <c r="M15" s="11">
        <v>500000</v>
      </c>
      <c r="N15" s="11">
        <v>100000</v>
      </c>
      <c r="O15" s="11">
        <v>150000</v>
      </c>
    </row>
    <row r="16" spans="1:15" ht="25.5">
      <c r="A16" s="9" t="str">
        <f>"1.2.2"</f>
        <v>1.2.2</v>
      </c>
      <c r="B16" s="10" t="s">
        <v>26</v>
      </c>
      <c r="C16" s="11">
        <v>0</v>
      </c>
      <c r="D16" s="11">
        <v>0</v>
      </c>
      <c r="E16" s="11">
        <v>0</v>
      </c>
      <c r="F16" s="11">
        <v>1978522.01</v>
      </c>
      <c r="G16" s="11">
        <v>2721100.52</v>
      </c>
      <c r="H16" s="11">
        <v>4582209</v>
      </c>
      <c r="I16" s="11">
        <v>1100000</v>
      </c>
      <c r="J16" s="11">
        <v>2000000</v>
      </c>
      <c r="K16" s="11">
        <v>2000000</v>
      </c>
      <c r="L16" s="11">
        <v>2000000</v>
      </c>
      <c r="M16" s="11">
        <v>1500000</v>
      </c>
      <c r="N16" s="11">
        <v>2400000</v>
      </c>
      <c r="O16" s="11">
        <v>2350000</v>
      </c>
    </row>
    <row r="17" spans="1:15" s="4" customFormat="1" ht="22.5" customHeight="1">
      <c r="A17" s="6">
        <v>2</v>
      </c>
      <c r="B17" s="7" t="s">
        <v>27</v>
      </c>
      <c r="C17" s="8">
        <v>27243607.75</v>
      </c>
      <c r="D17" s="8">
        <v>30289448.59</v>
      </c>
      <c r="E17" s="8">
        <v>34440119.82</v>
      </c>
      <c r="F17" s="8">
        <v>32144641.69</v>
      </c>
      <c r="G17" s="8">
        <v>33061107.67</v>
      </c>
      <c r="H17" s="8">
        <v>30670999.92</v>
      </c>
      <c r="I17" s="8">
        <v>26706741</v>
      </c>
      <c r="J17" s="8">
        <v>27056741</v>
      </c>
      <c r="K17" s="8">
        <v>27486741</v>
      </c>
      <c r="L17" s="8">
        <v>27342632</v>
      </c>
      <c r="M17" s="8">
        <v>27131341</v>
      </c>
      <c r="N17" s="8">
        <v>29257634</v>
      </c>
      <c r="O17" s="8">
        <v>29157634</v>
      </c>
    </row>
    <row r="18" spans="1:15" ht="22.5" customHeight="1">
      <c r="A18" s="9" t="str">
        <f>"2.1"</f>
        <v>2.1</v>
      </c>
      <c r="B18" s="10" t="s">
        <v>28</v>
      </c>
      <c r="C18" s="11">
        <v>17428936.03</v>
      </c>
      <c r="D18" s="11">
        <v>19724635.47</v>
      </c>
      <c r="E18" s="11">
        <v>25157909.82</v>
      </c>
      <c r="F18" s="11">
        <v>24030143.39</v>
      </c>
      <c r="G18" s="11">
        <v>25844458.06</v>
      </c>
      <c r="H18" s="11">
        <v>22388171.92</v>
      </c>
      <c r="I18" s="11">
        <v>22706741</v>
      </c>
      <c r="J18" s="11">
        <v>22756741</v>
      </c>
      <c r="K18" s="11">
        <v>22986741</v>
      </c>
      <c r="L18" s="11">
        <v>23342632</v>
      </c>
      <c r="M18" s="11">
        <v>23631341</v>
      </c>
      <c r="N18" s="11">
        <v>24257634</v>
      </c>
      <c r="O18" s="11">
        <v>24257634</v>
      </c>
    </row>
    <row r="19" spans="1:15" ht="22.5" customHeight="1">
      <c r="A19" s="9" t="str">
        <f>"2.1.1"</f>
        <v>2.1.1</v>
      </c>
      <c r="B19" s="10" t="s">
        <v>29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1:15" ht="102">
      <c r="A20" s="9" t="s">
        <v>30</v>
      </c>
      <c r="B20" s="12" t="s">
        <v>31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02">
      <c r="A21" s="9" t="str">
        <f>"2.1.2"</f>
        <v>2.1.2</v>
      </c>
      <c r="B21" s="10" t="s">
        <v>32</v>
      </c>
      <c r="C21" s="11" t="s">
        <v>114</v>
      </c>
      <c r="D21" s="11" t="s">
        <v>114</v>
      </c>
      <c r="E21" s="11" t="s">
        <v>114</v>
      </c>
      <c r="F21" s="11" t="s">
        <v>114</v>
      </c>
      <c r="G21" s="11" t="s">
        <v>114</v>
      </c>
      <c r="H21" s="11" t="s">
        <v>114</v>
      </c>
      <c r="I21" s="11" t="s">
        <v>114</v>
      </c>
      <c r="J21" s="11" t="s">
        <v>114</v>
      </c>
      <c r="K21" s="11" t="s">
        <v>114</v>
      </c>
      <c r="L21" s="11" t="s">
        <v>114</v>
      </c>
      <c r="M21" s="11" t="s">
        <v>114</v>
      </c>
      <c r="N21" s="11" t="s">
        <v>114</v>
      </c>
      <c r="O21" s="11" t="s">
        <v>114</v>
      </c>
    </row>
    <row r="22" spans="1:15" ht="22.5" customHeight="1">
      <c r="A22" s="9" t="str">
        <f>"2.1.3"</f>
        <v>2.1.3</v>
      </c>
      <c r="B22" s="10" t="s">
        <v>33</v>
      </c>
      <c r="C22" s="11">
        <v>240501.85</v>
      </c>
      <c r="D22" s="11">
        <v>444144.27</v>
      </c>
      <c r="E22" s="11">
        <v>650000</v>
      </c>
      <c r="F22" s="11">
        <v>655442.09</v>
      </c>
      <c r="G22" s="11">
        <v>820000</v>
      </c>
      <c r="H22" s="11">
        <v>661833</v>
      </c>
      <c r="I22" s="11">
        <v>565086</v>
      </c>
      <c r="J22" s="11">
        <v>468641</v>
      </c>
      <c r="K22" s="11">
        <v>362488</v>
      </c>
      <c r="L22" s="11">
        <v>267498</v>
      </c>
      <c r="M22" s="11">
        <v>167174</v>
      </c>
      <c r="N22" s="11">
        <v>82477</v>
      </c>
      <c r="O22" s="11">
        <v>32386</v>
      </c>
    </row>
    <row r="23" spans="1:15" ht="38.25">
      <c r="A23" s="9" t="s">
        <v>34</v>
      </c>
      <c r="B23" s="10" t="s">
        <v>35</v>
      </c>
      <c r="C23" s="11">
        <v>240501.85</v>
      </c>
      <c r="D23" s="11">
        <v>444144.27</v>
      </c>
      <c r="E23" s="11">
        <v>650000</v>
      </c>
      <c r="F23" s="11">
        <v>655442.09</v>
      </c>
      <c r="G23" s="11">
        <v>820000</v>
      </c>
      <c r="H23" s="11">
        <v>656683</v>
      </c>
      <c r="I23" s="11">
        <v>559936</v>
      </c>
      <c r="J23" s="11">
        <v>463641</v>
      </c>
      <c r="K23" s="11">
        <v>357488</v>
      </c>
      <c r="L23" s="11">
        <v>262498</v>
      </c>
      <c r="M23" s="11">
        <v>163174</v>
      </c>
      <c r="N23" s="11">
        <v>78477</v>
      </c>
      <c r="O23" s="11">
        <v>31886</v>
      </c>
    </row>
    <row r="24" spans="1:15" ht="22.5" customHeight="1">
      <c r="A24" s="9" t="str">
        <f>"2.2"</f>
        <v>2.2</v>
      </c>
      <c r="B24" s="10" t="s">
        <v>36</v>
      </c>
      <c r="C24" s="11">
        <v>9814671.72</v>
      </c>
      <c r="D24" s="11">
        <v>10564813.12</v>
      </c>
      <c r="E24" s="11">
        <v>9282210</v>
      </c>
      <c r="F24" s="11">
        <v>8114498.3</v>
      </c>
      <c r="G24" s="11">
        <v>7216649.61</v>
      </c>
      <c r="H24" s="11">
        <v>8282828</v>
      </c>
      <c r="I24" s="11">
        <v>4000000</v>
      </c>
      <c r="J24" s="11">
        <v>4300000</v>
      </c>
      <c r="K24" s="11">
        <v>4500000</v>
      </c>
      <c r="L24" s="11">
        <v>4000000</v>
      </c>
      <c r="M24" s="11">
        <v>3500000</v>
      </c>
      <c r="N24" s="11">
        <v>5000000</v>
      </c>
      <c r="O24" s="11">
        <v>4900000</v>
      </c>
    </row>
    <row r="25" spans="1:15" s="4" customFormat="1" ht="22.5" customHeight="1">
      <c r="A25" s="6">
        <v>3</v>
      </c>
      <c r="B25" s="7" t="s">
        <v>37</v>
      </c>
      <c r="C25" s="8">
        <v>-3002426.47</v>
      </c>
      <c r="D25" s="8">
        <v>-2903456.98</v>
      </c>
      <c r="E25" s="8">
        <v>-4397883.46</v>
      </c>
      <c r="F25" s="8">
        <v>-2739628.45</v>
      </c>
      <c r="G25" s="8">
        <v>-460974.93</v>
      </c>
      <c r="H25" s="8">
        <v>1470848</v>
      </c>
      <c r="I25" s="8">
        <v>1957259</v>
      </c>
      <c r="J25" s="8">
        <v>2107259</v>
      </c>
      <c r="K25" s="8">
        <v>1877259</v>
      </c>
      <c r="L25" s="8">
        <v>1929131</v>
      </c>
      <c r="M25" s="8">
        <v>2132659</v>
      </c>
      <c r="N25" s="8">
        <v>806366</v>
      </c>
      <c r="O25" s="8">
        <v>899346</v>
      </c>
    </row>
    <row r="26" spans="1:15" s="4" customFormat="1" ht="22.5" customHeight="1">
      <c r="A26" s="6">
        <v>4</v>
      </c>
      <c r="B26" s="7" t="s">
        <v>38</v>
      </c>
      <c r="C26" s="8">
        <v>5928838</v>
      </c>
      <c r="D26" s="8">
        <v>4594817.08</v>
      </c>
      <c r="E26" s="8">
        <v>6251599.46</v>
      </c>
      <c r="F26" s="8">
        <v>6251599.46</v>
      </c>
      <c r="G26" s="8">
        <v>2136017.93</v>
      </c>
      <c r="H26" s="8">
        <v>440980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ht="25.5">
      <c r="A27" s="9" t="str">
        <f>"4.1"</f>
        <v>4.1</v>
      </c>
      <c r="B27" s="10" t="s">
        <v>39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25.5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5" t="s">
        <v>11</v>
      </c>
      <c r="M28" s="5" t="s">
        <v>12</v>
      </c>
      <c r="N28" s="5" t="s">
        <v>13</v>
      </c>
      <c r="O28" s="5" t="s">
        <v>14</v>
      </c>
    </row>
    <row r="29" spans="1:15" ht="22.5" customHeight="1">
      <c r="A29" s="9" t="str">
        <f>"4.1.1"</f>
        <v>4.1.1</v>
      </c>
      <c r="B29" s="10" t="s">
        <v>40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25.5">
      <c r="A30" s="9" t="str">
        <f>"4.2"</f>
        <v>4.2</v>
      </c>
      <c r="B30" s="10" t="s">
        <v>41</v>
      </c>
      <c r="C30" s="11">
        <v>0</v>
      </c>
      <c r="D30" s="11">
        <v>0</v>
      </c>
      <c r="E30" s="11">
        <v>1792226.46</v>
      </c>
      <c r="F30" s="11">
        <v>1792226.46</v>
      </c>
      <c r="G30" s="11">
        <v>1728254.93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25.5">
      <c r="A31" s="9" t="str">
        <f>"4.2.1"</f>
        <v>4.2.1</v>
      </c>
      <c r="B31" s="10" t="s">
        <v>42</v>
      </c>
      <c r="C31" s="11">
        <v>0</v>
      </c>
      <c r="D31" s="11">
        <v>0</v>
      </c>
      <c r="E31" s="11">
        <v>1792226.46</v>
      </c>
      <c r="F31" s="11">
        <v>1792226.46</v>
      </c>
      <c r="G31" s="11">
        <v>53211.93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25.5">
      <c r="A32" s="9" t="str">
        <f>"4.3"</f>
        <v>4.3</v>
      </c>
      <c r="B32" s="10" t="s">
        <v>43</v>
      </c>
      <c r="C32" s="11">
        <v>5928838</v>
      </c>
      <c r="D32" s="11">
        <v>4594817.08</v>
      </c>
      <c r="E32" s="11">
        <v>4459373</v>
      </c>
      <c r="F32" s="11">
        <v>4459373</v>
      </c>
      <c r="G32" s="11">
        <v>407763</v>
      </c>
      <c r="H32" s="11">
        <v>440980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25.5">
      <c r="A33" s="9" t="str">
        <f>"4.3.1"</f>
        <v>4.3.1</v>
      </c>
      <c r="B33" s="10" t="s">
        <v>42</v>
      </c>
      <c r="C33" s="11">
        <v>2560686.47</v>
      </c>
      <c r="D33" s="11">
        <v>4312637.76</v>
      </c>
      <c r="E33" s="11">
        <v>2605657</v>
      </c>
      <c r="F33" s="11">
        <v>2605657</v>
      </c>
      <c r="G33" s="11">
        <v>407763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25.5">
      <c r="A34" s="9" t="str">
        <f>"4.4"</f>
        <v>4.4</v>
      </c>
      <c r="B34" s="10" t="s">
        <v>44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25.5">
      <c r="A35" s="9" t="str">
        <f>"4.4.1"</f>
        <v>4.4.1</v>
      </c>
      <c r="B35" s="10" t="s">
        <v>42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s="4" customFormat="1" ht="22.5" customHeight="1">
      <c r="A36" s="6">
        <v>5</v>
      </c>
      <c r="B36" s="7" t="s">
        <v>45</v>
      </c>
      <c r="C36" s="8">
        <v>1974137</v>
      </c>
      <c r="D36" s="8">
        <v>1283149</v>
      </c>
      <c r="E36" s="8">
        <v>1853716.08</v>
      </c>
      <c r="F36" s="8">
        <v>1853716.08</v>
      </c>
      <c r="G36" s="8">
        <v>1675043</v>
      </c>
      <c r="H36" s="8">
        <v>1911828</v>
      </c>
      <c r="I36" s="8">
        <v>1957259</v>
      </c>
      <c r="J36" s="8">
        <v>2107259</v>
      </c>
      <c r="K36" s="8">
        <v>1877259</v>
      </c>
      <c r="L36" s="8">
        <v>1929131</v>
      </c>
      <c r="M36" s="8">
        <v>2132659</v>
      </c>
      <c r="N36" s="8">
        <v>806366</v>
      </c>
      <c r="O36" s="8">
        <v>899346</v>
      </c>
    </row>
    <row r="37" spans="1:15" ht="38.25">
      <c r="A37" s="9" t="str">
        <f>"5.1"</f>
        <v>5.1</v>
      </c>
      <c r="B37" s="10" t="s">
        <v>46</v>
      </c>
      <c r="C37" s="11">
        <v>1974137</v>
      </c>
      <c r="D37" s="11">
        <v>1283149</v>
      </c>
      <c r="E37" s="11">
        <v>1853716.08</v>
      </c>
      <c r="F37" s="11">
        <v>1853716.08</v>
      </c>
      <c r="G37" s="11">
        <v>1675043</v>
      </c>
      <c r="H37" s="11">
        <v>1911828</v>
      </c>
      <c r="I37" s="11">
        <v>1957259</v>
      </c>
      <c r="J37" s="11">
        <v>2107259</v>
      </c>
      <c r="K37" s="11">
        <v>1877259</v>
      </c>
      <c r="L37" s="11">
        <v>1929131</v>
      </c>
      <c r="M37" s="11">
        <v>2132659</v>
      </c>
      <c r="N37" s="11">
        <v>806366</v>
      </c>
      <c r="O37" s="11">
        <v>899346</v>
      </c>
    </row>
    <row r="38" spans="1:15" ht="102">
      <c r="A38" s="9" t="str">
        <f>"5.1.1"</f>
        <v>5.1.1</v>
      </c>
      <c r="B38" s="12" t="s">
        <v>47</v>
      </c>
      <c r="C38" s="11">
        <v>0</v>
      </c>
      <c r="D38" s="11">
        <v>0</v>
      </c>
      <c r="E38" s="11">
        <v>0</v>
      </c>
      <c r="F38" s="11">
        <v>395680.08</v>
      </c>
      <c r="G38" s="11">
        <v>247543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63.75">
      <c r="A39" s="9" t="s">
        <v>48</v>
      </c>
      <c r="B39" s="10" t="s">
        <v>49</v>
      </c>
      <c r="C39" s="11">
        <v>0</v>
      </c>
      <c r="D39" s="11">
        <v>0</v>
      </c>
      <c r="E39" s="11">
        <v>0</v>
      </c>
      <c r="F39" s="11">
        <v>395680.08</v>
      </c>
      <c r="G39" s="11">
        <v>247543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25.5">
      <c r="A40" s="9" t="str">
        <f>"5.2"</f>
        <v>5.2</v>
      </c>
      <c r="B40" s="10" t="s">
        <v>50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s="4" customFormat="1" ht="22.5" customHeight="1">
      <c r="A41" s="6">
        <v>6</v>
      </c>
      <c r="B41" s="7" t="s">
        <v>51</v>
      </c>
      <c r="C41" s="8">
        <v>8530082</v>
      </c>
      <c r="D41" s="8">
        <v>11841750.08</v>
      </c>
      <c r="E41" s="8">
        <v>14447407</v>
      </c>
      <c r="F41" s="8">
        <v>14447407</v>
      </c>
      <c r="G41" s="8">
        <v>13180127</v>
      </c>
      <c r="H41" s="8">
        <v>11709279</v>
      </c>
      <c r="I41" s="8">
        <v>9752020</v>
      </c>
      <c r="J41" s="8">
        <v>7644761</v>
      </c>
      <c r="K41" s="8">
        <v>5767502</v>
      </c>
      <c r="L41" s="8">
        <v>3838371</v>
      </c>
      <c r="M41" s="8">
        <v>1705712</v>
      </c>
      <c r="N41" s="8">
        <v>899346</v>
      </c>
      <c r="O41" s="8">
        <v>0</v>
      </c>
    </row>
    <row r="42" spans="1:15" ht="76.5">
      <c r="A42" s="9" t="str">
        <f>"6.1"</f>
        <v>6.1</v>
      </c>
      <c r="B42" s="10" t="s">
        <v>52</v>
      </c>
      <c r="C42" s="11">
        <v>0</v>
      </c>
      <c r="D42" s="11">
        <v>0</v>
      </c>
      <c r="E42" s="11">
        <v>0</v>
      </c>
      <c r="F42" s="11">
        <v>247543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38.25">
      <c r="A43" s="9" t="str">
        <f>"6.1.1"</f>
        <v>6.1.1</v>
      </c>
      <c r="B43" s="10" t="s">
        <v>53</v>
      </c>
      <c r="C43" s="11">
        <v>0</v>
      </c>
      <c r="D43" s="11">
        <v>0</v>
      </c>
      <c r="E43" s="11">
        <v>0</v>
      </c>
      <c r="F43" s="11">
        <v>247543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ht="51">
      <c r="A44" s="9" t="str">
        <f>"6.2"</f>
        <v>6.2</v>
      </c>
      <c r="B44" s="10" t="s">
        <v>54</v>
      </c>
      <c r="C44" s="13">
        <v>0.3519</v>
      </c>
      <c r="D44" s="13">
        <v>0.4324</v>
      </c>
      <c r="E44" s="13">
        <v>0.4809</v>
      </c>
      <c r="F44" s="13">
        <v>0.4913</v>
      </c>
      <c r="G44" s="13">
        <v>0.4043</v>
      </c>
      <c r="H44" s="13">
        <v>0.3643</v>
      </c>
      <c r="I44" s="13">
        <v>0.3402</v>
      </c>
      <c r="J44" s="13">
        <v>0.2621</v>
      </c>
      <c r="K44" s="13">
        <v>0.1964</v>
      </c>
      <c r="L44" s="13">
        <v>0.1311</v>
      </c>
      <c r="M44" s="13">
        <v>0.0583</v>
      </c>
      <c r="N44" s="13">
        <v>0.0299</v>
      </c>
      <c r="O44" s="13">
        <v>0</v>
      </c>
    </row>
    <row r="45" spans="1:15" ht="51">
      <c r="A45" s="9" t="str">
        <f>"6.3"</f>
        <v>6.3</v>
      </c>
      <c r="B45" s="10" t="s">
        <v>55</v>
      </c>
      <c r="C45" s="13">
        <v>0.3519</v>
      </c>
      <c r="D45" s="13">
        <v>0.4324</v>
      </c>
      <c r="E45" s="13">
        <v>0.4809</v>
      </c>
      <c r="F45" s="13">
        <v>0.4829</v>
      </c>
      <c r="G45" s="13">
        <v>0.4043</v>
      </c>
      <c r="H45" s="13">
        <v>0.3643</v>
      </c>
      <c r="I45" s="13">
        <v>0.3402</v>
      </c>
      <c r="J45" s="13">
        <v>0.2621</v>
      </c>
      <c r="K45" s="13">
        <v>0.1964</v>
      </c>
      <c r="L45" s="13">
        <v>0.1311</v>
      </c>
      <c r="M45" s="13">
        <v>0.0583</v>
      </c>
      <c r="N45" s="13">
        <v>0.0299</v>
      </c>
      <c r="O45" s="13">
        <v>0</v>
      </c>
    </row>
    <row r="46" spans="1:15" s="4" customFormat="1" ht="89.25">
      <c r="A46" s="6">
        <v>7</v>
      </c>
      <c r="B46" s="7" t="s">
        <v>56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1:15" s="4" customFormat="1" ht="25.5">
      <c r="A47" s="5" t="s">
        <v>0</v>
      </c>
      <c r="B47" s="5" t="s">
        <v>1</v>
      </c>
      <c r="C47" s="5" t="s">
        <v>2</v>
      </c>
      <c r="D47" s="5" t="s">
        <v>3</v>
      </c>
      <c r="E47" s="5" t="s">
        <v>4</v>
      </c>
      <c r="F47" s="5" t="s">
        <v>5</v>
      </c>
      <c r="G47" s="5" t="s">
        <v>6</v>
      </c>
      <c r="H47" s="5" t="s">
        <v>7</v>
      </c>
      <c r="I47" s="5" t="s">
        <v>8</v>
      </c>
      <c r="J47" s="5" t="s">
        <v>9</v>
      </c>
      <c r="K47" s="5" t="s">
        <v>10</v>
      </c>
      <c r="L47" s="5" t="s">
        <v>11</v>
      </c>
      <c r="M47" s="5" t="s">
        <v>12</v>
      </c>
      <c r="N47" s="5" t="s">
        <v>13</v>
      </c>
      <c r="O47" s="5" t="s">
        <v>14</v>
      </c>
    </row>
    <row r="48" spans="1:15" s="4" customFormat="1" ht="38.25">
      <c r="A48" s="6">
        <v>8</v>
      </c>
      <c r="B48" s="7" t="s">
        <v>57</v>
      </c>
      <c r="C48" s="8" t="s">
        <v>114</v>
      </c>
      <c r="D48" s="8" t="s">
        <v>114</v>
      </c>
      <c r="E48" s="8" t="s">
        <v>114</v>
      </c>
      <c r="F48" s="8" t="s">
        <v>114</v>
      </c>
      <c r="G48" s="8" t="s">
        <v>114</v>
      </c>
      <c r="H48" s="8" t="s">
        <v>114</v>
      </c>
      <c r="I48" s="8" t="s">
        <v>114</v>
      </c>
      <c r="J48" s="8" t="s">
        <v>114</v>
      </c>
      <c r="K48" s="8" t="s">
        <v>114</v>
      </c>
      <c r="L48" s="8" t="s">
        <v>114</v>
      </c>
      <c r="M48" s="8" t="s">
        <v>114</v>
      </c>
      <c r="N48" s="8" t="s">
        <v>114</v>
      </c>
      <c r="O48" s="8" t="s">
        <v>114</v>
      </c>
    </row>
    <row r="49" spans="1:15" ht="25.5">
      <c r="A49" s="9" t="str">
        <f>"8.1"</f>
        <v>8.1</v>
      </c>
      <c r="B49" s="10" t="s">
        <v>58</v>
      </c>
      <c r="C49" s="11">
        <v>1696038.51</v>
      </c>
      <c r="D49" s="11">
        <v>2438721.31</v>
      </c>
      <c r="E49" s="11">
        <v>982063.54</v>
      </c>
      <c r="F49" s="11">
        <v>2684519.36</v>
      </c>
      <c r="G49" s="11">
        <v>2975650.16</v>
      </c>
      <c r="H49" s="11">
        <v>3971467</v>
      </c>
      <c r="I49" s="11">
        <v>3857259</v>
      </c>
      <c r="J49" s="11">
        <v>3907259</v>
      </c>
      <c r="K49" s="11">
        <v>3877259</v>
      </c>
      <c r="L49" s="11">
        <v>3429131</v>
      </c>
      <c r="M49" s="11">
        <v>3632659</v>
      </c>
      <c r="N49" s="11">
        <v>3306366</v>
      </c>
      <c r="O49" s="11">
        <v>3299346</v>
      </c>
    </row>
    <row r="50" spans="1:15" ht="89.25">
      <c r="A50" s="9" t="str">
        <f>"8.2"</f>
        <v>8.2</v>
      </c>
      <c r="B50" s="10" t="s">
        <v>59</v>
      </c>
      <c r="C50" s="11">
        <v>1696038.51</v>
      </c>
      <c r="D50" s="11">
        <v>2438721.31</v>
      </c>
      <c r="E50" s="11">
        <v>2774290</v>
      </c>
      <c r="F50" s="11">
        <v>4476745.82</v>
      </c>
      <c r="G50" s="11">
        <v>4703905.09</v>
      </c>
      <c r="H50" s="11">
        <v>3971467</v>
      </c>
      <c r="I50" s="11">
        <v>3857259</v>
      </c>
      <c r="J50" s="11">
        <v>3907259</v>
      </c>
      <c r="K50" s="11">
        <v>3877259</v>
      </c>
      <c r="L50" s="11">
        <v>3429131</v>
      </c>
      <c r="M50" s="11">
        <v>3632659</v>
      </c>
      <c r="N50" s="11">
        <v>3306366</v>
      </c>
      <c r="O50" s="11">
        <v>3299346</v>
      </c>
    </row>
    <row r="51" spans="1:15" s="4" customFormat="1" ht="22.5" customHeight="1">
      <c r="A51" s="6">
        <v>9</v>
      </c>
      <c r="B51" s="7" t="s">
        <v>60</v>
      </c>
      <c r="C51" s="8" t="s">
        <v>114</v>
      </c>
      <c r="D51" s="8" t="s">
        <v>114</v>
      </c>
      <c r="E51" s="8" t="s">
        <v>114</v>
      </c>
      <c r="F51" s="8" t="s">
        <v>114</v>
      </c>
      <c r="G51" s="8" t="s">
        <v>114</v>
      </c>
      <c r="H51" s="8" t="s">
        <v>114</v>
      </c>
      <c r="I51" s="8" t="s">
        <v>114</v>
      </c>
      <c r="J51" s="8" t="s">
        <v>114</v>
      </c>
      <c r="K51" s="8" t="s">
        <v>114</v>
      </c>
      <c r="L51" s="8" t="s">
        <v>114</v>
      </c>
      <c r="M51" s="8" t="s">
        <v>114</v>
      </c>
      <c r="N51" s="8" t="s">
        <v>114</v>
      </c>
      <c r="O51" s="8" t="s">
        <v>114</v>
      </c>
    </row>
    <row r="52" spans="1:15" ht="76.5">
      <c r="A52" s="9" t="str">
        <f>"9.1"</f>
        <v>9.1</v>
      </c>
      <c r="B52" s="10" t="s">
        <v>61</v>
      </c>
      <c r="C52" s="13">
        <v>0.0914</v>
      </c>
      <c r="D52" s="13">
        <v>0.0631</v>
      </c>
      <c r="E52" s="13">
        <v>0.0833</v>
      </c>
      <c r="F52" s="13">
        <v>0.0853</v>
      </c>
      <c r="G52" s="13">
        <v>0.0765</v>
      </c>
      <c r="H52" s="13">
        <v>0.0799</v>
      </c>
      <c r="I52" s="13">
        <v>0.0878</v>
      </c>
      <c r="J52" s="13">
        <v>0.0882</v>
      </c>
      <c r="K52" s="13">
        <v>0.0761</v>
      </c>
      <c r="L52" s="13">
        <v>0.0749</v>
      </c>
      <c r="M52" s="13">
        <v>0.0785</v>
      </c>
      <c r="N52" s="13">
        <v>0.0294</v>
      </c>
      <c r="O52" s="13">
        <v>0.031</v>
      </c>
    </row>
    <row r="53" spans="1:15" ht="89.25">
      <c r="A53" s="9" t="str">
        <f>"9.2"</f>
        <v>9.2</v>
      </c>
      <c r="B53" s="10" t="s">
        <v>62</v>
      </c>
      <c r="C53" s="13">
        <v>0.0914</v>
      </c>
      <c r="D53" s="13">
        <v>0.0631</v>
      </c>
      <c r="E53" s="13">
        <v>0.0833</v>
      </c>
      <c r="F53" s="13">
        <v>0.0719</v>
      </c>
      <c r="G53" s="13">
        <v>0.0689</v>
      </c>
      <c r="H53" s="13">
        <v>0.0799</v>
      </c>
      <c r="I53" s="13">
        <v>0.0878</v>
      </c>
      <c r="J53" s="13">
        <v>0.0882</v>
      </c>
      <c r="K53" s="13">
        <v>0.0761</v>
      </c>
      <c r="L53" s="13">
        <v>0.0749</v>
      </c>
      <c r="M53" s="13">
        <v>0.0785</v>
      </c>
      <c r="N53" s="13">
        <v>0.0294</v>
      </c>
      <c r="O53" s="13">
        <v>0.031</v>
      </c>
    </row>
    <row r="54" spans="1:15" ht="114.75">
      <c r="A54" s="9" t="str">
        <f>"9.3"</f>
        <v>9.3</v>
      </c>
      <c r="B54" s="12" t="s">
        <v>63</v>
      </c>
      <c r="C54" s="13">
        <v>0.0914</v>
      </c>
      <c r="D54" s="13">
        <v>0.0631</v>
      </c>
      <c r="E54" s="13">
        <v>0.0833</v>
      </c>
      <c r="F54" s="13">
        <v>0.0853</v>
      </c>
      <c r="G54" s="13">
        <v>0.0765</v>
      </c>
      <c r="H54" s="13">
        <v>0.0799</v>
      </c>
      <c r="I54" s="13">
        <v>0.0878</v>
      </c>
      <c r="J54" s="13">
        <v>0.0882</v>
      </c>
      <c r="K54" s="13">
        <v>0.0761</v>
      </c>
      <c r="L54" s="13">
        <v>0.0749</v>
      </c>
      <c r="M54" s="13">
        <v>0.0785</v>
      </c>
      <c r="N54" s="13">
        <v>0.0294</v>
      </c>
      <c r="O54" s="13">
        <v>0.031</v>
      </c>
    </row>
    <row r="55" spans="1:15" ht="114.75">
      <c r="A55" s="9" t="str">
        <f>"9.4"</f>
        <v>9.4</v>
      </c>
      <c r="B55" s="12" t="s">
        <v>64</v>
      </c>
      <c r="C55" s="13">
        <v>0.0914</v>
      </c>
      <c r="D55" s="13">
        <v>0.0631</v>
      </c>
      <c r="E55" s="13">
        <v>0.0833</v>
      </c>
      <c r="F55" s="13">
        <v>0.0719</v>
      </c>
      <c r="G55" s="13">
        <v>0.0689</v>
      </c>
      <c r="H55" s="13">
        <v>0.0799</v>
      </c>
      <c r="I55" s="13">
        <v>0.0878</v>
      </c>
      <c r="J55" s="13">
        <v>0.0882</v>
      </c>
      <c r="K55" s="13">
        <v>0.0761</v>
      </c>
      <c r="L55" s="13">
        <v>0.0749</v>
      </c>
      <c r="M55" s="13">
        <v>0.0785</v>
      </c>
      <c r="N55" s="13">
        <v>0.0294</v>
      </c>
      <c r="O55" s="13">
        <v>0.031</v>
      </c>
    </row>
    <row r="56" spans="1:15" ht="76.5">
      <c r="A56" s="9" t="str">
        <f>"9.5"</f>
        <v>9.5</v>
      </c>
      <c r="B56" s="10" t="s">
        <v>65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</row>
    <row r="57" spans="1:15" ht="114.75">
      <c r="A57" s="9" t="str">
        <f>"9.6"</f>
        <v>9.6</v>
      </c>
      <c r="B57" s="12" t="s">
        <v>66</v>
      </c>
      <c r="C57" s="13">
        <v>0.0914</v>
      </c>
      <c r="D57" s="13">
        <v>0.0631</v>
      </c>
      <c r="E57" s="13">
        <v>0.0833</v>
      </c>
      <c r="F57" s="13">
        <v>0.0719</v>
      </c>
      <c r="G57" s="13">
        <v>0.0689</v>
      </c>
      <c r="H57" s="13">
        <v>0.0799</v>
      </c>
      <c r="I57" s="13">
        <v>0.0878</v>
      </c>
      <c r="J57" s="13">
        <v>0.0882</v>
      </c>
      <c r="K57" s="13">
        <v>0.0761</v>
      </c>
      <c r="L57" s="13">
        <v>0.0749</v>
      </c>
      <c r="M57" s="13">
        <v>0.0785</v>
      </c>
      <c r="N57" s="13">
        <v>0.0294</v>
      </c>
      <c r="O57" s="13">
        <v>0.031</v>
      </c>
    </row>
    <row r="58" spans="1:15" ht="25.5">
      <c r="A58" s="5" t="s">
        <v>0</v>
      </c>
      <c r="B58" s="5" t="s">
        <v>1</v>
      </c>
      <c r="C58" s="5" t="s">
        <v>2</v>
      </c>
      <c r="D58" s="5" t="s">
        <v>3</v>
      </c>
      <c r="E58" s="5" t="s">
        <v>4</v>
      </c>
      <c r="F58" s="5" t="s">
        <v>5</v>
      </c>
      <c r="G58" s="5" t="s">
        <v>6</v>
      </c>
      <c r="H58" s="5" t="s">
        <v>7</v>
      </c>
      <c r="I58" s="5" t="s">
        <v>8</v>
      </c>
      <c r="J58" s="5" t="s">
        <v>9</v>
      </c>
      <c r="K58" s="5" t="s">
        <v>10</v>
      </c>
      <c r="L58" s="5" t="s">
        <v>11</v>
      </c>
      <c r="M58" s="5" t="s">
        <v>12</v>
      </c>
      <c r="N58" s="5" t="s">
        <v>13</v>
      </c>
      <c r="O58" s="5" t="s">
        <v>14</v>
      </c>
    </row>
    <row r="59" spans="1:15" ht="102">
      <c r="A59" s="9" t="str">
        <f>"9.7"</f>
        <v>9.7</v>
      </c>
      <c r="B59" s="12" t="s">
        <v>67</v>
      </c>
      <c r="C59" s="13">
        <v>0</v>
      </c>
      <c r="D59" s="13">
        <v>0</v>
      </c>
      <c r="E59" s="13">
        <v>0</v>
      </c>
      <c r="F59" s="13">
        <v>0</v>
      </c>
      <c r="G59" s="13">
        <v>0.1178</v>
      </c>
      <c r="H59" s="13">
        <v>0.108</v>
      </c>
      <c r="I59" s="13">
        <v>0.116</v>
      </c>
      <c r="J59" s="13">
        <v>0.1505</v>
      </c>
      <c r="K59" s="13">
        <v>0.1605</v>
      </c>
      <c r="L59" s="13">
        <v>0.1566</v>
      </c>
      <c r="M59" s="13">
        <v>0.1448</v>
      </c>
      <c r="N59" s="13">
        <v>0.1415</v>
      </c>
      <c r="O59" s="13">
        <v>0.1296</v>
      </c>
    </row>
    <row r="60" spans="1:15" ht="102">
      <c r="A60" s="9" t="str">
        <f>"9.7.1"</f>
        <v>9.7.1</v>
      </c>
      <c r="B60" s="12" t="s">
        <v>68</v>
      </c>
      <c r="C60" s="13">
        <v>0</v>
      </c>
      <c r="D60" s="13">
        <v>0</v>
      </c>
      <c r="E60" s="13">
        <v>0</v>
      </c>
      <c r="F60" s="13">
        <v>0</v>
      </c>
      <c r="G60" s="13">
        <v>0.1337</v>
      </c>
      <c r="H60" s="13">
        <v>0.1239</v>
      </c>
      <c r="I60" s="13">
        <v>0.1319</v>
      </c>
      <c r="J60" s="13">
        <v>0.1505</v>
      </c>
      <c r="K60" s="13">
        <v>0.1605</v>
      </c>
      <c r="L60" s="13">
        <v>0.1566</v>
      </c>
      <c r="M60" s="13">
        <v>0.1448</v>
      </c>
      <c r="N60" s="13">
        <v>0.1415</v>
      </c>
      <c r="O60" s="13">
        <v>0.1296</v>
      </c>
    </row>
    <row r="61" spans="1:15" ht="114.75">
      <c r="A61" s="9" t="str">
        <f>"9.8"</f>
        <v>9.8</v>
      </c>
      <c r="B61" s="12" t="s">
        <v>69</v>
      </c>
      <c r="C61" s="14" t="s">
        <v>113</v>
      </c>
      <c r="D61" s="14" t="s">
        <v>113</v>
      </c>
      <c r="E61" s="14" t="s">
        <v>113</v>
      </c>
      <c r="F61" s="14" t="s">
        <v>113</v>
      </c>
      <c r="G61" s="14" t="s">
        <v>113</v>
      </c>
      <c r="H61" s="14" t="s">
        <v>113</v>
      </c>
      <c r="I61" s="14" t="s">
        <v>113</v>
      </c>
      <c r="J61" s="14" t="s">
        <v>113</v>
      </c>
      <c r="K61" s="14" t="s">
        <v>113</v>
      </c>
      <c r="L61" s="14" t="s">
        <v>113</v>
      </c>
      <c r="M61" s="14" t="s">
        <v>113</v>
      </c>
      <c r="N61" s="14" t="s">
        <v>113</v>
      </c>
      <c r="O61" s="14" t="s">
        <v>113</v>
      </c>
    </row>
    <row r="62" spans="1:15" ht="114.75">
      <c r="A62" s="9" t="str">
        <f>"9.8.1"</f>
        <v>9.8.1</v>
      </c>
      <c r="B62" s="12" t="s">
        <v>70</v>
      </c>
      <c r="C62" s="14" t="s">
        <v>113</v>
      </c>
      <c r="D62" s="14" t="s">
        <v>113</v>
      </c>
      <c r="E62" s="14" t="s">
        <v>113</v>
      </c>
      <c r="F62" s="14" t="s">
        <v>113</v>
      </c>
      <c r="G62" s="14" t="s">
        <v>113</v>
      </c>
      <c r="H62" s="14" t="s">
        <v>113</v>
      </c>
      <c r="I62" s="14" t="s">
        <v>113</v>
      </c>
      <c r="J62" s="14" t="s">
        <v>113</v>
      </c>
      <c r="K62" s="14" t="s">
        <v>113</v>
      </c>
      <c r="L62" s="14" t="s">
        <v>113</v>
      </c>
      <c r="M62" s="14" t="s">
        <v>113</v>
      </c>
      <c r="N62" s="14" t="s">
        <v>113</v>
      </c>
      <c r="O62" s="14" t="s">
        <v>113</v>
      </c>
    </row>
    <row r="63" spans="1:15" s="4" customFormat="1" ht="25.5">
      <c r="A63" s="6">
        <v>10</v>
      </c>
      <c r="B63" s="7" t="s">
        <v>71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1470848</v>
      </c>
      <c r="I63" s="8">
        <v>1957259</v>
      </c>
      <c r="J63" s="8">
        <v>2107259</v>
      </c>
      <c r="K63" s="8">
        <v>1877259</v>
      </c>
      <c r="L63" s="8">
        <v>1929131</v>
      </c>
      <c r="M63" s="8">
        <v>2132659</v>
      </c>
      <c r="N63" s="8">
        <v>806366</v>
      </c>
      <c r="O63" s="8">
        <v>899346</v>
      </c>
    </row>
    <row r="64" spans="1:15" ht="25.5">
      <c r="A64" s="9" t="str">
        <f>"10.1"</f>
        <v>10.1</v>
      </c>
      <c r="B64" s="10" t="s">
        <v>72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1470848</v>
      </c>
      <c r="I64" s="11">
        <v>1957259</v>
      </c>
      <c r="J64" s="11">
        <v>2107259</v>
      </c>
      <c r="K64" s="11">
        <v>1877259</v>
      </c>
      <c r="L64" s="11">
        <v>1929131</v>
      </c>
      <c r="M64" s="11">
        <v>2132659</v>
      </c>
      <c r="N64" s="11">
        <v>806366</v>
      </c>
      <c r="O64" s="11">
        <v>899346</v>
      </c>
    </row>
    <row r="65" spans="1:15" s="4" customFormat="1" ht="38.25">
      <c r="A65" s="6">
        <v>11</v>
      </c>
      <c r="B65" s="7" t="s">
        <v>73</v>
      </c>
      <c r="C65" s="8" t="s">
        <v>114</v>
      </c>
      <c r="D65" s="8" t="s">
        <v>114</v>
      </c>
      <c r="E65" s="8" t="s">
        <v>114</v>
      </c>
      <c r="F65" s="8" t="s">
        <v>114</v>
      </c>
      <c r="G65" s="8" t="s">
        <v>114</v>
      </c>
      <c r="H65" s="8" t="s">
        <v>114</v>
      </c>
      <c r="I65" s="8" t="s">
        <v>114</v>
      </c>
      <c r="J65" s="8" t="s">
        <v>114</v>
      </c>
      <c r="K65" s="8" t="s">
        <v>114</v>
      </c>
      <c r="L65" s="8" t="s">
        <v>114</v>
      </c>
      <c r="M65" s="8" t="s">
        <v>114</v>
      </c>
      <c r="N65" s="8" t="s">
        <v>114</v>
      </c>
      <c r="O65" s="8" t="s">
        <v>114</v>
      </c>
    </row>
    <row r="66" spans="1:15" ht="25.5">
      <c r="A66" s="9" t="str">
        <f>"11.1"</f>
        <v>11.1</v>
      </c>
      <c r="B66" s="10" t="s">
        <v>74</v>
      </c>
      <c r="C66" s="11">
        <v>8024354.06</v>
      </c>
      <c r="D66" s="11">
        <v>8841065.34</v>
      </c>
      <c r="E66" s="11">
        <v>9752852.2</v>
      </c>
      <c r="F66" s="11">
        <v>9640435.07</v>
      </c>
      <c r="G66" s="11">
        <v>10719810.05</v>
      </c>
      <c r="H66" s="11">
        <v>9900000</v>
      </c>
      <c r="I66" s="11">
        <v>9900000</v>
      </c>
      <c r="J66" s="11">
        <v>9900000</v>
      </c>
      <c r="K66" s="11">
        <v>10000000</v>
      </c>
      <c r="L66" s="11">
        <v>10300000</v>
      </c>
      <c r="M66" s="11">
        <v>10300000</v>
      </c>
      <c r="N66" s="11">
        <v>10500000</v>
      </c>
      <c r="O66" s="11">
        <v>10500000</v>
      </c>
    </row>
    <row r="67" spans="1:15" ht="38.25">
      <c r="A67" s="9" t="str">
        <f>"11.2"</f>
        <v>11.2</v>
      </c>
      <c r="B67" s="10" t="s">
        <v>75</v>
      </c>
      <c r="C67" s="11">
        <v>0</v>
      </c>
      <c r="D67" s="11">
        <v>0</v>
      </c>
      <c r="E67" s="11">
        <v>0</v>
      </c>
      <c r="F67" s="11">
        <v>3329479.49</v>
      </c>
      <c r="G67" s="11">
        <v>3163233.15</v>
      </c>
      <c r="H67" s="11">
        <v>3596000</v>
      </c>
      <c r="I67" s="11">
        <v>3596000</v>
      </c>
      <c r="J67" s="11">
        <v>3600000</v>
      </c>
      <c r="K67" s="11">
        <v>3600000</v>
      </c>
      <c r="L67" s="11">
        <v>3700000</v>
      </c>
      <c r="M67" s="11">
        <v>3700000</v>
      </c>
      <c r="N67" s="11">
        <v>3800000</v>
      </c>
      <c r="O67" s="11">
        <v>3800000</v>
      </c>
    </row>
    <row r="68" spans="1:15" ht="25.5">
      <c r="A68" s="9" t="str">
        <f>"11.3"</f>
        <v>11.3</v>
      </c>
      <c r="B68" s="10" t="s">
        <v>76</v>
      </c>
      <c r="C68" s="11">
        <v>0</v>
      </c>
      <c r="D68" s="11">
        <v>127720.8</v>
      </c>
      <c r="E68" s="11">
        <v>798691.6</v>
      </c>
      <c r="F68" s="11">
        <v>0</v>
      </c>
      <c r="G68" s="11">
        <v>1080593.17</v>
      </c>
      <c r="H68" s="11">
        <v>1712005.77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</row>
    <row r="69" spans="1:15" ht="22.5" customHeight="1">
      <c r="A69" s="9" t="str">
        <f>"11.3.1"</f>
        <v>11.3.1</v>
      </c>
      <c r="B69" s="10" t="s">
        <v>77</v>
      </c>
      <c r="C69" s="11">
        <v>0</v>
      </c>
      <c r="D69" s="11">
        <v>67720.8</v>
      </c>
      <c r="E69" s="11">
        <v>70771.6</v>
      </c>
      <c r="F69" s="11">
        <v>0</v>
      </c>
      <c r="G69" s="11">
        <v>118625.17</v>
      </c>
      <c r="H69" s="11">
        <v>109183.77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</row>
    <row r="70" spans="1:15" ht="22.5" customHeight="1">
      <c r="A70" s="9" t="str">
        <f>"11.3.2"</f>
        <v>11.3.2</v>
      </c>
      <c r="B70" s="10" t="s">
        <v>78</v>
      </c>
      <c r="C70" s="11">
        <v>0</v>
      </c>
      <c r="D70" s="11">
        <v>60000</v>
      </c>
      <c r="E70" s="11">
        <v>727920</v>
      </c>
      <c r="F70" s="11">
        <v>0</v>
      </c>
      <c r="G70" s="11">
        <v>961968</v>
      </c>
      <c r="H70" s="11">
        <v>1602822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</row>
    <row r="71" spans="1:15" ht="25.5">
      <c r="A71" s="9" t="str">
        <f>"11.4"</f>
        <v>11.4</v>
      </c>
      <c r="B71" s="10" t="s">
        <v>79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</row>
    <row r="72" spans="1:15" ht="22.5" customHeight="1">
      <c r="A72" s="9" t="str">
        <f>"11.5"</f>
        <v>11.5</v>
      </c>
      <c r="B72" s="10" t="s">
        <v>80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</row>
    <row r="73" spans="1:15" ht="22.5" customHeight="1">
      <c r="A73" s="9" t="str">
        <f>"11.6"</f>
        <v>11.6</v>
      </c>
      <c r="B73" s="10" t="s">
        <v>81</v>
      </c>
      <c r="C73" s="11">
        <v>0</v>
      </c>
      <c r="D73" s="11">
        <v>0</v>
      </c>
      <c r="E73" s="11">
        <v>0</v>
      </c>
      <c r="F73" s="11">
        <v>693474.49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</row>
    <row r="74" spans="1:15" ht="22.5" customHeight="1">
      <c r="A74" s="5" t="s">
        <v>0</v>
      </c>
      <c r="B74" s="5" t="s">
        <v>1</v>
      </c>
      <c r="C74" s="5" t="s">
        <v>2</v>
      </c>
      <c r="D74" s="5" t="s">
        <v>3</v>
      </c>
      <c r="E74" s="5" t="s">
        <v>4</v>
      </c>
      <c r="F74" s="5" t="s">
        <v>5</v>
      </c>
      <c r="G74" s="5" t="s">
        <v>6</v>
      </c>
      <c r="H74" s="5" t="s">
        <v>7</v>
      </c>
      <c r="I74" s="5" t="s">
        <v>8</v>
      </c>
      <c r="J74" s="5" t="s">
        <v>9</v>
      </c>
      <c r="K74" s="5" t="s">
        <v>10</v>
      </c>
      <c r="L74" s="5" t="s">
        <v>11</v>
      </c>
      <c r="M74" s="5" t="s">
        <v>12</v>
      </c>
      <c r="N74" s="5" t="s">
        <v>13</v>
      </c>
      <c r="O74" s="5" t="s">
        <v>14</v>
      </c>
    </row>
    <row r="75" spans="1:15" s="4" customFormat="1" ht="51">
      <c r="A75" s="6">
        <v>12</v>
      </c>
      <c r="B75" s="7" t="s">
        <v>82</v>
      </c>
      <c r="C75" s="8" t="s">
        <v>114</v>
      </c>
      <c r="D75" s="8" t="s">
        <v>114</v>
      </c>
      <c r="E75" s="8" t="s">
        <v>114</v>
      </c>
      <c r="F75" s="8" t="s">
        <v>114</v>
      </c>
      <c r="G75" s="8" t="s">
        <v>114</v>
      </c>
      <c r="H75" s="8" t="s">
        <v>114</v>
      </c>
      <c r="I75" s="8" t="s">
        <v>114</v>
      </c>
      <c r="J75" s="8" t="s">
        <v>114</v>
      </c>
      <c r="K75" s="8" t="s">
        <v>114</v>
      </c>
      <c r="L75" s="8" t="s">
        <v>114</v>
      </c>
      <c r="M75" s="8" t="s">
        <v>114</v>
      </c>
      <c r="N75" s="8" t="s">
        <v>114</v>
      </c>
      <c r="O75" s="8" t="s">
        <v>114</v>
      </c>
    </row>
    <row r="76" spans="1:15" ht="51">
      <c r="A76" s="9" t="str">
        <f>"12.1"</f>
        <v>12.1</v>
      </c>
      <c r="B76" s="10" t="s">
        <v>83</v>
      </c>
      <c r="C76" s="11">
        <v>0</v>
      </c>
      <c r="D76" s="11">
        <v>0</v>
      </c>
      <c r="E76" s="11">
        <v>0</v>
      </c>
      <c r="F76" s="11">
        <v>274065.79</v>
      </c>
      <c r="G76" s="11">
        <v>119324.71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</row>
    <row r="77" spans="1:15" ht="25.5">
      <c r="A77" s="9" t="str">
        <f>"12.1.1"</f>
        <v>12.1.1</v>
      </c>
      <c r="B77" s="10" t="s">
        <v>84</v>
      </c>
      <c r="C77" s="11">
        <v>297097.92</v>
      </c>
      <c r="D77" s="11">
        <v>305771.3</v>
      </c>
      <c r="E77" s="11">
        <v>318526.46</v>
      </c>
      <c r="F77" s="11">
        <v>274065.79</v>
      </c>
      <c r="G77" s="11">
        <v>119324.71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</row>
    <row r="78" spans="1:15" ht="63.75">
      <c r="A78" s="9" t="s">
        <v>85</v>
      </c>
      <c r="B78" s="10" t="s">
        <v>86</v>
      </c>
      <c r="C78" s="11">
        <v>0</v>
      </c>
      <c r="D78" s="11">
        <v>0</v>
      </c>
      <c r="E78" s="11">
        <v>0</v>
      </c>
      <c r="F78" s="11">
        <v>274065.79</v>
      </c>
      <c r="G78" s="11">
        <v>119324.71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</row>
    <row r="79" spans="1:15" ht="51">
      <c r="A79" s="9" t="str">
        <f>"12.2"</f>
        <v>12.2</v>
      </c>
      <c r="B79" s="10" t="s">
        <v>87</v>
      </c>
      <c r="C79" s="11">
        <v>0</v>
      </c>
      <c r="D79" s="11">
        <v>0</v>
      </c>
      <c r="E79" s="11">
        <v>0</v>
      </c>
      <c r="F79" s="11">
        <v>855419</v>
      </c>
      <c r="G79" s="11">
        <v>415818</v>
      </c>
      <c r="H79" s="11">
        <v>3571588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</row>
    <row r="80" spans="1:15" ht="25.5">
      <c r="A80" s="9" t="str">
        <f>"12.2.1"</f>
        <v>12.2.1</v>
      </c>
      <c r="B80" s="10" t="s">
        <v>88</v>
      </c>
      <c r="C80" s="11">
        <v>1795549.23</v>
      </c>
      <c r="D80" s="11">
        <v>0</v>
      </c>
      <c r="E80" s="11">
        <v>1744160</v>
      </c>
      <c r="F80" s="11">
        <v>855419</v>
      </c>
      <c r="G80" s="11">
        <v>415818</v>
      </c>
      <c r="H80" s="11">
        <v>3571588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</row>
    <row r="81" spans="1:15" ht="63.75">
      <c r="A81" s="9" t="s">
        <v>89</v>
      </c>
      <c r="B81" s="10" t="s">
        <v>90</v>
      </c>
      <c r="C81" s="11">
        <v>0</v>
      </c>
      <c r="D81" s="11">
        <v>0</v>
      </c>
      <c r="E81" s="11">
        <v>0</v>
      </c>
      <c r="F81" s="11">
        <v>855419</v>
      </c>
      <c r="G81" s="11">
        <v>415818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</row>
    <row r="82" spans="1:15" ht="51">
      <c r="A82" s="9" t="str">
        <f>"12.3"</f>
        <v>12.3</v>
      </c>
      <c r="B82" s="10" t="s">
        <v>91</v>
      </c>
      <c r="C82" s="11">
        <v>0</v>
      </c>
      <c r="D82" s="11">
        <v>0</v>
      </c>
      <c r="E82" s="11">
        <v>0</v>
      </c>
      <c r="F82" s="11">
        <v>310421.76</v>
      </c>
      <c r="G82" s="11">
        <v>131298.46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</row>
    <row r="83" spans="1:15" ht="38.25">
      <c r="A83" s="9" t="str">
        <f>"12.3.1"</f>
        <v>12.3.1</v>
      </c>
      <c r="B83" s="10" t="s">
        <v>92</v>
      </c>
      <c r="C83" s="11">
        <v>0</v>
      </c>
      <c r="D83" s="11">
        <v>0</v>
      </c>
      <c r="E83" s="11">
        <v>363571.46</v>
      </c>
      <c r="F83" s="11">
        <v>296681.69</v>
      </c>
      <c r="G83" s="11">
        <v>111603.69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</row>
    <row r="84" spans="1:15" ht="76.5">
      <c r="A84" s="9" t="str">
        <f>"12.3.2"</f>
        <v>12.3.2</v>
      </c>
      <c r="B84" s="10" t="s">
        <v>93</v>
      </c>
      <c r="C84" s="11">
        <v>0</v>
      </c>
      <c r="D84" s="11">
        <v>0</v>
      </c>
      <c r="E84" s="11">
        <v>0</v>
      </c>
      <c r="F84" s="11">
        <v>296681.69</v>
      </c>
      <c r="G84" s="11">
        <v>111603.69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</row>
    <row r="85" spans="1:15" ht="51">
      <c r="A85" s="9" t="str">
        <f>"12.4"</f>
        <v>12.4</v>
      </c>
      <c r="B85" s="10" t="s">
        <v>94</v>
      </c>
      <c r="C85" s="11">
        <v>0</v>
      </c>
      <c r="D85" s="11">
        <v>0</v>
      </c>
      <c r="E85" s="11">
        <v>0</v>
      </c>
      <c r="F85" s="11">
        <v>2130860.39</v>
      </c>
      <c r="G85" s="11">
        <v>291090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</row>
    <row r="86" spans="1:15" ht="38.25">
      <c r="A86" s="9" t="str">
        <f>"12.4.1"</f>
        <v>12.4.1</v>
      </c>
      <c r="B86" s="10" t="s">
        <v>95</v>
      </c>
      <c r="C86" s="11">
        <v>0</v>
      </c>
      <c r="D86" s="11">
        <v>0</v>
      </c>
      <c r="E86" s="11">
        <v>3226220</v>
      </c>
      <c r="F86" s="11">
        <v>1036537.49</v>
      </c>
      <c r="G86" s="11">
        <v>168275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</row>
    <row r="87" spans="1:15" ht="76.5">
      <c r="A87" s="9" t="str">
        <f>"12.4.2"</f>
        <v>12.4.2</v>
      </c>
      <c r="B87" s="10" t="s">
        <v>96</v>
      </c>
      <c r="C87" s="11">
        <v>0</v>
      </c>
      <c r="D87" s="11">
        <v>0</v>
      </c>
      <c r="E87" s="11">
        <v>0</v>
      </c>
      <c r="F87" s="11">
        <v>1036537.49</v>
      </c>
      <c r="G87" s="11">
        <v>168275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</row>
    <row r="88" spans="1:15" s="4" customFormat="1" ht="63.75">
      <c r="A88" s="6">
        <v>13</v>
      </c>
      <c r="B88" s="7" t="s">
        <v>97</v>
      </c>
      <c r="C88" s="8" t="s">
        <v>114</v>
      </c>
      <c r="D88" s="8" t="s">
        <v>114</v>
      </c>
      <c r="E88" s="8" t="s">
        <v>114</v>
      </c>
      <c r="F88" s="8" t="s">
        <v>114</v>
      </c>
      <c r="G88" s="8" t="s">
        <v>114</v>
      </c>
      <c r="H88" s="8" t="s">
        <v>114</v>
      </c>
      <c r="I88" s="8" t="s">
        <v>114</v>
      </c>
      <c r="J88" s="8" t="s">
        <v>114</v>
      </c>
      <c r="K88" s="8" t="s">
        <v>114</v>
      </c>
      <c r="L88" s="8" t="s">
        <v>114</v>
      </c>
      <c r="M88" s="8" t="s">
        <v>114</v>
      </c>
      <c r="N88" s="8" t="s">
        <v>114</v>
      </c>
      <c r="O88" s="8" t="s">
        <v>114</v>
      </c>
    </row>
    <row r="89" spans="1:15" s="4" customFormat="1" ht="25.5">
      <c r="A89" s="5" t="s">
        <v>0</v>
      </c>
      <c r="B89" s="5" t="s">
        <v>1</v>
      </c>
      <c r="C89" s="5" t="s">
        <v>2</v>
      </c>
      <c r="D89" s="5" t="s">
        <v>3</v>
      </c>
      <c r="E89" s="5" t="s">
        <v>4</v>
      </c>
      <c r="F89" s="5" t="s">
        <v>5</v>
      </c>
      <c r="G89" s="5" t="s">
        <v>6</v>
      </c>
      <c r="H89" s="5" t="s">
        <v>7</v>
      </c>
      <c r="I89" s="5" t="s">
        <v>8</v>
      </c>
      <c r="J89" s="5" t="s">
        <v>9</v>
      </c>
      <c r="K89" s="5" t="s">
        <v>10</v>
      </c>
      <c r="L89" s="5" t="s">
        <v>11</v>
      </c>
      <c r="M89" s="5" t="s">
        <v>12</v>
      </c>
      <c r="N89" s="5" t="s">
        <v>13</v>
      </c>
      <c r="O89" s="5" t="s">
        <v>14</v>
      </c>
    </row>
    <row r="90" spans="1:15" ht="76.5">
      <c r="A90" s="9" t="str">
        <f>"13.1"</f>
        <v>13.1</v>
      </c>
      <c r="B90" s="10" t="s">
        <v>98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</row>
    <row r="91" spans="1:15" ht="76.5">
      <c r="A91" s="9" t="str">
        <f>"13.2"</f>
        <v>13.2</v>
      </c>
      <c r="B91" s="10" t="s">
        <v>99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</row>
    <row r="92" spans="1:15" ht="51">
      <c r="A92" s="9" t="str">
        <f>"13.3"</f>
        <v>13.3</v>
      </c>
      <c r="B92" s="10" t="s">
        <v>100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</row>
    <row r="93" spans="1:15" ht="76.5">
      <c r="A93" s="9" t="str">
        <f>"13.4"</f>
        <v>13.4</v>
      </c>
      <c r="B93" s="10" t="s">
        <v>101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</row>
    <row r="94" spans="1:15" ht="76.5">
      <c r="A94" s="9" t="str">
        <f>"13.5"</f>
        <v>13.5</v>
      </c>
      <c r="B94" s="10" t="s">
        <v>102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</row>
    <row r="95" spans="1:15" ht="76.5">
      <c r="A95" s="9" t="str">
        <f>"13.6"</f>
        <v>13.6</v>
      </c>
      <c r="B95" s="10" t="s">
        <v>103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</row>
    <row r="96" spans="1:15" ht="51">
      <c r="A96" s="9" t="str">
        <f>"13.7"</f>
        <v>13.7</v>
      </c>
      <c r="B96" s="10" t="s">
        <v>104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</row>
    <row r="97" spans="1:15" s="4" customFormat="1" ht="25.5">
      <c r="A97" s="6">
        <v>14</v>
      </c>
      <c r="B97" s="7" t="s">
        <v>105</v>
      </c>
      <c r="C97" s="8" t="s">
        <v>114</v>
      </c>
      <c r="D97" s="8" t="s">
        <v>114</v>
      </c>
      <c r="E97" s="8" t="s">
        <v>114</v>
      </c>
      <c r="F97" s="8" t="s">
        <v>114</v>
      </c>
      <c r="G97" s="8" t="s">
        <v>114</v>
      </c>
      <c r="H97" s="8" t="s">
        <v>114</v>
      </c>
      <c r="I97" s="8" t="s">
        <v>114</v>
      </c>
      <c r="J97" s="8" t="s">
        <v>114</v>
      </c>
      <c r="K97" s="8" t="s">
        <v>114</v>
      </c>
      <c r="L97" s="8" t="s">
        <v>114</v>
      </c>
      <c r="M97" s="8" t="s">
        <v>114</v>
      </c>
      <c r="N97" s="8" t="s">
        <v>114</v>
      </c>
      <c r="O97" s="8" t="s">
        <v>114</v>
      </c>
    </row>
    <row r="98" spans="1:15" ht="63.75">
      <c r="A98" s="9" t="str">
        <f>"14.1"</f>
        <v>14.1</v>
      </c>
      <c r="B98" s="10" t="s">
        <v>106</v>
      </c>
      <c r="C98" s="11">
        <v>0</v>
      </c>
      <c r="D98" s="11">
        <v>0</v>
      </c>
      <c r="E98" s="11">
        <v>0</v>
      </c>
      <c r="F98" s="11">
        <v>1853716.08</v>
      </c>
      <c r="G98" s="11">
        <v>1675043</v>
      </c>
      <c r="H98" s="11">
        <v>1889003.08</v>
      </c>
      <c r="I98" s="11">
        <v>1897176</v>
      </c>
      <c r="J98" s="11">
        <v>2047176</v>
      </c>
      <c r="K98" s="11">
        <v>1817176</v>
      </c>
      <c r="L98" s="11">
        <v>1929131</v>
      </c>
      <c r="M98" s="11">
        <v>2132659</v>
      </c>
      <c r="N98" s="11">
        <v>806366</v>
      </c>
      <c r="O98" s="11">
        <v>899346</v>
      </c>
    </row>
    <row r="99" spans="1:15" ht="38.25">
      <c r="A99" s="9" t="str">
        <f>"14.2"</f>
        <v>14.2</v>
      </c>
      <c r="B99" s="10" t="s">
        <v>107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</row>
    <row r="100" spans="1:15" ht="22.5" customHeight="1">
      <c r="A100" s="9" t="str">
        <f>"14.3"</f>
        <v>14.3</v>
      </c>
      <c r="B100" s="10" t="s">
        <v>108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</row>
    <row r="101" spans="1:15" ht="38.25">
      <c r="A101" s="9" t="str">
        <f>"14.3.1"</f>
        <v>14.3.1</v>
      </c>
      <c r="B101" s="10" t="s">
        <v>109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</row>
    <row r="102" spans="1:15" ht="38.25">
      <c r="A102" s="9" t="str">
        <f>"14.3.2"</f>
        <v>14.3.2</v>
      </c>
      <c r="B102" s="10" t="s">
        <v>110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</row>
    <row r="103" spans="1:15" ht="25.5">
      <c r="A103" s="9" t="str">
        <f>"14.3.3"</f>
        <v>14.3.3</v>
      </c>
      <c r="B103" s="10" t="s">
        <v>111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</row>
    <row r="104" spans="1:15" ht="38.25">
      <c r="A104" s="9" t="str">
        <f>"14.4"</f>
        <v>14.4</v>
      </c>
      <c r="B104" s="10" t="s">
        <v>112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</row>
  </sheetData>
  <mergeCells count="4">
    <mergeCell ref="M1:O1"/>
    <mergeCell ref="M2:O2"/>
    <mergeCell ref="M3:O3"/>
    <mergeCell ref="A4:O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9" r:id="rId1"/>
  <rowBreaks count="2" manualBreakCount="2">
    <brk id="73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halinan</cp:lastModifiedBy>
  <cp:lastPrinted>2013-11-19T13:58:10Z</cp:lastPrinted>
  <dcterms:created xsi:type="dcterms:W3CDTF">2013-11-19T13:03:02Z</dcterms:created>
  <dcterms:modified xsi:type="dcterms:W3CDTF">2013-11-19T13:58:35Z</dcterms:modified>
  <cp:category/>
  <cp:version/>
  <cp:contentType/>
  <cp:contentStatus/>
</cp:coreProperties>
</file>