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Zał.1" sheetId="1" r:id="rId1"/>
    <sheet name="zal.2" sheetId="2" r:id="rId2"/>
    <sheet name="zal.3" sheetId="3" r:id="rId3"/>
    <sheet name="zal.3a" sheetId="4" r:id="rId4"/>
    <sheet name="zal.3b" sheetId="5" r:id="rId5"/>
    <sheet name="zal.4" sheetId="6" r:id="rId6"/>
    <sheet name="zal.5" sheetId="7" r:id="rId7"/>
    <sheet name="zal.6" sheetId="8" r:id="rId8"/>
    <sheet name="zal.7" sheetId="9" r:id="rId9"/>
  </sheets>
  <definedNames/>
  <calcPr fullCalcOnLoad="1"/>
</workbook>
</file>

<file path=xl/sharedStrings.xml><?xml version="1.0" encoding="utf-8"?>
<sst xmlns="http://schemas.openxmlformats.org/spreadsheetml/2006/main" count="536" uniqueCount="299">
  <si>
    <t>Plan przed zmianami</t>
  </si>
  <si>
    <t>zwiększenia</t>
  </si>
  <si>
    <t>zmniejszenia</t>
  </si>
  <si>
    <t>zmiany</t>
  </si>
  <si>
    <t>Plan pozmianach</t>
  </si>
  <si>
    <t>Dział</t>
  </si>
  <si>
    <t>Rozdział</t>
  </si>
  <si>
    <t>§</t>
  </si>
  <si>
    <t>Treść</t>
  </si>
  <si>
    <t>w tym:</t>
  </si>
  <si>
    <t>Nazwa</t>
  </si>
  <si>
    <t>Wydatki bieżące</t>
  </si>
  <si>
    <t>Wydatki majątkowe</t>
  </si>
  <si>
    <t>z tego:</t>
  </si>
  <si>
    <t>Dotacje</t>
  </si>
  <si>
    <t>Ogółem wydatki</t>
  </si>
  <si>
    <t>Wydatki
z tytułu poręczeń
i gwarancji</t>
  </si>
  <si>
    <t>Wynagro-
dzenia</t>
  </si>
  <si>
    <t>Pochodne od wynagro-
dzeń</t>
  </si>
  <si>
    <t>§*</t>
  </si>
  <si>
    <t>Wydatki na na obsługę długu</t>
  </si>
  <si>
    <t>750</t>
  </si>
  <si>
    <t>ZWIĘKSZENIE LUB ZMNIEJSZENIE WYDATKÓW BUDŻETU GMINY</t>
  </si>
  <si>
    <t>w złotych</t>
  </si>
  <si>
    <t>Planowane wydatki</t>
  </si>
  <si>
    <t>Ogółem</t>
  </si>
  <si>
    <t>L.p.</t>
  </si>
  <si>
    <t>1.</t>
  </si>
  <si>
    <t>2.</t>
  </si>
  <si>
    <t>Kredyty</t>
  </si>
  <si>
    <t>3.</t>
  </si>
  <si>
    <t>Pożyczki</t>
  </si>
  <si>
    <t>4.</t>
  </si>
  <si>
    <t>5.</t>
  </si>
  <si>
    <t>6.</t>
  </si>
  <si>
    <t>7.</t>
  </si>
  <si>
    <t>8.</t>
  </si>
  <si>
    <t>Wyszczególnienie</t>
  </si>
  <si>
    <t>Lata spłaty kredytu/pożyczki</t>
  </si>
  <si>
    <t>I.</t>
  </si>
  <si>
    <t>Dochody ogółem:(A+B+C)</t>
  </si>
  <si>
    <t>A.</t>
  </si>
  <si>
    <t>z majątku jednostki</t>
  </si>
  <si>
    <t>z udziału w podatkach</t>
  </si>
  <si>
    <t>B.</t>
  </si>
  <si>
    <t>C.</t>
  </si>
  <si>
    <t>II.</t>
  </si>
  <si>
    <t>Wydatki ogółem</t>
  </si>
  <si>
    <t>III.</t>
  </si>
  <si>
    <t>Spłata zobowiązań (A+B+C+D)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</si>
  <si>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</si>
  <si>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</si>
  <si>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</si>
  <si>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</si>
  <si>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</si>
  <si>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</si>
  <si>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</si>
  <si>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</si>
  <si>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</si>
  <si>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</si>
  <si>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</si>
  <si>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</si>
  <si>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</si>
  <si>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</si>
  <si>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Uzasadnienie</t>
  </si>
  <si>
    <t>Źródła sfinansowania deficytu lub rozdysponowanie nadwyżki budżetowej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</si>
  <si>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</si>
  <si>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</si>
  <si>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</si>
  <si>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</si>
  <si>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</si>
  <si>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</si>
  <si>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</si>
  <si>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</si>
  <si>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</si>
  <si>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</si>
  <si>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</si>
  <si>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</si>
  <si>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</si>
  <si>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</si>
  <si>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</si>
  <si>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</si>
  <si>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</si>
  <si>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</si>
  <si>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</si>
  <si>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</si>
  <si>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</si>
  <si>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</si>
  <si>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</si>
  <si>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</si>
  <si>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</si>
  <si>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</si>
  <si>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</si>
  <si>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</si>
  <si>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</si>
  <si>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</si>
  <si>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</si>
  <si>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</si>
  <si>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§ 982</t>
  </si>
  <si>
    <t>Wykup obligacji</t>
  </si>
  <si>
    <t>§ 971</t>
  </si>
  <si>
    <t>Rozchody z tytułu innych rozliczeń</t>
  </si>
  <si>
    <t>§ 995</t>
  </si>
  <si>
    <t>Załącznik nr 1</t>
  </si>
  <si>
    <t>Lp.</t>
  </si>
  <si>
    <t>Kwota</t>
  </si>
  <si>
    <t>Spłaty pożyczek otrzymanych na finan-sowanie zadań realizowanych z udziałem środków pochodzących z budżetu UE</t>
  </si>
  <si>
    <t>Załącznik nr 2</t>
  </si>
  <si>
    <t>Załącznik nr 3</t>
  </si>
  <si>
    <t>Prognozowana sytuacja finansowa gminy w latach spłaty długu</t>
  </si>
  <si>
    <t>Dochody własne, w tym:</t>
  </si>
  <si>
    <t>Subwencje</t>
  </si>
  <si>
    <t>Spłata zaciągniętych pożyczek, kredytów, w tym:</t>
  </si>
  <si>
    <t>Spłata przewidywanych pożyczek, kredytów, w tym:</t>
  </si>
  <si>
    <t>Wartość udzielonych poręczeń</t>
  </si>
  <si>
    <t>Załącznik nr 4</t>
  </si>
  <si>
    <t>ZWIĘKSZENIE LUB ZMNIEJSZENIE DOCHODÓW</t>
  </si>
  <si>
    <t>BUDŻETU GMINY</t>
  </si>
  <si>
    <t>Nazwa Klasyfikacji budżetowej</t>
  </si>
  <si>
    <t>Zmiany</t>
  </si>
  <si>
    <t>Plan po zmianach</t>
  </si>
  <si>
    <t>Dochody ogółem</t>
  </si>
  <si>
    <t>Po zmianach plan dochodów wynosi:</t>
  </si>
  <si>
    <t>Po zmianach plan wydatków wynosi:</t>
  </si>
  <si>
    <t>Deficyt budżetowy wynosi:</t>
  </si>
  <si>
    <t>85295</t>
  </si>
  <si>
    <t>700</t>
  </si>
  <si>
    <t>70005</t>
  </si>
  <si>
    <t>6050</t>
  </si>
  <si>
    <t>010</t>
  </si>
  <si>
    <t>01010</t>
  </si>
  <si>
    <t>600</t>
  </si>
  <si>
    <t>60016</t>
  </si>
  <si>
    <t>801</t>
  </si>
  <si>
    <t>80101</t>
  </si>
  <si>
    <t>80104</t>
  </si>
  <si>
    <t>900</t>
  </si>
  <si>
    <t>Rozdz.</t>
  </si>
  <si>
    <t>§**</t>
  </si>
  <si>
    <t>Łączne koszty finansowe</t>
  </si>
  <si>
    <t>2009 r.</t>
  </si>
  <si>
    <t>2010 r.</t>
  </si>
  <si>
    <t>kredyty
i pożyczki</t>
  </si>
  <si>
    <t>środki wymienione
w art. 5 ust. 1 pkt 2 i 3 u.f.p.</t>
  </si>
  <si>
    <t xml:space="preserve">A.      
B.
C.
... </t>
  </si>
  <si>
    <t>Urząd Gminy Stawiguda</t>
  </si>
  <si>
    <t>x</t>
  </si>
  <si>
    <t>Nazwa zadania inwestycyjnego</t>
  </si>
  <si>
    <t>środki pochodzące
z innych  źródeł*</t>
  </si>
  <si>
    <t>6060</t>
  </si>
  <si>
    <t>Zakup gruntów</t>
  </si>
  <si>
    <t>90015</t>
  </si>
  <si>
    <t>Przewidywane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</si>
  <si>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</si>
  <si>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</si>
  <si>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</si>
  <si>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</si>
  <si>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</si>
  <si>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</si>
  <si>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</si>
  <si>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</si>
  <si>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</si>
  <si>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</si>
  <si>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</si>
  <si>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</si>
  <si>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</si>
  <si>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</si>
  <si>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</si>
  <si>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</si>
  <si>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B</t>
  </si>
  <si>
    <t>852</t>
  </si>
  <si>
    <t>75023</t>
  </si>
  <si>
    <t>754</t>
  </si>
  <si>
    <t>75412</t>
  </si>
  <si>
    <t>90001</t>
  </si>
  <si>
    <t>A.      
B.
C.</t>
  </si>
  <si>
    <t>60014</t>
  </si>
  <si>
    <t>6300</t>
  </si>
  <si>
    <t>z tego</t>
  </si>
  <si>
    <t>bieżące</t>
  </si>
  <si>
    <t>majątkowe</t>
  </si>
  <si>
    <t>6058</t>
  </si>
  <si>
    <t>6059</t>
  </si>
  <si>
    <t>w  2009 r. - przychody i rozchody budżetu</t>
  </si>
  <si>
    <t>Limity wydatków na wieloletnie programy inwestycyjne w latach 2009-2011</t>
  </si>
  <si>
    <t>Jednostka organizacyjna realizująca program lub koordynująca wykonanie programu</t>
  </si>
  <si>
    <t>rok budżetowy 2009 (8+9+10+11)</t>
  </si>
  <si>
    <t>z tego źródła finansowania</t>
  </si>
  <si>
    <t>2011 r.</t>
  </si>
  <si>
    <t>dochody własne jst</t>
  </si>
  <si>
    <t>Modernizacja stacji uzdatniania wody w Tomaszkowie w latach 2008 - 2009</t>
  </si>
  <si>
    <t>A</t>
  </si>
  <si>
    <t>Dotacje i środki z budżetu państwa (np.. Od wojewody, MEN, UKFiS,…)</t>
  </si>
  <si>
    <t>Środki i dotacje otrzymane od innych jst oraz innych jednostek zaliczanych do sektora finansów publicznych</t>
  </si>
  <si>
    <t>C</t>
  </si>
  <si>
    <t>Inne źródła</t>
  </si>
  <si>
    <t>Załącznik nr 3a</t>
  </si>
  <si>
    <t>Zadania inwestycyjne w 2009 r.</t>
  </si>
  <si>
    <t>Dokumentacja projektowa -kosztorys sieci wodociągowej Wymój kolonia.</t>
  </si>
  <si>
    <t>Odwiert studni w Gryźlinach</t>
  </si>
  <si>
    <t>Modernizacja przepompowni P18 w Stawigudzie</t>
  </si>
  <si>
    <t>Przyłącze kanalizacyjne w Dorotowie</t>
  </si>
  <si>
    <t>Zakup infrastruktury wod-kan w m. Tomaszkowo, Bartążek i Ruś.</t>
  </si>
  <si>
    <t>Dokumentacja projektowo-kosztorysowa drogi i jej oświetlenia w Bartągu</t>
  </si>
  <si>
    <t>Dokumentacja projektowo-kosztorysowa ulic: Sadowej, Makowej, Kwiatowej i Ogrodowej  w Stawigudzie</t>
  </si>
  <si>
    <t>Przebudowa drogi gminnej do terenów przemysłowych w  Stawigudzie</t>
  </si>
  <si>
    <t>Przebudowa drogi gminnej w miejscowości Miodówko</t>
  </si>
  <si>
    <t xml:space="preserve">A.  425 000,00  
B.     50 000,00
C.
... </t>
  </si>
  <si>
    <t>Rozbudowa ul. Leśnej i Mazurskiej - etap II</t>
  </si>
  <si>
    <t>Dokumentacja projektowo-kosztorysowa na budowę chodników w Wymoju, Tomaszkowie i Stawigudzie</t>
  </si>
  <si>
    <t>Dokumentacja projektowo-kosztorysowa świetlicy w Gągławkach</t>
  </si>
  <si>
    <t>Dokumentacja projektowa i wykonanie podjazdów dla osób niepełnosprawnych przy ośrodkach zdrowia w Bartagu i Stawigudzie</t>
  </si>
  <si>
    <t>Dokumentacja projektowo - kosztorysowa budynku remizy OSP w Bartągu</t>
  </si>
  <si>
    <t>Wymiana okien w bud.szkoły podstawowej w  Stawigudzie</t>
  </si>
  <si>
    <t>Zespół Szkolno-Przedszkolny w Stawigudzie</t>
  </si>
  <si>
    <t>Budowa budynku przedszkola w Stawigudzie</t>
  </si>
  <si>
    <t>Zakup samochodu do przewozu osób niepełnosprawnych</t>
  </si>
  <si>
    <t>A.      
B.
C. 150 000,00</t>
  </si>
  <si>
    <t>Zakup pomp do przepompowni ścieków</t>
  </si>
  <si>
    <t>Dokumentacja projektowo-kosztorysowa oświetlenia wsi Pluski i Ruś</t>
  </si>
  <si>
    <t>Załącznik nr 3b</t>
  </si>
  <si>
    <t>Wydatki  majątkowe w 2009 r.</t>
  </si>
  <si>
    <t>Nakłady poniesione do 31.12.2008 r</t>
  </si>
  <si>
    <t>Przebudowa drogi powiatowej nr 1374 N na odcinku Bartąg - Bartążek, nr 1372 N Bartąg - Olsztyn</t>
  </si>
  <si>
    <t>Powiat Olsztyński</t>
  </si>
  <si>
    <t>Wydatki na programy i projekty realizowane ze srodków pochodzących z funduszy strukturalnych i Funduszu Spójności</t>
  </si>
  <si>
    <t>Lp</t>
  </si>
  <si>
    <t>Projekt</t>
  </si>
  <si>
    <t>Kategoria interwencji funduszy strukturalnych</t>
  </si>
  <si>
    <t>Klasyfikacja (dział,    rozdział,  paragraf)</t>
  </si>
  <si>
    <t>Wydatki           w okresie realizacji projektu (całkowita wartośc projektu) (6+7)</t>
  </si>
  <si>
    <t>Środki z budżetu krajowego</t>
  </si>
  <si>
    <t>Środki z budżetu UE</t>
  </si>
  <si>
    <t>2009 r.,              z tego:</t>
  </si>
  <si>
    <t>Wydatki razem (9+13)</t>
  </si>
  <si>
    <t>wydatki razem (10+11+12)</t>
  </si>
  <si>
    <t>z tego źródła finansowania:</t>
  </si>
  <si>
    <r>
      <t xml:space="preserve">Wydatki razem </t>
    </r>
    <r>
      <rPr>
        <sz val="8"/>
        <rFont val="Times New Roman"/>
        <family val="1"/>
      </rPr>
      <t>(14+15+16+17</t>
    </r>
  </si>
  <si>
    <t>pożyczki      i kredyty</t>
  </si>
  <si>
    <t xml:space="preserve">obligacje </t>
  </si>
  <si>
    <t>pozostałe</t>
  </si>
  <si>
    <t>pozyczki na prefinansowanie z budżetu państwa</t>
  </si>
  <si>
    <t>Wydatki majątkowe razem:</t>
  </si>
  <si>
    <t>1.1</t>
  </si>
  <si>
    <t>Program:</t>
  </si>
  <si>
    <t>Regionalny Program Operacyjny Warmia i Mazury na lata 2007 - 2013</t>
  </si>
  <si>
    <t>Priorytet:</t>
  </si>
  <si>
    <t>Infrastruktura transportowa regionalna i lokalna</t>
  </si>
  <si>
    <t>Działanie:</t>
  </si>
  <si>
    <t>Infrastruktura transportowa służąca rozwojowi lokalnemu</t>
  </si>
  <si>
    <t>Nazwa projektu:</t>
  </si>
  <si>
    <t>Przebudowa drogi gminnej do terenów przemysłowych w Stawigudzie</t>
  </si>
  <si>
    <t>Razem wydatki:</t>
  </si>
  <si>
    <t>z tego: 2009 r</t>
  </si>
  <si>
    <t>600-60016     6058, 6059</t>
  </si>
  <si>
    <t>2012 r.</t>
  </si>
  <si>
    <t>Wydatki bieżące razem:</t>
  </si>
  <si>
    <t>2.1</t>
  </si>
  <si>
    <t>Przewidywane wykonanie w 2008 r.</t>
  </si>
  <si>
    <t>Plan na 2009 r.</t>
  </si>
  <si>
    <t>z opłat</t>
  </si>
  <si>
    <t>Dotacje celowe</t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</si>
  <si>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</si>
  <si>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 u.f.p.)</t>
    </r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</si>
  <si>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</si>
  <si>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 u.f.p.)</t>
    </r>
  </si>
  <si>
    <t>Prognoza kwoty długu gminy</t>
  </si>
  <si>
    <t>31.12.2008</t>
  </si>
  <si>
    <t>A. 1000 000,00    
B.
C.</t>
  </si>
  <si>
    <t>Zakup sprzetu komputerowego</t>
  </si>
  <si>
    <t>RÓŻNE ROZLICZENIA</t>
  </si>
  <si>
    <t>GOSPODARKA KOMUNALNA I OCHRONA ŚRODOWISKA</t>
  </si>
  <si>
    <t>Załącznik nr 5</t>
  </si>
  <si>
    <t>6170</t>
  </si>
  <si>
    <t>75404</t>
  </si>
  <si>
    <t>Zakup dwóch samochodów i laserowego miernika prędkości.</t>
  </si>
  <si>
    <t>Wojewódzka Komenda Policji</t>
  </si>
  <si>
    <t>0970</t>
  </si>
  <si>
    <t>Wpływy z różnych dochodów</t>
  </si>
  <si>
    <t>ROLNICTWO I ŁOWIECTWO</t>
  </si>
  <si>
    <t>Infrastruktura wodociągowa i sanitacyjna wsi</t>
  </si>
  <si>
    <t>75814</t>
  </si>
  <si>
    <t>Różne rozliczenia finansowe</t>
  </si>
  <si>
    <t>Oświetlanie ulic, placów i dróg</t>
  </si>
  <si>
    <t>758</t>
  </si>
  <si>
    <t>0920</t>
  </si>
  <si>
    <t>Pozostałe odsetki</t>
  </si>
  <si>
    <t>do Uchwały Rady Gminy nr XXII/170/09</t>
  </si>
  <si>
    <t>z dnia 12.05.2009  r.</t>
  </si>
  <si>
    <t>6010</t>
  </si>
  <si>
    <t>Godpodarka odpadami</t>
  </si>
  <si>
    <t>Wydatki na zakup i objęcie akcji, wniesienia wkładów do spółek prawa handlowego oraz na uzupełnienie funduszy statutowych banków finansowych i innych instytucji finansowych</t>
  </si>
  <si>
    <t>z dnia 12.05.2009 r.</t>
  </si>
  <si>
    <t xml:space="preserve">Plan budzetu Gminy na 2009 r. po stronie dochodów  i wydatków zwiększono o kwotę 68.000,00 zł., w zwiazku z przyjęta uchwałą nr XXI/169/09 z dnia 23.04.2009 w sprawie zatwierdzenia przystapienia Gminy </t>
  </si>
  <si>
    <t>Stawiguda do spółki pod firmą Zakład Gospodarki Odpadami Komunalnymi z siedziba w Olsztynie przy ul.Lubelskiej 43 d.</t>
  </si>
  <si>
    <t>90002</t>
  </si>
  <si>
    <t>Zakup udziałów spółki Zakład Gospodarki Odpadami Komunalnymi Sp. z o.o.</t>
  </si>
  <si>
    <t>Załącznik nr 6</t>
  </si>
  <si>
    <t>Załącznik nr 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</si>
</sst>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2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0"/>
    </font>
    <font>
      <sz val="10"/>
      <name val="Times New Roman"/>
      <family val="1"/>
    </font>
    <font>
      <sz val="6"/>
      <name val="Arial CE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" borderId="0">
      <alignment horizontal="center" vertical="center"/>
      <protection/>
    </xf>
    <xf numFmtId="0" fontId="21" fillId="2" borderId="0">
      <alignment horizontal="left" vertical="center"/>
      <protection/>
    </xf>
    <xf numFmtId="0" fontId="20" fillId="2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7" fillId="3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1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3" fontId="14" fillId="0" borderId="1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43" fontId="14" fillId="0" borderId="28" xfId="0" applyNumberFormat="1" applyFont="1" applyBorder="1" applyAlignment="1">
      <alignment horizontal="center" vertical="center"/>
    </xf>
    <xf numFmtId="43" fontId="14" fillId="0" borderId="12" xfId="0" applyNumberFormat="1" applyFont="1" applyBorder="1" applyAlignment="1">
      <alignment/>
    </xf>
    <xf numFmtId="4" fontId="13" fillId="0" borderId="9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3" borderId="32" xfId="0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3" fontId="14" fillId="0" borderId="33" xfId="0" applyNumberFormat="1" applyFont="1" applyBorder="1" applyAlignment="1">
      <alignment horizontal="right" vertical="center"/>
    </xf>
    <xf numFmtId="43" fontId="14" fillId="0" borderId="12" xfId="0" applyNumberFormat="1" applyFont="1" applyBorder="1" applyAlignment="1">
      <alignment horizontal="center" vertical="center"/>
    </xf>
    <xf numFmtId="43" fontId="14" fillId="0" borderId="19" xfId="0" applyNumberFormat="1" applyFont="1" applyBorder="1" applyAlignment="1">
      <alignment horizontal="center" vertical="center"/>
    </xf>
    <xf numFmtId="43" fontId="14" fillId="0" borderId="11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1" fontId="14" fillId="0" borderId="11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41" fontId="14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3" fontId="14" fillId="0" borderId="30" xfId="0" applyNumberFormat="1" applyFont="1" applyBorder="1" applyAlignment="1">
      <alignment horizontal="center" vertical="center"/>
    </xf>
    <xf numFmtId="41" fontId="14" fillId="0" borderId="30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15" fillId="0" borderId="37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vertic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43" fontId="13" fillId="0" borderId="17" xfId="0" applyNumberFormat="1" applyFont="1" applyBorder="1" applyAlignment="1">
      <alignment/>
    </xf>
    <xf numFmtId="43" fontId="13" fillId="0" borderId="18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45" xfId="0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2" fillId="0" borderId="18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43" fontId="18" fillId="0" borderId="11" xfId="0" applyNumberFormat="1" applyFont="1" applyBorder="1" applyAlignment="1">
      <alignment/>
    </xf>
    <xf numFmtId="43" fontId="18" fillId="0" borderId="15" xfId="0" applyNumberFormat="1" applyFont="1" applyBorder="1" applyAlignment="1">
      <alignment/>
    </xf>
    <xf numFmtId="0" fontId="14" fillId="0" borderId="47" xfId="0" applyFont="1" applyBorder="1" applyAlignment="1">
      <alignment/>
    </xf>
    <xf numFmtId="0" fontId="7" fillId="0" borderId="1" xfId="0" applyFont="1" applyBorder="1" applyAlignment="1">
      <alignment/>
    </xf>
    <xf numFmtId="43" fontId="14" fillId="0" borderId="1" xfId="0" applyNumberFormat="1" applyFont="1" applyBorder="1" applyAlignment="1">
      <alignment/>
    </xf>
    <xf numFmtId="0" fontId="14" fillId="0" borderId="48" xfId="0" applyFont="1" applyBorder="1" applyAlignment="1">
      <alignment/>
    </xf>
    <xf numFmtId="0" fontId="7" fillId="0" borderId="49" xfId="0" applyFont="1" applyBorder="1" applyAlignment="1">
      <alignment/>
    </xf>
    <xf numFmtId="43" fontId="14" fillId="0" borderId="49" xfId="0" applyNumberFormat="1" applyFont="1" applyBorder="1" applyAlignment="1">
      <alignment/>
    </xf>
    <xf numFmtId="43" fontId="14" fillId="0" borderId="50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7" fillId="0" borderId="30" xfId="0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0" fontId="17" fillId="3" borderId="2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/>
    </xf>
    <xf numFmtId="0" fontId="24" fillId="0" borderId="13" xfId="0" applyFont="1" applyBorder="1" applyAlignment="1">
      <alignment vertical="center"/>
    </xf>
    <xf numFmtId="43" fontId="14" fillId="0" borderId="5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top"/>
    </xf>
    <xf numFmtId="0" fontId="24" fillId="0" borderId="30" xfId="0" applyFont="1" applyBorder="1" applyAlignment="1">
      <alignment vertical="center" wrapText="1"/>
    </xf>
    <xf numFmtId="43" fontId="14" fillId="0" borderId="52" xfId="0" applyNumberFormat="1" applyFont="1" applyBorder="1" applyAlignment="1">
      <alignment horizontal="center" vertical="center"/>
    </xf>
    <xf numFmtId="43" fontId="14" fillId="0" borderId="36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43" fontId="14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 indent="1"/>
    </xf>
    <xf numFmtId="43" fontId="14" fillId="0" borderId="55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56" xfId="0" applyNumberFormat="1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4" fontId="17" fillId="3" borderId="24" xfId="0" applyNumberFormat="1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4" fontId="16" fillId="0" borderId="50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" fontId="17" fillId="0" borderId="24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4" fontId="16" fillId="0" borderId="36" xfId="0" applyNumberFormat="1" applyFont="1" applyBorder="1" applyAlignment="1">
      <alignment vertical="center"/>
    </xf>
    <xf numFmtId="43" fontId="18" fillId="0" borderId="13" xfId="0" applyNumberFormat="1" applyFont="1" applyBorder="1" applyAlignment="1">
      <alignment horizontal="center" vertical="center"/>
    </xf>
    <xf numFmtId="43" fontId="18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right" vertical="center"/>
    </xf>
    <xf numFmtId="43" fontId="14" fillId="0" borderId="20" xfId="0" applyNumberFormat="1" applyFont="1" applyBorder="1" applyAlignment="1">
      <alignment horizontal="center" vertical="center"/>
    </xf>
    <xf numFmtId="4" fontId="14" fillId="0" borderId="47" xfId="0" applyNumberFormat="1" applyFont="1" applyBorder="1" applyAlignment="1">
      <alignment vertical="center" wrapText="1"/>
    </xf>
    <xf numFmtId="4" fontId="13" fillId="0" borderId="46" xfId="0" applyNumberFormat="1" applyFont="1" applyBorder="1" applyAlignment="1">
      <alignment vertical="center" wrapText="1"/>
    </xf>
    <xf numFmtId="49" fontId="7" fillId="0" borderId="58" xfId="0" applyNumberFormat="1" applyFont="1" applyBorder="1" applyAlignment="1">
      <alignment horizontal="center" vertical="center"/>
    </xf>
    <xf numFmtId="43" fontId="14" fillId="0" borderId="59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43" fontId="13" fillId="0" borderId="15" xfId="0" applyNumberFormat="1" applyFont="1" applyBorder="1" applyAlignment="1">
      <alignment horizontal="center" vertical="center"/>
    </xf>
    <xf numFmtId="43" fontId="14" fillId="0" borderId="4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3" fontId="7" fillId="0" borderId="20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6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3" fontId="13" fillId="0" borderId="19" xfId="0" applyNumberFormat="1" applyFont="1" applyBorder="1" applyAlignment="1">
      <alignment horizontal="center" vertical="center"/>
    </xf>
    <xf numFmtId="43" fontId="13" fillId="0" borderId="55" xfId="0" applyNumberFormat="1" applyFont="1" applyBorder="1" applyAlignment="1">
      <alignment horizontal="center" vertical="center"/>
    </xf>
    <xf numFmtId="43" fontId="14" fillId="0" borderId="50" xfId="0" applyNumberFormat="1" applyFont="1" applyBorder="1" applyAlignment="1">
      <alignment horizontal="center" vertical="center"/>
    </xf>
    <xf numFmtId="41" fontId="14" fillId="0" borderId="2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3" fontId="13" fillId="0" borderId="33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right" vertical="center"/>
    </xf>
    <xf numFmtId="0" fontId="12" fillId="0" borderId="59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3" fontId="14" fillId="0" borderId="13" xfId="0" applyNumberFormat="1" applyFont="1" applyBorder="1" applyAlignment="1">
      <alignment horizontal="right" vertical="center"/>
    </xf>
    <xf numFmtId="43" fontId="18" fillId="0" borderId="28" xfId="0" applyNumberFormat="1" applyFont="1" applyBorder="1" applyAlignment="1">
      <alignment horizontal="center" vertical="center"/>
    </xf>
    <xf numFmtId="43" fontId="18" fillId="0" borderId="12" xfId="0" applyNumberFormat="1" applyFont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0" fontId="10" fillId="3" borderId="6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3" borderId="7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0" fillId="3" borderId="7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7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0" fillId="3" borderId="7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wrapText="1"/>
    </xf>
    <xf numFmtId="0" fontId="10" fillId="3" borderId="72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3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3" fontId="14" fillId="0" borderId="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43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79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4" fillId="0" borderId="81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4" fillId="0" borderId="83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7" fillId="0" borderId="7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43" fontId="7" fillId="0" borderId="30" xfId="0" applyNumberFormat="1" applyFont="1" applyBorder="1" applyAlignment="1">
      <alignment vertic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S10" xfId="20"/>
    <cellStyle name="S4" xfId="21"/>
    <cellStyle name="S9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0">
      <selection activeCell="E23" sqref="E23:F23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5.125" style="0" customWidth="1"/>
    <col min="4" max="4" width="36.25390625" style="0" customWidth="1"/>
    <col min="5" max="5" width="14.625" style="0" customWidth="1"/>
    <col min="6" max="6" width="12.75390625" style="0" customWidth="1"/>
    <col min="7" max="7" width="12.00390625" style="0" customWidth="1"/>
    <col min="8" max="8" width="14.625" style="0" customWidth="1"/>
    <col min="9" max="9" width="14.25390625" style="0" customWidth="1"/>
    <col min="10" max="10" width="14.375" style="0" customWidth="1"/>
  </cols>
  <sheetData>
    <row r="1" spans="1:10" ht="12.75">
      <c r="A1" s="6"/>
      <c r="B1" s="6"/>
      <c r="C1" s="6"/>
      <c r="D1" s="6"/>
      <c r="E1" s="6"/>
      <c r="F1" s="266" t="s">
        <v>103</v>
      </c>
      <c r="G1" s="266"/>
      <c r="H1" s="266"/>
      <c r="I1" s="262"/>
      <c r="J1" s="262"/>
    </row>
    <row r="2" spans="1:10" ht="12.75">
      <c r="A2" s="6"/>
      <c r="B2" s="6"/>
      <c r="C2" s="6"/>
      <c r="D2" s="6"/>
      <c r="E2" s="6"/>
      <c r="F2" s="266" t="s">
        <v>287</v>
      </c>
      <c r="G2" s="266"/>
      <c r="H2" s="266"/>
      <c r="I2" s="262"/>
      <c r="J2" s="262"/>
    </row>
    <row r="3" spans="1:10" ht="12.75">
      <c r="A3" s="6"/>
      <c r="B3" s="6"/>
      <c r="C3" s="6"/>
      <c r="D3" s="6"/>
      <c r="E3" s="6"/>
      <c r="F3" s="266" t="s">
        <v>288</v>
      </c>
      <c r="G3" s="266"/>
      <c r="H3" s="266"/>
      <c r="I3" s="262"/>
      <c r="J3" s="262"/>
    </row>
    <row r="4" spans="1:8" ht="9.75" customHeight="1">
      <c r="A4" s="6"/>
      <c r="B4" s="6"/>
      <c r="C4" s="6"/>
      <c r="D4" s="6"/>
      <c r="E4" s="6"/>
      <c r="F4" s="6"/>
      <c r="G4" s="6"/>
      <c r="H4" s="6"/>
    </row>
    <row r="5" spans="1:10" ht="18" customHeight="1">
      <c r="A5" s="260" t="s">
        <v>116</v>
      </c>
      <c r="B5" s="260"/>
      <c r="C5" s="260"/>
      <c r="D5" s="260"/>
      <c r="E5" s="260"/>
      <c r="F5" s="260"/>
      <c r="G5" s="261"/>
      <c r="H5" s="261"/>
      <c r="I5" s="262"/>
      <c r="J5" s="262"/>
    </row>
    <row r="6" spans="1:10" ht="18" customHeight="1">
      <c r="A6" s="260" t="s">
        <v>117</v>
      </c>
      <c r="B6" s="260"/>
      <c r="C6" s="260"/>
      <c r="D6" s="260"/>
      <c r="E6" s="260"/>
      <c r="F6" s="260"/>
      <c r="G6" s="261"/>
      <c r="H6" s="261"/>
      <c r="I6" s="262"/>
      <c r="J6" s="262"/>
    </row>
    <row r="7" ht="10.5" customHeight="1" thickBot="1">
      <c r="G7" s="10"/>
    </row>
    <row r="8" spans="1:10" ht="30.75" customHeight="1">
      <c r="A8" s="284" t="s">
        <v>118</v>
      </c>
      <c r="B8" s="285"/>
      <c r="C8" s="285"/>
      <c r="D8" s="19"/>
      <c r="E8" s="263" t="s">
        <v>0</v>
      </c>
      <c r="F8" s="265" t="s">
        <v>119</v>
      </c>
      <c r="G8" s="265"/>
      <c r="H8" s="278" t="s">
        <v>120</v>
      </c>
      <c r="I8" s="269" t="s">
        <v>178</v>
      </c>
      <c r="J8" s="270"/>
    </row>
    <row r="9" spans="1:10" s="11" customFormat="1" ht="15" customHeight="1">
      <c r="A9" s="280" t="s">
        <v>5</v>
      </c>
      <c r="B9" s="281" t="s">
        <v>6</v>
      </c>
      <c r="C9" s="281" t="s">
        <v>7</v>
      </c>
      <c r="D9" s="282" t="s">
        <v>8</v>
      </c>
      <c r="E9" s="264"/>
      <c r="F9" s="264" t="s">
        <v>1</v>
      </c>
      <c r="G9" s="264" t="s">
        <v>2</v>
      </c>
      <c r="H9" s="279"/>
      <c r="I9" s="271" t="s">
        <v>179</v>
      </c>
      <c r="J9" s="273" t="s">
        <v>180</v>
      </c>
    </row>
    <row r="10" spans="1:10" s="11" customFormat="1" ht="24.75" customHeight="1">
      <c r="A10" s="280"/>
      <c r="B10" s="281"/>
      <c r="C10" s="281"/>
      <c r="D10" s="283"/>
      <c r="E10" s="264"/>
      <c r="F10" s="281"/>
      <c r="G10" s="264"/>
      <c r="H10" s="279"/>
      <c r="I10" s="272"/>
      <c r="J10" s="274"/>
    </row>
    <row r="11" spans="1:10" s="12" customFormat="1" ht="7.5" customHeight="1">
      <c r="A11" s="224">
        <v>1</v>
      </c>
      <c r="B11" s="222">
        <v>2</v>
      </c>
      <c r="C11" s="222">
        <v>3</v>
      </c>
      <c r="D11" s="222">
        <v>4</v>
      </c>
      <c r="E11" s="222">
        <v>5</v>
      </c>
      <c r="F11" s="222">
        <v>6</v>
      </c>
      <c r="G11" s="222">
        <v>7</v>
      </c>
      <c r="H11" s="225">
        <v>8</v>
      </c>
      <c r="I11" s="236">
        <v>9</v>
      </c>
      <c r="J11" s="238">
        <v>10</v>
      </c>
    </row>
    <row r="12" spans="1:10" s="12" customFormat="1" ht="20.25" customHeight="1">
      <c r="A12" s="76" t="s">
        <v>129</v>
      </c>
      <c r="B12" s="29"/>
      <c r="C12" s="29"/>
      <c r="D12" s="208" t="s">
        <v>279</v>
      </c>
      <c r="E12" s="219">
        <f aca="true" t="shared" si="0" ref="E12:I13">SUM(E13)</f>
        <v>205753</v>
      </c>
      <c r="F12" s="219">
        <f t="shared" si="0"/>
        <v>39000</v>
      </c>
      <c r="G12" s="219">
        <f t="shared" si="0"/>
        <v>0</v>
      </c>
      <c r="H12" s="213">
        <f aca="true" t="shared" si="1" ref="H12:H17">E12+F12-G12</f>
        <v>244753</v>
      </c>
      <c r="I12" s="219">
        <f t="shared" si="0"/>
        <v>244753</v>
      </c>
      <c r="J12" s="220"/>
    </row>
    <row r="13" spans="1:10" s="12" customFormat="1" ht="28.5" customHeight="1">
      <c r="A13" s="239"/>
      <c r="B13" s="67" t="s">
        <v>130</v>
      </c>
      <c r="C13" s="67"/>
      <c r="D13" s="240" t="s">
        <v>280</v>
      </c>
      <c r="E13" s="112">
        <f t="shared" si="0"/>
        <v>205753</v>
      </c>
      <c r="F13" s="112">
        <f t="shared" si="0"/>
        <v>39000</v>
      </c>
      <c r="G13" s="112">
        <f t="shared" si="0"/>
        <v>0</v>
      </c>
      <c r="H13" s="241">
        <f t="shared" si="1"/>
        <v>244753</v>
      </c>
      <c r="I13" s="112">
        <v>244753</v>
      </c>
      <c r="J13" s="159"/>
    </row>
    <row r="14" spans="1:10" s="12" customFormat="1" ht="23.25" customHeight="1">
      <c r="A14" s="235"/>
      <c r="B14" s="236"/>
      <c r="C14" s="210" t="s">
        <v>277</v>
      </c>
      <c r="D14" s="211" t="s">
        <v>278</v>
      </c>
      <c r="E14" s="66">
        <v>205753</v>
      </c>
      <c r="F14" s="66">
        <v>39000</v>
      </c>
      <c r="G14" s="66">
        <v>0</v>
      </c>
      <c r="H14" s="237">
        <f t="shared" si="1"/>
        <v>244753</v>
      </c>
      <c r="I14" s="66">
        <v>244753</v>
      </c>
      <c r="J14" s="218">
        <v>0</v>
      </c>
    </row>
    <row r="15" spans="1:10" s="12" customFormat="1" ht="23.25" customHeight="1">
      <c r="A15" s="76" t="s">
        <v>284</v>
      </c>
      <c r="B15" s="29"/>
      <c r="C15" s="29"/>
      <c r="D15" s="208" t="s">
        <v>270</v>
      </c>
      <c r="E15" s="219">
        <f aca="true" t="shared" si="2" ref="E15:G16">SUM(E16)</f>
        <v>40000</v>
      </c>
      <c r="F15" s="219">
        <f t="shared" si="2"/>
        <v>10000</v>
      </c>
      <c r="G15" s="219">
        <f t="shared" si="2"/>
        <v>0</v>
      </c>
      <c r="H15" s="234">
        <f t="shared" si="1"/>
        <v>50000</v>
      </c>
      <c r="I15" s="219">
        <v>2000</v>
      </c>
      <c r="J15" s="220"/>
    </row>
    <row r="16" spans="1:10" s="12" customFormat="1" ht="23.25" customHeight="1">
      <c r="A16" s="267"/>
      <c r="B16" s="15" t="s">
        <v>281</v>
      </c>
      <c r="C16" s="15"/>
      <c r="D16" s="209" t="s">
        <v>282</v>
      </c>
      <c r="E16" s="65">
        <f t="shared" si="2"/>
        <v>40000</v>
      </c>
      <c r="F16" s="65">
        <f t="shared" si="2"/>
        <v>10000</v>
      </c>
      <c r="G16" s="65">
        <f t="shared" si="2"/>
        <v>0</v>
      </c>
      <c r="H16" s="85">
        <f t="shared" si="1"/>
        <v>50000</v>
      </c>
      <c r="I16" s="65">
        <v>50000</v>
      </c>
      <c r="J16" s="86"/>
    </row>
    <row r="17" spans="1:10" s="12" customFormat="1" ht="22.5" customHeight="1">
      <c r="A17" s="268"/>
      <c r="B17" s="210"/>
      <c r="C17" s="210" t="s">
        <v>285</v>
      </c>
      <c r="D17" s="211" t="s">
        <v>286</v>
      </c>
      <c r="E17" s="221">
        <v>40000</v>
      </c>
      <c r="F17" s="221">
        <v>10000</v>
      </c>
      <c r="G17" s="221">
        <v>0</v>
      </c>
      <c r="H17" s="85">
        <f t="shared" si="1"/>
        <v>50000</v>
      </c>
      <c r="I17" s="221">
        <v>50000</v>
      </c>
      <c r="J17" s="231"/>
    </row>
    <row r="18" spans="1:10" s="12" customFormat="1" ht="42" customHeight="1">
      <c r="A18" s="76" t="s">
        <v>136</v>
      </c>
      <c r="B18" s="29"/>
      <c r="C18" s="29"/>
      <c r="D18" s="208" t="s">
        <v>271</v>
      </c>
      <c r="E18" s="229">
        <f aca="true" t="shared" si="3" ref="E18:G19">SUM(E19)</f>
        <v>0</v>
      </c>
      <c r="F18" s="229">
        <f t="shared" si="3"/>
        <v>19000</v>
      </c>
      <c r="G18" s="229">
        <f t="shared" si="3"/>
        <v>0</v>
      </c>
      <c r="H18" s="213">
        <f>E18+F18-G18</f>
        <v>19000</v>
      </c>
      <c r="I18" s="229">
        <f>SUM(I19)</f>
        <v>19000</v>
      </c>
      <c r="J18" s="230">
        <f>SUM(J19)</f>
        <v>0</v>
      </c>
    </row>
    <row r="19" spans="1:10" s="12" customFormat="1" ht="27" customHeight="1">
      <c r="A19" s="84"/>
      <c r="B19" s="212">
        <v>90015</v>
      </c>
      <c r="C19" s="212"/>
      <c r="D19" s="14" t="s">
        <v>283</v>
      </c>
      <c r="E19" s="65">
        <f t="shared" si="3"/>
        <v>0</v>
      </c>
      <c r="F19" s="65">
        <f t="shared" si="3"/>
        <v>19000</v>
      </c>
      <c r="G19" s="65">
        <f t="shared" si="3"/>
        <v>0</v>
      </c>
      <c r="H19" s="85">
        <f>E19+F19-G19</f>
        <v>19000</v>
      </c>
      <c r="I19" s="65">
        <f>SUM(I20)</f>
        <v>19000</v>
      </c>
      <c r="J19" s="86">
        <f>SUM(J20)</f>
        <v>0</v>
      </c>
    </row>
    <row r="20" spans="1:10" s="12" customFormat="1" ht="57" customHeight="1" thickBot="1">
      <c r="A20" s="18"/>
      <c r="B20" s="210"/>
      <c r="C20" s="210" t="s">
        <v>277</v>
      </c>
      <c r="D20" s="211" t="s">
        <v>278</v>
      </c>
      <c r="E20" s="214">
        <v>0</v>
      </c>
      <c r="F20" s="214">
        <v>19000</v>
      </c>
      <c r="G20" s="214">
        <v>0</v>
      </c>
      <c r="H20" s="85">
        <f>E20+F20-G20</f>
        <v>19000</v>
      </c>
      <c r="I20" s="214">
        <v>19000</v>
      </c>
      <c r="J20" s="218">
        <v>0</v>
      </c>
    </row>
    <row r="21" spans="1:10" ht="13.5" thickBot="1">
      <c r="A21" s="275" t="s">
        <v>121</v>
      </c>
      <c r="B21" s="276"/>
      <c r="C21" s="276"/>
      <c r="D21" s="276"/>
      <c r="E21" s="73">
        <f>SUM(E12+E15+E18)</f>
        <v>245753</v>
      </c>
      <c r="F21" s="73">
        <f>SUM(F12+F15+F18)</f>
        <v>68000</v>
      </c>
      <c r="G21" s="73">
        <f>SUM(G12+G15+G18)</f>
        <v>0</v>
      </c>
      <c r="H21" s="73">
        <f>SUM(H12+H15+H18)</f>
        <v>313753</v>
      </c>
      <c r="I21" s="73">
        <f>SUM(I12+I15+I18)</f>
        <v>265753</v>
      </c>
      <c r="J21" s="226"/>
    </row>
    <row r="22" spans="1:8" ht="12.75">
      <c r="A22" s="6"/>
      <c r="B22" s="17"/>
      <c r="C22" s="17"/>
      <c r="D22" s="17"/>
      <c r="E22" s="17"/>
      <c r="F22" s="17"/>
      <c r="G22" s="6"/>
      <c r="H22" s="6"/>
    </row>
    <row r="23" spans="1:8" ht="12.75">
      <c r="A23" s="17" t="s">
        <v>122</v>
      </c>
      <c r="B23" s="17"/>
      <c r="C23" s="17"/>
      <c r="D23" s="17"/>
      <c r="E23" s="277">
        <v>21599817</v>
      </c>
      <c r="F23" s="277"/>
      <c r="G23" s="6"/>
      <c r="H23" s="6"/>
    </row>
    <row r="24" spans="2:6" ht="12.75">
      <c r="B24" s="13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</sheetData>
  <mergeCells count="21">
    <mergeCell ref="A21:D21"/>
    <mergeCell ref="E23:F23"/>
    <mergeCell ref="H8:H10"/>
    <mergeCell ref="A9:A10"/>
    <mergeCell ref="B9:B10"/>
    <mergeCell ref="C9:C10"/>
    <mergeCell ref="D9:D10"/>
    <mergeCell ref="F9:F10"/>
    <mergeCell ref="G9:G10"/>
    <mergeCell ref="A8:C8"/>
    <mergeCell ref="A16:A17"/>
    <mergeCell ref="I8:J8"/>
    <mergeCell ref="I9:I10"/>
    <mergeCell ref="J9:J10"/>
    <mergeCell ref="A6:J6"/>
    <mergeCell ref="E8:E10"/>
    <mergeCell ref="F8:G8"/>
    <mergeCell ref="F1:J1"/>
    <mergeCell ref="F2:J2"/>
    <mergeCell ref="F3:J3"/>
    <mergeCell ref="A5:J5"/>
  </mergeCells>
  <printOptions/>
  <pageMargins left="0.7874015748031497" right="0.5905511811023623" top="0.3937007874015748" bottom="0.31496062992125984" header="0.31496062992125984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pane ySplit="9" topLeftCell="BM10" activePane="bottomLeft" state="frozen"/>
      <selection pane="topLeft" activeCell="A1" sqref="A1"/>
      <selection pane="bottomLeft" activeCell="A25" sqref="A25:O25"/>
    </sheetView>
  </sheetViews>
  <sheetFormatPr defaultColWidth="9.00390625" defaultRowHeight="12.75"/>
  <cols>
    <col min="1" max="1" width="4.125" style="1" customWidth="1"/>
    <col min="2" max="2" width="7.75390625" style="1" customWidth="1"/>
    <col min="3" max="3" width="5.625" style="1" customWidth="1"/>
    <col min="4" max="4" width="29.375" style="1" customWidth="1"/>
    <col min="5" max="5" width="13.125" style="1" customWidth="1"/>
    <col min="6" max="6" width="15.125" style="1" customWidth="1"/>
    <col min="7" max="7" width="14.125" style="1" customWidth="1"/>
    <col min="8" max="8" width="13.25390625" style="1" customWidth="1"/>
    <col min="9" max="9" width="12.75390625" style="1" customWidth="1"/>
    <col min="10" max="10" width="10.875" style="1" customWidth="1"/>
    <col min="11" max="11" width="11.75390625" style="1" customWidth="1"/>
    <col min="12" max="12" width="9.625" style="1" customWidth="1"/>
    <col min="13" max="13" width="9.125" style="1" customWidth="1"/>
    <col min="14" max="14" width="9.875" style="1" customWidth="1"/>
    <col min="15" max="15" width="11.75390625" style="1" customWidth="1"/>
  </cols>
  <sheetData>
    <row r="1" spans="13:15" ht="12.75">
      <c r="M1" s="266" t="s">
        <v>107</v>
      </c>
      <c r="N1" s="254"/>
      <c r="O1" s="254"/>
    </row>
    <row r="2" spans="13:15" ht="12.75">
      <c r="M2" s="266" t="s">
        <v>287</v>
      </c>
      <c r="N2" s="254"/>
      <c r="O2" s="254"/>
    </row>
    <row r="3" spans="13:15" ht="12.75">
      <c r="M3" s="266" t="s">
        <v>292</v>
      </c>
      <c r="N3" s="254"/>
      <c r="O3" s="254"/>
    </row>
    <row r="4" spans="1:15" ht="18.75">
      <c r="A4" s="260" t="s">
        <v>22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8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3.5" thickBot="1">
      <c r="A6" s="3"/>
      <c r="B6" s="3"/>
      <c r="C6" s="3"/>
      <c r="D6" s="3"/>
      <c r="E6" s="3"/>
      <c r="F6" s="3"/>
      <c r="G6" s="3"/>
      <c r="H6" s="3"/>
      <c r="I6" s="3"/>
      <c r="K6" s="2"/>
      <c r="L6" s="2"/>
      <c r="M6" s="2"/>
      <c r="N6" s="2"/>
      <c r="O6" s="4"/>
    </row>
    <row r="7" spans="1:15" s="5" customFormat="1" ht="18.75" customHeight="1">
      <c r="A7" s="255" t="s">
        <v>5</v>
      </c>
      <c r="B7" s="263" t="s">
        <v>6</v>
      </c>
      <c r="C7" s="288" t="s">
        <v>19</v>
      </c>
      <c r="D7" s="263" t="s">
        <v>10</v>
      </c>
      <c r="E7" s="288" t="s">
        <v>0</v>
      </c>
      <c r="F7" s="250" t="s">
        <v>3</v>
      </c>
      <c r="G7" s="291"/>
      <c r="H7" s="288" t="s">
        <v>4</v>
      </c>
      <c r="I7" s="278" t="s">
        <v>9</v>
      </c>
      <c r="J7" s="291"/>
      <c r="K7" s="291"/>
      <c r="L7" s="291"/>
      <c r="M7" s="291"/>
      <c r="N7" s="291"/>
      <c r="O7" s="20"/>
    </row>
    <row r="8" spans="1:15" s="5" customFormat="1" ht="20.25" customHeight="1">
      <c r="A8" s="256"/>
      <c r="B8" s="264"/>
      <c r="C8" s="289"/>
      <c r="D8" s="264"/>
      <c r="E8" s="289"/>
      <c r="F8" s="244"/>
      <c r="G8" s="245"/>
      <c r="H8" s="289"/>
      <c r="I8" s="292" t="s">
        <v>11</v>
      </c>
      <c r="J8" s="264" t="s">
        <v>13</v>
      </c>
      <c r="K8" s="264"/>
      <c r="L8" s="264"/>
      <c r="M8" s="264"/>
      <c r="N8" s="264"/>
      <c r="O8" s="248" t="s">
        <v>12</v>
      </c>
    </row>
    <row r="9" spans="1:15" s="5" customFormat="1" ht="59.25" customHeight="1" thickBot="1">
      <c r="A9" s="246"/>
      <c r="B9" s="253"/>
      <c r="C9" s="290"/>
      <c r="D9" s="253"/>
      <c r="E9" s="290"/>
      <c r="F9" s="22" t="s">
        <v>1</v>
      </c>
      <c r="G9" s="23" t="s">
        <v>2</v>
      </c>
      <c r="H9" s="290"/>
      <c r="I9" s="293"/>
      <c r="J9" s="21" t="s">
        <v>17</v>
      </c>
      <c r="K9" s="21" t="s">
        <v>18</v>
      </c>
      <c r="L9" s="21" t="s">
        <v>14</v>
      </c>
      <c r="M9" s="21" t="s">
        <v>20</v>
      </c>
      <c r="N9" s="21" t="s">
        <v>16</v>
      </c>
      <c r="O9" s="249"/>
    </row>
    <row r="10" spans="1:15" s="5" customFormat="1" ht="10.5" customHeight="1" thickBot="1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6">
        <v>15</v>
      </c>
    </row>
    <row r="11" spans="1:15" s="5" customFormat="1" ht="27" customHeight="1">
      <c r="A11" s="76" t="s">
        <v>136</v>
      </c>
      <c r="B11" s="29"/>
      <c r="C11" s="29"/>
      <c r="D11" s="208" t="s">
        <v>271</v>
      </c>
      <c r="E11" s="216">
        <f>SUM(E12)</f>
        <v>0</v>
      </c>
      <c r="F11" s="216">
        <f>SUM(F12)</f>
        <v>68000</v>
      </c>
      <c r="G11" s="216">
        <f>SUM(G12)</f>
        <v>0</v>
      </c>
      <c r="H11" s="32">
        <f>SUM(E11+F11-G11)</f>
        <v>68000</v>
      </c>
      <c r="I11" s="216"/>
      <c r="J11" s="216"/>
      <c r="K11" s="216"/>
      <c r="L11" s="32"/>
      <c r="M11" s="32"/>
      <c r="N11" s="32"/>
      <c r="O11" s="74">
        <f>SUM(O12)</f>
        <v>68000</v>
      </c>
    </row>
    <row r="12" spans="1:15" s="5" customFormat="1" ht="21.75" customHeight="1">
      <c r="A12" s="84"/>
      <c r="B12" s="212">
        <v>90002</v>
      </c>
      <c r="C12" s="212"/>
      <c r="D12" s="14" t="s">
        <v>290</v>
      </c>
      <c r="E12" s="215">
        <f>SUM(E13:E13)</f>
        <v>0</v>
      </c>
      <c r="F12" s="215">
        <f>SUM(F13:F13)</f>
        <v>68000</v>
      </c>
      <c r="G12" s="215">
        <f>SUM(G13:G13)</f>
        <v>0</v>
      </c>
      <c r="H12" s="30">
        <f>SUM(E12+F12-G12)</f>
        <v>68000</v>
      </c>
      <c r="I12" s="215"/>
      <c r="J12" s="215"/>
      <c r="K12" s="215"/>
      <c r="L12" s="30"/>
      <c r="M12" s="30"/>
      <c r="N12" s="30"/>
      <c r="O12" s="31">
        <f>SUM(O13)</f>
        <v>68000</v>
      </c>
    </row>
    <row r="13" spans="1:15" s="5" customFormat="1" ht="72" customHeight="1" thickBot="1">
      <c r="A13" s="217"/>
      <c r="B13" s="210"/>
      <c r="C13" s="15" t="s">
        <v>289</v>
      </c>
      <c r="D13" s="75" t="s">
        <v>291</v>
      </c>
      <c r="E13" s="215">
        <v>0</v>
      </c>
      <c r="F13" s="30">
        <v>68000</v>
      </c>
      <c r="G13" s="30">
        <v>0</v>
      </c>
      <c r="H13" s="30">
        <f>SUM(E13+F13-G13)</f>
        <v>68000</v>
      </c>
      <c r="I13" s="30"/>
      <c r="J13" s="30"/>
      <c r="K13" s="30"/>
      <c r="L13" s="30"/>
      <c r="M13" s="30"/>
      <c r="N13" s="30"/>
      <c r="O13" s="31">
        <v>68000</v>
      </c>
    </row>
    <row r="14" spans="1:15" ht="13.5" thickBot="1">
      <c r="A14" s="258" t="s">
        <v>15</v>
      </c>
      <c r="B14" s="259"/>
      <c r="C14" s="259"/>
      <c r="D14" s="251"/>
      <c r="E14" s="69">
        <f>SUM(E11)</f>
        <v>0</v>
      </c>
      <c r="F14" s="69">
        <f>SUM(F11)</f>
        <v>68000</v>
      </c>
      <c r="G14" s="69">
        <f>SUM(G11)</f>
        <v>0</v>
      </c>
      <c r="H14" s="69">
        <f>SUM(H11)</f>
        <v>68000</v>
      </c>
      <c r="I14" s="69"/>
      <c r="J14" s="69"/>
      <c r="K14" s="69"/>
      <c r="L14" s="69"/>
      <c r="M14" s="69"/>
      <c r="N14" s="69"/>
      <c r="O14" s="227">
        <f>SUM(O11)</f>
        <v>68000</v>
      </c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 t="s">
        <v>123</v>
      </c>
      <c r="B16" s="17"/>
      <c r="C16" s="17"/>
      <c r="D16" s="17"/>
      <c r="E16" s="252">
        <v>26121846</v>
      </c>
      <c r="F16" s="252"/>
      <c r="G16" s="27"/>
      <c r="H16" s="17"/>
      <c r="I16" s="28"/>
      <c r="J16" s="17"/>
      <c r="K16" s="17"/>
      <c r="L16" s="17"/>
      <c r="M16" s="17"/>
      <c r="N16" s="17"/>
      <c r="O16" s="17"/>
    </row>
    <row r="17" spans="1:15" ht="12.75">
      <c r="A17" s="17" t="s">
        <v>122</v>
      </c>
      <c r="B17" s="17"/>
      <c r="C17" s="17"/>
      <c r="D17" s="17"/>
      <c r="E17" s="252">
        <v>21599817</v>
      </c>
      <c r="F17" s="252"/>
      <c r="G17" s="27"/>
      <c r="H17" s="17"/>
      <c r="I17" s="28"/>
      <c r="J17" s="17"/>
      <c r="K17" s="17"/>
      <c r="L17" s="17"/>
      <c r="M17" s="17"/>
      <c r="N17" s="17"/>
      <c r="O17" s="17"/>
    </row>
    <row r="18" spans="1:15" ht="12.75">
      <c r="A18" s="17" t="s">
        <v>124</v>
      </c>
      <c r="B18" s="17"/>
      <c r="C18" s="17"/>
      <c r="D18" s="17"/>
      <c r="E18" s="252">
        <f>SUM(E16-E17)</f>
        <v>4522029</v>
      </c>
      <c r="F18" s="252"/>
      <c r="G18" s="27"/>
      <c r="H18" s="17"/>
      <c r="I18" s="28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228"/>
      <c r="F19" s="228"/>
      <c r="G19" s="27"/>
      <c r="H19" s="17"/>
      <c r="I19" s="28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228"/>
      <c r="F20" s="228"/>
      <c r="G20" s="27"/>
      <c r="H20" s="17"/>
      <c r="I20" s="28"/>
      <c r="J20" s="17"/>
      <c r="K20" s="17"/>
      <c r="L20" s="17"/>
      <c r="M20" s="17"/>
      <c r="N20" s="17"/>
      <c r="O20" s="17"/>
    </row>
    <row r="21" spans="1:15" ht="14.25">
      <c r="A21" s="257" t="s">
        <v>64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1:15" ht="12.75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1:15" ht="12.75">
      <c r="A23" s="286" t="s">
        <v>293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</row>
    <row r="24" spans="1:15" ht="12.75">
      <c r="A24" s="286" t="s">
        <v>294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</row>
    <row r="25" spans="1:15" ht="12.75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</row>
    <row r="26" spans="1:15" ht="12.75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1:15" ht="12.75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1:15" ht="12.75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pans="1:15" ht="12.7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</row>
    <row r="30" spans="1:15" ht="12.75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</row>
    <row r="31" spans="1:15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</row>
    <row r="32" spans="1:15" ht="12.75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</row>
    <row r="33" spans="1:15" ht="12.75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</row>
    <row r="34" spans="1:15" ht="12.75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</row>
    <row r="35" spans="1:15" ht="12.75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</row>
    <row r="36" spans="1:15" ht="12.7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</row>
    <row r="37" spans="1:15" ht="12.75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</row>
    <row r="38" spans="1:15" ht="12.75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</row>
    <row r="39" spans="1:15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</row>
    <row r="40" spans="1:15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</row>
    <row r="41" spans="1:15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</row>
    <row r="42" spans="1:15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</row>
    <row r="43" spans="1:15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</row>
    <row r="44" spans="1:15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</row>
    <row r="45" spans="1:15" ht="12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</row>
    <row r="46" spans="1:15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</row>
    <row r="47" spans="1:15" ht="12.7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</row>
    <row r="48" spans="1:15" ht="12.7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</row>
    <row r="49" spans="1:15" ht="12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</row>
    <row r="50" spans="1:15" ht="12.75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</row>
    <row r="51" spans="1:15" ht="12.75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</row>
    <row r="52" spans="1:15" ht="12.75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  <row r="53" spans="1:15" ht="12.75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  <row r="54" spans="1:15" ht="12.7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</row>
    <row r="55" spans="1:15" ht="12.75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</row>
    <row r="56" spans="1:15" ht="12.75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</row>
    <row r="57" spans="1:15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</row>
    <row r="58" spans="1:15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</row>
  </sheetData>
  <mergeCells count="58">
    <mergeCell ref="F7:G8"/>
    <mergeCell ref="H7:H9"/>
    <mergeCell ref="D7:D9"/>
    <mergeCell ref="I8:I9"/>
    <mergeCell ref="E18:F18"/>
    <mergeCell ref="B7:B9"/>
    <mergeCell ref="C7:C9"/>
    <mergeCell ref="M1:O1"/>
    <mergeCell ref="M2:O2"/>
    <mergeCell ref="M3:O3"/>
    <mergeCell ref="A4:O4"/>
    <mergeCell ref="A7:A9"/>
    <mergeCell ref="A5:O5"/>
    <mergeCell ref="O8:O9"/>
    <mergeCell ref="A22:O22"/>
    <mergeCell ref="A23:O23"/>
    <mergeCell ref="A24:O24"/>
    <mergeCell ref="E7:E9"/>
    <mergeCell ref="J8:N8"/>
    <mergeCell ref="I7:N7"/>
    <mergeCell ref="A21:O21"/>
    <mergeCell ref="A14:D14"/>
    <mergeCell ref="E16:F16"/>
    <mergeCell ref="E17:F17"/>
    <mergeCell ref="A25:O25"/>
    <mergeCell ref="A26:O26"/>
    <mergeCell ref="A29:O29"/>
    <mergeCell ref="A30:O30"/>
    <mergeCell ref="A27:O27"/>
    <mergeCell ref="A28:O28"/>
    <mergeCell ref="A31:O31"/>
    <mergeCell ref="A32:O32"/>
    <mergeCell ref="A33:O33"/>
    <mergeCell ref="A35:O35"/>
    <mergeCell ref="A43:O43"/>
    <mergeCell ref="A44:O44"/>
    <mergeCell ref="A36:O36"/>
    <mergeCell ref="A34:O34"/>
    <mergeCell ref="A37:O37"/>
    <mergeCell ref="A38:O38"/>
    <mergeCell ref="A39:O39"/>
    <mergeCell ref="A40:O40"/>
    <mergeCell ref="A41:O41"/>
    <mergeCell ref="A42:O42"/>
    <mergeCell ref="A45:O45"/>
    <mergeCell ref="A46:O46"/>
    <mergeCell ref="A58:O58"/>
    <mergeCell ref="A53:O53"/>
    <mergeCell ref="A54:O54"/>
    <mergeCell ref="A55:O55"/>
    <mergeCell ref="A56:O56"/>
    <mergeCell ref="A51:O51"/>
    <mergeCell ref="A52:O52"/>
    <mergeCell ref="A57:O57"/>
    <mergeCell ref="A47:O47"/>
    <mergeCell ref="A48:O48"/>
    <mergeCell ref="A49:O49"/>
    <mergeCell ref="A50:O5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1"/>
    </sheetView>
  </sheetViews>
  <sheetFormatPr defaultColWidth="9.00390625" defaultRowHeight="12.75"/>
  <cols>
    <col min="1" max="1" width="5.625" style="17" customWidth="1"/>
    <col min="2" max="2" width="6.875" style="17" customWidth="1"/>
    <col min="3" max="3" width="7.75390625" style="17" customWidth="1"/>
    <col min="4" max="4" width="5.375" style="17" customWidth="1"/>
    <col min="5" max="5" width="33.75390625" style="17" customWidth="1"/>
    <col min="6" max="6" width="12.375" style="17" customWidth="1"/>
    <col min="7" max="7" width="12.75390625" style="17" customWidth="1"/>
    <col min="8" max="8" width="12.375" style="17" customWidth="1"/>
    <col min="9" max="9" width="11.00390625" style="17" customWidth="1"/>
    <col min="10" max="10" width="13.125" style="17" customWidth="1"/>
    <col min="11" max="11" width="14.375" style="17" customWidth="1"/>
    <col min="12" max="12" width="11.125" style="17" customWidth="1"/>
    <col min="13" max="13" width="9.375" style="17" customWidth="1"/>
    <col min="14" max="14" width="16.75390625" style="17" customWidth="1"/>
    <col min="15" max="16384" width="9.125" style="17" customWidth="1"/>
  </cols>
  <sheetData>
    <row r="1" spans="1:14" ht="12.75">
      <c r="A1" s="294" t="s">
        <v>108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2.75">
      <c r="A2" s="294" t="s">
        <v>287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2.75">
      <c r="A3" s="294" t="s">
        <v>292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4" ht="18.75">
      <c r="A4" s="295" t="s">
        <v>184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0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23</v>
      </c>
    </row>
    <row r="6" spans="1:14" ht="19.5" customHeight="1">
      <c r="A6" s="305" t="s">
        <v>104</v>
      </c>
      <c r="B6" s="306" t="s">
        <v>5</v>
      </c>
      <c r="C6" s="306" t="s">
        <v>137</v>
      </c>
      <c r="D6" s="306" t="s">
        <v>138</v>
      </c>
      <c r="E6" s="263" t="s">
        <v>147</v>
      </c>
      <c r="F6" s="263" t="s">
        <v>139</v>
      </c>
      <c r="G6" s="278" t="s">
        <v>24</v>
      </c>
      <c r="H6" s="302"/>
      <c r="I6" s="302"/>
      <c r="J6" s="302"/>
      <c r="K6" s="302"/>
      <c r="L6" s="303"/>
      <c r="M6" s="304"/>
      <c r="N6" s="296" t="s">
        <v>185</v>
      </c>
    </row>
    <row r="7" spans="1:14" ht="19.5" customHeight="1">
      <c r="A7" s="280"/>
      <c r="B7" s="281"/>
      <c r="C7" s="281"/>
      <c r="D7" s="281"/>
      <c r="E7" s="264"/>
      <c r="F7" s="264"/>
      <c r="G7" s="264" t="s">
        <v>186</v>
      </c>
      <c r="H7" s="264" t="s">
        <v>187</v>
      </c>
      <c r="I7" s="264"/>
      <c r="J7" s="264"/>
      <c r="K7" s="264"/>
      <c r="L7" s="298" t="s">
        <v>141</v>
      </c>
      <c r="M7" s="298" t="s">
        <v>188</v>
      </c>
      <c r="N7" s="297"/>
    </row>
    <row r="8" spans="1:14" ht="29.25" customHeight="1">
      <c r="A8" s="280"/>
      <c r="B8" s="281"/>
      <c r="C8" s="281"/>
      <c r="D8" s="281"/>
      <c r="E8" s="264"/>
      <c r="F8" s="264"/>
      <c r="G8" s="264"/>
      <c r="H8" s="264" t="s">
        <v>189</v>
      </c>
      <c r="I8" s="264" t="s">
        <v>142</v>
      </c>
      <c r="J8" s="264" t="s">
        <v>148</v>
      </c>
      <c r="K8" s="264" t="s">
        <v>143</v>
      </c>
      <c r="L8" s="289"/>
      <c r="M8" s="289"/>
      <c r="N8" s="297"/>
    </row>
    <row r="9" spans="1:14" ht="19.5" customHeight="1">
      <c r="A9" s="280"/>
      <c r="B9" s="281"/>
      <c r="C9" s="281"/>
      <c r="D9" s="281"/>
      <c r="E9" s="264"/>
      <c r="F9" s="264"/>
      <c r="G9" s="264"/>
      <c r="H9" s="264"/>
      <c r="I9" s="264"/>
      <c r="J9" s="264"/>
      <c r="K9" s="264"/>
      <c r="L9" s="289"/>
      <c r="M9" s="289"/>
      <c r="N9" s="297"/>
    </row>
    <row r="10" spans="1:14" ht="19.5" customHeight="1">
      <c r="A10" s="280"/>
      <c r="B10" s="281"/>
      <c r="C10" s="281"/>
      <c r="D10" s="281"/>
      <c r="E10" s="264"/>
      <c r="F10" s="264"/>
      <c r="G10" s="264"/>
      <c r="H10" s="264"/>
      <c r="I10" s="264"/>
      <c r="J10" s="264"/>
      <c r="K10" s="264"/>
      <c r="L10" s="299"/>
      <c r="M10" s="299"/>
      <c r="N10" s="297"/>
    </row>
    <row r="11" spans="1:14" ht="7.5" customHeight="1">
      <c r="A11" s="50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70"/>
      <c r="M11" s="70"/>
      <c r="N11" s="52">
        <v>12</v>
      </c>
    </row>
    <row r="12" spans="1:14" ht="47.25" customHeight="1" thickBot="1">
      <c r="A12" s="54" t="s">
        <v>27</v>
      </c>
      <c r="B12" s="43" t="s">
        <v>129</v>
      </c>
      <c r="C12" s="43" t="s">
        <v>130</v>
      </c>
      <c r="D12" s="43" t="s">
        <v>128</v>
      </c>
      <c r="E12" s="44" t="s">
        <v>190</v>
      </c>
      <c r="F12" s="88">
        <v>1530000</v>
      </c>
      <c r="G12" s="88">
        <v>1000000</v>
      </c>
      <c r="H12" s="88">
        <v>1000000</v>
      </c>
      <c r="I12" s="89"/>
      <c r="J12" s="41" t="s">
        <v>144</v>
      </c>
      <c r="K12" s="90"/>
      <c r="L12" s="91"/>
      <c r="M12" s="91"/>
      <c r="N12" s="42" t="s">
        <v>145</v>
      </c>
    </row>
    <row r="13" spans="1:14" ht="22.5" customHeight="1" thickBot="1">
      <c r="A13" s="300" t="s">
        <v>25</v>
      </c>
      <c r="B13" s="301"/>
      <c r="C13" s="301"/>
      <c r="D13" s="301"/>
      <c r="E13" s="301"/>
      <c r="F13" s="92">
        <f>SUM(F12)</f>
        <v>1530000</v>
      </c>
      <c r="G13" s="92">
        <f>SUM(G12)</f>
        <v>1000000</v>
      </c>
      <c r="H13" s="92">
        <f>SUM(H12)</f>
        <v>1000000</v>
      </c>
      <c r="I13" s="93">
        <f>SUM(I12)</f>
        <v>0</v>
      </c>
      <c r="J13" s="94"/>
      <c r="K13" s="94">
        <f>SUM(K12)</f>
        <v>0</v>
      </c>
      <c r="L13" s="94">
        <f>SUM(L12)</f>
        <v>0</v>
      </c>
      <c r="M13" s="94">
        <f>SUM(M12)</f>
        <v>0</v>
      </c>
      <c r="N13" s="39" t="s">
        <v>146</v>
      </c>
    </row>
    <row r="15" spans="1:2" ht="12.75">
      <c r="A15" s="17" t="s">
        <v>191</v>
      </c>
      <c r="B15" s="17" t="s">
        <v>192</v>
      </c>
    </row>
    <row r="16" spans="1:2" ht="12.75">
      <c r="A16" s="17" t="s">
        <v>169</v>
      </c>
      <c r="B16" s="17" t="s">
        <v>193</v>
      </c>
    </row>
    <row r="17" spans="1:2" ht="12.75">
      <c r="A17" s="17" t="s">
        <v>194</v>
      </c>
      <c r="B17" s="17" t="s">
        <v>195</v>
      </c>
    </row>
    <row r="20" ht="12.75">
      <c r="A20" s="95"/>
    </row>
  </sheetData>
  <mergeCells count="21">
    <mergeCell ref="A13:E13"/>
    <mergeCell ref="E6:E10"/>
    <mergeCell ref="F6:F10"/>
    <mergeCell ref="G6:M6"/>
    <mergeCell ref="A6:A10"/>
    <mergeCell ref="B6:B10"/>
    <mergeCell ref="C6:C10"/>
    <mergeCell ref="D6:D10"/>
    <mergeCell ref="N6:N10"/>
    <mergeCell ref="G7:G10"/>
    <mergeCell ref="H7:K7"/>
    <mergeCell ref="L7:L10"/>
    <mergeCell ref="M7:M10"/>
    <mergeCell ref="H8:H10"/>
    <mergeCell ref="I8:I10"/>
    <mergeCell ref="J8:J10"/>
    <mergeCell ref="K8:K10"/>
    <mergeCell ref="A1:N1"/>
    <mergeCell ref="A2:N2"/>
    <mergeCell ref="A3:N3"/>
    <mergeCell ref="A4:N4"/>
  </mergeCells>
  <printOptions/>
  <pageMargins left="0.1968503937007874" right="0.1968503937007874" top="0.1968503937007874" bottom="0.1968503937007874" header="0.2362204724409449" footer="0.196850393700787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5">
      <selection activeCell="H39" sqref="H39"/>
    </sheetView>
  </sheetViews>
  <sheetFormatPr defaultColWidth="9.00390625" defaultRowHeight="12.75"/>
  <cols>
    <col min="1" max="1" width="5.625" style="17" customWidth="1"/>
    <col min="2" max="2" width="6.875" style="17" customWidth="1"/>
    <col min="3" max="3" width="6.25390625" style="17" customWidth="1"/>
    <col min="4" max="4" width="5.375" style="17" customWidth="1"/>
    <col min="5" max="5" width="33.75390625" style="17" customWidth="1"/>
    <col min="6" max="6" width="13.375" style="17" customWidth="1"/>
    <col min="7" max="7" width="12.75390625" style="17" customWidth="1"/>
    <col min="8" max="8" width="13.00390625" style="17" customWidth="1"/>
    <col min="9" max="9" width="13.25390625" style="17" customWidth="1"/>
    <col min="10" max="10" width="13.125" style="17" customWidth="1"/>
    <col min="11" max="11" width="14.375" style="17" customWidth="1"/>
    <col min="12" max="12" width="15.375" style="17" customWidth="1"/>
    <col min="13" max="16384" width="9.125" style="17" customWidth="1"/>
  </cols>
  <sheetData>
    <row r="1" spans="1:12" ht="12.75">
      <c r="A1" s="294" t="s">
        <v>196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2.75">
      <c r="A2" s="294" t="s">
        <v>287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2.75">
      <c r="A3" s="294" t="s">
        <v>292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8.75">
      <c r="A4" s="295" t="s">
        <v>197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0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5" t="s">
        <v>23</v>
      </c>
    </row>
    <row r="6" spans="1:12" ht="19.5" customHeight="1">
      <c r="A6" s="305" t="s">
        <v>104</v>
      </c>
      <c r="B6" s="306" t="s">
        <v>5</v>
      </c>
      <c r="C6" s="306" t="s">
        <v>137</v>
      </c>
      <c r="D6" s="306" t="s">
        <v>138</v>
      </c>
      <c r="E6" s="263" t="s">
        <v>147</v>
      </c>
      <c r="F6" s="263" t="s">
        <v>139</v>
      </c>
      <c r="G6" s="278" t="s">
        <v>24</v>
      </c>
      <c r="H6" s="302"/>
      <c r="I6" s="302"/>
      <c r="J6" s="302"/>
      <c r="K6" s="302"/>
      <c r="L6" s="296" t="s">
        <v>185</v>
      </c>
    </row>
    <row r="7" spans="1:12" ht="19.5" customHeight="1">
      <c r="A7" s="280"/>
      <c r="B7" s="281"/>
      <c r="C7" s="281"/>
      <c r="D7" s="281"/>
      <c r="E7" s="264"/>
      <c r="F7" s="264"/>
      <c r="G7" s="264" t="s">
        <v>186</v>
      </c>
      <c r="H7" s="264" t="s">
        <v>187</v>
      </c>
      <c r="I7" s="264"/>
      <c r="J7" s="264"/>
      <c r="K7" s="264"/>
      <c r="L7" s="297"/>
    </row>
    <row r="8" spans="1:12" ht="29.25" customHeight="1">
      <c r="A8" s="280"/>
      <c r="B8" s="281"/>
      <c r="C8" s="281"/>
      <c r="D8" s="281"/>
      <c r="E8" s="264"/>
      <c r="F8" s="264"/>
      <c r="G8" s="264"/>
      <c r="H8" s="264" t="s">
        <v>189</v>
      </c>
      <c r="I8" s="264" t="s">
        <v>142</v>
      </c>
      <c r="J8" s="264" t="s">
        <v>148</v>
      </c>
      <c r="K8" s="264" t="s">
        <v>143</v>
      </c>
      <c r="L8" s="297"/>
    </row>
    <row r="9" spans="1:12" ht="19.5" customHeight="1">
      <c r="A9" s="280"/>
      <c r="B9" s="281"/>
      <c r="C9" s="281"/>
      <c r="D9" s="281"/>
      <c r="E9" s="264"/>
      <c r="F9" s="264"/>
      <c r="G9" s="264"/>
      <c r="H9" s="264"/>
      <c r="I9" s="264"/>
      <c r="J9" s="264"/>
      <c r="K9" s="264"/>
      <c r="L9" s="297"/>
    </row>
    <row r="10" spans="1:12" ht="19.5" customHeight="1">
      <c r="A10" s="280"/>
      <c r="B10" s="281"/>
      <c r="C10" s="281"/>
      <c r="D10" s="281"/>
      <c r="E10" s="264"/>
      <c r="F10" s="264"/>
      <c r="G10" s="264"/>
      <c r="H10" s="264"/>
      <c r="I10" s="264"/>
      <c r="J10" s="264"/>
      <c r="K10" s="264"/>
      <c r="L10" s="297"/>
    </row>
    <row r="11" spans="1:12" ht="7.5" customHeight="1">
      <c r="A11" s="50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2">
        <v>12</v>
      </c>
    </row>
    <row r="12" spans="1:12" ht="36.75" customHeight="1">
      <c r="A12" s="54">
        <v>1</v>
      </c>
      <c r="B12" s="43" t="s">
        <v>129</v>
      </c>
      <c r="C12" s="43" t="s">
        <v>130</v>
      </c>
      <c r="D12" s="43" t="s">
        <v>128</v>
      </c>
      <c r="E12" s="44" t="s">
        <v>198</v>
      </c>
      <c r="F12" s="88">
        <v>50000</v>
      </c>
      <c r="G12" s="88">
        <v>50000</v>
      </c>
      <c r="H12" s="88">
        <v>50000</v>
      </c>
      <c r="I12" s="96"/>
      <c r="J12" s="44" t="s">
        <v>144</v>
      </c>
      <c r="K12" s="46"/>
      <c r="L12" s="38" t="s">
        <v>145</v>
      </c>
    </row>
    <row r="13" spans="1:12" ht="27.75" customHeight="1">
      <c r="A13" s="97">
        <v>2</v>
      </c>
      <c r="B13" s="67" t="s">
        <v>129</v>
      </c>
      <c r="C13" s="67" t="s">
        <v>130</v>
      </c>
      <c r="D13" s="67" t="s">
        <v>128</v>
      </c>
      <c r="E13" s="33" t="s">
        <v>199</v>
      </c>
      <c r="F13" s="65">
        <v>200000</v>
      </c>
      <c r="G13" s="65">
        <v>200000</v>
      </c>
      <c r="H13" s="65">
        <v>200000</v>
      </c>
      <c r="I13" s="98"/>
      <c r="J13" s="14" t="s">
        <v>144</v>
      </c>
      <c r="K13" s="37"/>
      <c r="L13" s="99" t="s">
        <v>145</v>
      </c>
    </row>
    <row r="14" spans="1:12" ht="33" customHeight="1">
      <c r="A14" s="97">
        <v>3</v>
      </c>
      <c r="B14" s="67" t="s">
        <v>129</v>
      </c>
      <c r="C14" s="67" t="s">
        <v>130</v>
      </c>
      <c r="D14" s="67" t="s">
        <v>128</v>
      </c>
      <c r="E14" s="33" t="s">
        <v>200</v>
      </c>
      <c r="F14" s="65">
        <v>150000</v>
      </c>
      <c r="G14" s="65">
        <v>150000</v>
      </c>
      <c r="H14" s="65">
        <v>150000</v>
      </c>
      <c r="I14" s="98"/>
      <c r="J14" s="14" t="s">
        <v>144</v>
      </c>
      <c r="K14" s="37"/>
      <c r="L14" s="99" t="s">
        <v>145</v>
      </c>
    </row>
    <row r="15" spans="1:12" ht="24.75" customHeight="1">
      <c r="A15" s="97">
        <v>4</v>
      </c>
      <c r="B15" s="67" t="s">
        <v>129</v>
      </c>
      <c r="C15" s="67" t="s">
        <v>130</v>
      </c>
      <c r="D15" s="67" t="s">
        <v>128</v>
      </c>
      <c r="E15" s="33" t="s">
        <v>201</v>
      </c>
      <c r="F15" s="65">
        <v>100000</v>
      </c>
      <c r="G15" s="65">
        <v>100000</v>
      </c>
      <c r="H15" s="65">
        <v>100000</v>
      </c>
      <c r="I15" s="98"/>
      <c r="J15" s="14" t="s">
        <v>144</v>
      </c>
      <c r="K15" s="37"/>
      <c r="L15" s="99" t="s">
        <v>145</v>
      </c>
    </row>
    <row r="16" spans="1:12" ht="37.5" customHeight="1">
      <c r="A16" s="97">
        <v>5</v>
      </c>
      <c r="B16" s="67" t="s">
        <v>129</v>
      </c>
      <c r="C16" s="67" t="s">
        <v>130</v>
      </c>
      <c r="D16" s="67" t="s">
        <v>149</v>
      </c>
      <c r="E16" s="33" t="s">
        <v>202</v>
      </c>
      <c r="F16" s="65">
        <v>1300000</v>
      </c>
      <c r="G16" s="65">
        <v>1300000</v>
      </c>
      <c r="H16" s="65">
        <v>1300000</v>
      </c>
      <c r="I16" s="98"/>
      <c r="J16" s="14" t="s">
        <v>144</v>
      </c>
      <c r="K16" s="100"/>
      <c r="L16" s="99" t="s">
        <v>145</v>
      </c>
    </row>
    <row r="17" spans="1:12" ht="36.75" customHeight="1">
      <c r="A17" s="97">
        <v>6</v>
      </c>
      <c r="B17" s="67" t="s">
        <v>131</v>
      </c>
      <c r="C17" s="67" t="s">
        <v>132</v>
      </c>
      <c r="D17" s="67" t="s">
        <v>128</v>
      </c>
      <c r="E17" s="33" t="s">
        <v>203</v>
      </c>
      <c r="F17" s="65">
        <v>23000</v>
      </c>
      <c r="G17" s="65">
        <v>23000</v>
      </c>
      <c r="H17" s="65">
        <v>23000</v>
      </c>
      <c r="I17" s="98"/>
      <c r="J17" s="14" t="s">
        <v>144</v>
      </c>
      <c r="K17" s="100"/>
      <c r="L17" s="99" t="s">
        <v>145</v>
      </c>
    </row>
    <row r="18" spans="1:12" ht="45.75" customHeight="1">
      <c r="A18" s="97">
        <v>7</v>
      </c>
      <c r="B18" s="67" t="s">
        <v>131</v>
      </c>
      <c r="C18" s="67" t="s">
        <v>132</v>
      </c>
      <c r="D18" s="67" t="s">
        <v>128</v>
      </c>
      <c r="E18" s="33" t="s">
        <v>204</v>
      </c>
      <c r="F18" s="65">
        <v>57000</v>
      </c>
      <c r="G18" s="65">
        <v>57000</v>
      </c>
      <c r="H18" s="65">
        <v>57000</v>
      </c>
      <c r="I18" s="98"/>
      <c r="J18" s="14" t="s">
        <v>144</v>
      </c>
      <c r="K18" s="100"/>
      <c r="L18" s="99" t="s">
        <v>145</v>
      </c>
    </row>
    <row r="19" spans="1:12" ht="38.25" customHeight="1">
      <c r="A19" s="268">
        <v>8</v>
      </c>
      <c r="B19" s="67" t="s">
        <v>131</v>
      </c>
      <c r="C19" s="67" t="s">
        <v>132</v>
      </c>
      <c r="D19" s="67" t="s">
        <v>181</v>
      </c>
      <c r="E19" s="308" t="s">
        <v>205</v>
      </c>
      <c r="F19" s="310">
        <v>1500000</v>
      </c>
      <c r="G19" s="65">
        <v>1000000</v>
      </c>
      <c r="H19" s="65">
        <v>0</v>
      </c>
      <c r="I19" s="98"/>
      <c r="J19" s="14" t="s">
        <v>268</v>
      </c>
      <c r="K19" s="100"/>
      <c r="L19" s="99" t="s">
        <v>145</v>
      </c>
    </row>
    <row r="20" spans="1:12" ht="36" customHeight="1">
      <c r="A20" s="307"/>
      <c r="B20" s="47" t="s">
        <v>131</v>
      </c>
      <c r="C20" s="47" t="s">
        <v>132</v>
      </c>
      <c r="D20" s="47" t="s">
        <v>182</v>
      </c>
      <c r="E20" s="309"/>
      <c r="F20" s="311"/>
      <c r="G20" s="66">
        <v>500000</v>
      </c>
      <c r="H20" s="66">
        <v>500000</v>
      </c>
      <c r="I20" s="101"/>
      <c r="J20" s="14" t="s">
        <v>144</v>
      </c>
      <c r="K20" s="102"/>
      <c r="L20" s="99" t="s">
        <v>145</v>
      </c>
    </row>
    <row r="21" spans="1:12" ht="45.75" customHeight="1" thickBot="1">
      <c r="A21" s="55">
        <v>9</v>
      </c>
      <c r="B21" s="79" t="s">
        <v>131</v>
      </c>
      <c r="C21" s="79" t="s">
        <v>132</v>
      </c>
      <c r="D21" s="79" t="s">
        <v>128</v>
      </c>
      <c r="E21" s="78" t="s">
        <v>206</v>
      </c>
      <c r="F21" s="103">
        <v>850000</v>
      </c>
      <c r="G21" s="103">
        <v>850000</v>
      </c>
      <c r="H21" s="103">
        <v>375000</v>
      </c>
      <c r="I21" s="104"/>
      <c r="J21" s="78" t="s">
        <v>207</v>
      </c>
      <c r="K21" s="105"/>
      <c r="L21" s="106" t="s">
        <v>145</v>
      </c>
    </row>
    <row r="22" spans="1:12" ht="13.5" customHeight="1">
      <c r="A22" s="107">
        <v>1</v>
      </c>
      <c r="B22" s="108">
        <v>2</v>
      </c>
      <c r="C22" s="108">
        <v>3</v>
      </c>
      <c r="D22" s="108">
        <v>4</v>
      </c>
      <c r="E22" s="109">
        <v>5</v>
      </c>
      <c r="F22" s="108">
        <v>6</v>
      </c>
      <c r="G22" s="108">
        <v>7</v>
      </c>
      <c r="H22" s="108">
        <v>8</v>
      </c>
      <c r="I22" s="108">
        <v>9</v>
      </c>
      <c r="J22" s="110">
        <v>10</v>
      </c>
      <c r="K22" s="108">
        <v>11</v>
      </c>
      <c r="L22" s="111">
        <v>12</v>
      </c>
    </row>
    <row r="23" spans="1:12" ht="31.5" customHeight="1">
      <c r="A23" s="97">
        <v>10</v>
      </c>
      <c r="B23" s="67" t="s">
        <v>131</v>
      </c>
      <c r="C23" s="67" t="s">
        <v>132</v>
      </c>
      <c r="D23" s="67" t="s">
        <v>128</v>
      </c>
      <c r="E23" s="33" t="s">
        <v>208</v>
      </c>
      <c r="F23" s="112">
        <v>120000</v>
      </c>
      <c r="G23" s="112">
        <v>120000</v>
      </c>
      <c r="H23" s="112">
        <v>120000</v>
      </c>
      <c r="I23" s="112"/>
      <c r="J23" s="14" t="s">
        <v>175</v>
      </c>
      <c r="K23" s="113"/>
      <c r="L23" s="38" t="s">
        <v>145</v>
      </c>
    </row>
    <row r="24" spans="1:12" ht="35.25" customHeight="1">
      <c r="A24" s="81">
        <v>11</v>
      </c>
      <c r="B24" s="47" t="s">
        <v>131</v>
      </c>
      <c r="C24" s="47" t="s">
        <v>132</v>
      </c>
      <c r="D24" s="47" t="s">
        <v>128</v>
      </c>
      <c r="E24" s="16" t="s">
        <v>209</v>
      </c>
      <c r="F24" s="66">
        <v>30000</v>
      </c>
      <c r="G24" s="66">
        <v>30000</v>
      </c>
      <c r="H24" s="66">
        <v>30000</v>
      </c>
      <c r="I24" s="66"/>
      <c r="J24" s="14" t="s">
        <v>175</v>
      </c>
      <c r="K24" s="100"/>
      <c r="L24" s="99" t="s">
        <v>145</v>
      </c>
    </row>
    <row r="25" spans="1:12" ht="36.75" customHeight="1">
      <c r="A25" s="36">
        <v>12</v>
      </c>
      <c r="B25" s="15" t="s">
        <v>126</v>
      </c>
      <c r="C25" s="15" t="s">
        <v>127</v>
      </c>
      <c r="D25" s="15" t="s">
        <v>128</v>
      </c>
      <c r="E25" s="14" t="s">
        <v>210</v>
      </c>
      <c r="F25" s="65">
        <v>40000</v>
      </c>
      <c r="G25" s="65">
        <v>40000</v>
      </c>
      <c r="H25" s="65">
        <v>40000</v>
      </c>
      <c r="I25" s="65"/>
      <c r="J25" s="14" t="s">
        <v>175</v>
      </c>
      <c r="K25" s="100"/>
      <c r="L25" s="99" t="s">
        <v>145</v>
      </c>
    </row>
    <row r="26" spans="1:12" ht="36.75" customHeight="1">
      <c r="A26" s="81">
        <v>13</v>
      </c>
      <c r="B26" s="15" t="s">
        <v>126</v>
      </c>
      <c r="C26" s="15" t="s">
        <v>127</v>
      </c>
      <c r="D26" s="15" t="s">
        <v>128</v>
      </c>
      <c r="E26" s="14" t="s">
        <v>211</v>
      </c>
      <c r="F26" s="65">
        <v>50000</v>
      </c>
      <c r="G26" s="65">
        <v>50000</v>
      </c>
      <c r="H26" s="65">
        <v>50000</v>
      </c>
      <c r="I26" s="65"/>
      <c r="J26" s="14" t="s">
        <v>175</v>
      </c>
      <c r="K26" s="100"/>
      <c r="L26" s="99" t="s">
        <v>145</v>
      </c>
    </row>
    <row r="27" spans="1:12" ht="36.75" customHeight="1">
      <c r="A27" s="36">
        <v>14</v>
      </c>
      <c r="B27" s="15" t="s">
        <v>126</v>
      </c>
      <c r="C27" s="15" t="s">
        <v>127</v>
      </c>
      <c r="D27" s="15" t="s">
        <v>149</v>
      </c>
      <c r="E27" s="14" t="s">
        <v>150</v>
      </c>
      <c r="F27" s="65">
        <v>200000</v>
      </c>
      <c r="G27" s="65">
        <v>200000</v>
      </c>
      <c r="H27" s="65">
        <v>200000</v>
      </c>
      <c r="I27" s="65"/>
      <c r="J27" s="14" t="s">
        <v>175</v>
      </c>
      <c r="K27" s="100"/>
      <c r="L27" s="99" t="s">
        <v>145</v>
      </c>
    </row>
    <row r="28" spans="1:12" ht="36.75" customHeight="1">
      <c r="A28" s="81">
        <v>15</v>
      </c>
      <c r="B28" s="15" t="s">
        <v>21</v>
      </c>
      <c r="C28" s="15" t="s">
        <v>171</v>
      </c>
      <c r="D28" s="15" t="s">
        <v>149</v>
      </c>
      <c r="E28" s="14" t="s">
        <v>269</v>
      </c>
      <c r="F28" s="65">
        <v>6000</v>
      </c>
      <c r="G28" s="65">
        <v>6000</v>
      </c>
      <c r="H28" s="65">
        <v>6000</v>
      </c>
      <c r="I28" s="65"/>
      <c r="J28" s="14" t="s">
        <v>175</v>
      </c>
      <c r="K28" s="100"/>
      <c r="L28" s="99" t="s">
        <v>145</v>
      </c>
    </row>
    <row r="29" spans="1:12" ht="36.75" customHeight="1">
      <c r="A29" s="81">
        <v>16</v>
      </c>
      <c r="B29" s="15" t="s">
        <v>172</v>
      </c>
      <c r="C29" s="15" t="s">
        <v>173</v>
      </c>
      <c r="D29" s="15" t="s">
        <v>128</v>
      </c>
      <c r="E29" s="14" t="s">
        <v>212</v>
      </c>
      <c r="F29" s="65">
        <v>40000</v>
      </c>
      <c r="G29" s="65">
        <v>40000</v>
      </c>
      <c r="H29" s="65">
        <v>40000</v>
      </c>
      <c r="I29" s="65"/>
      <c r="J29" s="14" t="s">
        <v>175</v>
      </c>
      <c r="K29" s="100"/>
      <c r="L29" s="99" t="s">
        <v>145</v>
      </c>
    </row>
    <row r="30" spans="1:12" ht="39" customHeight="1">
      <c r="A30" s="36">
        <v>17</v>
      </c>
      <c r="B30" s="15" t="s">
        <v>133</v>
      </c>
      <c r="C30" s="15" t="s">
        <v>134</v>
      </c>
      <c r="D30" s="15" t="s">
        <v>128</v>
      </c>
      <c r="E30" s="14" t="s">
        <v>213</v>
      </c>
      <c r="F30" s="65">
        <v>80000</v>
      </c>
      <c r="G30" s="65">
        <v>80000</v>
      </c>
      <c r="H30" s="65">
        <v>80000</v>
      </c>
      <c r="I30" s="65"/>
      <c r="J30" s="14" t="s">
        <v>175</v>
      </c>
      <c r="K30" s="100"/>
      <c r="L30" s="99" t="s">
        <v>214</v>
      </c>
    </row>
    <row r="31" spans="1:12" ht="33.75" customHeight="1">
      <c r="A31" s="81">
        <v>18</v>
      </c>
      <c r="B31" s="15" t="s">
        <v>133</v>
      </c>
      <c r="C31" s="15" t="s">
        <v>135</v>
      </c>
      <c r="D31" s="15" t="s">
        <v>128</v>
      </c>
      <c r="E31" s="14" t="s">
        <v>215</v>
      </c>
      <c r="F31" s="65">
        <v>3109318</v>
      </c>
      <c r="G31" s="65">
        <v>3109318</v>
      </c>
      <c r="H31" s="65">
        <v>209318</v>
      </c>
      <c r="I31" s="65">
        <v>2900000</v>
      </c>
      <c r="J31" s="14" t="s">
        <v>175</v>
      </c>
      <c r="K31" s="100"/>
      <c r="L31" s="99" t="s">
        <v>145</v>
      </c>
    </row>
    <row r="32" spans="1:12" ht="36" customHeight="1">
      <c r="A32" s="36">
        <v>19</v>
      </c>
      <c r="B32" s="15" t="s">
        <v>170</v>
      </c>
      <c r="C32" s="15" t="s">
        <v>125</v>
      </c>
      <c r="D32" s="15" t="s">
        <v>149</v>
      </c>
      <c r="E32" s="14" t="s">
        <v>216</v>
      </c>
      <c r="F32" s="65">
        <v>200000</v>
      </c>
      <c r="G32" s="65">
        <v>200000</v>
      </c>
      <c r="H32" s="65">
        <v>50000</v>
      </c>
      <c r="I32" s="65"/>
      <c r="J32" s="14" t="s">
        <v>217</v>
      </c>
      <c r="K32" s="100"/>
      <c r="L32" s="99" t="s">
        <v>145</v>
      </c>
    </row>
    <row r="33" spans="1:12" ht="30.75" customHeight="1">
      <c r="A33" s="81">
        <v>20</v>
      </c>
      <c r="B33" s="15" t="s">
        <v>136</v>
      </c>
      <c r="C33" s="15" t="s">
        <v>174</v>
      </c>
      <c r="D33" s="15" t="s">
        <v>149</v>
      </c>
      <c r="E33" s="14" t="s">
        <v>218</v>
      </c>
      <c r="F33" s="65">
        <v>50000</v>
      </c>
      <c r="G33" s="65">
        <v>50000</v>
      </c>
      <c r="H33" s="65">
        <v>50000</v>
      </c>
      <c r="I33" s="65"/>
      <c r="J33" s="14" t="s">
        <v>175</v>
      </c>
      <c r="K33" s="100"/>
      <c r="L33" s="99" t="s">
        <v>145</v>
      </c>
    </row>
    <row r="34" spans="1:12" ht="42.75" customHeight="1" thickBot="1">
      <c r="A34" s="36">
        <v>21</v>
      </c>
      <c r="B34" s="15" t="s">
        <v>136</v>
      </c>
      <c r="C34" s="15" t="s">
        <v>151</v>
      </c>
      <c r="D34" s="15" t="s">
        <v>128</v>
      </c>
      <c r="E34" s="14" t="s">
        <v>219</v>
      </c>
      <c r="F34" s="65">
        <v>25000</v>
      </c>
      <c r="G34" s="65">
        <v>25000</v>
      </c>
      <c r="H34" s="65">
        <v>25000</v>
      </c>
      <c r="I34" s="65"/>
      <c r="J34" s="78" t="s">
        <v>175</v>
      </c>
      <c r="K34" s="105"/>
      <c r="L34" s="106" t="s">
        <v>145</v>
      </c>
    </row>
    <row r="35" spans="1:12" ht="22.5" customHeight="1" thickBot="1">
      <c r="A35" s="300" t="s">
        <v>25</v>
      </c>
      <c r="B35" s="301"/>
      <c r="C35" s="301"/>
      <c r="D35" s="301"/>
      <c r="E35" s="301"/>
      <c r="F35" s="92">
        <f>SUM(F12+F13+F14+F15+F16+F17+F18+F19+F21+F23+F24+F25+F27+F29+F30+F31+F32+F33+F34+F20+F26+F28)</f>
        <v>8180318</v>
      </c>
      <c r="G35" s="92">
        <f>SUM(G12+G13+G14+G15+G16+G17+G18+G19+G21+G23+G24+G25+G27+G29+G30+G31+G32+G33+G34+G20+G26+G28)</f>
        <v>8180318</v>
      </c>
      <c r="H35" s="92">
        <f>SUM(H12+H13+H14+H15+H16+H17+H18+H19+H21+H23+H24+H25+H27+H29+H30+H31+H32+H33+H34+H20+H26+H28)</f>
        <v>3655318</v>
      </c>
      <c r="I35" s="92">
        <f>SUM(I12+I13+I14+I15+I16+I17+I18+I19+I21+I23+I24+I25+I27+I29+I30+I31+I32+I33+I34+I20+I26)</f>
        <v>2900000</v>
      </c>
      <c r="J35" s="92">
        <v>1625000</v>
      </c>
      <c r="K35" s="92">
        <f>SUM(K12+K13+K14+K15+K16+K17+K18+K19+K21+K23+K24+K25+K27+K29+K30+K31+K32+K33+K34)</f>
        <v>0</v>
      </c>
      <c r="L35" s="39" t="s">
        <v>146</v>
      </c>
    </row>
    <row r="37" spans="1:2" ht="12.75">
      <c r="A37" s="17" t="s">
        <v>191</v>
      </c>
      <c r="B37" s="17" t="s">
        <v>192</v>
      </c>
    </row>
    <row r="38" spans="1:2" ht="12.75">
      <c r="A38" s="17" t="s">
        <v>169</v>
      </c>
      <c r="B38" s="17" t="s">
        <v>193</v>
      </c>
    </row>
    <row r="39" spans="1:2" ht="12.75">
      <c r="A39" s="17" t="s">
        <v>194</v>
      </c>
      <c r="B39" s="17" t="s">
        <v>195</v>
      </c>
    </row>
    <row r="42" ht="12.75">
      <c r="A42" s="95"/>
    </row>
  </sheetData>
  <mergeCells count="22">
    <mergeCell ref="A19:A20"/>
    <mergeCell ref="E19:E20"/>
    <mergeCell ref="F19:F20"/>
    <mergeCell ref="A35:E35"/>
    <mergeCell ref="A1:L1"/>
    <mergeCell ref="A2:L2"/>
    <mergeCell ref="A3:L3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</mergeCells>
  <printOptions/>
  <pageMargins left="0.1968503937007874" right="0.1968503937007874" top="0.984251968503937" bottom="0.1968503937007874" header="0.5118110236220472" footer="0.5118110236220472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C1">
      <selection activeCell="I20" sqref="I20"/>
    </sheetView>
  </sheetViews>
  <sheetFormatPr defaultColWidth="9.00390625" defaultRowHeight="12.75"/>
  <cols>
    <col min="1" max="1" width="5.625" style="17" customWidth="1"/>
    <col min="2" max="2" width="6.875" style="17" customWidth="1"/>
    <col min="3" max="3" width="6.25390625" style="17" customWidth="1"/>
    <col min="4" max="4" width="5.375" style="17" customWidth="1"/>
    <col min="5" max="5" width="33.75390625" style="17" customWidth="1"/>
    <col min="6" max="7" width="13.375" style="17" customWidth="1"/>
    <col min="8" max="8" width="12.75390625" style="17" customWidth="1"/>
    <col min="9" max="9" width="13.00390625" style="17" customWidth="1"/>
    <col min="10" max="10" width="13.25390625" style="17" customWidth="1"/>
    <col min="11" max="11" width="13.125" style="17" customWidth="1"/>
    <col min="12" max="12" width="14.375" style="17" customWidth="1"/>
    <col min="13" max="13" width="15.375" style="17" customWidth="1"/>
    <col min="14" max="16384" width="9.125" style="17" customWidth="1"/>
  </cols>
  <sheetData>
    <row r="1" spans="1:13" ht="12.75">
      <c r="A1" s="294" t="s">
        <v>220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2.75">
      <c r="A2" s="294" t="s">
        <v>287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>
      <c r="A3" s="294" t="s">
        <v>292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8.75">
      <c r="A4" s="295" t="s">
        <v>221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0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 t="s">
        <v>23</v>
      </c>
    </row>
    <row r="6" spans="1:13" ht="19.5" customHeight="1">
      <c r="A6" s="305" t="s">
        <v>104</v>
      </c>
      <c r="B6" s="306" t="s">
        <v>5</v>
      </c>
      <c r="C6" s="306" t="s">
        <v>137</v>
      </c>
      <c r="D6" s="306" t="s">
        <v>138</v>
      </c>
      <c r="E6" s="263" t="s">
        <v>147</v>
      </c>
      <c r="F6" s="263" t="s">
        <v>139</v>
      </c>
      <c r="G6" s="288" t="s">
        <v>222</v>
      </c>
      <c r="H6" s="278" t="s">
        <v>24</v>
      </c>
      <c r="I6" s="302"/>
      <c r="J6" s="302"/>
      <c r="K6" s="302"/>
      <c r="L6" s="302"/>
      <c r="M6" s="296" t="s">
        <v>185</v>
      </c>
    </row>
    <row r="7" spans="1:13" ht="19.5" customHeight="1">
      <c r="A7" s="280"/>
      <c r="B7" s="281"/>
      <c r="C7" s="281"/>
      <c r="D7" s="281"/>
      <c r="E7" s="264"/>
      <c r="F7" s="264"/>
      <c r="G7" s="312"/>
      <c r="H7" s="264" t="s">
        <v>186</v>
      </c>
      <c r="I7" s="264" t="s">
        <v>187</v>
      </c>
      <c r="J7" s="264"/>
      <c r="K7" s="264"/>
      <c r="L7" s="264"/>
      <c r="M7" s="297"/>
    </row>
    <row r="8" spans="1:13" ht="29.25" customHeight="1">
      <c r="A8" s="280"/>
      <c r="B8" s="281"/>
      <c r="C8" s="281"/>
      <c r="D8" s="281"/>
      <c r="E8" s="264"/>
      <c r="F8" s="264"/>
      <c r="G8" s="312"/>
      <c r="H8" s="264"/>
      <c r="I8" s="264" t="s">
        <v>189</v>
      </c>
      <c r="J8" s="264" t="s">
        <v>142</v>
      </c>
      <c r="K8" s="264" t="s">
        <v>148</v>
      </c>
      <c r="L8" s="264" t="s">
        <v>143</v>
      </c>
      <c r="M8" s="297"/>
    </row>
    <row r="9" spans="1:13" ht="19.5" customHeight="1">
      <c r="A9" s="280"/>
      <c r="B9" s="281"/>
      <c r="C9" s="281"/>
      <c r="D9" s="281"/>
      <c r="E9" s="264"/>
      <c r="F9" s="264"/>
      <c r="G9" s="312"/>
      <c r="H9" s="264"/>
      <c r="I9" s="264"/>
      <c r="J9" s="264"/>
      <c r="K9" s="264"/>
      <c r="L9" s="264"/>
      <c r="M9" s="297"/>
    </row>
    <row r="10" spans="1:13" ht="19.5" customHeight="1">
      <c r="A10" s="280"/>
      <c r="B10" s="281"/>
      <c r="C10" s="281"/>
      <c r="D10" s="281"/>
      <c r="E10" s="264"/>
      <c r="F10" s="264"/>
      <c r="G10" s="313"/>
      <c r="H10" s="264"/>
      <c r="I10" s="264"/>
      <c r="J10" s="264"/>
      <c r="K10" s="264"/>
      <c r="L10" s="264"/>
      <c r="M10" s="297"/>
    </row>
    <row r="11" spans="1:13" ht="7.5" customHeight="1">
      <c r="A11" s="50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2">
        <v>13</v>
      </c>
    </row>
    <row r="12" spans="1:13" ht="44.25" customHeight="1">
      <c r="A12" s="54">
        <v>1</v>
      </c>
      <c r="B12" s="43" t="s">
        <v>131</v>
      </c>
      <c r="C12" s="43" t="s">
        <v>176</v>
      </c>
      <c r="D12" s="43" t="s">
        <v>177</v>
      </c>
      <c r="E12" s="44" t="s">
        <v>223</v>
      </c>
      <c r="F12" s="88">
        <v>425000</v>
      </c>
      <c r="G12" s="88">
        <v>0</v>
      </c>
      <c r="H12" s="88">
        <v>425000</v>
      </c>
      <c r="I12" s="88">
        <v>425000</v>
      </c>
      <c r="J12" s="96">
        <v>0</v>
      </c>
      <c r="K12" s="45" t="s">
        <v>144</v>
      </c>
      <c r="L12" s="114">
        <v>0</v>
      </c>
      <c r="M12" s="38" t="s">
        <v>224</v>
      </c>
    </row>
    <row r="13" spans="1:13" ht="44.25" customHeight="1">
      <c r="A13" s="18">
        <v>2</v>
      </c>
      <c r="B13" s="47" t="s">
        <v>172</v>
      </c>
      <c r="C13" s="47" t="s">
        <v>274</v>
      </c>
      <c r="D13" s="47" t="s">
        <v>273</v>
      </c>
      <c r="E13" s="64" t="s">
        <v>275</v>
      </c>
      <c r="F13" s="214">
        <v>60000</v>
      </c>
      <c r="G13" s="214">
        <v>0</v>
      </c>
      <c r="H13" s="214">
        <v>60000</v>
      </c>
      <c r="I13" s="214">
        <v>60000</v>
      </c>
      <c r="J13" s="232"/>
      <c r="K13" s="16" t="s">
        <v>144</v>
      </c>
      <c r="L13" s="223"/>
      <c r="M13" s="233" t="s">
        <v>276</v>
      </c>
    </row>
    <row r="14" spans="1:13" ht="44.25" customHeight="1" thickBot="1">
      <c r="A14" s="55">
        <v>3</v>
      </c>
      <c r="B14" s="79" t="s">
        <v>136</v>
      </c>
      <c r="C14" s="79" t="s">
        <v>295</v>
      </c>
      <c r="D14" s="79" t="s">
        <v>289</v>
      </c>
      <c r="E14" s="78" t="s">
        <v>296</v>
      </c>
      <c r="F14" s="103">
        <v>68000</v>
      </c>
      <c r="G14" s="103">
        <v>0</v>
      </c>
      <c r="H14" s="103">
        <v>68000</v>
      </c>
      <c r="I14" s="103">
        <v>68000</v>
      </c>
      <c r="J14" s="104"/>
      <c r="K14" s="78" t="s">
        <v>144</v>
      </c>
      <c r="L14" s="360"/>
      <c r="M14" s="106" t="s">
        <v>145</v>
      </c>
    </row>
    <row r="15" spans="1:13" ht="22.5" customHeight="1" thickBot="1">
      <c r="A15" s="300" t="s">
        <v>25</v>
      </c>
      <c r="B15" s="301"/>
      <c r="C15" s="301"/>
      <c r="D15" s="301"/>
      <c r="E15" s="301"/>
      <c r="F15" s="92">
        <f>SUM(F12:F14)</f>
        <v>553000</v>
      </c>
      <c r="G15" s="92">
        <f>SUM(G12:G14)</f>
        <v>0</v>
      </c>
      <c r="H15" s="92">
        <f>SUM(H12:H14)</f>
        <v>553000</v>
      </c>
      <c r="I15" s="92">
        <f>SUM(I12:I14)</f>
        <v>553000</v>
      </c>
      <c r="J15" s="92">
        <f>SUM(J12)</f>
        <v>0</v>
      </c>
      <c r="K15" s="92">
        <f>SUM(K12)</f>
        <v>0</v>
      </c>
      <c r="L15" s="92">
        <f>SUM(L12)</f>
        <v>0</v>
      </c>
      <c r="M15" s="39" t="s">
        <v>146</v>
      </c>
    </row>
    <row r="17" spans="1:2" ht="12.75">
      <c r="A17" s="17" t="s">
        <v>191</v>
      </c>
      <c r="B17" s="17" t="s">
        <v>192</v>
      </c>
    </row>
    <row r="18" spans="1:2" ht="12.75">
      <c r="A18" s="17" t="s">
        <v>169</v>
      </c>
      <c r="B18" s="17" t="s">
        <v>193</v>
      </c>
    </row>
    <row r="19" spans="1:2" ht="12.75">
      <c r="A19" s="17" t="s">
        <v>194</v>
      </c>
      <c r="B19" s="17" t="s">
        <v>195</v>
      </c>
    </row>
    <row r="22" ht="12.75">
      <c r="A22" s="95"/>
    </row>
  </sheetData>
  <mergeCells count="20">
    <mergeCell ref="A15:E15"/>
    <mergeCell ref="M6:M10"/>
    <mergeCell ref="H7:H10"/>
    <mergeCell ref="I7:L7"/>
    <mergeCell ref="I8:I10"/>
    <mergeCell ref="J8:J10"/>
    <mergeCell ref="K8:K10"/>
    <mergeCell ref="L8:L10"/>
    <mergeCell ref="A6:A10"/>
    <mergeCell ref="B6:B10"/>
    <mergeCell ref="C6:C10"/>
    <mergeCell ref="D6:D10"/>
    <mergeCell ref="A1:M1"/>
    <mergeCell ref="A2:M2"/>
    <mergeCell ref="A3:M3"/>
    <mergeCell ref="A4:M4"/>
    <mergeCell ref="E6:E10"/>
    <mergeCell ref="F6:F10"/>
    <mergeCell ref="G6:G10"/>
    <mergeCell ref="H6:L6"/>
  </mergeCells>
  <printOptions/>
  <pageMargins left="0.1968503937007874" right="0.1968503937007874" top="0.984251968503937" bottom="0.984251968503937" header="0.5118110236220472" footer="0.5118110236220472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E1">
      <selection activeCell="F4" sqref="F4"/>
    </sheetView>
  </sheetViews>
  <sheetFormatPr defaultColWidth="9.00390625" defaultRowHeight="12.75"/>
  <cols>
    <col min="1" max="1" width="4.375" style="0" customWidth="1"/>
    <col min="2" max="2" width="12.875" style="0" customWidth="1"/>
    <col min="3" max="3" width="8.875" style="0" customWidth="1"/>
    <col min="4" max="4" width="12.375" style="0" customWidth="1"/>
    <col min="5" max="5" width="12.125" style="0" customWidth="1"/>
    <col min="6" max="7" width="11.875" style="0" bestFit="1" customWidth="1"/>
    <col min="8" max="8" width="12.75390625" style="0" bestFit="1" customWidth="1"/>
    <col min="9" max="9" width="11.75390625" style="0" bestFit="1" customWidth="1"/>
    <col min="10" max="10" width="11.75390625" style="0" customWidth="1"/>
    <col min="11" max="11" width="8.375" style="0" customWidth="1"/>
    <col min="12" max="12" width="7.75390625" style="0" customWidth="1"/>
    <col min="13" max="13" width="11.875" style="0" bestFit="1" customWidth="1"/>
    <col min="14" max="14" width="11.375" style="0" customWidth="1"/>
    <col min="15" max="15" width="11.875" style="0" customWidth="1"/>
    <col min="16" max="16" width="8.375" style="0" customWidth="1"/>
    <col min="17" max="17" width="7.625" style="0" customWidth="1"/>
    <col min="18" max="18" width="12.75390625" style="0" bestFit="1" customWidth="1"/>
  </cols>
  <sheetData>
    <row r="1" spans="1:1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66" t="s">
        <v>115</v>
      </c>
      <c r="P1" s="266"/>
      <c r="Q1" s="266"/>
      <c r="R1" s="254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66" t="s">
        <v>287</v>
      </c>
      <c r="P2" s="266"/>
      <c r="Q2" s="266"/>
      <c r="R2" s="254"/>
    </row>
    <row r="3" spans="1:18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66" t="s">
        <v>292</v>
      </c>
      <c r="P3" s="266"/>
      <c r="Q3" s="266"/>
      <c r="R3" s="266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2"/>
      <c r="P4" s="82"/>
      <c r="Q4" s="82"/>
      <c r="R4" s="82"/>
    </row>
    <row r="5" spans="1:18" ht="25.5" customHeight="1">
      <c r="A5" s="314" t="s">
        <v>225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18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315" t="s">
        <v>226</v>
      </c>
      <c r="B7" s="318" t="s">
        <v>227</v>
      </c>
      <c r="C7" s="319"/>
      <c r="D7" s="318" t="s">
        <v>228</v>
      </c>
      <c r="E7" s="318" t="s">
        <v>229</v>
      </c>
      <c r="F7" s="318" t="s">
        <v>230</v>
      </c>
      <c r="G7" s="318" t="s">
        <v>9</v>
      </c>
      <c r="H7" s="318"/>
      <c r="I7" s="318" t="s">
        <v>24</v>
      </c>
      <c r="J7" s="318"/>
      <c r="K7" s="318"/>
      <c r="L7" s="318"/>
      <c r="M7" s="318"/>
      <c r="N7" s="318"/>
      <c r="O7" s="318"/>
      <c r="P7" s="318"/>
      <c r="Q7" s="318"/>
      <c r="R7" s="324"/>
    </row>
    <row r="8" spans="1:18" ht="18" customHeight="1">
      <c r="A8" s="316"/>
      <c r="B8" s="320"/>
      <c r="C8" s="320"/>
      <c r="D8" s="322"/>
      <c r="E8" s="322"/>
      <c r="F8" s="322"/>
      <c r="G8" s="322" t="s">
        <v>231</v>
      </c>
      <c r="H8" s="322" t="s">
        <v>232</v>
      </c>
      <c r="I8" s="322" t="s">
        <v>233</v>
      </c>
      <c r="J8" s="322"/>
      <c r="K8" s="322"/>
      <c r="L8" s="322"/>
      <c r="M8" s="322"/>
      <c r="N8" s="322"/>
      <c r="O8" s="322"/>
      <c r="P8" s="322"/>
      <c r="Q8" s="322"/>
      <c r="R8" s="325"/>
    </row>
    <row r="9" spans="1:18" ht="18" customHeight="1">
      <c r="A9" s="316"/>
      <c r="B9" s="320"/>
      <c r="C9" s="320"/>
      <c r="D9" s="322"/>
      <c r="E9" s="322"/>
      <c r="F9" s="322"/>
      <c r="G9" s="322"/>
      <c r="H9" s="322"/>
      <c r="I9" s="322" t="s">
        <v>234</v>
      </c>
      <c r="J9" s="322" t="s">
        <v>231</v>
      </c>
      <c r="K9" s="322"/>
      <c r="L9" s="322"/>
      <c r="M9" s="322"/>
      <c r="N9" s="322" t="s">
        <v>232</v>
      </c>
      <c r="O9" s="322"/>
      <c r="P9" s="322"/>
      <c r="Q9" s="322"/>
      <c r="R9" s="325"/>
    </row>
    <row r="10" spans="1:18" ht="18.75" customHeight="1">
      <c r="A10" s="316"/>
      <c r="B10" s="320"/>
      <c r="C10" s="320"/>
      <c r="D10" s="322"/>
      <c r="E10" s="322"/>
      <c r="F10" s="322"/>
      <c r="G10" s="322"/>
      <c r="H10" s="322"/>
      <c r="I10" s="322"/>
      <c r="J10" s="322" t="s">
        <v>235</v>
      </c>
      <c r="K10" s="322" t="s">
        <v>236</v>
      </c>
      <c r="L10" s="322"/>
      <c r="M10" s="322"/>
      <c r="N10" s="322" t="s">
        <v>237</v>
      </c>
      <c r="O10" s="322" t="s">
        <v>236</v>
      </c>
      <c r="P10" s="322"/>
      <c r="Q10" s="322"/>
      <c r="R10" s="325"/>
    </row>
    <row r="11" spans="1:18" ht="12.75">
      <c r="A11" s="316"/>
      <c r="B11" s="320"/>
      <c r="C11" s="320"/>
      <c r="D11" s="322"/>
      <c r="E11" s="322"/>
      <c r="F11" s="322"/>
      <c r="G11" s="322"/>
      <c r="H11" s="322"/>
      <c r="I11" s="322"/>
      <c r="J11" s="322"/>
      <c r="K11" s="322" t="s">
        <v>238</v>
      </c>
      <c r="L11" s="322" t="s">
        <v>239</v>
      </c>
      <c r="M11" s="322" t="s">
        <v>240</v>
      </c>
      <c r="N11" s="322"/>
      <c r="O11" s="322" t="s">
        <v>241</v>
      </c>
      <c r="P11" s="322" t="s">
        <v>238</v>
      </c>
      <c r="Q11" s="322" t="s">
        <v>239</v>
      </c>
      <c r="R11" s="325" t="s">
        <v>240</v>
      </c>
    </row>
    <row r="12" spans="1:18" ht="41.25" customHeight="1" thickBot="1">
      <c r="A12" s="317"/>
      <c r="B12" s="321"/>
      <c r="C12" s="321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6"/>
    </row>
    <row r="13" spans="1:18" ht="8.25" customHeight="1">
      <c r="A13" s="115">
        <v>1</v>
      </c>
      <c r="B13" s="327">
        <v>2</v>
      </c>
      <c r="C13" s="328"/>
      <c r="D13" s="116">
        <v>3</v>
      </c>
      <c r="E13" s="116">
        <v>4</v>
      </c>
      <c r="F13" s="116">
        <v>5</v>
      </c>
      <c r="G13" s="116">
        <v>6</v>
      </c>
      <c r="H13" s="116">
        <v>7</v>
      </c>
      <c r="I13" s="116">
        <v>8</v>
      </c>
      <c r="J13" s="116">
        <v>9</v>
      </c>
      <c r="K13" s="116">
        <v>10</v>
      </c>
      <c r="L13" s="116">
        <v>11</v>
      </c>
      <c r="M13" s="116">
        <v>12</v>
      </c>
      <c r="N13" s="116">
        <v>13</v>
      </c>
      <c r="O13" s="116">
        <v>14</v>
      </c>
      <c r="P13" s="116">
        <v>15</v>
      </c>
      <c r="Q13" s="116">
        <v>16</v>
      </c>
      <c r="R13" s="117">
        <v>17</v>
      </c>
    </row>
    <row r="14" spans="1:18" ht="18.75" customHeight="1">
      <c r="A14" s="118">
        <v>1</v>
      </c>
      <c r="B14" s="329" t="s">
        <v>242</v>
      </c>
      <c r="C14" s="330"/>
      <c r="D14" s="119"/>
      <c r="E14" s="119"/>
      <c r="F14" s="120">
        <f>SUM(F19)</f>
        <v>1600000</v>
      </c>
      <c r="G14" s="120">
        <f aca="true" t="shared" si="0" ref="G14:R14">SUM(G19)</f>
        <v>100000</v>
      </c>
      <c r="H14" s="120">
        <f t="shared" si="0"/>
        <v>1500000</v>
      </c>
      <c r="I14" s="120">
        <f t="shared" si="0"/>
        <v>1500000</v>
      </c>
      <c r="J14" s="120">
        <f t="shared" si="0"/>
        <v>500000</v>
      </c>
      <c r="K14" s="120">
        <f t="shared" si="0"/>
        <v>0</v>
      </c>
      <c r="L14" s="120">
        <f t="shared" si="0"/>
        <v>0</v>
      </c>
      <c r="M14" s="120">
        <f t="shared" si="0"/>
        <v>500000</v>
      </c>
      <c r="N14" s="120">
        <f t="shared" si="0"/>
        <v>1000000</v>
      </c>
      <c r="O14" s="120">
        <f t="shared" si="0"/>
        <v>0</v>
      </c>
      <c r="P14" s="120">
        <f t="shared" si="0"/>
        <v>0</v>
      </c>
      <c r="Q14" s="120">
        <f t="shared" si="0"/>
        <v>0</v>
      </c>
      <c r="R14" s="121">
        <f t="shared" si="0"/>
        <v>1000000</v>
      </c>
    </row>
    <row r="15" spans="1:18" ht="15" customHeight="1">
      <c r="A15" s="331" t="s">
        <v>243</v>
      </c>
      <c r="B15" s="122" t="s">
        <v>244</v>
      </c>
      <c r="C15" s="334" t="s">
        <v>245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6"/>
    </row>
    <row r="16" spans="1:18" ht="15" customHeight="1">
      <c r="A16" s="332"/>
      <c r="B16" s="123" t="s">
        <v>246</v>
      </c>
      <c r="C16" s="337" t="s">
        <v>247</v>
      </c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9"/>
    </row>
    <row r="17" spans="1:18" ht="15" customHeight="1">
      <c r="A17" s="332"/>
      <c r="B17" s="123" t="s">
        <v>248</v>
      </c>
      <c r="C17" s="337" t="s">
        <v>249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9"/>
    </row>
    <row r="18" spans="1:18" ht="15" customHeight="1">
      <c r="A18" s="332"/>
      <c r="B18" s="124" t="s">
        <v>250</v>
      </c>
      <c r="C18" s="340" t="s">
        <v>251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2"/>
    </row>
    <row r="19" spans="1:18" ht="15" customHeight="1">
      <c r="A19" s="332"/>
      <c r="B19" s="125" t="s">
        <v>252</v>
      </c>
      <c r="C19" s="126"/>
      <c r="D19" s="127"/>
      <c r="E19" s="128"/>
      <c r="F19" s="129">
        <f>SUM(G19:H19)</f>
        <v>1600000</v>
      </c>
      <c r="G19" s="129">
        <f>SUM(G20:G23)</f>
        <v>100000</v>
      </c>
      <c r="H19" s="129">
        <f>SUM(H20:H23)</f>
        <v>1500000</v>
      </c>
      <c r="I19" s="129">
        <f>N19+J19</f>
        <v>1500000</v>
      </c>
      <c r="J19" s="129">
        <f>SUM(K19:M19)</f>
        <v>500000</v>
      </c>
      <c r="K19" s="129">
        <f>SUM(K20:K23)</f>
        <v>0</v>
      </c>
      <c r="L19" s="129">
        <f>SUM(L20:L23)</f>
        <v>0</v>
      </c>
      <c r="M19" s="129">
        <f>SUM(M20:M23)</f>
        <v>500000</v>
      </c>
      <c r="N19" s="129">
        <f>SUM(O19:R19)</f>
        <v>1000000</v>
      </c>
      <c r="O19" s="129">
        <f>SUM(O20:O23)</f>
        <v>0</v>
      </c>
      <c r="P19" s="129">
        <f>SUM(P20:P23)</f>
        <v>0</v>
      </c>
      <c r="Q19" s="129">
        <f>SUM(Q20:Q23)</f>
        <v>0</v>
      </c>
      <c r="R19" s="130">
        <f>SUM(R20:R23)</f>
        <v>1000000</v>
      </c>
    </row>
    <row r="20" spans="1:18" ht="25.5" customHeight="1">
      <c r="A20" s="332"/>
      <c r="B20" s="122" t="s">
        <v>253</v>
      </c>
      <c r="C20" s="131"/>
      <c r="D20" s="132"/>
      <c r="E20" s="133" t="s">
        <v>254</v>
      </c>
      <c r="F20" s="134">
        <f>SUM(G20:H20)</f>
        <v>1600000</v>
      </c>
      <c r="G20" s="134">
        <v>100000</v>
      </c>
      <c r="H20" s="134">
        <v>1500000</v>
      </c>
      <c r="I20" s="134">
        <f>N20+J20</f>
        <v>1500000</v>
      </c>
      <c r="J20" s="134">
        <f>SUM(K20:M20)</f>
        <v>500000</v>
      </c>
      <c r="K20" s="134">
        <v>0</v>
      </c>
      <c r="L20" s="134">
        <v>0</v>
      </c>
      <c r="M20" s="134">
        <v>500000</v>
      </c>
      <c r="N20" s="134">
        <f>SUM(O20:R20)</f>
        <v>1000000</v>
      </c>
      <c r="O20" s="134">
        <v>0</v>
      </c>
      <c r="P20" s="134">
        <v>0</v>
      </c>
      <c r="Q20" s="134">
        <v>0</v>
      </c>
      <c r="R20" s="135">
        <v>1000000</v>
      </c>
    </row>
    <row r="21" spans="1:18" ht="15" customHeight="1">
      <c r="A21" s="332"/>
      <c r="B21" s="123" t="s">
        <v>141</v>
      </c>
      <c r="C21" s="136"/>
      <c r="D21" s="137"/>
      <c r="E21" s="137"/>
      <c r="F21" s="138">
        <f>SUM(G21:H21)</f>
        <v>0</v>
      </c>
      <c r="G21" s="138">
        <v>0</v>
      </c>
      <c r="H21" s="138">
        <v>0</v>
      </c>
      <c r="I21" s="138">
        <f>N21+J21</f>
        <v>0</v>
      </c>
      <c r="J21" s="138">
        <f>SUM(K21:M21)</f>
        <v>0</v>
      </c>
      <c r="K21" s="138">
        <v>0</v>
      </c>
      <c r="L21" s="138">
        <v>0</v>
      </c>
      <c r="M21" s="138">
        <v>0</v>
      </c>
      <c r="N21" s="138">
        <f>SUM(O21:R21)</f>
        <v>0</v>
      </c>
      <c r="O21" s="138">
        <v>0</v>
      </c>
      <c r="P21" s="138">
        <v>0</v>
      </c>
      <c r="Q21" s="138">
        <v>0</v>
      </c>
      <c r="R21" s="72">
        <v>0</v>
      </c>
    </row>
    <row r="22" spans="1:18" ht="15" customHeight="1">
      <c r="A22" s="332"/>
      <c r="B22" s="123" t="s">
        <v>188</v>
      </c>
      <c r="C22" s="136"/>
      <c r="D22" s="137"/>
      <c r="E22" s="137"/>
      <c r="F22" s="138">
        <f>SUM(G22:H22)</f>
        <v>0</v>
      </c>
      <c r="G22" s="138">
        <v>0</v>
      </c>
      <c r="H22" s="138">
        <v>0</v>
      </c>
      <c r="I22" s="138">
        <f>N22+J22</f>
        <v>0</v>
      </c>
      <c r="J22" s="138">
        <f>SUM(K22:M22)</f>
        <v>0</v>
      </c>
      <c r="K22" s="138">
        <v>0</v>
      </c>
      <c r="L22" s="138">
        <v>0</v>
      </c>
      <c r="M22" s="138">
        <v>0</v>
      </c>
      <c r="N22" s="138">
        <f>SUM(O22:R22)</f>
        <v>0</v>
      </c>
      <c r="O22" s="138">
        <v>0</v>
      </c>
      <c r="P22" s="138">
        <v>0</v>
      </c>
      <c r="Q22" s="138">
        <v>0</v>
      </c>
      <c r="R22" s="72">
        <v>0</v>
      </c>
    </row>
    <row r="23" spans="1:18" ht="15" customHeight="1">
      <c r="A23" s="333"/>
      <c r="B23" s="124" t="s">
        <v>255</v>
      </c>
      <c r="C23" s="139"/>
      <c r="D23" s="140"/>
      <c r="E23" s="140"/>
      <c r="F23" s="141">
        <f>SUM(G23:H23)</f>
        <v>0</v>
      </c>
      <c r="G23" s="141">
        <v>0</v>
      </c>
      <c r="H23" s="141">
        <v>0</v>
      </c>
      <c r="I23" s="141">
        <f>N23+J23</f>
        <v>0</v>
      </c>
      <c r="J23" s="141">
        <f>SUM(K23:M23)</f>
        <v>0</v>
      </c>
      <c r="K23" s="141">
        <v>0</v>
      </c>
      <c r="L23" s="141">
        <v>0</v>
      </c>
      <c r="M23" s="141">
        <v>0</v>
      </c>
      <c r="N23" s="141">
        <f>SUM(O23:R23)</f>
        <v>0</v>
      </c>
      <c r="O23" s="141">
        <v>0</v>
      </c>
      <c r="P23" s="141">
        <v>0</v>
      </c>
      <c r="Q23" s="141">
        <v>0</v>
      </c>
      <c r="R23" s="142">
        <v>0</v>
      </c>
    </row>
    <row r="24" spans="1:18" ht="15" customHeight="1">
      <c r="A24" s="118">
        <v>2</v>
      </c>
      <c r="B24" s="329" t="s">
        <v>256</v>
      </c>
      <c r="C24" s="330"/>
      <c r="D24" s="143"/>
      <c r="E24" s="143"/>
      <c r="F24" s="144"/>
      <c r="G24" s="144"/>
      <c r="H24" s="145"/>
      <c r="I24" s="144"/>
      <c r="J24" s="144"/>
      <c r="K24" s="144"/>
      <c r="L24" s="144"/>
      <c r="M24" s="144"/>
      <c r="N24" s="144"/>
      <c r="O24" s="144"/>
      <c r="P24" s="144"/>
      <c r="Q24" s="144"/>
      <c r="R24" s="146"/>
    </row>
    <row r="25" spans="1:18" ht="15" customHeight="1">
      <c r="A25" s="331" t="s">
        <v>257</v>
      </c>
      <c r="B25" s="122" t="s">
        <v>244</v>
      </c>
      <c r="C25" s="334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</row>
    <row r="26" spans="1:18" ht="15" customHeight="1">
      <c r="A26" s="332"/>
      <c r="B26" s="123" t="s">
        <v>246</v>
      </c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9"/>
    </row>
    <row r="27" spans="1:18" ht="15" customHeight="1">
      <c r="A27" s="332"/>
      <c r="B27" s="123" t="s">
        <v>248</v>
      </c>
      <c r="C27" s="337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9"/>
    </row>
    <row r="28" spans="1:18" ht="15" customHeight="1">
      <c r="A28" s="332"/>
      <c r="B28" s="124" t="s">
        <v>250</v>
      </c>
      <c r="C28" s="340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2"/>
    </row>
    <row r="29" spans="1:18" ht="15" customHeight="1">
      <c r="A29" s="332"/>
      <c r="B29" s="125" t="s">
        <v>252</v>
      </c>
      <c r="C29" s="126"/>
      <c r="D29" s="144"/>
      <c r="E29" s="144"/>
      <c r="F29" s="129">
        <f>SUM(G29:H29)</f>
        <v>0</v>
      </c>
      <c r="G29" s="129">
        <f>SUM(G30:G33)</f>
        <v>0</v>
      </c>
      <c r="H29" s="129">
        <f>SUM(H30:H33)</f>
        <v>0</v>
      </c>
      <c r="I29" s="129">
        <f>N29+J29</f>
        <v>0</v>
      </c>
      <c r="J29" s="129">
        <f>SUM(K29:M29)</f>
        <v>0</v>
      </c>
      <c r="K29" s="129">
        <f>SUM(K30:K33)</f>
        <v>0</v>
      </c>
      <c r="L29" s="129">
        <f>SUM(L30:L33)</f>
        <v>0</v>
      </c>
      <c r="M29" s="129">
        <f>SUM(M30:M33)</f>
        <v>0</v>
      </c>
      <c r="N29" s="129">
        <f>SUM(O29:R29)</f>
        <v>0</v>
      </c>
      <c r="O29" s="129">
        <f>SUM(O30:O33)</f>
        <v>0</v>
      </c>
      <c r="P29" s="129">
        <f>SUM(P30:P33)</f>
        <v>0</v>
      </c>
      <c r="Q29" s="129">
        <f>SUM(Q30:Q33)</f>
        <v>0</v>
      </c>
      <c r="R29" s="130">
        <f>SUM(R30:R33)</f>
        <v>0</v>
      </c>
    </row>
    <row r="30" spans="1:18" ht="15" customHeight="1">
      <c r="A30" s="332"/>
      <c r="B30" s="122" t="s">
        <v>253</v>
      </c>
      <c r="C30" s="131"/>
      <c r="D30" s="132"/>
      <c r="E30" s="133"/>
      <c r="F30" s="134">
        <f>SUM(G30:H30)</f>
        <v>0</v>
      </c>
      <c r="G30" s="134">
        <v>0</v>
      </c>
      <c r="H30" s="134">
        <v>0</v>
      </c>
      <c r="I30" s="134">
        <f>N30+J30</f>
        <v>0</v>
      </c>
      <c r="J30" s="134">
        <f>SUM(K30:M30)</f>
        <v>0</v>
      </c>
      <c r="K30" s="134">
        <v>0</v>
      </c>
      <c r="L30" s="134">
        <v>0</v>
      </c>
      <c r="M30" s="134">
        <v>0</v>
      </c>
      <c r="N30" s="134">
        <f>SUM(O30:R30)</f>
        <v>0</v>
      </c>
      <c r="O30" s="134">
        <v>0</v>
      </c>
      <c r="P30" s="134">
        <v>0</v>
      </c>
      <c r="Q30" s="134">
        <v>0</v>
      </c>
      <c r="R30" s="135">
        <v>0</v>
      </c>
    </row>
    <row r="31" spans="1:18" ht="15" customHeight="1">
      <c r="A31" s="332"/>
      <c r="B31" s="123" t="s">
        <v>141</v>
      </c>
      <c r="C31" s="136"/>
      <c r="D31" s="137"/>
      <c r="E31" s="137"/>
      <c r="F31" s="138">
        <f>SUM(G31:H31)</f>
        <v>0</v>
      </c>
      <c r="G31" s="138">
        <v>0</v>
      </c>
      <c r="H31" s="138">
        <v>0</v>
      </c>
      <c r="I31" s="138">
        <f>N31+J31</f>
        <v>0</v>
      </c>
      <c r="J31" s="138">
        <f>SUM(K31:M31)</f>
        <v>0</v>
      </c>
      <c r="K31" s="138">
        <v>0</v>
      </c>
      <c r="L31" s="138">
        <v>0</v>
      </c>
      <c r="M31" s="138">
        <v>0</v>
      </c>
      <c r="N31" s="138">
        <f>SUM(O31:R31)</f>
        <v>0</v>
      </c>
      <c r="O31" s="138">
        <v>0</v>
      </c>
      <c r="P31" s="138">
        <v>0</v>
      </c>
      <c r="Q31" s="138">
        <v>0</v>
      </c>
      <c r="R31" s="72">
        <v>0</v>
      </c>
    </row>
    <row r="32" spans="1:18" ht="15" customHeight="1">
      <c r="A32" s="332"/>
      <c r="B32" s="123" t="s">
        <v>188</v>
      </c>
      <c r="C32" s="136"/>
      <c r="D32" s="137"/>
      <c r="E32" s="137"/>
      <c r="F32" s="138">
        <f>SUM(G32:H32)</f>
        <v>0</v>
      </c>
      <c r="G32" s="138">
        <v>0</v>
      </c>
      <c r="H32" s="138">
        <v>0</v>
      </c>
      <c r="I32" s="138">
        <f>N32+J32</f>
        <v>0</v>
      </c>
      <c r="J32" s="138">
        <f>SUM(K32:M32)</f>
        <v>0</v>
      </c>
      <c r="K32" s="138">
        <v>0</v>
      </c>
      <c r="L32" s="138">
        <v>0</v>
      </c>
      <c r="M32" s="138">
        <v>0</v>
      </c>
      <c r="N32" s="138">
        <f>SUM(O32:R32)</f>
        <v>0</v>
      </c>
      <c r="O32" s="138">
        <v>0</v>
      </c>
      <c r="P32" s="138">
        <v>0</v>
      </c>
      <c r="Q32" s="138">
        <v>0</v>
      </c>
      <c r="R32" s="72">
        <v>0</v>
      </c>
    </row>
    <row r="33" spans="1:18" ht="15" customHeight="1" thickBot="1">
      <c r="A33" s="343"/>
      <c r="B33" s="148" t="s">
        <v>255</v>
      </c>
      <c r="C33" s="149"/>
      <c r="D33" s="150"/>
      <c r="E33" s="150"/>
      <c r="F33" s="151">
        <f>SUM(G33:H33)</f>
        <v>0</v>
      </c>
      <c r="G33" s="151">
        <v>0</v>
      </c>
      <c r="H33" s="151">
        <v>0</v>
      </c>
      <c r="I33" s="151">
        <f>N33+J33</f>
        <v>0</v>
      </c>
      <c r="J33" s="151">
        <f>SUM(K33:M33)</f>
        <v>0</v>
      </c>
      <c r="K33" s="151">
        <v>0</v>
      </c>
      <c r="L33" s="151">
        <v>0</v>
      </c>
      <c r="M33" s="151">
        <v>0</v>
      </c>
      <c r="N33" s="151">
        <f>SUM(O33:R33)</f>
        <v>0</v>
      </c>
      <c r="O33" s="151">
        <v>0</v>
      </c>
      <c r="P33" s="151">
        <v>0</v>
      </c>
      <c r="Q33" s="151">
        <v>0</v>
      </c>
      <c r="R33" s="152">
        <v>0</v>
      </c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M36" s="6"/>
      <c r="N36" s="6"/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M37" s="6"/>
      <c r="N37" s="6"/>
      <c r="O37" s="6"/>
      <c r="P37" s="6"/>
      <c r="Q37" s="6"/>
      <c r="R37" s="6"/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M38" s="6"/>
      <c r="N38" s="6"/>
      <c r="O38" s="6"/>
      <c r="P38" s="6"/>
      <c r="Q38" s="6"/>
      <c r="R38" s="6"/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"/>
      <c r="B42" s="6"/>
      <c r="C42" s="6"/>
      <c r="D42" s="6"/>
      <c r="E42" s="6"/>
      <c r="F42" s="6"/>
      <c r="G42" s="6"/>
      <c r="H42" s="6"/>
      <c r="L42" s="6"/>
      <c r="M42" s="6"/>
      <c r="N42" s="6"/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</sheetData>
  <mergeCells count="41">
    <mergeCell ref="B24:C24"/>
    <mergeCell ref="A25:A33"/>
    <mergeCell ref="C25:R25"/>
    <mergeCell ref="C26:R26"/>
    <mergeCell ref="C27:R27"/>
    <mergeCell ref="C28:R28"/>
    <mergeCell ref="B13:C13"/>
    <mergeCell ref="B14:C14"/>
    <mergeCell ref="A15:A23"/>
    <mergeCell ref="C15:R15"/>
    <mergeCell ref="C16:R16"/>
    <mergeCell ref="C17:R17"/>
    <mergeCell ref="C18:R18"/>
    <mergeCell ref="K10:M10"/>
    <mergeCell ref="N10:N12"/>
    <mergeCell ref="O10:R10"/>
    <mergeCell ref="K11:K12"/>
    <mergeCell ref="L11:L12"/>
    <mergeCell ref="M11:M12"/>
    <mergeCell ref="O11:O12"/>
    <mergeCell ref="P11:P12"/>
    <mergeCell ref="Q11:Q12"/>
    <mergeCell ref="R11:R12"/>
    <mergeCell ref="F7:F12"/>
    <mergeCell ref="G7:H7"/>
    <mergeCell ref="I7:R7"/>
    <mergeCell ref="G8:G12"/>
    <mergeCell ref="H8:H12"/>
    <mergeCell ref="I8:R8"/>
    <mergeCell ref="I9:I12"/>
    <mergeCell ref="J9:M9"/>
    <mergeCell ref="N9:R9"/>
    <mergeCell ref="J10:J12"/>
    <mergeCell ref="A7:A12"/>
    <mergeCell ref="B7:C12"/>
    <mergeCell ref="D7:D12"/>
    <mergeCell ref="E7:E12"/>
    <mergeCell ref="O1:R1"/>
    <mergeCell ref="O2:R2"/>
    <mergeCell ref="O3:R3"/>
    <mergeCell ref="A5:R5"/>
  </mergeCells>
  <printOptions/>
  <pageMargins left="0.1968503937007874" right="0.2362204724409449" top="0.984251968503937" bottom="0.1968503937007874" header="0.1968503937007874" footer="0.196850393700787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C2" sqref="C2:D2"/>
    </sheetView>
  </sheetViews>
  <sheetFormatPr defaultColWidth="9.00390625" defaultRowHeight="12.75"/>
  <cols>
    <col min="1" max="1" width="5.00390625" style="1" customWidth="1"/>
    <col min="2" max="2" width="43.00390625" style="1" customWidth="1"/>
    <col min="3" max="3" width="16.75390625" style="1" customWidth="1"/>
    <col min="4" max="4" width="17.625" style="1" customWidth="1"/>
    <col min="5" max="16384" width="9.125" style="1" customWidth="1"/>
  </cols>
  <sheetData>
    <row r="1" spans="3:4" ht="12.75">
      <c r="C1" s="266" t="s">
        <v>272</v>
      </c>
      <c r="D1" s="254"/>
    </row>
    <row r="2" spans="3:4" ht="12.75">
      <c r="C2" s="266" t="s">
        <v>287</v>
      </c>
      <c r="D2" s="254"/>
    </row>
    <row r="3" spans="3:4" ht="12.75">
      <c r="C3" s="266" t="s">
        <v>292</v>
      </c>
      <c r="D3" s="254"/>
    </row>
    <row r="5" spans="1:4" ht="15" customHeight="1">
      <c r="A5" s="314" t="s">
        <v>65</v>
      </c>
      <c r="B5" s="314"/>
      <c r="C5" s="314"/>
      <c r="D5" s="314"/>
    </row>
    <row r="6" spans="1:4" ht="15" customHeight="1">
      <c r="A6" s="314" t="s">
        <v>183</v>
      </c>
      <c r="B6" s="314"/>
      <c r="C6" s="314"/>
      <c r="D6" s="314"/>
    </row>
    <row r="7" spans="1:4" ht="12.75">
      <c r="A7" s="17"/>
      <c r="B7" s="17"/>
      <c r="C7" s="17"/>
      <c r="D7" s="17"/>
    </row>
    <row r="8" spans="1:4" ht="13.5" thickBot="1">
      <c r="A8" s="17"/>
      <c r="B8" s="17"/>
      <c r="C8" s="17"/>
      <c r="D8" s="48"/>
    </row>
    <row r="9" spans="1:4" ht="14.25">
      <c r="A9" s="180" t="s">
        <v>26</v>
      </c>
      <c r="B9" s="57" t="s">
        <v>8</v>
      </c>
      <c r="C9" s="57" t="s">
        <v>66</v>
      </c>
      <c r="D9" s="83" t="s">
        <v>105</v>
      </c>
    </row>
    <row r="10" spans="1:4" ht="14.25">
      <c r="A10" s="61"/>
      <c r="B10" s="59"/>
      <c r="C10" s="59" t="s">
        <v>7</v>
      </c>
      <c r="D10" s="183" t="s">
        <v>67</v>
      </c>
    </row>
    <row r="11" spans="1:4" ht="14.25">
      <c r="A11" s="61"/>
      <c r="B11" s="59"/>
      <c r="C11" s="59"/>
      <c r="D11" s="183" t="s">
        <v>140</v>
      </c>
    </row>
    <row r="12" spans="1:4" ht="9" customHeight="1">
      <c r="A12" s="50">
        <v>1</v>
      </c>
      <c r="B12" s="51">
        <v>2</v>
      </c>
      <c r="C12" s="51">
        <v>3</v>
      </c>
      <c r="D12" s="52">
        <v>5</v>
      </c>
    </row>
    <row r="13" spans="1:4" ht="19.5" customHeight="1">
      <c r="A13" s="187" t="s">
        <v>27</v>
      </c>
      <c r="B13" s="188" t="s">
        <v>68</v>
      </c>
      <c r="C13" s="189"/>
      <c r="D13" s="190">
        <v>21599817</v>
      </c>
    </row>
    <row r="14" spans="1:4" ht="19.5" customHeight="1">
      <c r="A14" s="191" t="s">
        <v>28</v>
      </c>
      <c r="B14" s="192" t="s">
        <v>24</v>
      </c>
      <c r="C14" s="193"/>
      <c r="D14" s="194">
        <v>26121846</v>
      </c>
    </row>
    <row r="15" spans="1:4" ht="19.5" customHeight="1">
      <c r="A15" s="191"/>
      <c r="B15" s="192" t="s">
        <v>69</v>
      </c>
      <c r="C15" s="193"/>
      <c r="D15" s="194"/>
    </row>
    <row r="16" spans="1:4" ht="19.5" customHeight="1">
      <c r="A16" s="195"/>
      <c r="B16" s="196" t="s">
        <v>70</v>
      </c>
      <c r="C16" s="197"/>
      <c r="D16" s="198">
        <f>D13-D14</f>
        <v>-4522029</v>
      </c>
    </row>
    <row r="17" spans="1:4" ht="19.5" customHeight="1">
      <c r="A17" s="61" t="s">
        <v>39</v>
      </c>
      <c r="B17" s="184" t="s">
        <v>71</v>
      </c>
      <c r="C17" s="185"/>
      <c r="D17" s="186">
        <f>D18-D28</f>
        <v>4522029</v>
      </c>
    </row>
    <row r="18" spans="1:4" ht="19.5" customHeight="1">
      <c r="A18" s="346" t="s">
        <v>72</v>
      </c>
      <c r="B18" s="347"/>
      <c r="C18" s="182"/>
      <c r="D18" s="199">
        <f>SUM(D19:D27)</f>
        <v>5642378</v>
      </c>
    </row>
    <row r="19" spans="1:4" ht="19.5" customHeight="1">
      <c r="A19" s="187" t="s">
        <v>27</v>
      </c>
      <c r="B19" s="188" t="s">
        <v>29</v>
      </c>
      <c r="C19" s="189" t="s">
        <v>73</v>
      </c>
      <c r="D19" s="190">
        <v>2900000</v>
      </c>
    </row>
    <row r="20" spans="1:4" ht="19.5" customHeight="1">
      <c r="A20" s="191" t="s">
        <v>28</v>
      </c>
      <c r="B20" s="192" t="s">
        <v>31</v>
      </c>
      <c r="C20" s="193" t="s">
        <v>73</v>
      </c>
      <c r="D20" s="194"/>
    </row>
    <row r="21" spans="1:4" ht="49.5" customHeight="1">
      <c r="A21" s="191" t="s">
        <v>30</v>
      </c>
      <c r="B21" s="200" t="s">
        <v>74</v>
      </c>
      <c r="C21" s="193" t="s">
        <v>75</v>
      </c>
      <c r="D21" s="194"/>
    </row>
    <row r="22" spans="1:4" ht="19.5" customHeight="1">
      <c r="A22" s="191" t="s">
        <v>32</v>
      </c>
      <c r="B22" s="192" t="s">
        <v>76</v>
      </c>
      <c r="C22" s="193" t="s">
        <v>77</v>
      </c>
      <c r="D22" s="194"/>
    </row>
    <row r="23" spans="1:4" ht="19.5" customHeight="1">
      <c r="A23" s="191" t="s">
        <v>33</v>
      </c>
      <c r="B23" s="192" t="s">
        <v>78</v>
      </c>
      <c r="C23" s="193" t="s">
        <v>79</v>
      </c>
      <c r="D23" s="194"/>
    </row>
    <row r="24" spans="1:4" ht="19.5" customHeight="1">
      <c r="A24" s="191" t="s">
        <v>34</v>
      </c>
      <c r="B24" s="192" t="s">
        <v>80</v>
      </c>
      <c r="C24" s="193" t="s">
        <v>81</v>
      </c>
      <c r="D24" s="194"/>
    </row>
    <row r="25" spans="1:4" ht="19.5" customHeight="1">
      <c r="A25" s="191" t="s">
        <v>35</v>
      </c>
      <c r="B25" s="192" t="s">
        <v>82</v>
      </c>
      <c r="C25" s="193" t="s">
        <v>83</v>
      </c>
      <c r="D25" s="194"/>
    </row>
    <row r="26" spans="1:4" ht="19.5" customHeight="1">
      <c r="A26" s="191" t="s">
        <v>36</v>
      </c>
      <c r="B26" s="192" t="s">
        <v>84</v>
      </c>
      <c r="C26" s="193" t="s">
        <v>85</v>
      </c>
      <c r="D26" s="194"/>
    </row>
    <row r="27" spans="1:4" ht="19.5" customHeight="1">
      <c r="A27" s="195" t="s">
        <v>86</v>
      </c>
      <c r="B27" s="196" t="s">
        <v>87</v>
      </c>
      <c r="C27" s="197" t="s">
        <v>88</v>
      </c>
      <c r="D27" s="198">
        <v>2742378</v>
      </c>
    </row>
    <row r="28" spans="1:4" ht="19.5" customHeight="1">
      <c r="A28" s="344" t="s">
        <v>89</v>
      </c>
      <c r="B28" s="345"/>
      <c r="C28" s="181"/>
      <c r="D28" s="201">
        <f>SUM(D29:D36)</f>
        <v>1120349</v>
      </c>
    </row>
    <row r="29" spans="1:4" ht="19.5" customHeight="1">
      <c r="A29" s="187" t="s">
        <v>27</v>
      </c>
      <c r="B29" s="188" t="s">
        <v>90</v>
      </c>
      <c r="C29" s="189" t="s">
        <v>91</v>
      </c>
      <c r="D29" s="190">
        <v>932834</v>
      </c>
    </row>
    <row r="30" spans="1:4" ht="19.5" customHeight="1">
      <c r="A30" s="191" t="s">
        <v>28</v>
      </c>
      <c r="B30" s="192" t="s">
        <v>92</v>
      </c>
      <c r="C30" s="193" t="s">
        <v>91</v>
      </c>
      <c r="D30" s="194">
        <v>187515</v>
      </c>
    </row>
    <row r="31" spans="1:4" ht="51" customHeight="1">
      <c r="A31" s="191" t="s">
        <v>30</v>
      </c>
      <c r="B31" s="200" t="s">
        <v>106</v>
      </c>
      <c r="C31" s="193" t="s">
        <v>93</v>
      </c>
      <c r="D31" s="194"/>
    </row>
    <row r="32" spans="1:4" ht="19.5" customHeight="1">
      <c r="A32" s="191" t="s">
        <v>32</v>
      </c>
      <c r="B32" s="192" t="s">
        <v>94</v>
      </c>
      <c r="C32" s="193" t="s">
        <v>95</v>
      </c>
      <c r="D32" s="194"/>
    </row>
    <row r="33" spans="1:4" ht="19.5" customHeight="1">
      <c r="A33" s="191" t="s">
        <v>33</v>
      </c>
      <c r="B33" s="192" t="s">
        <v>96</v>
      </c>
      <c r="C33" s="193" t="s">
        <v>97</v>
      </c>
      <c r="D33" s="194"/>
    </row>
    <row r="34" spans="1:4" ht="19.5" customHeight="1">
      <c r="A34" s="191" t="s">
        <v>34</v>
      </c>
      <c r="B34" s="192" t="s">
        <v>54</v>
      </c>
      <c r="C34" s="193" t="s">
        <v>98</v>
      </c>
      <c r="D34" s="194"/>
    </row>
    <row r="35" spans="1:4" ht="19.5" customHeight="1">
      <c r="A35" s="191" t="s">
        <v>35</v>
      </c>
      <c r="B35" s="192" t="s">
        <v>99</v>
      </c>
      <c r="C35" s="193" t="s">
        <v>100</v>
      </c>
      <c r="D35" s="194"/>
    </row>
    <row r="36" spans="1:4" ht="19.5" customHeight="1" thickBot="1">
      <c r="A36" s="202" t="s">
        <v>36</v>
      </c>
      <c r="B36" s="203" t="s">
        <v>101</v>
      </c>
      <c r="C36" s="204" t="s">
        <v>102</v>
      </c>
      <c r="D36" s="205"/>
    </row>
    <row r="37" spans="1:4" ht="19.5" customHeight="1">
      <c r="A37" s="7"/>
      <c r="B37" s="9"/>
      <c r="C37" s="9"/>
      <c r="D37" s="9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</sheetData>
  <mergeCells count="7">
    <mergeCell ref="C1:D1"/>
    <mergeCell ref="C2:D2"/>
    <mergeCell ref="C3:D3"/>
    <mergeCell ref="A28:B28"/>
    <mergeCell ref="A5:D5"/>
    <mergeCell ref="A6:D6"/>
    <mergeCell ref="A18:B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26" sqref="D26"/>
    </sheetView>
  </sheetViews>
  <sheetFormatPr defaultColWidth="9.00390625" defaultRowHeight="12.75"/>
  <cols>
    <col min="1" max="1" width="4.125" style="17" customWidth="1"/>
    <col min="2" max="2" width="40.375" style="17" customWidth="1"/>
    <col min="3" max="3" width="13.00390625" style="17" customWidth="1"/>
    <col min="4" max="4" width="12.375" style="17" customWidth="1"/>
    <col min="5" max="7" width="12.875" style="17" customWidth="1"/>
    <col min="8" max="8" width="12.75390625" style="17" customWidth="1"/>
    <col min="9" max="11" width="12.625" style="17" customWidth="1"/>
    <col min="12" max="16384" width="9.125" style="17" customWidth="1"/>
  </cols>
  <sheetData>
    <row r="1" spans="1:11" ht="12.75">
      <c r="A1" s="294" t="s">
        <v>297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8.75">
      <c r="A2" s="295" t="s">
        <v>109</v>
      </c>
      <c r="B2" s="295"/>
      <c r="C2" s="295"/>
      <c r="D2" s="295"/>
      <c r="E2" s="295"/>
      <c r="F2" s="295"/>
      <c r="G2" s="295"/>
      <c r="H2" s="294" t="s">
        <v>287</v>
      </c>
      <c r="I2" s="352"/>
      <c r="J2" s="352"/>
      <c r="K2" s="352"/>
    </row>
    <row r="3" spans="7:11" ht="13.5" thickBot="1">
      <c r="G3" s="35" t="s">
        <v>23</v>
      </c>
      <c r="I3" s="294" t="s">
        <v>292</v>
      </c>
      <c r="J3" s="294"/>
      <c r="K3" s="294"/>
    </row>
    <row r="4" spans="1:11" ht="18" customHeight="1">
      <c r="A4" s="353" t="s">
        <v>26</v>
      </c>
      <c r="B4" s="355" t="s">
        <v>37</v>
      </c>
      <c r="C4" s="263" t="s">
        <v>258</v>
      </c>
      <c r="D4" s="263" t="s">
        <v>259</v>
      </c>
      <c r="E4" s="348" t="s">
        <v>38</v>
      </c>
      <c r="F4" s="348"/>
      <c r="G4" s="348"/>
      <c r="H4" s="349"/>
      <c r="I4" s="349"/>
      <c r="J4" s="350"/>
      <c r="K4" s="351"/>
    </row>
    <row r="5" spans="1:11" ht="15.75" customHeight="1">
      <c r="A5" s="354"/>
      <c r="B5" s="356"/>
      <c r="C5" s="264"/>
      <c r="D5" s="264"/>
      <c r="E5" s="49">
        <v>2010</v>
      </c>
      <c r="F5" s="49">
        <v>2011</v>
      </c>
      <c r="G5" s="49">
        <v>2012</v>
      </c>
      <c r="H5" s="49">
        <v>2013</v>
      </c>
      <c r="I5" s="49">
        <v>2014</v>
      </c>
      <c r="J5" s="153">
        <v>2015</v>
      </c>
      <c r="K5" s="154">
        <v>2016</v>
      </c>
    </row>
    <row r="6" spans="1:11" ht="7.5" customHeight="1">
      <c r="A6" s="155">
        <v>1</v>
      </c>
      <c r="B6" s="156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70">
        <v>10</v>
      </c>
      <c r="K6" s="52">
        <v>11</v>
      </c>
    </row>
    <row r="7" spans="1:11" ht="15.75" customHeight="1">
      <c r="A7" s="157" t="s">
        <v>39</v>
      </c>
      <c r="B7" s="158" t="s">
        <v>40</v>
      </c>
      <c r="C7" s="112">
        <f>C8+C12+C13</f>
        <v>19300218</v>
      </c>
      <c r="D7" s="206">
        <f>D8+D12+D13</f>
        <v>21599817</v>
      </c>
      <c r="E7" s="112">
        <f aca="true" t="shared" si="0" ref="E7:K7">E8+E12+E13</f>
        <v>19300000</v>
      </c>
      <c r="F7" s="112">
        <f t="shared" si="0"/>
        <v>19300000</v>
      </c>
      <c r="G7" s="112">
        <f t="shared" si="0"/>
        <v>20300000</v>
      </c>
      <c r="H7" s="112">
        <f t="shared" si="0"/>
        <v>20300000</v>
      </c>
      <c r="I7" s="112">
        <f t="shared" si="0"/>
        <v>20900000</v>
      </c>
      <c r="J7" s="112">
        <f t="shared" si="0"/>
        <v>20900000</v>
      </c>
      <c r="K7" s="159">
        <f t="shared" si="0"/>
        <v>20900000</v>
      </c>
    </row>
    <row r="8" spans="1:11" ht="15.75" customHeight="1">
      <c r="A8" s="160" t="s">
        <v>41</v>
      </c>
      <c r="B8" s="161" t="s">
        <v>110</v>
      </c>
      <c r="C8" s="65">
        <v>14417068</v>
      </c>
      <c r="D8" s="207">
        <f aca="true" t="shared" si="1" ref="D8:K8">SUM(D9:D11)</f>
        <v>14462952</v>
      </c>
      <c r="E8" s="65">
        <f t="shared" si="1"/>
        <v>13300000</v>
      </c>
      <c r="F8" s="65">
        <f t="shared" si="1"/>
        <v>13300000</v>
      </c>
      <c r="G8" s="65">
        <f t="shared" si="1"/>
        <v>13500000</v>
      </c>
      <c r="H8" s="65">
        <f t="shared" si="1"/>
        <v>13500000</v>
      </c>
      <c r="I8" s="65">
        <f t="shared" si="1"/>
        <v>14000000</v>
      </c>
      <c r="J8" s="65">
        <f t="shared" si="1"/>
        <v>14000000</v>
      </c>
      <c r="K8" s="86">
        <f t="shared" si="1"/>
        <v>14000000</v>
      </c>
    </row>
    <row r="9" spans="1:11" ht="15" customHeight="1">
      <c r="A9" s="160" t="s">
        <v>27</v>
      </c>
      <c r="B9" s="161" t="s">
        <v>260</v>
      </c>
      <c r="C9" s="65">
        <v>8923614</v>
      </c>
      <c r="D9" s="207">
        <v>8067836</v>
      </c>
      <c r="E9" s="65">
        <v>7400000</v>
      </c>
      <c r="F9" s="65">
        <v>7400000</v>
      </c>
      <c r="G9" s="65">
        <v>7700000</v>
      </c>
      <c r="H9" s="65">
        <v>7700000</v>
      </c>
      <c r="I9" s="65">
        <v>7700000</v>
      </c>
      <c r="J9" s="71">
        <v>7700000</v>
      </c>
      <c r="K9" s="86">
        <v>7700000</v>
      </c>
    </row>
    <row r="10" spans="1:11" ht="15.75" customHeight="1">
      <c r="A10" s="160" t="s">
        <v>28</v>
      </c>
      <c r="B10" s="161" t="s">
        <v>42</v>
      </c>
      <c r="C10" s="65">
        <v>1959600</v>
      </c>
      <c r="D10" s="207">
        <v>1783670</v>
      </c>
      <c r="E10" s="65">
        <v>900000</v>
      </c>
      <c r="F10" s="65">
        <v>900000</v>
      </c>
      <c r="G10" s="65">
        <v>600000</v>
      </c>
      <c r="H10" s="65">
        <v>600000</v>
      </c>
      <c r="I10" s="65">
        <v>300000</v>
      </c>
      <c r="J10" s="71">
        <v>300000</v>
      </c>
      <c r="K10" s="86">
        <v>300000</v>
      </c>
    </row>
    <row r="11" spans="1:11" ht="14.25" customHeight="1">
      <c r="A11" s="160" t="s">
        <v>30</v>
      </c>
      <c r="B11" s="161" t="s">
        <v>43</v>
      </c>
      <c r="C11" s="65">
        <v>2533854</v>
      </c>
      <c r="D11" s="207">
        <v>4611446</v>
      </c>
      <c r="E11" s="65">
        <v>5000000</v>
      </c>
      <c r="F11" s="65">
        <v>5000000</v>
      </c>
      <c r="G11" s="65">
        <v>5200000</v>
      </c>
      <c r="H11" s="65">
        <v>5200000</v>
      </c>
      <c r="I11" s="65">
        <v>6000000</v>
      </c>
      <c r="J11" s="71">
        <v>6000000</v>
      </c>
      <c r="K11" s="86">
        <v>6000000</v>
      </c>
    </row>
    <row r="12" spans="1:11" ht="14.25" customHeight="1">
      <c r="A12" s="160" t="s">
        <v>44</v>
      </c>
      <c r="B12" s="161" t="s">
        <v>111</v>
      </c>
      <c r="C12" s="65">
        <v>2905721</v>
      </c>
      <c r="D12" s="207">
        <v>3981238</v>
      </c>
      <c r="E12" s="65">
        <v>4000000</v>
      </c>
      <c r="F12" s="65">
        <v>4000000</v>
      </c>
      <c r="G12" s="65">
        <v>4000000</v>
      </c>
      <c r="H12" s="65">
        <v>4000000</v>
      </c>
      <c r="I12" s="65">
        <v>4000000</v>
      </c>
      <c r="J12" s="71">
        <v>4000000</v>
      </c>
      <c r="K12" s="86">
        <v>4000000</v>
      </c>
    </row>
    <row r="13" spans="1:11" ht="12.75" customHeight="1">
      <c r="A13" s="160" t="s">
        <v>45</v>
      </c>
      <c r="B13" s="161" t="s">
        <v>261</v>
      </c>
      <c r="C13" s="65">
        <v>1977429</v>
      </c>
      <c r="D13" s="207">
        <v>3155627</v>
      </c>
      <c r="E13" s="65">
        <v>2000000</v>
      </c>
      <c r="F13" s="65">
        <v>2000000</v>
      </c>
      <c r="G13" s="65">
        <v>2800000</v>
      </c>
      <c r="H13" s="65">
        <v>2800000</v>
      </c>
      <c r="I13" s="65">
        <v>2900000</v>
      </c>
      <c r="J13" s="71">
        <v>2900000</v>
      </c>
      <c r="K13" s="86">
        <v>2900000</v>
      </c>
    </row>
    <row r="14" spans="1:11" ht="13.5" customHeight="1">
      <c r="A14" s="160" t="s">
        <v>46</v>
      </c>
      <c r="B14" s="162" t="s">
        <v>47</v>
      </c>
      <c r="C14" s="207">
        <v>23662928</v>
      </c>
      <c r="D14" s="207">
        <v>26121846</v>
      </c>
      <c r="E14" s="207">
        <v>18091652</v>
      </c>
      <c r="F14" s="207">
        <v>18138927</v>
      </c>
      <c r="G14" s="207">
        <v>19414040</v>
      </c>
      <c r="H14" s="207">
        <v>19272500</v>
      </c>
      <c r="I14" s="207">
        <v>20027500</v>
      </c>
      <c r="J14" s="242">
        <v>20150000</v>
      </c>
      <c r="K14" s="243">
        <v>20230000</v>
      </c>
    </row>
    <row r="15" spans="1:11" ht="14.25" customHeight="1">
      <c r="A15" s="160" t="s">
        <v>48</v>
      </c>
      <c r="B15" s="162" t="s">
        <v>49</v>
      </c>
      <c r="C15" s="65">
        <f>C16+C20+C24</f>
        <v>876059</v>
      </c>
      <c r="D15" s="207">
        <f aca="true" t="shared" si="2" ref="D15:K15">D16+D20+D24+D25</f>
        <v>1436687</v>
      </c>
      <c r="E15" s="65">
        <f t="shared" si="2"/>
        <v>1598881</v>
      </c>
      <c r="F15" s="65">
        <f t="shared" si="2"/>
        <v>1478931</v>
      </c>
      <c r="G15" s="65">
        <f t="shared" si="2"/>
        <v>1152374</v>
      </c>
      <c r="H15" s="65">
        <f t="shared" si="2"/>
        <v>1213304</v>
      </c>
      <c r="I15" s="65">
        <f t="shared" si="2"/>
        <v>993374</v>
      </c>
      <c r="J15" s="65">
        <f t="shared" si="2"/>
        <v>806000</v>
      </c>
      <c r="K15" s="86">
        <f t="shared" si="2"/>
        <v>690000</v>
      </c>
    </row>
    <row r="16" spans="1:11" ht="14.25" customHeight="1">
      <c r="A16" s="160" t="s">
        <v>41</v>
      </c>
      <c r="B16" s="75" t="s">
        <v>112</v>
      </c>
      <c r="C16" s="65">
        <f aca="true" t="shared" si="3" ref="C16:K16">SUM(C17:C19)</f>
        <v>876059</v>
      </c>
      <c r="D16" s="207">
        <f t="shared" si="3"/>
        <v>1385187</v>
      </c>
      <c r="E16" s="65">
        <f t="shared" si="3"/>
        <v>1598881</v>
      </c>
      <c r="F16" s="65">
        <f t="shared" si="3"/>
        <v>1478931</v>
      </c>
      <c r="G16" s="65">
        <f t="shared" si="3"/>
        <v>1152374</v>
      </c>
      <c r="H16" s="65">
        <f t="shared" si="3"/>
        <v>1213304</v>
      </c>
      <c r="I16" s="65">
        <f t="shared" si="3"/>
        <v>993374</v>
      </c>
      <c r="J16" s="65">
        <f t="shared" si="3"/>
        <v>806000</v>
      </c>
      <c r="K16" s="86">
        <f t="shared" si="3"/>
        <v>690000</v>
      </c>
    </row>
    <row r="17" spans="1:11" ht="12.75" customHeight="1">
      <c r="A17" s="160" t="s">
        <v>27</v>
      </c>
      <c r="B17" s="161" t="s">
        <v>50</v>
      </c>
      <c r="C17" s="65">
        <v>726059</v>
      </c>
      <c r="D17" s="207">
        <v>1120349</v>
      </c>
      <c r="E17" s="65">
        <v>1208348</v>
      </c>
      <c r="F17" s="65">
        <v>1161073</v>
      </c>
      <c r="G17" s="65">
        <v>885960</v>
      </c>
      <c r="H17" s="65">
        <v>1027500</v>
      </c>
      <c r="I17" s="65">
        <v>872500</v>
      </c>
      <c r="J17" s="71">
        <v>750000</v>
      </c>
      <c r="K17" s="86">
        <v>670000</v>
      </c>
    </row>
    <row r="18" spans="1:11" ht="51" customHeight="1">
      <c r="A18" s="160" t="s">
        <v>28</v>
      </c>
      <c r="B18" s="75" t="s">
        <v>51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71">
        <v>0</v>
      </c>
      <c r="K18" s="86">
        <v>0</v>
      </c>
    </row>
    <row r="19" spans="1:11" ht="12.75" customHeight="1">
      <c r="A19" s="160" t="s">
        <v>30</v>
      </c>
      <c r="B19" s="161" t="s">
        <v>52</v>
      </c>
      <c r="C19" s="65">
        <v>150000</v>
      </c>
      <c r="D19" s="65">
        <v>264838</v>
      </c>
      <c r="E19" s="65">
        <v>390533</v>
      </c>
      <c r="F19" s="65">
        <v>317858</v>
      </c>
      <c r="G19" s="65">
        <v>266414</v>
      </c>
      <c r="H19" s="65">
        <v>185804</v>
      </c>
      <c r="I19" s="65">
        <v>120874</v>
      </c>
      <c r="J19" s="71">
        <v>56000</v>
      </c>
      <c r="K19" s="86">
        <v>20000</v>
      </c>
    </row>
    <row r="20" spans="1:11" ht="15" customHeight="1">
      <c r="A20" s="160" t="s">
        <v>44</v>
      </c>
      <c r="B20" s="75" t="s">
        <v>113</v>
      </c>
      <c r="C20" s="65">
        <v>0</v>
      </c>
      <c r="D20" s="65">
        <f aca="true" t="shared" si="4" ref="D20:K20">SUM(D21:D23)</f>
        <v>51500</v>
      </c>
      <c r="E20" s="65">
        <f t="shared" si="4"/>
        <v>0</v>
      </c>
      <c r="F20" s="65">
        <f t="shared" si="4"/>
        <v>0</v>
      </c>
      <c r="G20" s="65">
        <f t="shared" si="4"/>
        <v>0</v>
      </c>
      <c r="H20" s="65">
        <f t="shared" si="4"/>
        <v>0</v>
      </c>
      <c r="I20" s="65">
        <f t="shared" si="4"/>
        <v>0</v>
      </c>
      <c r="J20" s="65">
        <f t="shared" si="4"/>
        <v>0</v>
      </c>
      <c r="K20" s="86">
        <f t="shared" si="4"/>
        <v>0</v>
      </c>
    </row>
    <row r="21" spans="1:11" ht="13.5" customHeight="1">
      <c r="A21" s="160" t="s">
        <v>27</v>
      </c>
      <c r="B21" s="161" t="s">
        <v>50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71">
        <v>0</v>
      </c>
      <c r="K21" s="86">
        <v>0</v>
      </c>
    </row>
    <row r="22" spans="1:11" ht="49.5" customHeight="1">
      <c r="A22" s="160" t="s">
        <v>28</v>
      </c>
      <c r="B22" s="75" t="s">
        <v>51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71">
        <v>0</v>
      </c>
      <c r="K22" s="86">
        <v>0</v>
      </c>
    </row>
    <row r="23" spans="1:11" ht="10.5" customHeight="1">
      <c r="A23" s="160" t="s">
        <v>30</v>
      </c>
      <c r="B23" s="161" t="s">
        <v>52</v>
      </c>
      <c r="C23" s="65">
        <v>0</v>
      </c>
      <c r="D23" s="65">
        <v>51500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71">
        <v>0</v>
      </c>
      <c r="K23" s="86">
        <v>0</v>
      </c>
    </row>
    <row r="24" spans="1:11" ht="13.5" customHeight="1">
      <c r="A24" s="160" t="s">
        <v>45</v>
      </c>
      <c r="B24" s="161" t="s">
        <v>114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71">
        <v>0</v>
      </c>
      <c r="K24" s="86">
        <v>0</v>
      </c>
    </row>
    <row r="25" spans="1:11" ht="14.25" customHeight="1">
      <c r="A25" s="160" t="s">
        <v>53</v>
      </c>
      <c r="B25" s="161" t="s">
        <v>54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71">
        <v>0</v>
      </c>
      <c r="K25" s="86">
        <v>0</v>
      </c>
    </row>
    <row r="26" spans="1:11" ht="13.5" customHeight="1">
      <c r="A26" s="160" t="s">
        <v>55</v>
      </c>
      <c r="B26" s="162" t="s">
        <v>56</v>
      </c>
      <c r="C26" s="65">
        <f>C7-C14</f>
        <v>-4362710</v>
      </c>
      <c r="D26" s="65">
        <f aca="true" t="shared" si="5" ref="D26:K26">D7-D14</f>
        <v>-4522029</v>
      </c>
      <c r="E26" s="65">
        <f t="shared" si="5"/>
        <v>1208348</v>
      </c>
      <c r="F26" s="65">
        <f t="shared" si="5"/>
        <v>1161073</v>
      </c>
      <c r="G26" s="65">
        <f t="shared" si="5"/>
        <v>885960</v>
      </c>
      <c r="H26" s="65">
        <f t="shared" si="5"/>
        <v>1027500</v>
      </c>
      <c r="I26" s="65">
        <f t="shared" si="5"/>
        <v>872500</v>
      </c>
      <c r="J26" s="65">
        <f t="shared" si="5"/>
        <v>750000</v>
      </c>
      <c r="K26" s="86">
        <f t="shared" si="5"/>
        <v>670000</v>
      </c>
    </row>
    <row r="27" spans="1:11" ht="14.25" customHeight="1">
      <c r="A27" s="160" t="s">
        <v>57</v>
      </c>
      <c r="B27" s="162" t="s">
        <v>58</v>
      </c>
      <c r="C27" s="65">
        <v>4795730</v>
      </c>
      <c r="D27" s="65">
        <v>6575381</v>
      </c>
      <c r="E27" s="65">
        <v>5367033</v>
      </c>
      <c r="F27" s="65">
        <v>4205960</v>
      </c>
      <c r="G27" s="65">
        <v>3320000</v>
      </c>
      <c r="H27" s="65">
        <v>2292500</v>
      </c>
      <c r="I27" s="65">
        <v>1420000</v>
      </c>
      <c r="J27" s="71">
        <v>670000</v>
      </c>
      <c r="K27" s="86">
        <v>0</v>
      </c>
    </row>
    <row r="28" spans="1:11" ht="49.5" customHeight="1">
      <c r="A28" s="160" t="s">
        <v>27</v>
      </c>
      <c r="B28" s="75" t="s">
        <v>59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71">
        <v>0</v>
      </c>
      <c r="K28" s="86">
        <v>0</v>
      </c>
    </row>
    <row r="29" spans="1:11" ht="15" customHeight="1">
      <c r="A29" s="160" t="s">
        <v>60</v>
      </c>
      <c r="B29" s="162" t="s">
        <v>262</v>
      </c>
      <c r="C29" s="65">
        <f>(C27/C7)*100</f>
        <v>24.848061301690997</v>
      </c>
      <c r="D29" s="65">
        <f aca="true" t="shared" si="6" ref="D29:K29">(D27/D7)*100</f>
        <v>30.441836613708347</v>
      </c>
      <c r="E29" s="65">
        <f t="shared" si="6"/>
        <v>27.808461139896373</v>
      </c>
      <c r="F29" s="65">
        <f t="shared" si="6"/>
        <v>21.792538860103626</v>
      </c>
      <c r="G29" s="65">
        <f t="shared" si="6"/>
        <v>16.354679802955665</v>
      </c>
      <c r="H29" s="65">
        <f t="shared" si="6"/>
        <v>11.293103448275863</v>
      </c>
      <c r="I29" s="65">
        <f t="shared" si="6"/>
        <v>6.794258373205741</v>
      </c>
      <c r="J29" s="65">
        <f t="shared" si="6"/>
        <v>3.2057416267942584</v>
      </c>
      <c r="K29" s="86">
        <f t="shared" si="6"/>
        <v>0</v>
      </c>
    </row>
    <row r="30" spans="1:11" ht="27" customHeight="1">
      <c r="A30" s="160" t="s">
        <v>61</v>
      </c>
      <c r="B30" s="163" t="s">
        <v>263</v>
      </c>
      <c r="C30" s="65">
        <f>(C16/C7)*100</f>
        <v>4.539114532281449</v>
      </c>
      <c r="D30" s="65">
        <f>(D16/D7)*100</f>
        <v>6.412957109775514</v>
      </c>
      <c r="E30" s="65">
        <f aca="true" t="shared" si="7" ref="E30:K30">(E16/E7)*100</f>
        <v>8.284357512953369</v>
      </c>
      <c r="F30" s="65">
        <f t="shared" si="7"/>
        <v>7.662854922279792</v>
      </c>
      <c r="G30" s="65">
        <f t="shared" si="7"/>
        <v>5.67671921182266</v>
      </c>
      <c r="H30" s="65">
        <f t="shared" si="7"/>
        <v>5.976866995073891</v>
      </c>
      <c r="I30" s="65">
        <f t="shared" si="7"/>
        <v>4.752985645933014</v>
      </c>
      <c r="J30" s="65">
        <f t="shared" si="7"/>
        <v>3.8564593301435406</v>
      </c>
      <c r="K30" s="86">
        <f t="shared" si="7"/>
        <v>3.3014354066985647</v>
      </c>
    </row>
    <row r="31" spans="1:11" ht="14.25" customHeight="1">
      <c r="A31" s="160" t="s">
        <v>62</v>
      </c>
      <c r="B31" s="162" t="s">
        <v>264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71">
        <v>0</v>
      </c>
      <c r="K31" s="86">
        <v>0</v>
      </c>
    </row>
    <row r="32" spans="1:11" ht="25.5" customHeight="1" thickBot="1">
      <c r="A32" s="164" t="s">
        <v>63</v>
      </c>
      <c r="B32" s="165" t="s">
        <v>265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66">
        <v>0</v>
      </c>
      <c r="K32" s="167">
        <v>0</v>
      </c>
    </row>
  </sheetData>
  <mergeCells count="9">
    <mergeCell ref="C4:C5"/>
    <mergeCell ref="D4:D5"/>
    <mergeCell ref="E4:K4"/>
    <mergeCell ref="A1:K1"/>
    <mergeCell ref="A2:G2"/>
    <mergeCell ref="H2:K2"/>
    <mergeCell ref="I3:K3"/>
    <mergeCell ref="A4:A5"/>
    <mergeCell ref="B4:B5"/>
  </mergeCells>
  <printOptions/>
  <pageMargins left="0.3937007874015748" right="0.3937007874015748" top="0.984251968503937" bottom="0.1968503937007874" header="0.15748031496062992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4" sqref="A4:K4"/>
    </sheetView>
  </sheetViews>
  <sheetFormatPr defaultColWidth="9.00390625" defaultRowHeight="12.75"/>
  <cols>
    <col min="1" max="1" width="4.75390625" style="6" customWidth="1"/>
    <col min="2" max="2" width="25.125" style="6" customWidth="1"/>
    <col min="3" max="3" width="15.625" style="6" customWidth="1"/>
    <col min="4" max="11" width="13.125" style="6" customWidth="1"/>
    <col min="12" max="16384" width="9.125" style="6" customWidth="1"/>
  </cols>
  <sheetData>
    <row r="1" spans="1:11" ht="12.75">
      <c r="A1" s="294" t="s">
        <v>298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>
      <c r="A2" s="294" t="s">
        <v>287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4" t="s">
        <v>292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8.75">
      <c r="A4" s="260" t="s">
        <v>266</v>
      </c>
      <c r="B4" s="260"/>
      <c r="C4" s="260"/>
      <c r="D4" s="260"/>
      <c r="E4" s="260"/>
      <c r="F4" s="260"/>
      <c r="G4" s="359"/>
      <c r="H4" s="359"/>
      <c r="I4" s="359"/>
      <c r="J4" s="359"/>
      <c r="K4" s="359"/>
    </row>
    <row r="5" spans="1:6" ht="18.75">
      <c r="A5" s="53"/>
      <c r="B5" s="53"/>
      <c r="C5" s="53"/>
      <c r="D5" s="53"/>
      <c r="E5" s="53"/>
      <c r="F5" s="53"/>
    </row>
    <row r="6" spans="2:11" ht="13.5" thickBot="1">
      <c r="B6" s="17"/>
      <c r="C6" s="17"/>
      <c r="D6" s="17"/>
      <c r="E6" s="17"/>
      <c r="F6" s="35"/>
      <c r="K6" s="35" t="s">
        <v>23</v>
      </c>
    </row>
    <row r="7" spans="1:11" ht="15.75" customHeight="1">
      <c r="A7" s="56"/>
      <c r="B7" s="57"/>
      <c r="C7" s="57" t="s">
        <v>152</v>
      </c>
      <c r="D7" s="348" t="s">
        <v>153</v>
      </c>
      <c r="E7" s="348"/>
      <c r="F7" s="348"/>
      <c r="G7" s="357"/>
      <c r="H7" s="357"/>
      <c r="I7" s="357"/>
      <c r="J7" s="357"/>
      <c r="K7" s="358"/>
    </row>
    <row r="8" spans="1:11" ht="15.75" customHeight="1">
      <c r="A8" s="58"/>
      <c r="B8" s="59" t="s">
        <v>154</v>
      </c>
      <c r="C8" s="59" t="s">
        <v>155</v>
      </c>
      <c r="D8" s="60"/>
      <c r="E8" s="60"/>
      <c r="F8" s="60"/>
      <c r="G8" s="60"/>
      <c r="H8" s="60"/>
      <c r="I8" s="60"/>
      <c r="J8" s="60"/>
      <c r="K8" s="168"/>
    </row>
    <row r="9" spans="1:11" ht="15.75" customHeight="1">
      <c r="A9" s="61" t="s">
        <v>26</v>
      </c>
      <c r="B9" s="59" t="s">
        <v>156</v>
      </c>
      <c r="C9" s="59" t="s">
        <v>157</v>
      </c>
      <c r="D9" s="59">
        <v>2009</v>
      </c>
      <c r="E9" s="59">
        <v>2010</v>
      </c>
      <c r="F9" s="59">
        <v>2011</v>
      </c>
      <c r="G9" s="59">
        <v>2012</v>
      </c>
      <c r="H9" s="59">
        <v>2013</v>
      </c>
      <c r="I9" s="59">
        <v>2014</v>
      </c>
      <c r="J9" s="59">
        <v>2015</v>
      </c>
      <c r="K9" s="62">
        <v>2016</v>
      </c>
    </row>
    <row r="10" spans="1:11" ht="15.75" customHeight="1">
      <c r="A10" s="58"/>
      <c r="B10" s="63"/>
      <c r="C10" s="59" t="s">
        <v>267</v>
      </c>
      <c r="D10" s="60"/>
      <c r="E10" s="60"/>
      <c r="F10" s="60"/>
      <c r="G10" s="60"/>
      <c r="H10" s="60"/>
      <c r="I10" s="60"/>
      <c r="J10" s="60"/>
      <c r="K10" s="168"/>
    </row>
    <row r="11" spans="1:11" ht="15.75" customHeight="1">
      <c r="A11" s="58"/>
      <c r="B11" s="169"/>
      <c r="C11" s="59"/>
      <c r="D11" s="170"/>
      <c r="E11" s="170"/>
      <c r="F11" s="170"/>
      <c r="G11" s="170"/>
      <c r="H11" s="170"/>
      <c r="I11" s="170"/>
      <c r="J11" s="170"/>
      <c r="K11" s="171"/>
    </row>
    <row r="12" spans="1:11" ht="7.5" customHeight="1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2">
        <v>11</v>
      </c>
    </row>
    <row r="13" spans="1:11" ht="28.5" customHeight="1">
      <c r="A13" s="18" t="s">
        <v>27</v>
      </c>
      <c r="B13" s="64" t="s">
        <v>158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3">
        <v>0</v>
      </c>
    </row>
    <row r="14" spans="1:11" ht="19.5" customHeight="1">
      <c r="A14" s="40" t="s">
        <v>28</v>
      </c>
      <c r="B14" s="41" t="s">
        <v>29</v>
      </c>
      <c r="C14" s="174">
        <v>4204690</v>
      </c>
      <c r="D14" s="174">
        <v>6387866</v>
      </c>
      <c r="E14" s="174">
        <v>5205623</v>
      </c>
      <c r="F14" s="174">
        <v>3963845</v>
      </c>
      <c r="G14" s="174">
        <v>3320000</v>
      </c>
      <c r="H14" s="174">
        <v>2292500</v>
      </c>
      <c r="I14" s="174">
        <v>1420000</v>
      </c>
      <c r="J14" s="174">
        <v>670000</v>
      </c>
      <c r="K14" s="175">
        <v>0</v>
      </c>
    </row>
    <row r="15" spans="1:11" ht="19.5" customHeight="1">
      <c r="A15" s="40" t="s">
        <v>30</v>
      </c>
      <c r="B15" s="41" t="s">
        <v>31</v>
      </c>
      <c r="C15" s="174">
        <v>591040</v>
      </c>
      <c r="D15" s="174">
        <v>187515</v>
      </c>
      <c r="E15" s="174">
        <v>161410</v>
      </c>
      <c r="F15" s="174">
        <v>242115</v>
      </c>
      <c r="G15" s="174">
        <v>0</v>
      </c>
      <c r="H15" s="174">
        <v>0</v>
      </c>
      <c r="I15" s="174">
        <v>0</v>
      </c>
      <c r="J15" s="174">
        <v>0</v>
      </c>
      <c r="K15" s="175">
        <v>0</v>
      </c>
    </row>
    <row r="16" spans="1:11" ht="19.5" customHeight="1">
      <c r="A16" s="40" t="s">
        <v>32</v>
      </c>
      <c r="B16" s="41" t="s">
        <v>159</v>
      </c>
      <c r="C16" s="174"/>
      <c r="D16" s="174"/>
      <c r="E16" s="174"/>
      <c r="F16" s="174"/>
      <c r="G16" s="174"/>
      <c r="H16" s="174"/>
      <c r="I16" s="174"/>
      <c r="J16" s="174"/>
      <c r="K16" s="175"/>
    </row>
    <row r="17" spans="1:11" ht="19.5" customHeight="1">
      <c r="A17" s="18" t="s">
        <v>33</v>
      </c>
      <c r="B17" s="41" t="s">
        <v>160</v>
      </c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19.5" customHeight="1">
      <c r="A18" s="18"/>
      <c r="B18" s="41" t="s">
        <v>161</v>
      </c>
      <c r="C18" s="174"/>
      <c r="D18" s="174"/>
      <c r="E18" s="174"/>
      <c r="F18" s="174"/>
      <c r="G18" s="174"/>
      <c r="H18" s="174"/>
      <c r="I18" s="174"/>
      <c r="J18" s="174"/>
      <c r="K18" s="175"/>
    </row>
    <row r="19" spans="1:11" ht="19.5" customHeight="1">
      <c r="A19" s="18"/>
      <c r="B19" s="41" t="s">
        <v>162</v>
      </c>
      <c r="C19" s="174"/>
      <c r="D19" s="174"/>
      <c r="E19" s="174"/>
      <c r="F19" s="174"/>
      <c r="G19" s="174"/>
      <c r="H19" s="174"/>
      <c r="I19" s="174"/>
      <c r="J19" s="174"/>
      <c r="K19" s="175"/>
    </row>
    <row r="20" spans="1:11" ht="19.5" customHeight="1">
      <c r="A20" s="18"/>
      <c r="B20" s="176" t="s">
        <v>163</v>
      </c>
      <c r="C20" s="174"/>
      <c r="D20" s="174"/>
      <c r="E20" s="174"/>
      <c r="F20" s="174"/>
      <c r="G20" s="174"/>
      <c r="H20" s="174"/>
      <c r="I20" s="174"/>
      <c r="J20" s="174"/>
      <c r="K20" s="175"/>
    </row>
    <row r="21" spans="1:11" ht="19.5" customHeight="1">
      <c r="A21" s="18"/>
      <c r="B21" s="176" t="s">
        <v>164</v>
      </c>
      <c r="C21" s="174"/>
      <c r="D21" s="174"/>
      <c r="E21" s="174"/>
      <c r="F21" s="174"/>
      <c r="G21" s="174"/>
      <c r="H21" s="174"/>
      <c r="I21" s="174"/>
      <c r="J21" s="174"/>
      <c r="K21" s="175"/>
    </row>
    <row r="22" spans="1:11" ht="27" customHeight="1">
      <c r="A22" s="18"/>
      <c r="B22" s="176" t="s">
        <v>165</v>
      </c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ht="19.5" customHeight="1">
      <c r="A23" s="77"/>
      <c r="B23" s="176" t="s">
        <v>166</v>
      </c>
      <c r="C23" s="174"/>
      <c r="D23" s="174"/>
      <c r="E23" s="174"/>
      <c r="F23" s="174"/>
      <c r="G23" s="174"/>
      <c r="H23" s="174"/>
      <c r="I23" s="174"/>
      <c r="J23" s="174"/>
      <c r="K23" s="175"/>
    </row>
    <row r="24" spans="1:11" ht="19.5" customHeight="1">
      <c r="A24" s="68" t="s">
        <v>34</v>
      </c>
      <c r="B24" s="45" t="s">
        <v>121</v>
      </c>
      <c r="C24" s="87">
        <v>19300218</v>
      </c>
      <c r="D24" s="87">
        <v>21599817</v>
      </c>
      <c r="E24" s="87">
        <v>19300000</v>
      </c>
      <c r="F24" s="87">
        <v>19300000</v>
      </c>
      <c r="G24" s="87">
        <v>20300000</v>
      </c>
      <c r="H24" s="87">
        <v>20300000</v>
      </c>
      <c r="I24" s="87">
        <v>20900000</v>
      </c>
      <c r="J24" s="87">
        <v>20900000</v>
      </c>
      <c r="K24" s="177">
        <v>20900000</v>
      </c>
    </row>
    <row r="25" spans="1:11" ht="26.25" customHeight="1">
      <c r="A25" s="40" t="s">
        <v>35</v>
      </c>
      <c r="B25" s="41" t="s">
        <v>167</v>
      </c>
      <c r="C25" s="174">
        <v>4795730</v>
      </c>
      <c r="D25" s="174">
        <v>6575381</v>
      </c>
      <c r="E25" s="174">
        <v>5367033</v>
      </c>
      <c r="F25" s="174">
        <v>4205960</v>
      </c>
      <c r="G25" s="174">
        <v>3320000</v>
      </c>
      <c r="H25" s="174">
        <v>2292500</v>
      </c>
      <c r="I25" s="174">
        <v>1420000</v>
      </c>
      <c r="J25" s="174">
        <v>670000</v>
      </c>
      <c r="K25" s="175">
        <v>0</v>
      </c>
    </row>
    <row r="26" spans="1:11" ht="33" customHeight="1" thickBot="1">
      <c r="A26" s="147" t="s">
        <v>36</v>
      </c>
      <c r="B26" s="80" t="s">
        <v>168</v>
      </c>
      <c r="C26" s="178">
        <f>C25*100/C24</f>
        <v>24.848061301690997</v>
      </c>
      <c r="D26" s="178">
        <f aca="true" t="shared" si="0" ref="D26:K26">D25*100/D24</f>
        <v>30.441836613708347</v>
      </c>
      <c r="E26" s="178">
        <f t="shared" si="0"/>
        <v>27.808461139896373</v>
      </c>
      <c r="F26" s="178">
        <f t="shared" si="0"/>
        <v>21.792538860103626</v>
      </c>
      <c r="G26" s="178">
        <f t="shared" si="0"/>
        <v>16.354679802955665</v>
      </c>
      <c r="H26" s="178">
        <f t="shared" si="0"/>
        <v>11.293103448275861</v>
      </c>
      <c r="I26" s="178">
        <f t="shared" si="0"/>
        <v>6.794258373205742</v>
      </c>
      <c r="J26" s="178">
        <f t="shared" si="0"/>
        <v>3.2057416267942584</v>
      </c>
      <c r="K26" s="179">
        <f t="shared" si="0"/>
        <v>0</v>
      </c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</sheetData>
  <mergeCells count="5">
    <mergeCell ref="D7:K7"/>
    <mergeCell ref="A1:K1"/>
    <mergeCell ref="A2:K2"/>
    <mergeCell ref="A3:K3"/>
    <mergeCell ref="A4:K4"/>
  </mergeCells>
  <printOptions/>
  <pageMargins left="0.1968503937007874" right="0.2755905511811024" top="0.984251968503937" bottom="0.3937007874015748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halinan</cp:lastModifiedBy>
  <cp:lastPrinted>2009-05-08T12:07:52Z</cp:lastPrinted>
  <dcterms:created xsi:type="dcterms:W3CDTF">1998-12-09T13:02:10Z</dcterms:created>
  <dcterms:modified xsi:type="dcterms:W3CDTF">2009-05-08T12:08:20Z</dcterms:modified>
  <cp:category/>
  <cp:version/>
  <cp:contentType/>
  <cp:contentStatus/>
</cp:coreProperties>
</file>