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DOCHODY-zal.1" sheetId="1" r:id="rId1"/>
    <sheet name="WYDATKI-zal.2" sheetId="2" r:id="rId2"/>
    <sheet name="zal.3" sheetId="3" r:id="rId3"/>
    <sheet name="zal.4" sheetId="4" r:id="rId4"/>
    <sheet name="zal.5" sheetId="5" r:id="rId5"/>
    <sheet name="zal.6." sheetId="6" r:id="rId6"/>
    <sheet name="zal.7." sheetId="7" r:id="rId7"/>
    <sheet name="zal.8." sheetId="8" r:id="rId8"/>
  </sheets>
  <definedNames/>
  <calcPr fullCalcOnLoad="1"/>
</workbook>
</file>

<file path=xl/sharedStrings.xml><?xml version="1.0" encoding="utf-8"?>
<sst xmlns="http://schemas.openxmlformats.org/spreadsheetml/2006/main" count="765" uniqueCount="387">
  <si>
    <t>ZWIĘKSZENIE LUB ZMNIEJSZENIE DOCHODÓW</t>
  </si>
  <si>
    <t>BUDŻETU GMINY</t>
  </si>
  <si>
    <t>Nazwa Klasyfikacji budżetowej</t>
  </si>
  <si>
    <t>Plan przed zmianami</t>
  </si>
  <si>
    <t>Zmiany</t>
  </si>
  <si>
    <t>zwiększenia</t>
  </si>
  <si>
    <t>zmniejszenia</t>
  </si>
  <si>
    <t>Plan po zmianach</t>
  </si>
  <si>
    <t>zmiany</t>
  </si>
  <si>
    <t>Plan pozmianach</t>
  </si>
  <si>
    <t>Dział</t>
  </si>
  <si>
    <t>Rozdział</t>
  </si>
  <si>
    <t>§</t>
  </si>
  <si>
    <t>Treść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</si>
  <si>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</si>
  <si>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</si>
  <si>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</si>
  <si>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</si>
  <si>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</si>
  <si>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</si>
  <si>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</si>
  <si>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</si>
  <si>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
z tytułu poręczeń
i gwarancji</t>
  </si>
  <si>
    <t>Wynagro-
dzenia</t>
  </si>
  <si>
    <t>Pochodne od wynagro-
dzeń</t>
  </si>
  <si>
    <t>Dochody ogółem</t>
  </si>
  <si>
    <t>§*</t>
  </si>
  <si>
    <t>Wydatki na na obsługę długu</t>
  </si>
  <si>
    <t>010</t>
  </si>
  <si>
    <t>01010</t>
  </si>
  <si>
    <t>01095</t>
  </si>
  <si>
    <t>Pozostała działalność</t>
  </si>
  <si>
    <t>600</t>
  </si>
  <si>
    <t>TRANSPORT I ŁĄCZNOŚĆ</t>
  </si>
  <si>
    <t>60016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</si>
  <si>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</si>
  <si>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</si>
  <si>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</si>
  <si>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</si>
  <si>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</si>
  <si>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</si>
  <si>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750</t>
  </si>
  <si>
    <t>ADMINISTRACJA PUBLICZNA</t>
  </si>
  <si>
    <t>2010</t>
  </si>
  <si>
    <t>75023</t>
  </si>
  <si>
    <t>Urzędy gmin</t>
  </si>
  <si>
    <t>75095</t>
  </si>
  <si>
    <t>754</t>
  </si>
  <si>
    <t>BEZPIECZEŃSTWO PUBLICZNE I OCHRONA PRZECIWPOŻAROWA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</si>
  <si>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</si>
  <si>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</si>
  <si>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</si>
  <si>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</si>
  <si>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</si>
  <si>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</t>
  </si>
  <si>
    <t>80104</t>
  </si>
  <si>
    <t>80110</t>
  </si>
  <si>
    <t>Gimnazja</t>
  </si>
  <si>
    <t>80195</t>
  </si>
  <si>
    <t>851</t>
  </si>
  <si>
    <t>85154</t>
  </si>
  <si>
    <t>852</t>
  </si>
  <si>
    <t>POMOC SPOŁECZNA</t>
  </si>
  <si>
    <t>85212</t>
  </si>
  <si>
    <t>85219</t>
  </si>
  <si>
    <t>Ośrodki pomocy społecznej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</si>
  <si>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</si>
  <si>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</si>
  <si>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</si>
  <si>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</si>
  <si>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</si>
  <si>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</si>
  <si>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</si>
  <si>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</si>
  <si>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</si>
  <si>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</si>
  <si>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90095</t>
  </si>
  <si>
    <t>4430</t>
  </si>
  <si>
    <t>Różne opłaty i składki</t>
  </si>
  <si>
    <t>6050</t>
  </si>
  <si>
    <t>6060</t>
  </si>
  <si>
    <t>Wydatki na zakupy inwestycyjne jednostek budżetowych</t>
  </si>
  <si>
    <t>4300</t>
  </si>
  <si>
    <t>Zakup usług pozostałych</t>
  </si>
  <si>
    <t>4210</t>
  </si>
  <si>
    <t>Zakup materiałów i wyposażenia</t>
  </si>
  <si>
    <t>4260</t>
  </si>
  <si>
    <t>Zakup energii</t>
  </si>
  <si>
    <t>Drogi publiczne i gminne</t>
  </si>
  <si>
    <t>4270</t>
  </si>
  <si>
    <t>Zakup usług remontowych</t>
  </si>
  <si>
    <t>4170</t>
  </si>
  <si>
    <t>Wynagrodzenia bezosobowe</t>
  </si>
  <si>
    <t>3030</t>
  </si>
  <si>
    <t>Różne wydatki na rzecz osób fizycznych</t>
  </si>
  <si>
    <t>4410</t>
  </si>
  <si>
    <t>4700</t>
  </si>
  <si>
    <t>4740</t>
  </si>
  <si>
    <t>Podróże służbowe i krajowe</t>
  </si>
  <si>
    <t>Szkolenia pracowników niebędących członkami korpusu służby cywilnej</t>
  </si>
  <si>
    <t>Zakup materiałów papierniczych do sprzętu drukarskiego i urządzeń kserograficznych</t>
  </si>
  <si>
    <t>4370</t>
  </si>
  <si>
    <t>Opłaty z tytułu zakupu usług telekomunikacyjnych telefonii stacjonarnej</t>
  </si>
  <si>
    <t>75412</t>
  </si>
  <si>
    <t>Ochotnicze straże pożarne</t>
  </si>
  <si>
    <t>4240</t>
  </si>
  <si>
    <t>Zakup pomocy naukowych, dydaktycznych i książek</t>
  </si>
  <si>
    <t>Ośrodki pomocy społecznej-zadania własne</t>
  </si>
  <si>
    <t>Stypendia dla uczniów</t>
  </si>
  <si>
    <t>3240</t>
  </si>
  <si>
    <t>90015</t>
  </si>
  <si>
    <t>Świadczenia rodzinne, zaliczka alimentacyjna oraz składki na ubezpieczenia emerytalne i rentowe z ubezpieczenia społecznego</t>
  </si>
  <si>
    <t xml:space="preserve"> </t>
  </si>
  <si>
    <t>ZWIĘKSZENIE LUB ZMNIEJSZENIE WYDATKÓW BUDŻETU GMINY</t>
  </si>
  <si>
    <t>Załącznik nr 4</t>
  </si>
  <si>
    <t xml:space="preserve">Wydatki inwestycyjne gminy w roku budżetowym 2007 oraz wydatki na wieloletnie programy inwestycyjne </t>
  </si>
  <si>
    <t>w złotych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</si>
  <si>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</si>
  <si>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</si>
  <si>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</si>
  <si>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</si>
  <si>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</si>
  <si>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</si>
  <si>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</si>
  <si>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</si>
  <si>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</si>
  <si>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</si>
  <si>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</si>
  <si>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</si>
  <si>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infrastruktury wodociągowej sanitarnej deszczowej Bartąg H (Cegielnia)</t>
  </si>
  <si>
    <t>A.      
B.
C.
…</t>
  </si>
  <si>
    <t>Urząd Gminy</t>
  </si>
  <si>
    <t>Projekt i budowa kanalizacji przy ulicy Kwiatowej (materiały i wykonawstwo własne)</t>
  </si>
  <si>
    <t>Projekt budowy wodociągu i kanalizacji  na osiedlu Pozorty Tomaszkowo (Sadrina, Josłowski, Foczki)</t>
  </si>
  <si>
    <t>Wykonanie odcinka wodociągu w Rusi</t>
  </si>
  <si>
    <t>Zakup infrastruktury wodno-kanalizacyjnej (Hemiro - Fuszara)</t>
  </si>
  <si>
    <t>Zakup infrastruktury wodno-kanalizacyjnej w Tomaszkowie (Miody)</t>
  </si>
  <si>
    <t>Projekt techniczny i budowa drogi Bartąg-Gągławki</t>
  </si>
  <si>
    <t xml:space="preserve">Projekt i budowa ulicy Leśnej w Stawigudzie oraz chodnik ul. Mazurska </t>
  </si>
  <si>
    <t>Projekt techniczno-wykonawczy z infrastrukturą ul. Ogrodowej, Polnej i Perłowej</t>
  </si>
  <si>
    <t>Projekt drogi w Bartągu (Zydlungi) i projekt drogi gminnej Pluski</t>
  </si>
  <si>
    <t xml:space="preserve">Modernizacja odcinka drogi Gryźliny-Zielonowo </t>
  </si>
  <si>
    <t>Budowa ulic Sosnowej i Dębowej w Stawigudzie</t>
  </si>
  <si>
    <t>Modernizacj adrogi w Pluskach</t>
  </si>
  <si>
    <t>Projekt budowy Domu Warmińskiego w Tomaszkowie</t>
  </si>
  <si>
    <t>Zakup nieruchomości</t>
  </si>
  <si>
    <t>Budowa budynku OSP Pluski</t>
  </si>
  <si>
    <t>Zakup samochodu strażackiego</t>
  </si>
  <si>
    <t>Projekt budynku przedszkola w Stawigudzie</t>
  </si>
  <si>
    <t>Zakup monitoringu</t>
  </si>
  <si>
    <t>Modernizacja oświetlenia ulicznego w Gminie Stawiguda</t>
  </si>
  <si>
    <t>Zagospodarowanie terenu (park) - projekt</t>
  </si>
  <si>
    <t>Zakup zegara</t>
  </si>
  <si>
    <t>Zakup samochodu osobowego dla gospodarki komunalnej</t>
  </si>
  <si>
    <t>Zakup kosiarki</t>
  </si>
  <si>
    <t>Zakup przyczepy ciągnikowej</t>
  </si>
  <si>
    <t>Zakup koparki i równiarki</t>
  </si>
  <si>
    <t>OGÓŁEM:</t>
  </si>
  <si>
    <t>x</t>
  </si>
  <si>
    <t>Zakup infrastruktury wodno-kanalizacyjnej (Rutkowski)</t>
  </si>
  <si>
    <t>Dochody i wydatki związane z realizacją zadań z zakresu administracji rządowej i innych zadań zleconych odrębnymi                                               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</si>
  <si>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</si>
  <si>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</si>
  <si>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</si>
  <si>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</si>
  <si>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</si>
  <si>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</si>
  <si>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</si>
  <si>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 xml:space="preserve">  </t>
  </si>
  <si>
    <t>Ogółem</t>
  </si>
  <si>
    <t>Prognoza kwoty długu gminy</t>
  </si>
  <si>
    <t>Przewidywane</t>
  </si>
  <si>
    <t>Przewidywany stan na koniec roku</t>
  </si>
  <si>
    <t>Rodzaj</t>
  </si>
  <si>
    <t>wykonanie</t>
  </si>
  <si>
    <t>L.p.</t>
  </si>
  <si>
    <t>zadłużenia</t>
  </si>
  <si>
    <t>na koniec</t>
  </si>
  <si>
    <t>31.12.2006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</si>
  <si>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</si>
  <si>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</si>
  <si>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</si>
  <si>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</si>
  <si>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</si>
  <si>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</si>
  <si>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</si>
  <si>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</si>
  <si>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</si>
  <si>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</si>
  <si>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</si>
  <si>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</si>
  <si>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</si>
  <si>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</si>
  <si>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</si>
  <si>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</si>
  <si>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</si>
  <si>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7.</t>
  </si>
  <si>
    <t>Łączna kwota długu na koniec roku budżetowego</t>
  </si>
  <si>
    <t>8.</t>
  </si>
  <si>
    <t>Procentowy udział długu w dochodach</t>
  </si>
  <si>
    <t xml:space="preserve">Prognozowana sytuacja finansowa gminy </t>
  </si>
  <si>
    <t>Wyszczególnienie</t>
  </si>
  <si>
    <t>Przewidywane wykonanie w 2006 r.</t>
  </si>
  <si>
    <t>Plan na 2007 r.</t>
  </si>
  <si>
    <t>Lata spłaty kredytu/pożyczki</t>
  </si>
  <si>
    <t>I.</t>
  </si>
  <si>
    <t>Dochody ogółem:(A+B+C)</t>
  </si>
  <si>
    <t>A.</t>
  </si>
  <si>
    <t>z opłat</t>
  </si>
  <si>
    <t>z majątku jednostki</t>
  </si>
  <si>
    <t>z udziału w podatkach</t>
  </si>
  <si>
    <t>B.</t>
  </si>
  <si>
    <t>C.</t>
  </si>
  <si>
    <t>II.</t>
  </si>
  <si>
    <t>Wydatki ogółem</t>
  </si>
  <si>
    <t>III.</t>
  </si>
  <si>
    <t>Spłata zobowiązań (A+B+C+D)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</si>
  <si>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</si>
  <si>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</si>
  <si>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</si>
  <si>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</si>
  <si>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</si>
  <si>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</si>
  <si>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</si>
  <si>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</si>
  <si>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</si>
  <si>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</si>
  <si>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</si>
  <si>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</si>
  <si>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</si>
  <si>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</si>
  <si>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</si>
  <si>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 u.f.p.)</t>
    </r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</si>
  <si>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</si>
  <si>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 u.f.p.)</t>
    </r>
  </si>
  <si>
    <t>Uzasadnienie</t>
  </si>
  <si>
    <t>-</t>
  </si>
  <si>
    <t>Załącznik nr 3</t>
  </si>
  <si>
    <t>Źródła sfinansowania deficytu lub rozdysponowanie nadwyżki budżetowej</t>
  </si>
  <si>
    <t>w 2007 r.</t>
  </si>
  <si>
    <t>Klasyfikacja</t>
  </si>
  <si>
    <t>Plan</t>
  </si>
  <si>
    <t>2007 r.</t>
  </si>
  <si>
    <t>Planowane dochody</t>
  </si>
  <si>
    <t>Nadwyżka (1-2)</t>
  </si>
  <si>
    <t>Deficyt (1-2)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</si>
  <si>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</si>
  <si>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</si>
  <si>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</si>
  <si>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</si>
  <si>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</si>
  <si>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</si>
  <si>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</si>
  <si>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</si>
  <si>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</si>
  <si>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</si>
  <si>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</si>
  <si>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</si>
  <si>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</si>
  <si>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</si>
  <si>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</si>
  <si>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</si>
  <si>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</si>
  <si>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</si>
  <si>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</si>
  <si>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</si>
  <si>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</si>
  <si>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</si>
  <si>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</si>
  <si>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</si>
  <si>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</si>
  <si>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</si>
  <si>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</si>
  <si>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</si>
  <si>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</si>
  <si>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Wykup obligacji</t>
  </si>
  <si>
    <t>§ 971</t>
  </si>
  <si>
    <t>Rozchody z tytułu innych rozliczeń</t>
  </si>
  <si>
    <t>§ 995</t>
  </si>
  <si>
    <t>Załącznik nr 5</t>
  </si>
  <si>
    <t>0920</t>
  </si>
  <si>
    <t>Pozostałe odsetki</t>
  </si>
  <si>
    <t>758</t>
  </si>
  <si>
    <t>RÓŻNE ROZLICZENIA</t>
  </si>
  <si>
    <t>75814</t>
  </si>
  <si>
    <t>Różne rozliczenia finansowe</t>
  </si>
  <si>
    <t>4010</t>
  </si>
  <si>
    <t>Wynagrodzenia osobowe pracowników</t>
  </si>
  <si>
    <t>4110</t>
  </si>
  <si>
    <t>Składki na ubezpieczenia społeczne</t>
  </si>
  <si>
    <t>Załącznik nr 1</t>
  </si>
  <si>
    <t>Załącznik nr 2</t>
  </si>
  <si>
    <t xml:space="preserve">Aktualny plan po zmianach: </t>
  </si>
  <si>
    <t>Dochody ogółem w kwocie</t>
  </si>
  <si>
    <t>Wydatki ogółem w kwocie</t>
  </si>
  <si>
    <t>Deficyt budżetowy w kwocie</t>
  </si>
  <si>
    <t>Lp.</t>
  </si>
  <si>
    <t>Nazwa jednostki pomocniczej</t>
  </si>
  <si>
    <t>Kwota</t>
  </si>
  <si>
    <t>Rada Sołecka Bartąg</t>
  </si>
  <si>
    <t>2</t>
  </si>
  <si>
    <t>Rada Sołecka Bartążek</t>
  </si>
  <si>
    <t>3</t>
  </si>
  <si>
    <t>Rada Sołecka Dorotowo</t>
  </si>
  <si>
    <t>4</t>
  </si>
  <si>
    <t>Rada Sołecka Gągławki</t>
  </si>
  <si>
    <t>5</t>
  </si>
  <si>
    <t>Rada Sołecka Gryźliny</t>
  </si>
  <si>
    <t>6</t>
  </si>
  <si>
    <t>Rada Sołecka Jaroty</t>
  </si>
  <si>
    <t>7</t>
  </si>
  <si>
    <t>Rada Sołecka Majdy</t>
  </si>
  <si>
    <t>8</t>
  </si>
  <si>
    <t>Rada Sołecka Miodówko</t>
  </si>
  <si>
    <t>9</t>
  </si>
  <si>
    <t>Rada Sołecka Pluski</t>
  </si>
  <si>
    <t>10</t>
  </si>
  <si>
    <t>Rada Sołecka Ruś</t>
  </si>
  <si>
    <t>11</t>
  </si>
  <si>
    <t>Rada Sołecka Stawiguda</t>
  </si>
  <si>
    <t>12</t>
  </si>
  <si>
    <t>Rada Sołecka Tomaszkowo</t>
  </si>
  <si>
    <t>13</t>
  </si>
  <si>
    <t>Rada Sołecka Wymój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</si>
  <si>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</si>
  <si>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Wydatki jednostek pomocniczych w 2007 r.</t>
  </si>
  <si>
    <t>Załącznik nr 8</t>
  </si>
  <si>
    <t>926</t>
  </si>
  <si>
    <t>KULTURA FIZYCZNA I SPORT</t>
  </si>
  <si>
    <t>92695</t>
  </si>
  <si>
    <t>Przedszkola</t>
  </si>
  <si>
    <t>80113</t>
  </si>
  <si>
    <t>Dowożenie uczniów do szkół</t>
  </si>
  <si>
    <t>75801</t>
  </si>
  <si>
    <t>Część oświatowa subwencji ogólnej dla j.s.t.</t>
  </si>
  <si>
    <t>2920</t>
  </si>
  <si>
    <t>Subwencje ogólne z budżetu państwa</t>
  </si>
  <si>
    <t>do Uchwały Rady Gminy nr XI/72/07</t>
  </si>
  <si>
    <t>z dnia 28.12.2007r.</t>
  </si>
  <si>
    <t>4120</t>
  </si>
  <si>
    <t>Składki na Fundusz Pracy</t>
  </si>
  <si>
    <t>4590</t>
  </si>
  <si>
    <t>Kary i odszkodowania wypłacane na rzecz osób fizycznych</t>
  </si>
  <si>
    <t>4420</t>
  </si>
  <si>
    <t>Podróże służbowe zagraniczne</t>
  </si>
  <si>
    <t>75075</t>
  </si>
  <si>
    <t>Promocja jednostek samorządu terytorialnego</t>
  </si>
  <si>
    <t>756</t>
  </si>
  <si>
    <t>DOCHODY OD OSÓB PRAWNYCH, OD OSÓB FIZYCZNYCH I OD INNYCH JEDNOSTEK NIEPOSIADAJĄCYCH OSOBOWOSCI PRAWNEJ ORAZ WYDATKI ZWIĄZANE Z ICH POBOREM</t>
  </si>
  <si>
    <t>75647</t>
  </si>
  <si>
    <t>Pobór podatków, opłat i niepodatkowych należności budżetowych</t>
  </si>
  <si>
    <t>OCHRONA ZDROWIA</t>
  </si>
  <si>
    <t>Przeciwdziałanie alkoholizmowi</t>
  </si>
  <si>
    <t>4220</t>
  </si>
  <si>
    <t>Zakup środków żywności</t>
  </si>
  <si>
    <t>A.Dochody własne, w tym:</t>
  </si>
  <si>
    <t>B.Subwencje</t>
  </si>
  <si>
    <t>C.Dotacje celowe na zadania zlecone i własne</t>
  </si>
  <si>
    <t>A.Spłata zaciągniętych pożyczek, kredytów, w tym:</t>
  </si>
  <si>
    <t>B.Spłata przewidywanych pożyczek, kredytów, w tym:</t>
  </si>
  <si>
    <t>C.Wartość udzielonych poręczeń</t>
  </si>
  <si>
    <t>D.Wykup papierów wartościowych</t>
  </si>
  <si>
    <t>0960</t>
  </si>
  <si>
    <t>Otrzymane spadki, zapisy i darowizny w postaci pieniężnej</t>
  </si>
  <si>
    <t>3110</t>
  </si>
  <si>
    <t>Świadczenia społeczne</t>
  </si>
  <si>
    <t>zł.</t>
  </si>
  <si>
    <t>Plan dochodów budżetu gminy na 2007r. Zwiększono o kwotę 90 364,00 zł. w tym:</t>
  </si>
  <si>
    <t xml:space="preserve"> - zwiększono subwencję oświatową o 35 000,00 zł.</t>
  </si>
  <si>
    <t xml:space="preserve"> - dotację celową na realizację zadań własnych o 27 854,00 zł. (zwrot kosztów dla pracodawców za wyszkolenie ucznia).</t>
  </si>
  <si>
    <t xml:space="preserve"> - pozostała kwota zwiększa plan dochodów własnych</t>
  </si>
  <si>
    <t>a) darowizna dla Rady Sołeckiej Majdy - 2 000,00 zł.</t>
  </si>
  <si>
    <t>b) odsetki od lokat bankowych - 29 260,00 zł.</t>
  </si>
  <si>
    <t xml:space="preserve"> - zmniejszono dotację celową o 3 750,00 zł. w dziale GOPS zgodnie z pismem Wojewody Warmińsko-Mazurskiego.</t>
  </si>
  <si>
    <t xml:space="preserve"> - zwiększono wydatki na oświatę o kwotę 71 854,00 zł. w tym na:</t>
  </si>
  <si>
    <t>Zwiększenie budżetu po stronie dochodów  o kwotę 90 364,00 zł. pozwoliło zwiększyć plan wydatków budżetu o tę samą kwotę.</t>
  </si>
  <si>
    <t>a) zwrot kosztów dla pracodawców za wyszkolenie ucznia - 27 854,00 zł.</t>
  </si>
  <si>
    <t>b) remont budynków Szkoły Podstawowej w Gryźlinach - 35 000,00 zł.</t>
  </si>
  <si>
    <t>c) na wynagrodzenia w Przedszkolu w Bartągu - 9 000,00 zł.</t>
  </si>
  <si>
    <r>
      <t xml:space="preserve"> - zwiększono plan wydatków o kwotę 60 000,00 zł. w dziale 700, rozdział 70005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6060 - zakup nieruchomości, zmniejszajac plan wydatków w dziale 600 rozdział 60016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4590 -  </t>
    </r>
  </si>
  <si>
    <t xml:space="preserve"> - zwiększono plan wydatków dla Rady Sołeckiej Majdy o kwotę 2 000,00 zł. (darowizna)</t>
  </si>
  <si>
    <t xml:space="preserve"> - zwiększono plan wydatków o 10 000,00 zł. na oczyszczanie miast i wsi.</t>
  </si>
  <si>
    <t>odzskodowania o kwotę 60 000,00 zł.</t>
  </si>
  <si>
    <t>Załacznik nr 6</t>
  </si>
  <si>
    <t>Załącznik nr 7</t>
  </si>
  <si>
    <t>71035</t>
  </si>
  <si>
    <t>Cmentarze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</si>
</sst>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41" fontId="12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41" fontId="12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41" fontId="12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41" fontId="12" fillId="0" borderId="21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41" fontId="12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41" fontId="12" fillId="0" borderId="24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41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41" fontId="12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/>
    </xf>
    <xf numFmtId="43" fontId="12" fillId="0" borderId="21" xfId="0" applyNumberFormat="1" applyFont="1" applyBorder="1" applyAlignment="1">
      <alignment horizontal="center" vertical="center"/>
    </xf>
    <xf numFmtId="43" fontId="12" fillId="0" borderId="2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12" fillId="0" borderId="24" xfId="0" applyNumberFormat="1" applyFont="1" applyBorder="1" applyAlignment="1">
      <alignment horizontal="center" vertical="center"/>
    </xf>
    <xf numFmtId="43" fontId="12" fillId="0" borderId="29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3" fontId="16" fillId="0" borderId="39" xfId="0" applyNumberFormat="1" applyFont="1" applyBorder="1" applyAlignment="1">
      <alignment horizontal="center" vertical="center"/>
    </xf>
    <xf numFmtId="43" fontId="16" fillId="0" borderId="4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3" fontId="12" fillId="0" borderId="30" xfId="0" applyNumberFormat="1" applyFont="1" applyBorder="1" applyAlignment="1">
      <alignment horizontal="center" vertical="center"/>
    </xf>
    <xf numFmtId="4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3" fontId="16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3" fontId="12" fillId="0" borderId="23" xfId="0" applyNumberFormat="1" applyFont="1" applyBorder="1" applyAlignment="1">
      <alignment horizontal="center" vertical="center"/>
    </xf>
    <xf numFmtId="43" fontId="1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12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41" fontId="16" fillId="0" borderId="16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7" fillId="0" borderId="46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12" fillId="0" borderId="48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1" fontId="12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2" borderId="51" xfId="0" applyFont="1" applyFill="1" applyBorder="1" applyAlignment="1">
      <alignment vertical="center"/>
    </xf>
    <xf numFmtId="0" fontId="19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vertical="center"/>
    </xf>
    <xf numFmtId="0" fontId="19" fillId="2" borderId="52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vertical="center" wrapText="1"/>
    </xf>
    <xf numFmtId="41" fontId="12" fillId="0" borderId="52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43" fontId="15" fillId="0" borderId="54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 wrapText="1" inden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vertical="center" wrapText="1"/>
    </xf>
    <xf numFmtId="43" fontId="15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vertical="center" wrapText="1"/>
    </xf>
    <xf numFmtId="43" fontId="15" fillId="0" borderId="57" xfId="0" applyNumberFormat="1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top"/>
    </xf>
    <xf numFmtId="0" fontId="23" fillId="0" borderId="52" xfId="0" applyFont="1" applyBorder="1" applyAlignment="1">
      <alignment vertical="center"/>
    </xf>
    <xf numFmtId="43" fontId="15" fillId="0" borderId="52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top"/>
    </xf>
    <xf numFmtId="0" fontId="22" fillId="0" borderId="54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2" fillId="0" borderId="54" xfId="0" applyFont="1" applyBorder="1" applyAlignment="1">
      <alignment vertical="center" wrapText="1"/>
    </xf>
    <xf numFmtId="0" fontId="23" fillId="0" borderId="54" xfId="0" applyFont="1" applyBorder="1" applyAlignment="1">
      <alignment vertical="center" wrapText="1"/>
    </xf>
    <xf numFmtId="0" fontId="21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vertical="center" wrapText="1"/>
    </xf>
    <xf numFmtId="0" fontId="15" fillId="0" borderId="0" xfId="0" applyFont="1" applyAlignment="1">
      <alignment horizontal="right" vertical="top"/>
    </xf>
    <xf numFmtId="0" fontId="19" fillId="2" borderId="58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43" fontId="25" fillId="0" borderId="52" xfId="0" applyNumberFormat="1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vertical="center"/>
    </xf>
    <xf numFmtId="43" fontId="25" fillId="0" borderId="54" xfId="0" applyNumberFormat="1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43" fontId="25" fillId="0" borderId="57" xfId="0" applyNumberFormat="1" applyFont="1" applyBorder="1" applyAlignment="1">
      <alignment vertical="center"/>
    </xf>
    <xf numFmtId="0" fontId="19" fillId="2" borderId="51" xfId="0" applyFont="1" applyFill="1" applyBorder="1" applyAlignment="1">
      <alignment vertical="center"/>
    </xf>
    <xf numFmtId="0" fontId="25" fillId="2" borderId="51" xfId="0" applyFont="1" applyFill="1" applyBorder="1" applyAlignment="1">
      <alignment horizontal="center" vertical="center"/>
    </xf>
    <xf numFmtId="43" fontId="25" fillId="2" borderId="51" xfId="0" applyNumberFormat="1" applyFont="1" applyFill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43" fontId="25" fillId="0" borderId="53" xfId="0" applyNumberFormat="1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43" fontId="25" fillId="0" borderId="55" xfId="0" applyNumberFormat="1" applyFont="1" applyBorder="1" applyAlignment="1">
      <alignment vertical="center"/>
    </xf>
    <xf numFmtId="0" fontId="25" fillId="0" borderId="54" xfId="0" applyFont="1" applyBorder="1" applyAlignment="1">
      <alignment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43" fontId="25" fillId="0" borderId="59" xfId="0" applyNumberFormat="1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43" fontId="25" fillId="0" borderId="5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43" fontId="25" fillId="0" borderId="6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2" fillId="2" borderId="6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6" fillId="0" borderId="3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top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3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" fontId="0" fillId="0" borderId="45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49" fontId="8" fillId="0" borderId="6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4" fontId="8" fillId="0" borderId="8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45" xfId="0" applyNumberFormat="1" applyFont="1" applyBorder="1" applyAlignment="1">
      <alignment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vertical="top" wrapText="1"/>
    </xf>
    <xf numFmtId="4" fontId="8" fillId="0" borderId="43" xfId="0" applyNumberFormat="1" applyFont="1" applyBorder="1" applyAlignment="1">
      <alignment vertical="center" wrapText="1"/>
    </xf>
    <xf numFmtId="4" fontId="6" fillId="0" borderId="43" xfId="0" applyNumberFormat="1" applyFont="1" applyBorder="1" applyAlignment="1">
      <alignment vertical="center" wrapText="1"/>
    </xf>
    <xf numFmtId="4" fontId="8" fillId="0" borderId="44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" fontId="8" fillId="0" borderId="64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23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" fontId="16" fillId="0" borderId="5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vertical="top" wrapText="1"/>
    </xf>
    <xf numFmtId="4" fontId="8" fillId="0" borderId="23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9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4" fontId="16" fillId="0" borderId="8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6" fillId="0" borderId="6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64" xfId="0" applyFont="1" applyFill="1" applyBorder="1" applyAlignment="1">
      <alignment horizontal="center" wrapText="1"/>
    </xf>
    <xf numFmtId="0" fontId="16" fillId="2" borderId="74" xfId="0" applyFont="1" applyFill="1" applyBorder="1" applyAlignment="1">
      <alignment horizontal="center" wrapText="1"/>
    </xf>
    <xf numFmtId="0" fontId="16" fillId="2" borderId="58" xfId="0" applyFont="1" applyFill="1" applyBorder="1" applyAlignment="1">
      <alignment horizont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7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73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12" fillId="0" borderId="74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vertical="center"/>
    </xf>
    <xf numFmtId="0" fontId="12" fillId="0" borderId="5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6">
      <selection activeCell="F20" sqref="F20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5.125" style="0" customWidth="1"/>
    <col min="4" max="4" width="36.25390625" style="0" customWidth="1"/>
    <col min="5" max="5" width="11.75390625" style="0" customWidth="1"/>
    <col min="6" max="6" width="10.625" style="0" customWidth="1"/>
    <col min="7" max="7" width="11.00390625" style="0" customWidth="1"/>
    <col min="8" max="8" width="11.375" style="0" customWidth="1"/>
  </cols>
  <sheetData>
    <row r="1" spans="1:8" ht="12.75">
      <c r="A1" s="104"/>
      <c r="B1" s="104"/>
      <c r="C1" s="104"/>
      <c r="D1" s="104"/>
      <c r="E1" s="104"/>
      <c r="F1" s="104" t="s">
        <v>290</v>
      </c>
      <c r="G1" s="104"/>
      <c r="H1" s="104"/>
    </row>
    <row r="2" spans="1:8" ht="12.75">
      <c r="A2" s="104"/>
      <c r="B2" s="104"/>
      <c r="C2" s="104"/>
      <c r="D2" s="104"/>
      <c r="E2" s="104"/>
      <c r="F2" s="104" t="s">
        <v>337</v>
      </c>
      <c r="G2" s="104"/>
      <c r="H2" s="104"/>
    </row>
    <row r="3" spans="1:8" ht="12.75">
      <c r="A3" s="104"/>
      <c r="B3" s="104"/>
      <c r="C3" s="104"/>
      <c r="D3" s="104"/>
      <c r="E3" s="104"/>
      <c r="F3" s="104" t="s">
        <v>338</v>
      </c>
      <c r="G3" s="104"/>
      <c r="H3" s="104"/>
    </row>
    <row r="4" spans="1:8" ht="9.75" customHeight="1">
      <c r="A4" s="104"/>
      <c r="B4" s="104"/>
      <c r="C4" s="104"/>
      <c r="D4" s="104"/>
      <c r="E4" s="104"/>
      <c r="F4" s="104"/>
      <c r="G4" s="104"/>
      <c r="H4" s="104"/>
    </row>
    <row r="5" spans="1:8" ht="18" customHeight="1">
      <c r="A5" s="363" t="s">
        <v>0</v>
      </c>
      <c r="B5" s="363"/>
      <c r="C5" s="363"/>
      <c r="D5" s="363"/>
      <c r="E5" s="363"/>
      <c r="F5" s="363"/>
      <c r="G5" s="104"/>
      <c r="H5" s="104"/>
    </row>
    <row r="6" spans="1:8" ht="18" customHeight="1">
      <c r="A6" s="364" t="s">
        <v>1</v>
      </c>
      <c r="B6" s="364"/>
      <c r="C6" s="364"/>
      <c r="D6" s="364"/>
      <c r="E6" s="364"/>
      <c r="F6" s="364"/>
      <c r="G6" s="104"/>
      <c r="H6" s="104"/>
    </row>
    <row r="7" ht="10.5" customHeight="1" thickBot="1">
      <c r="G7" s="4" t="s">
        <v>18</v>
      </c>
    </row>
    <row r="8" spans="1:8" ht="30.75" customHeight="1" thickBot="1">
      <c r="A8" s="365" t="s">
        <v>2</v>
      </c>
      <c r="B8" s="366"/>
      <c r="C8" s="367"/>
      <c r="D8" s="235"/>
      <c r="E8" s="368" t="s">
        <v>3</v>
      </c>
      <c r="F8" s="370" t="s">
        <v>4</v>
      </c>
      <c r="G8" s="371"/>
      <c r="H8" s="368" t="s">
        <v>7</v>
      </c>
    </row>
    <row r="9" spans="1:8" s="6" customFormat="1" ht="15" customHeight="1">
      <c r="A9" s="372" t="s">
        <v>10</v>
      </c>
      <c r="B9" s="374" t="s">
        <v>11</v>
      </c>
      <c r="C9" s="376" t="s">
        <v>12</v>
      </c>
      <c r="D9" s="378" t="s">
        <v>13</v>
      </c>
      <c r="E9" s="369"/>
      <c r="F9" s="368" t="s">
        <v>5</v>
      </c>
      <c r="G9" s="368" t="s">
        <v>6</v>
      </c>
      <c r="H9" s="369"/>
    </row>
    <row r="10" spans="1:8" s="6" customFormat="1" ht="24.75" customHeight="1" thickBot="1">
      <c r="A10" s="373"/>
      <c r="B10" s="375"/>
      <c r="C10" s="377"/>
      <c r="D10" s="378"/>
      <c r="E10" s="369"/>
      <c r="F10" s="379"/>
      <c r="G10" s="369"/>
      <c r="H10" s="369"/>
    </row>
    <row r="11" spans="1:8" s="10" customFormat="1" ht="7.5" customHeight="1" thickBot="1">
      <c r="A11" s="313">
        <v>1</v>
      </c>
      <c r="B11" s="314">
        <v>2</v>
      </c>
      <c r="C11" s="314">
        <v>3</v>
      </c>
      <c r="D11" s="314">
        <v>4</v>
      </c>
      <c r="E11" s="314">
        <v>5</v>
      </c>
      <c r="F11" s="314">
        <v>6</v>
      </c>
      <c r="G11" s="314">
        <v>7</v>
      </c>
      <c r="H11" s="315">
        <v>8</v>
      </c>
    </row>
    <row r="12" spans="1:8" s="10" customFormat="1" ht="15" customHeight="1">
      <c r="A12" s="16" t="s">
        <v>41</v>
      </c>
      <c r="B12" s="17"/>
      <c r="C12" s="17"/>
      <c r="D12" s="316" t="s">
        <v>42</v>
      </c>
      <c r="E12" s="319">
        <f>E13</f>
        <v>10000</v>
      </c>
      <c r="F12" s="319">
        <f>F13</f>
        <v>2000</v>
      </c>
      <c r="G12" s="319"/>
      <c r="H12" s="320">
        <f>H13</f>
        <v>12000</v>
      </c>
    </row>
    <row r="13" spans="1:8" s="10" customFormat="1" ht="18.75" customHeight="1">
      <c r="A13" s="32"/>
      <c r="B13" s="31" t="s">
        <v>46</v>
      </c>
      <c r="C13" s="12"/>
      <c r="D13" s="281" t="s">
        <v>31</v>
      </c>
      <c r="E13" s="321">
        <f>E14</f>
        <v>10000</v>
      </c>
      <c r="F13" s="321">
        <f>F14</f>
        <v>2000</v>
      </c>
      <c r="G13" s="321"/>
      <c r="H13" s="322">
        <f>H14</f>
        <v>12000</v>
      </c>
    </row>
    <row r="14" spans="1:8" s="10" customFormat="1" ht="25.5" customHeight="1" thickBot="1">
      <c r="A14" s="317"/>
      <c r="B14" s="15"/>
      <c r="C14" s="18" t="s">
        <v>362</v>
      </c>
      <c r="D14" s="318" t="s">
        <v>363</v>
      </c>
      <c r="E14" s="242">
        <v>10000</v>
      </c>
      <c r="F14" s="242">
        <v>2000</v>
      </c>
      <c r="G14" s="242"/>
      <c r="H14" s="323">
        <f>E14+F14-G14</f>
        <v>12000</v>
      </c>
    </row>
    <row r="15" spans="1:8" ht="16.5" customHeight="1">
      <c r="A15" s="16" t="s">
        <v>282</v>
      </c>
      <c r="B15" s="17"/>
      <c r="C15" s="17"/>
      <c r="D15" s="234" t="s">
        <v>283</v>
      </c>
      <c r="E15" s="237">
        <f>E16+E18</f>
        <v>2591690</v>
      </c>
      <c r="F15" s="237">
        <f>F16+F18</f>
        <v>64260</v>
      </c>
      <c r="G15" s="237"/>
      <c r="H15" s="238">
        <f>H16+H18</f>
        <v>2655950</v>
      </c>
    </row>
    <row r="16" spans="1:8" ht="28.5" customHeight="1">
      <c r="A16" s="351"/>
      <c r="B16" s="31" t="s">
        <v>333</v>
      </c>
      <c r="C16" s="12"/>
      <c r="D16" s="281" t="s">
        <v>334</v>
      </c>
      <c r="E16" s="244">
        <f>E17</f>
        <v>2561690</v>
      </c>
      <c r="F16" s="244">
        <f>F17</f>
        <v>35000</v>
      </c>
      <c r="G16" s="244"/>
      <c r="H16" s="246">
        <f>H17</f>
        <v>2596690</v>
      </c>
    </row>
    <row r="17" spans="1:8" ht="16.5" customHeight="1">
      <c r="A17" s="382"/>
      <c r="B17" s="14"/>
      <c r="C17" s="13" t="s">
        <v>335</v>
      </c>
      <c r="D17" s="282" t="s">
        <v>336</v>
      </c>
      <c r="E17" s="244">
        <v>2561690</v>
      </c>
      <c r="F17" s="244">
        <v>35000</v>
      </c>
      <c r="G17" s="244"/>
      <c r="H17" s="240">
        <f>E17+F17-G17</f>
        <v>2596690</v>
      </c>
    </row>
    <row r="18" spans="1:8" ht="16.5" customHeight="1">
      <c r="A18" s="382"/>
      <c r="B18" s="12" t="s">
        <v>284</v>
      </c>
      <c r="C18" s="12"/>
      <c r="D18" s="153" t="s">
        <v>285</v>
      </c>
      <c r="E18" s="239">
        <f>E19</f>
        <v>30000</v>
      </c>
      <c r="F18" s="239">
        <f>F19</f>
        <v>29260</v>
      </c>
      <c r="G18" s="239"/>
      <c r="H18" s="240">
        <f>H19</f>
        <v>59260</v>
      </c>
    </row>
    <row r="19" spans="1:8" ht="16.5" customHeight="1" thickBot="1">
      <c r="A19" s="382"/>
      <c r="B19" s="13"/>
      <c r="C19" s="13" t="s">
        <v>280</v>
      </c>
      <c r="D19" s="330" t="s">
        <v>281</v>
      </c>
      <c r="E19" s="331">
        <v>30000</v>
      </c>
      <c r="F19" s="332">
        <v>29260</v>
      </c>
      <c r="G19" s="331"/>
      <c r="H19" s="333">
        <f>E19+F19-G19</f>
        <v>59260</v>
      </c>
    </row>
    <row r="20" spans="1:8" ht="16.5" customHeight="1">
      <c r="A20" s="16" t="s">
        <v>49</v>
      </c>
      <c r="B20" s="17"/>
      <c r="C20" s="17"/>
      <c r="D20" s="316" t="s">
        <v>50</v>
      </c>
      <c r="E20" s="237">
        <f>E21</f>
        <v>44700</v>
      </c>
      <c r="F20" s="237">
        <f>F21</f>
        <v>27854</v>
      </c>
      <c r="G20" s="237"/>
      <c r="H20" s="238">
        <f>H21</f>
        <v>72554</v>
      </c>
    </row>
    <row r="21" spans="1:8" ht="16.5" customHeight="1">
      <c r="A21" s="380"/>
      <c r="B21" s="12" t="s">
        <v>58</v>
      </c>
      <c r="C21" s="12"/>
      <c r="D21" s="281" t="s">
        <v>31</v>
      </c>
      <c r="E21" s="239">
        <f>E22</f>
        <v>44700</v>
      </c>
      <c r="F21" s="321">
        <f>F22</f>
        <v>27854</v>
      </c>
      <c r="G21" s="239"/>
      <c r="H21" s="240">
        <f>H22</f>
        <v>72554</v>
      </c>
    </row>
    <row r="22" spans="1:8" ht="41.25" customHeight="1" thickBot="1">
      <c r="A22" s="381"/>
      <c r="B22" s="18"/>
      <c r="C22" s="18" t="s">
        <v>53</v>
      </c>
      <c r="D22" s="318" t="s">
        <v>54</v>
      </c>
      <c r="E22" s="241">
        <v>44700</v>
      </c>
      <c r="F22" s="242">
        <v>27854</v>
      </c>
      <c r="G22" s="241"/>
      <c r="H22" s="243">
        <f>E22+F22-G22</f>
        <v>72554</v>
      </c>
    </row>
    <row r="23" spans="1:8" ht="15" customHeight="1">
      <c r="A23" s="334" t="s">
        <v>61</v>
      </c>
      <c r="B23" s="45"/>
      <c r="C23" s="45"/>
      <c r="D23" s="335" t="s">
        <v>62</v>
      </c>
      <c r="E23" s="336">
        <f>E24</f>
        <v>99295</v>
      </c>
      <c r="F23" s="336"/>
      <c r="G23" s="336">
        <f>G24</f>
        <v>3750</v>
      </c>
      <c r="H23" s="337">
        <f>H24</f>
        <v>95545</v>
      </c>
    </row>
    <row r="24" spans="1:8" ht="15" customHeight="1">
      <c r="A24" s="382"/>
      <c r="B24" s="31" t="s">
        <v>64</v>
      </c>
      <c r="C24" s="12"/>
      <c r="D24" s="153" t="s">
        <v>65</v>
      </c>
      <c r="E24" s="239">
        <f>SUM(E25)</f>
        <v>99295</v>
      </c>
      <c r="F24" s="239"/>
      <c r="G24" s="239">
        <f>SUM(G25:G25)</f>
        <v>3750</v>
      </c>
      <c r="H24" s="240">
        <f>SUM(H25:H25)</f>
        <v>95545</v>
      </c>
    </row>
    <row r="25" spans="1:8" ht="38.25" customHeight="1" thickBot="1">
      <c r="A25" s="350"/>
      <c r="B25" s="15"/>
      <c r="C25" s="18" t="s">
        <v>53</v>
      </c>
      <c r="D25" s="163" t="s">
        <v>54</v>
      </c>
      <c r="E25" s="241">
        <v>99295</v>
      </c>
      <c r="F25" s="241"/>
      <c r="G25" s="241">
        <v>3750</v>
      </c>
      <c r="H25" s="243">
        <f>E25+F25-G25</f>
        <v>95545</v>
      </c>
    </row>
    <row r="26" spans="1:8" s="11" customFormat="1" ht="19.5" customHeight="1" thickBot="1">
      <c r="A26" s="352" t="s">
        <v>25</v>
      </c>
      <c r="B26" s="353"/>
      <c r="C26" s="353"/>
      <c r="D26" s="353"/>
      <c r="E26" s="245">
        <f>E12+E15+E20+E23</f>
        <v>2745685</v>
      </c>
      <c r="F26" s="245">
        <f>F12+F15+F20+F23</f>
        <v>94114</v>
      </c>
      <c r="G26" s="245">
        <f>G12+G15+G20+G23</f>
        <v>3750</v>
      </c>
      <c r="H26" s="245">
        <f>H12+H15+H20+H23</f>
        <v>2836049</v>
      </c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2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</sheetData>
  <mergeCells count="16">
    <mergeCell ref="A21:A22"/>
    <mergeCell ref="A24:A25"/>
    <mergeCell ref="A16:A19"/>
    <mergeCell ref="A26:D26"/>
    <mergeCell ref="H8:H10"/>
    <mergeCell ref="A9:A10"/>
    <mergeCell ref="B9:B10"/>
    <mergeCell ref="C9:C10"/>
    <mergeCell ref="D9:D10"/>
    <mergeCell ref="F9:F10"/>
    <mergeCell ref="G9:G10"/>
    <mergeCell ref="A5:F5"/>
    <mergeCell ref="A6:F6"/>
    <mergeCell ref="A8:C8"/>
    <mergeCell ref="E8:E10"/>
    <mergeCell ref="F8:G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90" zoomScaleNormal="90" workbookViewId="0" topLeftCell="A1">
      <pane ySplit="9" topLeftCell="BM76" activePane="bottomLeft" state="frozen"/>
      <selection pane="topLeft" activeCell="A1" sqref="A1"/>
      <selection pane="bottomLeft" activeCell="E85" sqref="E85"/>
    </sheetView>
  </sheetViews>
  <sheetFormatPr defaultColWidth="9.00390625" defaultRowHeight="12.75"/>
  <cols>
    <col min="1" max="1" width="4.125" style="1" customWidth="1"/>
    <col min="2" max="2" width="7.75390625" style="1" customWidth="1"/>
    <col min="3" max="3" width="5.625" style="1" customWidth="1"/>
    <col min="4" max="4" width="32.25390625" style="1" customWidth="1"/>
    <col min="5" max="6" width="12.625" style="1" customWidth="1"/>
    <col min="7" max="7" width="16.00390625" style="1" customWidth="1"/>
    <col min="8" max="8" width="12.375" style="1" customWidth="1"/>
    <col min="9" max="9" width="12.75390625" style="1" customWidth="1"/>
    <col min="10" max="10" width="10.875" style="1" customWidth="1"/>
    <col min="11" max="11" width="11.625" style="1" customWidth="1"/>
    <col min="12" max="12" width="9.625" style="1" customWidth="1"/>
    <col min="13" max="13" width="10.25390625" style="1" customWidth="1"/>
    <col min="14" max="14" width="10.375" style="1" customWidth="1"/>
    <col min="15" max="15" width="11.625" style="1" customWidth="1"/>
  </cols>
  <sheetData>
    <row r="1" ht="12.75">
      <c r="M1" s="104" t="s">
        <v>291</v>
      </c>
    </row>
    <row r="2" ht="12.75">
      <c r="M2" s="104" t="s">
        <v>337</v>
      </c>
    </row>
    <row r="3" ht="12.75">
      <c r="M3" s="104" t="s">
        <v>338</v>
      </c>
    </row>
    <row r="4" spans="1:15" ht="18">
      <c r="A4" s="383" t="s">
        <v>113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8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13.5" thickBot="1">
      <c r="A6" s="5"/>
      <c r="B6" s="5"/>
      <c r="C6" s="5"/>
      <c r="D6" s="5"/>
      <c r="E6" s="5"/>
      <c r="F6" s="5"/>
      <c r="G6" s="5"/>
      <c r="H6" s="5"/>
      <c r="I6" s="5"/>
      <c r="K6" s="3"/>
      <c r="L6" s="3"/>
      <c r="M6" s="3"/>
      <c r="N6" s="3"/>
      <c r="O6" s="7" t="s">
        <v>18</v>
      </c>
    </row>
    <row r="7" spans="1:15" s="8" customFormat="1" ht="18.75" customHeight="1" thickBot="1">
      <c r="A7" s="384" t="s">
        <v>10</v>
      </c>
      <c r="B7" s="387" t="s">
        <v>11</v>
      </c>
      <c r="C7" s="390" t="s">
        <v>26</v>
      </c>
      <c r="D7" s="387" t="s">
        <v>15</v>
      </c>
      <c r="E7" s="390" t="s">
        <v>3</v>
      </c>
      <c r="F7" s="344" t="s">
        <v>8</v>
      </c>
      <c r="G7" s="345"/>
      <c r="H7" s="390" t="s">
        <v>9</v>
      </c>
      <c r="I7" s="396" t="s">
        <v>14</v>
      </c>
      <c r="J7" s="345"/>
      <c r="K7" s="345"/>
      <c r="L7" s="345"/>
      <c r="M7" s="345"/>
      <c r="N7" s="345"/>
      <c r="O7" s="46"/>
    </row>
    <row r="8" spans="1:15" s="8" customFormat="1" ht="20.25" customHeight="1" thickBot="1">
      <c r="A8" s="385"/>
      <c r="B8" s="388"/>
      <c r="C8" s="391"/>
      <c r="D8" s="388"/>
      <c r="E8" s="391"/>
      <c r="F8" s="346"/>
      <c r="G8" s="347"/>
      <c r="H8" s="391"/>
      <c r="I8" s="349" t="s">
        <v>16</v>
      </c>
      <c r="J8" s="354" t="s">
        <v>19</v>
      </c>
      <c r="K8" s="355"/>
      <c r="L8" s="355"/>
      <c r="M8" s="355"/>
      <c r="N8" s="356"/>
      <c r="O8" s="394" t="s">
        <v>17</v>
      </c>
    </row>
    <row r="9" spans="1:15" s="8" customFormat="1" ht="64.5" thickBot="1">
      <c r="A9" s="386"/>
      <c r="B9" s="389"/>
      <c r="C9" s="392"/>
      <c r="D9" s="389"/>
      <c r="E9" s="392"/>
      <c r="F9" s="47" t="s">
        <v>5</v>
      </c>
      <c r="G9" s="48" t="s">
        <v>6</v>
      </c>
      <c r="H9" s="392"/>
      <c r="I9" s="348"/>
      <c r="J9" s="284" t="s">
        <v>23</v>
      </c>
      <c r="K9" s="284" t="s">
        <v>24</v>
      </c>
      <c r="L9" s="284" t="s">
        <v>20</v>
      </c>
      <c r="M9" s="284" t="s">
        <v>27</v>
      </c>
      <c r="N9" s="284" t="s">
        <v>22</v>
      </c>
      <c r="O9" s="395"/>
    </row>
    <row r="10" spans="1:15" s="8" customFormat="1" ht="10.5" customHeight="1" thickBot="1">
      <c r="A10" s="301">
        <v>1</v>
      </c>
      <c r="B10" s="302">
        <v>2</v>
      </c>
      <c r="C10" s="302">
        <v>3</v>
      </c>
      <c r="D10" s="301">
        <v>4</v>
      </c>
      <c r="E10" s="302">
        <v>5</v>
      </c>
      <c r="F10" s="302">
        <v>6</v>
      </c>
      <c r="G10" s="301">
        <v>7</v>
      </c>
      <c r="H10" s="302">
        <v>8</v>
      </c>
      <c r="I10" s="302">
        <v>9</v>
      </c>
      <c r="J10" s="301">
        <v>10</v>
      </c>
      <c r="K10" s="302">
        <v>11</v>
      </c>
      <c r="L10" s="302">
        <v>12</v>
      </c>
      <c r="M10" s="301">
        <v>13</v>
      </c>
      <c r="N10" s="302">
        <v>14</v>
      </c>
      <c r="O10" s="329">
        <v>15</v>
      </c>
    </row>
    <row r="11" spans="1:15" s="8" customFormat="1" ht="12.75">
      <c r="A11" s="27" t="s">
        <v>32</v>
      </c>
      <c r="B11" s="28"/>
      <c r="C11" s="28"/>
      <c r="D11" s="29" t="s">
        <v>33</v>
      </c>
      <c r="E11" s="37">
        <f>E12</f>
        <v>785000</v>
      </c>
      <c r="F11" s="37">
        <f>F12</f>
        <v>10000</v>
      </c>
      <c r="G11" s="37">
        <f>G12</f>
        <v>60000</v>
      </c>
      <c r="H11" s="37">
        <f>H12</f>
        <v>735000</v>
      </c>
      <c r="I11" s="37">
        <f>I12</f>
        <v>735000</v>
      </c>
      <c r="J11" s="37"/>
      <c r="K11" s="37"/>
      <c r="L11" s="37"/>
      <c r="M11" s="37"/>
      <c r="N11" s="37"/>
      <c r="O11" s="44">
        <f>O12</f>
        <v>0</v>
      </c>
    </row>
    <row r="12" spans="1:15" s="8" customFormat="1" ht="17.25" customHeight="1">
      <c r="A12" s="359"/>
      <c r="B12" s="20" t="s">
        <v>34</v>
      </c>
      <c r="C12" s="20"/>
      <c r="D12" s="19" t="s">
        <v>88</v>
      </c>
      <c r="E12" s="33">
        <f>SUM(E13:E14)</f>
        <v>785000</v>
      </c>
      <c r="F12" s="33">
        <f>SUM(F13:F14)</f>
        <v>10000</v>
      </c>
      <c r="G12" s="33">
        <f>SUM(G13:G14)</f>
        <v>60000</v>
      </c>
      <c r="H12" s="33">
        <f>SUM(H13:H14)</f>
        <v>735000</v>
      </c>
      <c r="I12" s="33">
        <f>SUM(I13:I14)</f>
        <v>735000</v>
      </c>
      <c r="J12" s="33"/>
      <c r="K12" s="33"/>
      <c r="L12" s="33"/>
      <c r="M12" s="33"/>
      <c r="N12" s="33"/>
      <c r="O12" s="36">
        <f>SUM(O13:O13)</f>
        <v>0</v>
      </c>
    </row>
    <row r="13" spans="1:15" s="8" customFormat="1" ht="12.75">
      <c r="A13" s="359"/>
      <c r="B13" s="357"/>
      <c r="C13" s="20" t="s">
        <v>82</v>
      </c>
      <c r="D13" s="19" t="s">
        <v>83</v>
      </c>
      <c r="E13" s="33">
        <v>285000</v>
      </c>
      <c r="F13" s="33">
        <v>10000</v>
      </c>
      <c r="G13" s="33"/>
      <c r="H13" s="33">
        <f>E13+F13-G13</f>
        <v>295000</v>
      </c>
      <c r="I13" s="33">
        <f>H13</f>
        <v>295000</v>
      </c>
      <c r="J13" s="33"/>
      <c r="K13" s="33"/>
      <c r="L13" s="33"/>
      <c r="M13" s="33"/>
      <c r="N13" s="33"/>
      <c r="O13" s="36"/>
    </row>
    <row r="14" spans="1:15" s="8" customFormat="1" ht="26.25" thickBot="1">
      <c r="A14" s="360"/>
      <c r="B14" s="358"/>
      <c r="C14" s="25" t="s">
        <v>341</v>
      </c>
      <c r="D14" s="278" t="s">
        <v>342</v>
      </c>
      <c r="E14" s="42">
        <v>500000</v>
      </c>
      <c r="F14" s="42"/>
      <c r="G14" s="42">
        <v>60000</v>
      </c>
      <c r="H14" s="42">
        <f>E14+F14-G14</f>
        <v>440000</v>
      </c>
      <c r="I14" s="42">
        <f>H14</f>
        <v>440000</v>
      </c>
      <c r="J14" s="42"/>
      <c r="K14" s="42"/>
      <c r="L14" s="42"/>
      <c r="M14" s="42"/>
      <c r="N14" s="42"/>
      <c r="O14" s="43"/>
    </row>
    <row r="15" spans="1:15" s="8" customFormat="1" ht="12.75">
      <c r="A15" s="27" t="s">
        <v>35</v>
      </c>
      <c r="B15" s="30"/>
      <c r="C15" s="30"/>
      <c r="D15" s="29" t="s">
        <v>36</v>
      </c>
      <c r="E15" s="37">
        <f>E16</f>
        <v>100000</v>
      </c>
      <c r="F15" s="37">
        <f>F16</f>
        <v>60000</v>
      </c>
      <c r="G15" s="37"/>
      <c r="H15" s="37">
        <f>H16</f>
        <v>160000</v>
      </c>
      <c r="I15" s="37"/>
      <c r="J15" s="37"/>
      <c r="K15" s="37"/>
      <c r="L15" s="37"/>
      <c r="M15" s="37"/>
      <c r="N15" s="37"/>
      <c r="O15" s="44">
        <f>O16</f>
        <v>160000</v>
      </c>
    </row>
    <row r="16" spans="1:15" s="8" customFormat="1" ht="29.25" customHeight="1">
      <c r="A16" s="359"/>
      <c r="B16" s="20" t="s">
        <v>37</v>
      </c>
      <c r="C16" s="20"/>
      <c r="D16" s="19" t="s">
        <v>38</v>
      </c>
      <c r="E16" s="33">
        <f>SUM(E17:E17)</f>
        <v>100000</v>
      </c>
      <c r="F16" s="33">
        <f>SUM(F17:F17)</f>
        <v>60000</v>
      </c>
      <c r="G16" s="33"/>
      <c r="H16" s="33">
        <f>SUM(H17:H17)</f>
        <v>160000</v>
      </c>
      <c r="I16" s="33"/>
      <c r="J16" s="33"/>
      <c r="K16" s="33"/>
      <c r="L16" s="33"/>
      <c r="M16" s="33"/>
      <c r="N16" s="33"/>
      <c r="O16" s="36">
        <f>SUM(O17:O17)</f>
        <v>160000</v>
      </c>
    </row>
    <row r="17" spans="1:15" s="8" customFormat="1" ht="26.25" thickBot="1">
      <c r="A17" s="360"/>
      <c r="B17" s="25"/>
      <c r="C17" s="25" t="s">
        <v>80</v>
      </c>
      <c r="D17" s="278" t="s">
        <v>81</v>
      </c>
      <c r="E17" s="42">
        <v>100000</v>
      </c>
      <c r="F17" s="42">
        <v>60000</v>
      </c>
      <c r="G17" s="42"/>
      <c r="H17" s="42">
        <f>E17+F17-G17</f>
        <v>160000</v>
      </c>
      <c r="I17" s="42"/>
      <c r="J17" s="42"/>
      <c r="K17" s="42"/>
      <c r="L17" s="42"/>
      <c r="M17" s="42"/>
      <c r="N17" s="42"/>
      <c r="O17" s="43">
        <f>H17</f>
        <v>160000</v>
      </c>
    </row>
    <row r="18" spans="1:15" s="8" customFormat="1" ht="12.75">
      <c r="A18" s="27" t="s">
        <v>39</v>
      </c>
      <c r="B18" s="30"/>
      <c r="C18" s="30"/>
      <c r="D18" s="29" t="s">
        <v>40</v>
      </c>
      <c r="E18" s="37">
        <f aca="true" t="shared" si="0" ref="E18:K18">E19</f>
        <v>5600</v>
      </c>
      <c r="F18" s="37">
        <f t="shared" si="0"/>
        <v>786</v>
      </c>
      <c r="G18" s="37">
        <f t="shared" si="0"/>
        <v>786</v>
      </c>
      <c r="H18" s="37">
        <f t="shared" si="0"/>
        <v>5600</v>
      </c>
      <c r="I18" s="37">
        <f t="shared" si="0"/>
        <v>5600</v>
      </c>
      <c r="J18" s="37">
        <f t="shared" si="0"/>
        <v>4814</v>
      </c>
      <c r="K18" s="37">
        <f t="shared" si="0"/>
        <v>786</v>
      </c>
      <c r="L18" s="37"/>
      <c r="M18" s="37"/>
      <c r="N18" s="37"/>
      <c r="O18" s="44"/>
    </row>
    <row r="19" spans="1:15" s="8" customFormat="1" ht="12.75">
      <c r="A19" s="359"/>
      <c r="B19" s="23" t="s">
        <v>385</v>
      </c>
      <c r="C19" s="20"/>
      <c r="D19" s="236" t="s">
        <v>386</v>
      </c>
      <c r="E19" s="33">
        <f aca="true" t="shared" si="1" ref="E19:K19">SUM(E20:E22)</f>
        <v>5600</v>
      </c>
      <c r="F19" s="33">
        <f t="shared" si="1"/>
        <v>786</v>
      </c>
      <c r="G19" s="33">
        <f t="shared" si="1"/>
        <v>786</v>
      </c>
      <c r="H19" s="33">
        <f t="shared" si="1"/>
        <v>5600</v>
      </c>
      <c r="I19" s="33">
        <f t="shared" si="1"/>
        <v>5600</v>
      </c>
      <c r="J19" s="33">
        <f t="shared" si="1"/>
        <v>4814</v>
      </c>
      <c r="K19" s="33">
        <f t="shared" si="1"/>
        <v>786</v>
      </c>
      <c r="L19" s="33"/>
      <c r="M19" s="33"/>
      <c r="N19" s="33"/>
      <c r="O19" s="36"/>
    </row>
    <row r="20" spans="1:15" s="8" customFormat="1" ht="12.75">
      <c r="A20" s="341"/>
      <c r="B20" s="361"/>
      <c r="C20" s="20" t="s">
        <v>288</v>
      </c>
      <c r="D20" s="236" t="s">
        <v>289</v>
      </c>
      <c r="E20" s="34">
        <v>0</v>
      </c>
      <c r="F20" s="34">
        <v>752</v>
      </c>
      <c r="G20" s="34"/>
      <c r="H20" s="34">
        <f>E20+F20-G20</f>
        <v>752</v>
      </c>
      <c r="I20" s="34">
        <f>H20</f>
        <v>752</v>
      </c>
      <c r="J20" s="34"/>
      <c r="K20" s="34">
        <f>I20</f>
        <v>752</v>
      </c>
      <c r="L20" s="34"/>
      <c r="M20" s="34"/>
      <c r="N20" s="34"/>
      <c r="O20" s="35"/>
    </row>
    <row r="21" spans="1:15" s="8" customFormat="1" ht="12.75">
      <c r="A21" s="341"/>
      <c r="B21" s="342"/>
      <c r="C21" s="21" t="s">
        <v>339</v>
      </c>
      <c r="D21" s="277" t="s">
        <v>340</v>
      </c>
      <c r="E21" s="34">
        <v>0</v>
      </c>
      <c r="F21" s="34">
        <v>34</v>
      </c>
      <c r="G21" s="34"/>
      <c r="H21" s="34">
        <f>E21+F21-G21</f>
        <v>34</v>
      </c>
      <c r="I21" s="34">
        <f>H21</f>
        <v>34</v>
      </c>
      <c r="J21" s="34"/>
      <c r="K21" s="34">
        <f>I21</f>
        <v>34</v>
      </c>
      <c r="L21" s="34"/>
      <c r="M21" s="34"/>
      <c r="N21" s="34"/>
      <c r="O21" s="35"/>
    </row>
    <row r="22" spans="1:15" s="8" customFormat="1" ht="13.5" thickBot="1">
      <c r="A22" s="341"/>
      <c r="B22" s="362"/>
      <c r="C22" s="20" t="s">
        <v>91</v>
      </c>
      <c r="D22" s="236" t="s">
        <v>92</v>
      </c>
      <c r="E22" s="34">
        <v>5600</v>
      </c>
      <c r="F22" s="34"/>
      <c r="G22" s="34">
        <v>786</v>
      </c>
      <c r="H22" s="34">
        <f>E22+F22-G22</f>
        <v>4814</v>
      </c>
      <c r="I22" s="34">
        <f>H22</f>
        <v>4814</v>
      </c>
      <c r="J22" s="34">
        <f>I22</f>
        <v>4814</v>
      </c>
      <c r="K22" s="34"/>
      <c r="L22" s="34"/>
      <c r="M22" s="34"/>
      <c r="N22" s="34"/>
      <c r="O22" s="35"/>
    </row>
    <row r="23" spans="1:15" s="8" customFormat="1" ht="12.75">
      <c r="A23" s="292" t="s">
        <v>41</v>
      </c>
      <c r="B23" s="293"/>
      <c r="C23" s="293"/>
      <c r="D23" s="294" t="s">
        <v>42</v>
      </c>
      <c r="E23" s="295">
        <f aca="true" t="shared" si="2" ref="E23:K23">E24+E27+E33</f>
        <v>252467</v>
      </c>
      <c r="F23" s="295">
        <f t="shared" si="2"/>
        <v>15000</v>
      </c>
      <c r="G23" s="295">
        <f t="shared" si="2"/>
        <v>13000</v>
      </c>
      <c r="H23" s="295">
        <f t="shared" si="2"/>
        <v>254467</v>
      </c>
      <c r="I23" s="295">
        <f t="shared" si="2"/>
        <v>254467</v>
      </c>
      <c r="J23" s="295">
        <f t="shared" si="2"/>
        <v>16120</v>
      </c>
      <c r="K23" s="295">
        <f t="shared" si="2"/>
        <v>1000</v>
      </c>
      <c r="L23" s="296"/>
      <c r="M23" s="296"/>
      <c r="N23" s="296"/>
      <c r="O23" s="297"/>
    </row>
    <row r="24" spans="1:15" s="8" customFormat="1" ht="12.75">
      <c r="A24" s="359"/>
      <c r="B24" s="20" t="s">
        <v>44</v>
      </c>
      <c r="C24" s="20"/>
      <c r="D24" s="19" t="s">
        <v>45</v>
      </c>
      <c r="E24" s="33">
        <f>SUM(E25:E26)</f>
        <v>35300</v>
      </c>
      <c r="F24" s="33">
        <f>SUM(F25:F26)</f>
        <v>2000</v>
      </c>
      <c r="G24" s="33">
        <f>SUM(G25:G26)</f>
        <v>2000</v>
      </c>
      <c r="H24" s="33">
        <f>SUM(H25:H26)</f>
        <v>35300</v>
      </c>
      <c r="I24" s="33">
        <f>SUM(I25:I26)</f>
        <v>35300</v>
      </c>
      <c r="J24" s="33"/>
      <c r="K24" s="33"/>
      <c r="L24" s="33"/>
      <c r="M24" s="33"/>
      <c r="N24" s="33"/>
      <c r="O24" s="36"/>
    </row>
    <row r="25" spans="1:15" s="8" customFormat="1" ht="12.75">
      <c r="A25" s="359"/>
      <c r="B25" s="357"/>
      <c r="C25" s="20" t="s">
        <v>95</v>
      </c>
      <c r="D25" s="19" t="s">
        <v>98</v>
      </c>
      <c r="E25" s="33">
        <v>29300</v>
      </c>
      <c r="F25" s="33">
        <v>2000</v>
      </c>
      <c r="G25" s="33"/>
      <c r="H25" s="33">
        <f>E25+F25-G25</f>
        <v>31300</v>
      </c>
      <c r="I25" s="33">
        <f>H25</f>
        <v>31300</v>
      </c>
      <c r="J25" s="33"/>
      <c r="K25" s="33"/>
      <c r="L25" s="33"/>
      <c r="M25" s="33"/>
      <c r="N25" s="33"/>
      <c r="O25" s="36"/>
    </row>
    <row r="26" spans="1:15" s="8" customFormat="1" ht="12.75">
      <c r="A26" s="359"/>
      <c r="B26" s="357"/>
      <c r="C26" s="20" t="s">
        <v>343</v>
      </c>
      <c r="D26" s="236" t="s">
        <v>344</v>
      </c>
      <c r="E26" s="33">
        <v>6000</v>
      </c>
      <c r="F26" s="33"/>
      <c r="G26" s="33">
        <v>2000</v>
      </c>
      <c r="H26" s="33">
        <f>E26+F26-G26</f>
        <v>4000</v>
      </c>
      <c r="I26" s="33">
        <f>H26</f>
        <v>4000</v>
      </c>
      <c r="J26" s="33"/>
      <c r="K26" s="33"/>
      <c r="L26" s="33"/>
      <c r="M26" s="33"/>
      <c r="N26" s="33"/>
      <c r="O26" s="36"/>
    </row>
    <row r="27" spans="1:15" s="8" customFormat="1" ht="25.5">
      <c r="A27" s="359"/>
      <c r="B27" s="20" t="s">
        <v>345</v>
      </c>
      <c r="C27" s="20"/>
      <c r="D27" s="236" t="s">
        <v>346</v>
      </c>
      <c r="E27" s="33">
        <f aca="true" t="shared" si="3" ref="E27:K27">SUM(E28:E32)</f>
        <v>130000</v>
      </c>
      <c r="F27" s="33">
        <f t="shared" si="3"/>
        <v>11000</v>
      </c>
      <c r="G27" s="33">
        <f t="shared" si="3"/>
        <v>11000</v>
      </c>
      <c r="H27" s="33">
        <f t="shared" si="3"/>
        <v>130000</v>
      </c>
      <c r="I27" s="33">
        <f t="shared" si="3"/>
        <v>130000</v>
      </c>
      <c r="J27" s="33">
        <f t="shared" si="3"/>
        <v>14000</v>
      </c>
      <c r="K27" s="33">
        <f t="shared" si="3"/>
        <v>1000</v>
      </c>
      <c r="L27" s="33"/>
      <c r="M27" s="33"/>
      <c r="N27" s="33"/>
      <c r="O27" s="36"/>
    </row>
    <row r="28" spans="1:15" s="8" customFormat="1" ht="12.75">
      <c r="A28" s="359"/>
      <c r="B28" s="361"/>
      <c r="C28" s="20" t="s">
        <v>288</v>
      </c>
      <c r="D28" s="236" t="s">
        <v>289</v>
      </c>
      <c r="E28" s="33">
        <v>0</v>
      </c>
      <c r="F28" s="33">
        <v>900</v>
      </c>
      <c r="G28" s="33"/>
      <c r="H28" s="33">
        <f>E28+F28-G28</f>
        <v>900</v>
      </c>
      <c r="I28" s="33">
        <f>H28</f>
        <v>900</v>
      </c>
      <c r="J28" s="33"/>
      <c r="K28" s="33">
        <f>I28</f>
        <v>900</v>
      </c>
      <c r="L28" s="33"/>
      <c r="M28" s="33"/>
      <c r="N28" s="33"/>
      <c r="O28" s="36"/>
    </row>
    <row r="29" spans="1:15" s="8" customFormat="1" ht="12.75">
      <c r="A29" s="359"/>
      <c r="B29" s="342"/>
      <c r="C29" s="20" t="s">
        <v>339</v>
      </c>
      <c r="D29" s="236" t="s">
        <v>340</v>
      </c>
      <c r="E29" s="33">
        <v>0</v>
      </c>
      <c r="F29" s="33">
        <v>100</v>
      </c>
      <c r="G29" s="33"/>
      <c r="H29" s="33">
        <f>E29+F29-G29</f>
        <v>100</v>
      </c>
      <c r="I29" s="33">
        <f>H29</f>
        <v>100</v>
      </c>
      <c r="J29" s="33"/>
      <c r="K29" s="33">
        <f>I29</f>
        <v>100</v>
      </c>
      <c r="L29" s="33"/>
      <c r="M29" s="33"/>
      <c r="N29" s="33"/>
      <c r="O29" s="36"/>
    </row>
    <row r="30" spans="1:15" s="8" customFormat="1" ht="12.75">
      <c r="A30" s="359"/>
      <c r="B30" s="342"/>
      <c r="C30" s="20" t="s">
        <v>91</v>
      </c>
      <c r="D30" s="236" t="s">
        <v>92</v>
      </c>
      <c r="E30" s="33">
        <v>15000</v>
      </c>
      <c r="F30" s="33"/>
      <c r="G30" s="33">
        <v>1000</v>
      </c>
      <c r="H30" s="33">
        <f>E30+F30-G30</f>
        <v>14000</v>
      </c>
      <c r="I30" s="33">
        <f>H30</f>
        <v>14000</v>
      </c>
      <c r="J30" s="33">
        <f>I30</f>
        <v>14000</v>
      </c>
      <c r="K30" s="33"/>
      <c r="L30" s="33"/>
      <c r="M30" s="33"/>
      <c r="N30" s="33"/>
      <c r="O30" s="36"/>
    </row>
    <row r="31" spans="1:15" s="8" customFormat="1" ht="12.75">
      <c r="A31" s="359"/>
      <c r="B31" s="342"/>
      <c r="C31" s="20" t="s">
        <v>84</v>
      </c>
      <c r="D31" s="236" t="s">
        <v>85</v>
      </c>
      <c r="E31" s="33">
        <v>65000</v>
      </c>
      <c r="F31" s="33">
        <v>10000</v>
      </c>
      <c r="G31" s="33"/>
      <c r="H31" s="33">
        <f>E31+F31-G31</f>
        <v>75000</v>
      </c>
      <c r="I31" s="33">
        <f>H31</f>
        <v>75000</v>
      </c>
      <c r="J31" s="33"/>
      <c r="K31" s="33"/>
      <c r="L31" s="33"/>
      <c r="M31" s="33"/>
      <c r="N31" s="33"/>
      <c r="O31" s="36"/>
    </row>
    <row r="32" spans="1:15" s="8" customFormat="1" ht="12.75">
      <c r="A32" s="359"/>
      <c r="B32" s="343"/>
      <c r="C32" s="20" t="s">
        <v>82</v>
      </c>
      <c r="D32" s="236" t="s">
        <v>83</v>
      </c>
      <c r="E32" s="33">
        <v>50000</v>
      </c>
      <c r="F32" s="33"/>
      <c r="G32" s="33">
        <v>10000</v>
      </c>
      <c r="H32" s="33">
        <f>E32+F32-G32</f>
        <v>40000</v>
      </c>
      <c r="I32" s="33">
        <f>H32</f>
        <v>40000</v>
      </c>
      <c r="J32" s="33"/>
      <c r="K32" s="33"/>
      <c r="L32" s="33"/>
      <c r="M32" s="33"/>
      <c r="N32" s="33"/>
      <c r="O32" s="36"/>
    </row>
    <row r="33" spans="1:15" s="8" customFormat="1" ht="12.75">
      <c r="A33" s="359"/>
      <c r="B33" s="20" t="s">
        <v>46</v>
      </c>
      <c r="C33" s="20"/>
      <c r="D33" s="19" t="s">
        <v>31</v>
      </c>
      <c r="E33" s="33">
        <f aca="true" t="shared" si="4" ref="E33:J33">SUM(E34:E36)</f>
        <v>87167</v>
      </c>
      <c r="F33" s="33">
        <f t="shared" si="4"/>
        <v>2000</v>
      </c>
      <c r="G33" s="33">
        <f t="shared" si="4"/>
        <v>0</v>
      </c>
      <c r="H33" s="33">
        <f t="shared" si="4"/>
        <v>89167</v>
      </c>
      <c r="I33" s="33">
        <f t="shared" si="4"/>
        <v>89167</v>
      </c>
      <c r="J33" s="33">
        <f t="shared" si="4"/>
        <v>2120</v>
      </c>
      <c r="K33" s="33"/>
      <c r="L33" s="33"/>
      <c r="M33" s="33"/>
      <c r="N33" s="33"/>
      <c r="O33" s="36"/>
    </row>
    <row r="34" spans="1:15" s="8" customFormat="1" ht="12.75">
      <c r="A34" s="359"/>
      <c r="B34" s="357"/>
      <c r="C34" s="20" t="s">
        <v>91</v>
      </c>
      <c r="D34" s="19" t="s">
        <v>92</v>
      </c>
      <c r="E34" s="33">
        <v>1820</v>
      </c>
      <c r="F34" s="33">
        <v>300</v>
      </c>
      <c r="G34" s="33"/>
      <c r="H34" s="33">
        <f>E34+F34-G34</f>
        <v>2120</v>
      </c>
      <c r="I34" s="33">
        <f>H34</f>
        <v>2120</v>
      </c>
      <c r="J34" s="33">
        <f>I34</f>
        <v>2120</v>
      </c>
      <c r="K34" s="33"/>
      <c r="L34" s="33"/>
      <c r="M34" s="33"/>
      <c r="N34" s="33"/>
      <c r="O34" s="36"/>
    </row>
    <row r="35" spans="1:15" s="8" customFormat="1" ht="12.75">
      <c r="A35" s="359"/>
      <c r="B35" s="357"/>
      <c r="C35" s="20" t="s">
        <v>84</v>
      </c>
      <c r="D35" s="19" t="s">
        <v>85</v>
      </c>
      <c r="E35" s="33">
        <v>46332</v>
      </c>
      <c r="F35" s="33">
        <v>1500</v>
      </c>
      <c r="G35" s="33"/>
      <c r="H35" s="33">
        <f>E35+F35-G35</f>
        <v>47832</v>
      </c>
      <c r="I35" s="33">
        <f>H35</f>
        <v>47832</v>
      </c>
      <c r="J35" s="33"/>
      <c r="K35" s="33"/>
      <c r="L35" s="33"/>
      <c r="M35" s="33"/>
      <c r="N35" s="33"/>
      <c r="O35" s="36"/>
    </row>
    <row r="36" spans="1:15" s="8" customFormat="1" ht="13.5" thickBot="1">
      <c r="A36" s="360"/>
      <c r="B36" s="358"/>
      <c r="C36" s="25" t="s">
        <v>82</v>
      </c>
      <c r="D36" s="26" t="s">
        <v>83</v>
      </c>
      <c r="E36" s="42">
        <v>39015</v>
      </c>
      <c r="F36" s="42">
        <v>200</v>
      </c>
      <c r="G36" s="42"/>
      <c r="H36" s="42">
        <f>E36+F36-G36</f>
        <v>39215</v>
      </c>
      <c r="I36" s="42">
        <f>H36</f>
        <v>39215</v>
      </c>
      <c r="J36" s="42"/>
      <c r="K36" s="42"/>
      <c r="L36" s="42"/>
      <c r="M36" s="42"/>
      <c r="N36" s="42"/>
      <c r="O36" s="43"/>
    </row>
    <row r="37" spans="1:15" s="8" customFormat="1" ht="25.5">
      <c r="A37" s="287" t="s">
        <v>47</v>
      </c>
      <c r="B37" s="283"/>
      <c r="C37" s="283"/>
      <c r="D37" s="288" t="s">
        <v>48</v>
      </c>
      <c r="E37" s="289">
        <f aca="true" t="shared" si="5" ref="E37:J37">E38</f>
        <v>38200</v>
      </c>
      <c r="F37" s="289">
        <f t="shared" si="5"/>
        <v>2000</v>
      </c>
      <c r="G37" s="289">
        <f t="shared" si="5"/>
        <v>2000</v>
      </c>
      <c r="H37" s="289">
        <f t="shared" si="5"/>
        <v>38200</v>
      </c>
      <c r="I37" s="289">
        <f t="shared" si="5"/>
        <v>38200</v>
      </c>
      <c r="J37" s="289">
        <f t="shared" si="5"/>
        <v>22200</v>
      </c>
      <c r="K37" s="289"/>
      <c r="L37" s="40"/>
      <c r="M37" s="40"/>
      <c r="N37" s="40"/>
      <c r="O37" s="41"/>
    </row>
    <row r="38" spans="1:15" s="8" customFormat="1" ht="12.75">
      <c r="A38" s="359"/>
      <c r="B38" s="20" t="s">
        <v>103</v>
      </c>
      <c r="C38" s="20"/>
      <c r="D38" s="19" t="s">
        <v>104</v>
      </c>
      <c r="E38" s="33">
        <f aca="true" t="shared" si="6" ref="E38:J38">SUM(E39:E40)</f>
        <v>38200</v>
      </c>
      <c r="F38" s="33">
        <f t="shared" si="6"/>
        <v>2000</v>
      </c>
      <c r="G38" s="33">
        <f t="shared" si="6"/>
        <v>2000</v>
      </c>
      <c r="H38" s="33">
        <f t="shared" si="6"/>
        <v>38200</v>
      </c>
      <c r="I38" s="33">
        <f t="shared" si="6"/>
        <v>38200</v>
      </c>
      <c r="J38" s="33">
        <f t="shared" si="6"/>
        <v>22200</v>
      </c>
      <c r="K38" s="33"/>
      <c r="L38" s="33"/>
      <c r="M38" s="33"/>
      <c r="N38" s="33"/>
      <c r="O38" s="36"/>
    </row>
    <row r="39" spans="1:15" s="8" customFormat="1" ht="25.5">
      <c r="A39" s="359"/>
      <c r="B39" s="361"/>
      <c r="C39" s="20" t="s">
        <v>93</v>
      </c>
      <c r="D39" s="236" t="s">
        <v>94</v>
      </c>
      <c r="E39" s="33">
        <v>18000</v>
      </c>
      <c r="F39" s="33"/>
      <c r="G39" s="33">
        <v>2000</v>
      </c>
      <c r="H39" s="33">
        <f>E39+F39-G39</f>
        <v>16000</v>
      </c>
      <c r="I39" s="33">
        <f>H39</f>
        <v>16000</v>
      </c>
      <c r="J39" s="33"/>
      <c r="K39" s="33"/>
      <c r="L39" s="33"/>
      <c r="M39" s="33"/>
      <c r="N39" s="33"/>
      <c r="O39" s="36"/>
    </row>
    <row r="40" spans="1:15" s="8" customFormat="1" ht="13.5" thickBot="1">
      <c r="A40" s="360"/>
      <c r="B40" s="362"/>
      <c r="C40" s="25" t="s">
        <v>91</v>
      </c>
      <c r="D40" s="26" t="s">
        <v>92</v>
      </c>
      <c r="E40" s="42">
        <v>20200</v>
      </c>
      <c r="F40" s="42">
        <v>2000</v>
      </c>
      <c r="G40" s="42"/>
      <c r="H40" s="42">
        <f>E40+F40-G40</f>
        <v>22200</v>
      </c>
      <c r="I40" s="42">
        <f>H40</f>
        <v>22200</v>
      </c>
      <c r="J40" s="42">
        <f>I40</f>
        <v>22200</v>
      </c>
      <c r="K40" s="42"/>
      <c r="L40" s="42"/>
      <c r="M40" s="42"/>
      <c r="N40" s="42"/>
      <c r="O40" s="43"/>
    </row>
    <row r="41" spans="1:15" s="8" customFormat="1" ht="60" customHeight="1" thickBot="1">
      <c r="A41" s="298"/>
      <c r="B41" s="298"/>
      <c r="C41" s="298"/>
      <c r="D41" s="309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</row>
    <row r="42" spans="1:15" s="8" customFormat="1" ht="13.5" thickBot="1">
      <c r="A42" s="301">
        <v>1</v>
      </c>
      <c r="B42" s="302">
        <v>2</v>
      </c>
      <c r="C42" s="302">
        <v>3</v>
      </c>
      <c r="D42" s="301">
        <v>4</v>
      </c>
      <c r="E42" s="302">
        <v>5</v>
      </c>
      <c r="F42" s="302">
        <v>6</v>
      </c>
      <c r="G42" s="301">
        <v>7</v>
      </c>
      <c r="H42" s="302">
        <v>8</v>
      </c>
      <c r="I42" s="302">
        <v>9</v>
      </c>
      <c r="J42" s="301">
        <v>10</v>
      </c>
      <c r="K42" s="302">
        <v>11</v>
      </c>
      <c r="L42" s="302">
        <v>12</v>
      </c>
      <c r="M42" s="301">
        <v>13</v>
      </c>
      <c r="N42" s="302">
        <v>14</v>
      </c>
      <c r="O42" s="302">
        <v>15</v>
      </c>
    </row>
    <row r="43" spans="1:15" s="8" customFormat="1" ht="89.25">
      <c r="A43" s="287" t="s">
        <v>347</v>
      </c>
      <c r="B43" s="283"/>
      <c r="C43" s="283"/>
      <c r="D43" s="308" t="s">
        <v>348</v>
      </c>
      <c r="E43" s="289">
        <f>E44</f>
        <v>24000</v>
      </c>
      <c r="F43" s="289">
        <f>F44</f>
        <v>4700</v>
      </c>
      <c r="G43" s="289">
        <f>G44</f>
        <v>4700</v>
      </c>
      <c r="H43" s="289">
        <f>H44</f>
        <v>24000</v>
      </c>
      <c r="I43" s="289">
        <f>I44</f>
        <v>24000</v>
      </c>
      <c r="J43" s="289"/>
      <c r="K43" s="289">
        <f>K44</f>
        <v>4700</v>
      </c>
      <c r="L43" s="40"/>
      <c r="M43" s="40"/>
      <c r="N43" s="40"/>
      <c r="O43" s="41"/>
    </row>
    <row r="44" spans="1:15" s="8" customFormat="1" ht="38.25">
      <c r="A44" s="359"/>
      <c r="B44" s="20" t="s">
        <v>349</v>
      </c>
      <c r="C44" s="20"/>
      <c r="D44" s="236" t="s">
        <v>350</v>
      </c>
      <c r="E44" s="33">
        <f>SUM(E45:E47)</f>
        <v>24000</v>
      </c>
      <c r="F44" s="33">
        <f>SUM(F45:F47)</f>
        <v>4700</v>
      </c>
      <c r="G44" s="33">
        <f>SUM(G45:G47)</f>
        <v>4700</v>
      </c>
      <c r="H44" s="33">
        <f>SUM(H45:H47)</f>
        <v>24000</v>
      </c>
      <c r="I44" s="33">
        <f>SUM(I45:I47)</f>
        <v>24000</v>
      </c>
      <c r="J44" s="33"/>
      <c r="K44" s="33">
        <f>SUM(K45:K47)</f>
        <v>4700</v>
      </c>
      <c r="L44" s="33"/>
      <c r="M44" s="33"/>
      <c r="N44" s="33"/>
      <c r="O44" s="36"/>
    </row>
    <row r="45" spans="1:15" s="8" customFormat="1" ht="12.75">
      <c r="A45" s="359"/>
      <c r="B45" s="357"/>
      <c r="C45" s="20" t="s">
        <v>288</v>
      </c>
      <c r="D45" s="236" t="s">
        <v>289</v>
      </c>
      <c r="E45" s="33">
        <v>0</v>
      </c>
      <c r="F45" s="33">
        <v>4500</v>
      </c>
      <c r="G45" s="33"/>
      <c r="H45" s="33">
        <f>E45+F45-G45</f>
        <v>4500</v>
      </c>
      <c r="I45" s="33">
        <f>H45</f>
        <v>4500</v>
      </c>
      <c r="J45" s="33"/>
      <c r="K45" s="33">
        <f>I45</f>
        <v>4500</v>
      </c>
      <c r="L45" s="33"/>
      <c r="M45" s="33"/>
      <c r="N45" s="33"/>
      <c r="O45" s="36"/>
    </row>
    <row r="46" spans="1:15" s="8" customFormat="1" ht="12.75">
      <c r="A46" s="359"/>
      <c r="B46" s="357"/>
      <c r="C46" s="20" t="s">
        <v>339</v>
      </c>
      <c r="D46" s="236" t="s">
        <v>340</v>
      </c>
      <c r="E46" s="33">
        <v>0</v>
      </c>
      <c r="F46" s="33">
        <v>200</v>
      </c>
      <c r="G46" s="33"/>
      <c r="H46" s="33">
        <f>E46+F46-G46</f>
        <v>200</v>
      </c>
      <c r="I46" s="33">
        <f>H46</f>
        <v>200</v>
      </c>
      <c r="J46" s="33"/>
      <c r="K46" s="33">
        <f>I46</f>
        <v>200</v>
      </c>
      <c r="L46" s="33"/>
      <c r="M46" s="33"/>
      <c r="N46" s="33"/>
      <c r="O46" s="36"/>
    </row>
    <row r="47" spans="1:15" s="8" customFormat="1" ht="13.5" thickBot="1">
      <c r="A47" s="360"/>
      <c r="B47" s="358"/>
      <c r="C47" s="25" t="s">
        <v>82</v>
      </c>
      <c r="D47" s="278" t="s">
        <v>83</v>
      </c>
      <c r="E47" s="42">
        <v>24000</v>
      </c>
      <c r="F47" s="42"/>
      <c r="G47" s="42">
        <v>4700</v>
      </c>
      <c r="H47" s="42">
        <f>E47+F47-G47</f>
        <v>19300</v>
      </c>
      <c r="I47" s="42">
        <f>H47</f>
        <v>19300</v>
      </c>
      <c r="J47" s="42"/>
      <c r="K47" s="42"/>
      <c r="L47" s="42"/>
      <c r="M47" s="42"/>
      <c r="N47" s="42"/>
      <c r="O47" s="43"/>
    </row>
    <row r="48" spans="1:15" s="8" customFormat="1" ht="17.25" customHeight="1">
      <c r="A48" s="287" t="s">
        <v>282</v>
      </c>
      <c r="B48" s="283"/>
      <c r="C48" s="283"/>
      <c r="D48" s="308" t="s">
        <v>283</v>
      </c>
      <c r="E48" s="289">
        <f aca="true" t="shared" si="7" ref="E48:I49">E49</f>
        <v>13699</v>
      </c>
      <c r="F48" s="289">
        <f t="shared" si="7"/>
        <v>260</v>
      </c>
      <c r="G48" s="289">
        <f t="shared" si="7"/>
        <v>0</v>
      </c>
      <c r="H48" s="289">
        <f t="shared" si="7"/>
        <v>13959</v>
      </c>
      <c r="I48" s="289">
        <f t="shared" si="7"/>
        <v>13959</v>
      </c>
      <c r="J48" s="40"/>
      <c r="K48" s="40"/>
      <c r="L48" s="40"/>
      <c r="M48" s="40"/>
      <c r="N48" s="40"/>
      <c r="O48" s="41"/>
    </row>
    <row r="49" spans="1:15" s="8" customFormat="1" ht="18.75" customHeight="1">
      <c r="A49" s="341"/>
      <c r="B49" s="23" t="s">
        <v>284</v>
      </c>
      <c r="C49" s="20"/>
      <c r="D49" s="236" t="s">
        <v>285</v>
      </c>
      <c r="E49" s="33">
        <f t="shared" si="7"/>
        <v>13699</v>
      </c>
      <c r="F49" s="33">
        <f t="shared" si="7"/>
        <v>260</v>
      </c>
      <c r="G49" s="33">
        <f t="shared" si="7"/>
        <v>0</v>
      </c>
      <c r="H49" s="33">
        <f t="shared" si="7"/>
        <v>13959</v>
      </c>
      <c r="I49" s="33">
        <f t="shared" si="7"/>
        <v>13959</v>
      </c>
      <c r="J49" s="33"/>
      <c r="K49" s="33"/>
      <c r="L49" s="33"/>
      <c r="M49" s="33"/>
      <c r="N49" s="33"/>
      <c r="O49" s="36"/>
    </row>
    <row r="50" spans="1:15" s="8" customFormat="1" ht="18.75" customHeight="1" thickBot="1">
      <c r="A50" s="402"/>
      <c r="B50" s="25"/>
      <c r="C50" s="25" t="s">
        <v>77</v>
      </c>
      <c r="D50" s="278" t="s">
        <v>78</v>
      </c>
      <c r="E50" s="42">
        <v>13699</v>
      </c>
      <c r="F50" s="42">
        <v>260</v>
      </c>
      <c r="G50" s="42"/>
      <c r="H50" s="42">
        <f>E50+F50-G50</f>
        <v>13959</v>
      </c>
      <c r="I50" s="42">
        <f>H50</f>
        <v>13959</v>
      </c>
      <c r="J50" s="42"/>
      <c r="K50" s="42"/>
      <c r="L50" s="42"/>
      <c r="M50" s="42"/>
      <c r="N50" s="42"/>
      <c r="O50" s="43"/>
    </row>
    <row r="51" spans="1:15" s="8" customFormat="1" ht="12.75">
      <c r="A51" s="287" t="s">
        <v>49</v>
      </c>
      <c r="B51" s="24"/>
      <c r="C51" s="24"/>
      <c r="D51" s="288" t="s">
        <v>50</v>
      </c>
      <c r="E51" s="289">
        <f aca="true" t="shared" si="8" ref="E51:J51">E52+E58+E62+E65+E68</f>
        <v>794928</v>
      </c>
      <c r="F51" s="289">
        <f t="shared" si="8"/>
        <v>91185</v>
      </c>
      <c r="G51" s="289">
        <f t="shared" si="8"/>
        <v>19331</v>
      </c>
      <c r="H51" s="289">
        <f t="shared" si="8"/>
        <v>866782</v>
      </c>
      <c r="I51" s="289">
        <f t="shared" si="8"/>
        <v>866782</v>
      </c>
      <c r="J51" s="289">
        <f t="shared" si="8"/>
        <v>348602</v>
      </c>
      <c r="K51" s="40"/>
      <c r="L51" s="40"/>
      <c r="M51" s="40"/>
      <c r="N51" s="40"/>
      <c r="O51" s="41"/>
    </row>
    <row r="52" spans="1:15" s="8" customFormat="1" ht="18" customHeight="1">
      <c r="A52" s="407"/>
      <c r="B52" s="20" t="s">
        <v>51</v>
      </c>
      <c r="C52" s="20"/>
      <c r="D52" s="19" t="s">
        <v>52</v>
      </c>
      <c r="E52" s="33">
        <f>SUM(E53:E57)</f>
        <v>249800</v>
      </c>
      <c r="F52" s="33">
        <f>SUM(F53:F57)</f>
        <v>48200</v>
      </c>
      <c r="G52" s="33">
        <f>SUM(G53:G57)</f>
        <v>7200</v>
      </c>
      <c r="H52" s="33">
        <f>SUM(H53:H57)</f>
        <v>290800</v>
      </c>
      <c r="I52" s="33">
        <f>SUM(I53:I57)</f>
        <v>290800</v>
      </c>
      <c r="J52" s="33"/>
      <c r="K52" s="33"/>
      <c r="L52" s="33"/>
      <c r="M52" s="33"/>
      <c r="N52" s="33"/>
      <c r="O52" s="36"/>
    </row>
    <row r="53" spans="1:15" s="8" customFormat="1" ht="12.75">
      <c r="A53" s="408"/>
      <c r="B53" s="361"/>
      <c r="C53" s="20" t="s">
        <v>84</v>
      </c>
      <c r="D53" s="19" t="s">
        <v>85</v>
      </c>
      <c r="E53" s="33">
        <v>143400</v>
      </c>
      <c r="F53" s="33"/>
      <c r="G53" s="33">
        <v>7200</v>
      </c>
      <c r="H53" s="33">
        <f aca="true" t="shared" si="9" ref="H53:H67">E53+F53-G53</f>
        <v>136200</v>
      </c>
      <c r="I53" s="33">
        <f>H53</f>
        <v>136200</v>
      </c>
      <c r="J53" s="33"/>
      <c r="K53" s="33"/>
      <c r="L53" s="33"/>
      <c r="M53" s="33"/>
      <c r="N53" s="33"/>
      <c r="O53" s="36"/>
    </row>
    <row r="54" spans="1:15" s="8" customFormat="1" ht="12.75">
      <c r="A54" s="408"/>
      <c r="B54" s="342"/>
      <c r="C54" s="20" t="s">
        <v>86</v>
      </c>
      <c r="D54" s="236" t="s">
        <v>87</v>
      </c>
      <c r="E54" s="33">
        <v>35100</v>
      </c>
      <c r="F54" s="33">
        <v>3000</v>
      </c>
      <c r="G54" s="33"/>
      <c r="H54" s="33">
        <f t="shared" si="9"/>
        <v>38100</v>
      </c>
      <c r="I54" s="33">
        <f>H54</f>
        <v>38100</v>
      </c>
      <c r="J54" s="33"/>
      <c r="K54" s="33"/>
      <c r="L54" s="33"/>
      <c r="M54" s="33"/>
      <c r="N54" s="33"/>
      <c r="O54" s="36"/>
    </row>
    <row r="55" spans="1:15" s="8" customFormat="1" ht="12.75">
      <c r="A55" s="408"/>
      <c r="B55" s="342"/>
      <c r="C55" s="20" t="s">
        <v>89</v>
      </c>
      <c r="D55" s="236" t="s">
        <v>90</v>
      </c>
      <c r="E55" s="33">
        <v>24500</v>
      </c>
      <c r="F55" s="33">
        <v>41000</v>
      </c>
      <c r="G55" s="33"/>
      <c r="H55" s="33">
        <f t="shared" si="9"/>
        <v>65500</v>
      </c>
      <c r="I55" s="33">
        <f>H55</f>
        <v>65500</v>
      </c>
      <c r="J55" s="33"/>
      <c r="K55" s="33"/>
      <c r="L55" s="33"/>
      <c r="M55" s="33"/>
      <c r="N55" s="33"/>
      <c r="O55" s="36"/>
    </row>
    <row r="56" spans="1:15" s="8" customFormat="1" ht="12.75">
      <c r="A56" s="408"/>
      <c r="B56" s="342"/>
      <c r="C56" s="20" t="s">
        <v>82</v>
      </c>
      <c r="D56" s="236" t="s">
        <v>83</v>
      </c>
      <c r="E56" s="33">
        <v>42000</v>
      </c>
      <c r="F56" s="33">
        <v>3000</v>
      </c>
      <c r="G56" s="33"/>
      <c r="H56" s="33">
        <f t="shared" si="9"/>
        <v>45000</v>
      </c>
      <c r="I56" s="33">
        <f>H56</f>
        <v>45000</v>
      </c>
      <c r="J56" s="33"/>
      <c r="K56" s="33"/>
      <c r="L56" s="33"/>
      <c r="M56" s="33"/>
      <c r="N56" s="33"/>
      <c r="O56" s="36"/>
    </row>
    <row r="57" spans="1:15" s="8" customFormat="1" ht="12.75">
      <c r="A57" s="408"/>
      <c r="B57" s="342"/>
      <c r="C57" s="21" t="s">
        <v>95</v>
      </c>
      <c r="D57" s="277" t="s">
        <v>98</v>
      </c>
      <c r="E57" s="33">
        <v>4800</v>
      </c>
      <c r="F57" s="33">
        <v>1200</v>
      </c>
      <c r="G57" s="33"/>
      <c r="H57" s="33">
        <f t="shared" si="9"/>
        <v>6000</v>
      </c>
      <c r="I57" s="33">
        <f>H57</f>
        <v>6000</v>
      </c>
      <c r="J57" s="33"/>
      <c r="K57" s="33"/>
      <c r="L57" s="33"/>
      <c r="M57" s="33"/>
      <c r="N57" s="33"/>
      <c r="O57" s="36"/>
    </row>
    <row r="58" spans="1:15" s="8" customFormat="1" ht="12.75">
      <c r="A58" s="408"/>
      <c r="B58" s="20" t="s">
        <v>55</v>
      </c>
      <c r="C58" s="279"/>
      <c r="D58" s="280" t="s">
        <v>330</v>
      </c>
      <c r="E58" s="33">
        <f aca="true" t="shared" si="10" ref="E58:J58">SUM(E59:E61)</f>
        <v>415002</v>
      </c>
      <c r="F58" s="33">
        <f t="shared" si="10"/>
        <v>13000</v>
      </c>
      <c r="G58" s="33">
        <f t="shared" si="10"/>
        <v>4000</v>
      </c>
      <c r="H58" s="33">
        <f t="shared" si="10"/>
        <v>424002</v>
      </c>
      <c r="I58" s="33">
        <f t="shared" si="10"/>
        <v>424002</v>
      </c>
      <c r="J58" s="33">
        <f t="shared" si="10"/>
        <v>348602</v>
      </c>
      <c r="K58" s="33"/>
      <c r="L58" s="33"/>
      <c r="M58" s="33"/>
      <c r="N58" s="33"/>
      <c r="O58" s="36"/>
    </row>
    <row r="59" spans="1:15" s="8" customFormat="1" ht="25.5">
      <c r="A59" s="408"/>
      <c r="B59" s="361"/>
      <c r="C59" s="20" t="s">
        <v>286</v>
      </c>
      <c r="D59" s="236" t="s">
        <v>287</v>
      </c>
      <c r="E59" s="33">
        <v>339602</v>
      </c>
      <c r="F59" s="33">
        <v>9000</v>
      </c>
      <c r="G59" s="33"/>
      <c r="H59" s="33">
        <f t="shared" si="9"/>
        <v>348602</v>
      </c>
      <c r="I59" s="33">
        <f>H59</f>
        <v>348602</v>
      </c>
      <c r="J59" s="33">
        <f>I59</f>
        <v>348602</v>
      </c>
      <c r="K59" s="33"/>
      <c r="L59" s="33"/>
      <c r="M59" s="33"/>
      <c r="N59" s="33"/>
      <c r="O59" s="36"/>
    </row>
    <row r="60" spans="1:15" s="8" customFormat="1" ht="12.75">
      <c r="A60" s="408"/>
      <c r="B60" s="342"/>
      <c r="C60" s="20" t="s">
        <v>84</v>
      </c>
      <c r="D60" s="236" t="s">
        <v>85</v>
      </c>
      <c r="E60" s="33">
        <v>45400</v>
      </c>
      <c r="F60" s="33"/>
      <c r="G60" s="33">
        <v>4000</v>
      </c>
      <c r="H60" s="33">
        <f t="shared" si="9"/>
        <v>41400</v>
      </c>
      <c r="I60" s="33">
        <f>H60</f>
        <v>41400</v>
      </c>
      <c r="J60" s="33"/>
      <c r="K60" s="33"/>
      <c r="L60" s="33"/>
      <c r="M60" s="33"/>
      <c r="N60" s="33"/>
      <c r="O60" s="36"/>
    </row>
    <row r="61" spans="1:15" s="8" customFormat="1" ht="12.75">
      <c r="A61" s="408"/>
      <c r="B61" s="343"/>
      <c r="C61" s="20" t="s">
        <v>89</v>
      </c>
      <c r="D61" s="236" t="s">
        <v>90</v>
      </c>
      <c r="E61" s="33">
        <v>30000</v>
      </c>
      <c r="F61" s="33">
        <v>4000</v>
      </c>
      <c r="G61" s="33"/>
      <c r="H61" s="33">
        <f t="shared" si="9"/>
        <v>34000</v>
      </c>
      <c r="I61" s="33">
        <f>H61</f>
        <v>34000</v>
      </c>
      <c r="J61" s="33"/>
      <c r="K61" s="33"/>
      <c r="L61" s="33"/>
      <c r="M61" s="33"/>
      <c r="N61" s="33"/>
      <c r="O61" s="36"/>
    </row>
    <row r="62" spans="1:15" s="8" customFormat="1" ht="12" customHeight="1">
      <c r="A62" s="408"/>
      <c r="B62" s="20" t="s">
        <v>56</v>
      </c>
      <c r="C62" s="20"/>
      <c r="D62" s="19" t="s">
        <v>57</v>
      </c>
      <c r="E62" s="33">
        <f>SUM(E63:E64)</f>
        <v>49116</v>
      </c>
      <c r="F62" s="33">
        <f>SUM(F63:F64)</f>
        <v>500</v>
      </c>
      <c r="G62" s="33">
        <f>SUM(G63:G64)</f>
        <v>500</v>
      </c>
      <c r="H62" s="33">
        <f>SUM(H63:H64)</f>
        <v>49116</v>
      </c>
      <c r="I62" s="33">
        <f>SUM(I63:I64)</f>
        <v>49116</v>
      </c>
      <c r="J62" s="33"/>
      <c r="K62" s="33"/>
      <c r="L62" s="33"/>
      <c r="M62" s="33"/>
      <c r="N62" s="33"/>
      <c r="O62" s="36"/>
    </row>
    <row r="63" spans="1:15" s="8" customFormat="1" ht="12.75">
      <c r="A63" s="408"/>
      <c r="B63" s="357"/>
      <c r="C63" s="20" t="s">
        <v>82</v>
      </c>
      <c r="D63" s="19" t="s">
        <v>83</v>
      </c>
      <c r="E63" s="33">
        <v>44816</v>
      </c>
      <c r="F63" s="33"/>
      <c r="G63" s="33">
        <v>500</v>
      </c>
      <c r="H63" s="33">
        <f t="shared" si="9"/>
        <v>44316</v>
      </c>
      <c r="I63" s="33">
        <f>H63</f>
        <v>44316</v>
      </c>
      <c r="J63" s="33"/>
      <c r="K63" s="33"/>
      <c r="L63" s="33"/>
      <c r="M63" s="33"/>
      <c r="N63" s="33"/>
      <c r="O63" s="36"/>
    </row>
    <row r="64" spans="1:15" s="8" customFormat="1" ht="38.25">
      <c r="A64" s="408"/>
      <c r="B64" s="357"/>
      <c r="C64" s="20" t="s">
        <v>101</v>
      </c>
      <c r="D64" s="236" t="s">
        <v>102</v>
      </c>
      <c r="E64" s="33">
        <v>4300</v>
      </c>
      <c r="F64" s="33">
        <v>500</v>
      </c>
      <c r="G64" s="33"/>
      <c r="H64" s="33">
        <f t="shared" si="9"/>
        <v>4800</v>
      </c>
      <c r="I64" s="33">
        <f>H64</f>
        <v>4800</v>
      </c>
      <c r="J64" s="33"/>
      <c r="K64" s="33"/>
      <c r="L64" s="33"/>
      <c r="M64" s="33"/>
      <c r="N64" s="33"/>
      <c r="O64" s="36"/>
    </row>
    <row r="65" spans="1:15" s="8" customFormat="1" ht="12.75">
      <c r="A65" s="408"/>
      <c r="B65" s="23" t="s">
        <v>331</v>
      </c>
      <c r="C65" s="20"/>
      <c r="D65" s="236" t="s">
        <v>332</v>
      </c>
      <c r="E65" s="33">
        <f>SUM(E66:E67)</f>
        <v>36000</v>
      </c>
      <c r="F65" s="33"/>
      <c r="G65" s="33">
        <f>SUM(G66:G67)</f>
        <v>6000</v>
      </c>
      <c r="H65" s="33">
        <f>SUM(H66:H67)</f>
        <v>30000</v>
      </c>
      <c r="I65" s="33">
        <f>SUM(I66:I67)</f>
        <v>30000</v>
      </c>
      <c r="J65" s="33"/>
      <c r="K65" s="33"/>
      <c r="L65" s="33"/>
      <c r="M65" s="33"/>
      <c r="N65" s="33"/>
      <c r="O65" s="36"/>
    </row>
    <row r="66" spans="1:15" s="8" customFormat="1" ht="12.75">
      <c r="A66" s="408"/>
      <c r="B66" s="361"/>
      <c r="C66" s="20" t="s">
        <v>84</v>
      </c>
      <c r="D66" s="19" t="s">
        <v>85</v>
      </c>
      <c r="E66" s="33">
        <v>30000</v>
      </c>
      <c r="F66" s="33"/>
      <c r="G66" s="33">
        <v>2000</v>
      </c>
      <c r="H66" s="33">
        <f t="shared" si="9"/>
        <v>28000</v>
      </c>
      <c r="I66" s="33">
        <f>H66</f>
        <v>28000</v>
      </c>
      <c r="J66" s="33"/>
      <c r="K66" s="33"/>
      <c r="L66" s="33"/>
      <c r="M66" s="33"/>
      <c r="N66" s="33"/>
      <c r="O66" s="36"/>
    </row>
    <row r="67" spans="1:15" s="8" customFormat="1" ht="12.75">
      <c r="A67" s="408"/>
      <c r="B67" s="343"/>
      <c r="C67" s="20" t="s">
        <v>77</v>
      </c>
      <c r="D67" s="236" t="s">
        <v>78</v>
      </c>
      <c r="E67" s="33">
        <v>6000</v>
      </c>
      <c r="F67" s="33"/>
      <c r="G67" s="33">
        <v>4000</v>
      </c>
      <c r="H67" s="33">
        <f t="shared" si="9"/>
        <v>2000</v>
      </c>
      <c r="I67" s="33">
        <f>H67</f>
        <v>2000</v>
      </c>
      <c r="J67" s="33"/>
      <c r="K67" s="33"/>
      <c r="L67" s="33"/>
      <c r="M67" s="33"/>
      <c r="N67" s="33"/>
      <c r="O67" s="36"/>
    </row>
    <row r="68" spans="1:15" s="8" customFormat="1" ht="12.75" customHeight="1">
      <c r="A68" s="408"/>
      <c r="B68" s="20" t="s">
        <v>58</v>
      </c>
      <c r="C68" s="20"/>
      <c r="D68" s="19" t="s">
        <v>31</v>
      </c>
      <c r="E68" s="33">
        <f>SUM(E69:E71)</f>
        <v>45010</v>
      </c>
      <c r="F68" s="33">
        <f>SUM(F69:F71)</f>
        <v>29485</v>
      </c>
      <c r="G68" s="33">
        <f>SUM(G69:G71)</f>
        <v>1631</v>
      </c>
      <c r="H68" s="33">
        <f>SUM(H69:H71)</f>
        <v>72864</v>
      </c>
      <c r="I68" s="33">
        <f>SUM(I69:I71)</f>
        <v>72864</v>
      </c>
      <c r="J68" s="33"/>
      <c r="K68" s="33"/>
      <c r="L68" s="33"/>
      <c r="M68" s="33"/>
      <c r="N68" s="33"/>
      <c r="O68" s="36"/>
    </row>
    <row r="69" spans="1:15" s="8" customFormat="1" ht="12.75">
      <c r="A69" s="408"/>
      <c r="B69" s="361"/>
      <c r="C69" s="20" t="s">
        <v>84</v>
      </c>
      <c r="D69" s="19" t="s">
        <v>85</v>
      </c>
      <c r="E69" s="33">
        <v>2061</v>
      </c>
      <c r="F69" s="33"/>
      <c r="G69" s="33">
        <v>1631</v>
      </c>
      <c r="H69" s="33">
        <f>E69+F69-G69</f>
        <v>430</v>
      </c>
      <c r="I69" s="33">
        <f>H69</f>
        <v>430</v>
      </c>
      <c r="J69" s="33"/>
      <c r="K69" s="33"/>
      <c r="L69" s="33"/>
      <c r="M69" s="33"/>
      <c r="N69" s="33"/>
      <c r="O69" s="36"/>
    </row>
    <row r="70" spans="1:15" s="8" customFormat="1" ht="25.5">
      <c r="A70" s="408"/>
      <c r="B70" s="342"/>
      <c r="C70" s="305" t="s">
        <v>105</v>
      </c>
      <c r="D70" s="310" t="s">
        <v>106</v>
      </c>
      <c r="E70" s="326">
        <v>0</v>
      </c>
      <c r="F70" s="326">
        <v>1631</v>
      </c>
      <c r="G70" s="326"/>
      <c r="H70" s="34">
        <f>E70+F70-G70</f>
        <v>1631</v>
      </c>
      <c r="I70" s="34">
        <f>H70</f>
        <v>1631</v>
      </c>
      <c r="J70" s="34"/>
      <c r="K70" s="34"/>
      <c r="L70" s="34"/>
      <c r="M70" s="34"/>
      <c r="N70" s="34"/>
      <c r="O70" s="35"/>
    </row>
    <row r="71" spans="1:15" s="8" customFormat="1" ht="13.5" thickBot="1">
      <c r="A71" s="408"/>
      <c r="B71" s="342"/>
      <c r="C71" s="21" t="s">
        <v>82</v>
      </c>
      <c r="D71" s="22" t="s">
        <v>83</v>
      </c>
      <c r="E71" s="34">
        <v>42949</v>
      </c>
      <c r="F71" s="34">
        <v>27854</v>
      </c>
      <c r="G71" s="34"/>
      <c r="H71" s="34">
        <f>E71+F71-G71</f>
        <v>70803</v>
      </c>
      <c r="I71" s="34">
        <f>H71</f>
        <v>70803</v>
      </c>
      <c r="J71" s="34"/>
      <c r="K71" s="34"/>
      <c r="L71" s="34"/>
      <c r="M71" s="34"/>
      <c r="N71" s="34"/>
      <c r="O71" s="35"/>
    </row>
    <row r="72" spans="1:15" s="8" customFormat="1" ht="12.75">
      <c r="A72" s="27" t="s">
        <v>59</v>
      </c>
      <c r="B72" s="30"/>
      <c r="C72" s="30"/>
      <c r="D72" s="276" t="s">
        <v>351</v>
      </c>
      <c r="E72" s="37">
        <f aca="true" t="shared" si="11" ref="E72:K72">E73</f>
        <v>55300</v>
      </c>
      <c r="F72" s="37">
        <f t="shared" si="11"/>
        <v>9500</v>
      </c>
      <c r="G72" s="37">
        <f t="shared" si="11"/>
        <v>9500</v>
      </c>
      <c r="H72" s="37">
        <f t="shared" si="11"/>
        <v>55300</v>
      </c>
      <c r="I72" s="37">
        <f t="shared" si="11"/>
        <v>55300</v>
      </c>
      <c r="J72" s="37">
        <f t="shared" si="11"/>
        <v>23800</v>
      </c>
      <c r="K72" s="37">
        <f t="shared" si="11"/>
        <v>2500</v>
      </c>
      <c r="L72" s="295"/>
      <c r="M72" s="295"/>
      <c r="N72" s="295"/>
      <c r="O72" s="297"/>
    </row>
    <row r="73" spans="1:15" s="8" customFormat="1" ht="12.75">
      <c r="A73" s="405"/>
      <c r="B73" s="20" t="s">
        <v>60</v>
      </c>
      <c r="C73" s="20"/>
      <c r="D73" s="236" t="s">
        <v>352</v>
      </c>
      <c r="E73" s="33">
        <f aca="true" t="shared" si="12" ref="E73:K73">SUM(E74:E78)</f>
        <v>55300</v>
      </c>
      <c r="F73" s="33">
        <f t="shared" si="12"/>
        <v>9500</v>
      </c>
      <c r="G73" s="33">
        <f t="shared" si="12"/>
        <v>9500</v>
      </c>
      <c r="H73" s="33">
        <f t="shared" si="12"/>
        <v>55300</v>
      </c>
      <c r="I73" s="33">
        <f t="shared" si="12"/>
        <v>55300</v>
      </c>
      <c r="J73" s="33">
        <f t="shared" si="12"/>
        <v>23800</v>
      </c>
      <c r="K73" s="33">
        <f t="shared" si="12"/>
        <v>2500</v>
      </c>
      <c r="L73" s="33"/>
      <c r="M73" s="33"/>
      <c r="N73" s="33"/>
      <c r="O73" s="36"/>
    </row>
    <row r="74" spans="1:15" s="8" customFormat="1" ht="12.75">
      <c r="A74" s="405"/>
      <c r="B74" s="357"/>
      <c r="C74" s="20" t="s">
        <v>288</v>
      </c>
      <c r="D74" s="236" t="s">
        <v>289</v>
      </c>
      <c r="E74" s="33">
        <v>0</v>
      </c>
      <c r="F74" s="33">
        <v>2000</v>
      </c>
      <c r="G74" s="33"/>
      <c r="H74" s="33">
        <f>E74+F74-G74</f>
        <v>2000</v>
      </c>
      <c r="I74" s="33">
        <f>H74</f>
        <v>2000</v>
      </c>
      <c r="J74" s="33"/>
      <c r="K74" s="33">
        <f>I74</f>
        <v>2000</v>
      </c>
      <c r="L74" s="33"/>
      <c r="M74" s="33"/>
      <c r="N74" s="33"/>
      <c r="O74" s="36"/>
    </row>
    <row r="75" spans="1:15" s="8" customFormat="1" ht="12.75">
      <c r="A75" s="405"/>
      <c r="B75" s="357"/>
      <c r="C75" s="20" t="s">
        <v>339</v>
      </c>
      <c r="D75" s="236" t="s">
        <v>340</v>
      </c>
      <c r="E75" s="33">
        <v>0</v>
      </c>
      <c r="F75" s="33">
        <v>500</v>
      </c>
      <c r="G75" s="33"/>
      <c r="H75" s="33">
        <f>E75+F75-G75</f>
        <v>500</v>
      </c>
      <c r="I75" s="33">
        <f>H75</f>
        <v>500</v>
      </c>
      <c r="J75" s="33"/>
      <c r="K75" s="33">
        <f>I75</f>
        <v>500</v>
      </c>
      <c r="L75" s="33"/>
      <c r="M75" s="33"/>
      <c r="N75" s="33"/>
      <c r="O75" s="36"/>
    </row>
    <row r="76" spans="1:15" s="8" customFormat="1" ht="12.75">
      <c r="A76" s="405"/>
      <c r="B76" s="357"/>
      <c r="C76" s="20" t="s">
        <v>91</v>
      </c>
      <c r="D76" s="236" t="s">
        <v>92</v>
      </c>
      <c r="E76" s="33">
        <v>26300</v>
      </c>
      <c r="F76" s="33"/>
      <c r="G76" s="33">
        <v>2500</v>
      </c>
      <c r="H76" s="33">
        <f>E76+F76-G76</f>
        <v>23800</v>
      </c>
      <c r="I76" s="33">
        <f>H76</f>
        <v>23800</v>
      </c>
      <c r="J76" s="33">
        <f>I76</f>
        <v>23800</v>
      </c>
      <c r="K76" s="33"/>
      <c r="L76" s="33"/>
      <c r="M76" s="33"/>
      <c r="N76" s="33"/>
      <c r="O76" s="36"/>
    </row>
    <row r="77" spans="1:15" s="8" customFormat="1" ht="12.75">
      <c r="A77" s="405"/>
      <c r="B77" s="357"/>
      <c r="C77" s="20" t="s">
        <v>84</v>
      </c>
      <c r="D77" s="236" t="s">
        <v>85</v>
      </c>
      <c r="E77" s="33">
        <v>29000</v>
      </c>
      <c r="F77" s="33"/>
      <c r="G77" s="33">
        <v>7000</v>
      </c>
      <c r="H77" s="33">
        <f>E77+F77-G77</f>
        <v>22000</v>
      </c>
      <c r="I77" s="33">
        <f>H77</f>
        <v>22000</v>
      </c>
      <c r="J77" s="33"/>
      <c r="K77" s="33"/>
      <c r="L77" s="33"/>
      <c r="M77" s="33"/>
      <c r="N77" s="33"/>
      <c r="O77" s="36"/>
    </row>
    <row r="78" spans="1:15" s="8" customFormat="1" ht="13.5" thickBot="1">
      <c r="A78" s="406"/>
      <c r="B78" s="358"/>
      <c r="C78" s="25" t="s">
        <v>353</v>
      </c>
      <c r="D78" s="278" t="s">
        <v>354</v>
      </c>
      <c r="E78" s="42">
        <v>0</v>
      </c>
      <c r="F78" s="42">
        <v>7000</v>
      </c>
      <c r="G78" s="42"/>
      <c r="H78" s="42">
        <f>E78+F78-G78</f>
        <v>7000</v>
      </c>
      <c r="I78" s="42">
        <f>H78</f>
        <v>7000</v>
      </c>
      <c r="J78" s="42"/>
      <c r="K78" s="42"/>
      <c r="L78" s="42"/>
      <c r="M78" s="42"/>
      <c r="N78" s="42"/>
      <c r="O78" s="43"/>
    </row>
    <row r="79" spans="1:15" s="8" customFormat="1" ht="87.75" customHeight="1" thickBot="1">
      <c r="A79" s="311"/>
      <c r="B79" s="298"/>
      <c r="C79" s="298"/>
      <c r="D79" s="299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</row>
    <row r="80" spans="1:15" s="8" customFormat="1" ht="13.5" thickBot="1">
      <c r="A80" s="301">
        <v>1</v>
      </c>
      <c r="B80" s="302">
        <v>2</v>
      </c>
      <c r="C80" s="302">
        <v>3</v>
      </c>
      <c r="D80" s="301">
        <v>4</v>
      </c>
      <c r="E80" s="302">
        <v>5</v>
      </c>
      <c r="F80" s="302">
        <v>6</v>
      </c>
      <c r="G80" s="301">
        <v>7</v>
      </c>
      <c r="H80" s="302">
        <v>8</v>
      </c>
      <c r="I80" s="302">
        <v>9</v>
      </c>
      <c r="J80" s="301">
        <v>10</v>
      </c>
      <c r="K80" s="302">
        <v>11</v>
      </c>
      <c r="L80" s="302">
        <v>12</v>
      </c>
      <c r="M80" s="301">
        <v>13</v>
      </c>
      <c r="N80" s="302">
        <v>14</v>
      </c>
      <c r="O80" s="302">
        <v>15</v>
      </c>
    </row>
    <row r="81" spans="1:15" s="8" customFormat="1" ht="13.5" thickBot="1">
      <c r="A81" s="306" t="s">
        <v>61</v>
      </c>
      <c r="B81" s="307"/>
      <c r="C81" s="307"/>
      <c r="D81" s="324" t="s">
        <v>62</v>
      </c>
      <c r="E81" s="325">
        <f aca="true" t="shared" si="13" ref="E81:K81">E82+E90</f>
        <v>1396977</v>
      </c>
      <c r="F81" s="325">
        <f t="shared" si="13"/>
        <v>12862</v>
      </c>
      <c r="G81" s="325">
        <f t="shared" si="13"/>
        <v>16612</v>
      </c>
      <c r="H81" s="325">
        <f t="shared" si="13"/>
        <v>1393227</v>
      </c>
      <c r="I81" s="325">
        <f t="shared" si="13"/>
        <v>1393227</v>
      </c>
      <c r="J81" s="325">
        <f t="shared" si="13"/>
        <v>182628</v>
      </c>
      <c r="K81" s="325">
        <f t="shared" si="13"/>
        <v>23690</v>
      </c>
      <c r="L81" s="326"/>
      <c r="M81" s="326"/>
      <c r="N81" s="326"/>
      <c r="O81" s="327"/>
    </row>
    <row r="82" spans="1:15" s="8" customFormat="1" ht="51">
      <c r="A82" s="403"/>
      <c r="B82" s="28" t="s">
        <v>63</v>
      </c>
      <c r="C82" s="30"/>
      <c r="D82" s="328" t="s">
        <v>111</v>
      </c>
      <c r="E82" s="38">
        <f aca="true" t="shared" si="14" ref="E82:K82">SUM(E83:E89)</f>
        <v>1215260</v>
      </c>
      <c r="F82" s="38">
        <f t="shared" si="14"/>
        <v>7862</v>
      </c>
      <c r="G82" s="38">
        <f t="shared" si="14"/>
        <v>7862</v>
      </c>
      <c r="H82" s="38">
        <f t="shared" si="14"/>
        <v>1215260</v>
      </c>
      <c r="I82" s="38">
        <f t="shared" si="14"/>
        <v>1215260</v>
      </c>
      <c r="J82" s="38">
        <f t="shared" si="14"/>
        <v>26961</v>
      </c>
      <c r="K82" s="38">
        <f t="shared" si="14"/>
        <v>23690</v>
      </c>
      <c r="L82" s="38"/>
      <c r="M82" s="38"/>
      <c r="N82" s="38"/>
      <c r="O82" s="39"/>
    </row>
    <row r="83" spans="1:15" s="8" customFormat="1" ht="12.75">
      <c r="A83" s="404"/>
      <c r="B83" s="361"/>
      <c r="C83" s="21" t="s">
        <v>364</v>
      </c>
      <c r="D83" s="277" t="s">
        <v>365</v>
      </c>
      <c r="E83" s="40">
        <v>1156747</v>
      </c>
      <c r="F83" s="40">
        <v>7862</v>
      </c>
      <c r="G83" s="40"/>
      <c r="H83" s="33">
        <f aca="true" t="shared" si="15" ref="H83:H89">E83+F83-G83</f>
        <v>1164609</v>
      </c>
      <c r="I83" s="40">
        <f aca="true" t="shared" si="16" ref="I83:I89">H83</f>
        <v>1164609</v>
      </c>
      <c r="J83" s="40"/>
      <c r="K83" s="40"/>
      <c r="L83" s="40"/>
      <c r="M83" s="40"/>
      <c r="N83" s="40"/>
      <c r="O83" s="41"/>
    </row>
    <row r="84" spans="1:15" s="8" customFormat="1" ht="25.5">
      <c r="A84" s="405"/>
      <c r="B84" s="342"/>
      <c r="C84" s="20" t="s">
        <v>286</v>
      </c>
      <c r="D84" s="236" t="s">
        <v>287</v>
      </c>
      <c r="E84" s="33">
        <v>29961</v>
      </c>
      <c r="F84" s="33"/>
      <c r="G84" s="33">
        <v>3000</v>
      </c>
      <c r="H84" s="33">
        <f t="shared" si="15"/>
        <v>26961</v>
      </c>
      <c r="I84" s="33">
        <f t="shared" si="16"/>
        <v>26961</v>
      </c>
      <c r="J84" s="33">
        <f>I84</f>
        <v>26961</v>
      </c>
      <c r="K84" s="49"/>
      <c r="L84" s="33"/>
      <c r="M84" s="33"/>
      <c r="N84" s="33"/>
      <c r="O84" s="36"/>
    </row>
    <row r="85" spans="1:15" s="8" customFormat="1" ht="12.75">
      <c r="A85" s="405"/>
      <c r="B85" s="342"/>
      <c r="C85" s="20" t="s">
        <v>288</v>
      </c>
      <c r="D85" s="236" t="s">
        <v>289</v>
      </c>
      <c r="E85" s="33">
        <v>25258</v>
      </c>
      <c r="F85" s="33"/>
      <c r="G85" s="33">
        <v>1568</v>
      </c>
      <c r="H85" s="33">
        <f t="shared" si="15"/>
        <v>23690</v>
      </c>
      <c r="I85" s="33">
        <f t="shared" si="16"/>
        <v>23690</v>
      </c>
      <c r="J85" s="49"/>
      <c r="K85" s="33">
        <f>I85</f>
        <v>23690</v>
      </c>
      <c r="L85" s="33"/>
      <c r="M85" s="33"/>
      <c r="N85" s="33"/>
      <c r="O85" s="36"/>
    </row>
    <row r="86" spans="1:15" s="8" customFormat="1" ht="12.75">
      <c r="A86" s="405"/>
      <c r="B86" s="342"/>
      <c r="C86" s="20" t="s">
        <v>84</v>
      </c>
      <c r="D86" s="236" t="s">
        <v>85</v>
      </c>
      <c r="E86" s="33">
        <v>1000</v>
      </c>
      <c r="F86" s="33"/>
      <c r="G86" s="33">
        <v>1000</v>
      </c>
      <c r="H86" s="33">
        <f t="shared" si="15"/>
        <v>0</v>
      </c>
      <c r="I86" s="33">
        <f t="shared" si="16"/>
        <v>0</v>
      </c>
      <c r="J86" s="49"/>
      <c r="K86" s="49"/>
      <c r="L86" s="33"/>
      <c r="M86" s="33"/>
      <c r="N86" s="33"/>
      <c r="O86" s="36"/>
    </row>
    <row r="87" spans="1:15" s="8" customFormat="1" ht="12.75">
      <c r="A87" s="405"/>
      <c r="B87" s="342"/>
      <c r="C87" s="20" t="s">
        <v>82</v>
      </c>
      <c r="D87" s="236" t="s">
        <v>83</v>
      </c>
      <c r="E87" s="33">
        <v>494</v>
      </c>
      <c r="F87" s="33"/>
      <c r="G87" s="33">
        <v>494</v>
      </c>
      <c r="H87" s="33">
        <f t="shared" si="15"/>
        <v>0</v>
      </c>
      <c r="I87" s="33">
        <f t="shared" si="16"/>
        <v>0</v>
      </c>
      <c r="J87" s="49"/>
      <c r="K87" s="49"/>
      <c r="L87" s="33"/>
      <c r="M87" s="33"/>
      <c r="N87" s="33"/>
      <c r="O87" s="36"/>
    </row>
    <row r="88" spans="1:15" s="8" customFormat="1" ht="25.5">
      <c r="A88" s="405"/>
      <c r="B88" s="342"/>
      <c r="C88" s="20" t="s">
        <v>96</v>
      </c>
      <c r="D88" s="236" t="s">
        <v>99</v>
      </c>
      <c r="E88" s="33">
        <v>500</v>
      </c>
      <c r="F88" s="33"/>
      <c r="G88" s="33">
        <v>500</v>
      </c>
      <c r="H88" s="33">
        <f t="shared" si="15"/>
        <v>0</v>
      </c>
      <c r="I88" s="33">
        <f t="shared" si="16"/>
        <v>0</v>
      </c>
      <c r="J88" s="49"/>
      <c r="K88" s="49"/>
      <c r="L88" s="33"/>
      <c r="M88" s="33"/>
      <c r="N88" s="33"/>
      <c r="O88" s="36"/>
    </row>
    <row r="89" spans="1:15" s="8" customFormat="1" ht="38.25">
      <c r="A89" s="405"/>
      <c r="B89" s="343"/>
      <c r="C89" s="20" t="s">
        <v>97</v>
      </c>
      <c r="D89" s="236" t="s">
        <v>100</v>
      </c>
      <c r="E89" s="33">
        <v>1300</v>
      </c>
      <c r="F89" s="33"/>
      <c r="G89" s="33">
        <v>1300</v>
      </c>
      <c r="H89" s="33">
        <f t="shared" si="15"/>
        <v>0</v>
      </c>
      <c r="I89" s="33">
        <f t="shared" si="16"/>
        <v>0</v>
      </c>
      <c r="J89" s="49"/>
      <c r="K89" s="49"/>
      <c r="L89" s="33"/>
      <c r="M89" s="33"/>
      <c r="N89" s="33"/>
      <c r="O89" s="36"/>
    </row>
    <row r="90" spans="1:15" s="8" customFormat="1" ht="25.5">
      <c r="A90" s="405"/>
      <c r="B90" s="20" t="s">
        <v>64</v>
      </c>
      <c r="C90" s="20"/>
      <c r="D90" s="19" t="s">
        <v>107</v>
      </c>
      <c r="E90" s="33">
        <f aca="true" t="shared" si="17" ref="E90:J90">SUM(E91:E94)</f>
        <v>181717</v>
      </c>
      <c r="F90" s="33">
        <f t="shared" si="17"/>
        <v>5000</v>
      </c>
      <c r="G90" s="33">
        <f t="shared" si="17"/>
        <v>8750</v>
      </c>
      <c r="H90" s="33">
        <f t="shared" si="17"/>
        <v>177967</v>
      </c>
      <c r="I90" s="33">
        <f t="shared" si="17"/>
        <v>177967</v>
      </c>
      <c r="J90" s="33">
        <f t="shared" si="17"/>
        <v>155667</v>
      </c>
      <c r="K90" s="33"/>
      <c r="L90" s="33"/>
      <c r="M90" s="33"/>
      <c r="N90" s="33"/>
      <c r="O90" s="36"/>
    </row>
    <row r="91" spans="1:15" s="8" customFormat="1" ht="25.5">
      <c r="A91" s="405"/>
      <c r="B91" s="361"/>
      <c r="C91" s="20" t="s">
        <v>286</v>
      </c>
      <c r="D91" s="236" t="s">
        <v>287</v>
      </c>
      <c r="E91" s="33">
        <v>159417</v>
      </c>
      <c r="F91" s="33"/>
      <c r="G91" s="33">
        <v>3750</v>
      </c>
      <c r="H91" s="33">
        <f>E91+F91-G91</f>
        <v>155667</v>
      </c>
      <c r="I91" s="33">
        <f>H91</f>
        <v>155667</v>
      </c>
      <c r="J91" s="33">
        <f>I91</f>
        <v>155667</v>
      </c>
      <c r="K91" s="33"/>
      <c r="L91" s="33"/>
      <c r="M91" s="33"/>
      <c r="N91" s="33"/>
      <c r="O91" s="36"/>
    </row>
    <row r="92" spans="1:15" s="8" customFormat="1" ht="12.75">
      <c r="A92" s="405"/>
      <c r="B92" s="342"/>
      <c r="C92" s="20" t="s">
        <v>84</v>
      </c>
      <c r="D92" s="236" t="s">
        <v>85</v>
      </c>
      <c r="E92" s="33">
        <v>14300</v>
      </c>
      <c r="F92" s="33">
        <v>4640</v>
      </c>
      <c r="G92" s="33"/>
      <c r="H92" s="33">
        <f>E92+F92-G92</f>
        <v>18940</v>
      </c>
      <c r="I92" s="33">
        <f>H92</f>
        <v>18940</v>
      </c>
      <c r="J92" s="33"/>
      <c r="K92" s="33"/>
      <c r="L92" s="33"/>
      <c r="M92" s="33"/>
      <c r="N92" s="33"/>
      <c r="O92" s="36"/>
    </row>
    <row r="93" spans="1:15" s="8" customFormat="1" ht="12.75">
      <c r="A93" s="405"/>
      <c r="B93" s="342"/>
      <c r="C93" s="20" t="s">
        <v>77</v>
      </c>
      <c r="D93" s="236" t="s">
        <v>78</v>
      </c>
      <c r="E93" s="33">
        <v>0</v>
      </c>
      <c r="F93" s="33">
        <v>360</v>
      </c>
      <c r="G93" s="33"/>
      <c r="H93" s="33">
        <f>E93+F93-G93</f>
        <v>360</v>
      </c>
      <c r="I93" s="33">
        <f>H93</f>
        <v>360</v>
      </c>
      <c r="J93" s="33"/>
      <c r="K93" s="33"/>
      <c r="L93" s="33"/>
      <c r="M93" s="33"/>
      <c r="N93" s="33"/>
      <c r="O93" s="36"/>
    </row>
    <row r="94" spans="1:15" s="8" customFormat="1" ht="40.5" customHeight="1" thickBot="1">
      <c r="A94" s="406"/>
      <c r="B94" s="362"/>
      <c r="C94" s="25" t="s">
        <v>96</v>
      </c>
      <c r="D94" s="278" t="s">
        <v>99</v>
      </c>
      <c r="E94" s="42">
        <v>8000</v>
      </c>
      <c r="F94" s="42"/>
      <c r="G94" s="42">
        <v>5000</v>
      </c>
      <c r="H94" s="42">
        <f>E94+F94-G94</f>
        <v>3000</v>
      </c>
      <c r="I94" s="42">
        <f>H94</f>
        <v>3000</v>
      </c>
      <c r="J94" s="42"/>
      <c r="K94" s="42"/>
      <c r="L94" s="42"/>
      <c r="M94" s="42"/>
      <c r="N94" s="42"/>
      <c r="O94" s="43"/>
    </row>
    <row r="95" spans="1:15" s="8" customFormat="1" ht="25.5">
      <c r="A95" s="287" t="s">
        <v>66</v>
      </c>
      <c r="B95" s="283"/>
      <c r="C95" s="283"/>
      <c r="D95" s="288" t="s">
        <v>67</v>
      </c>
      <c r="E95" s="289">
        <f>E96</f>
        <v>78920</v>
      </c>
      <c r="F95" s="289">
        <f>F96</f>
        <v>9630</v>
      </c>
      <c r="G95" s="289">
        <f>G96</f>
        <v>9630</v>
      </c>
      <c r="H95" s="289">
        <f>H96</f>
        <v>78920</v>
      </c>
      <c r="I95" s="289">
        <f>I96</f>
        <v>78920</v>
      </c>
      <c r="J95" s="289"/>
      <c r="K95" s="289"/>
      <c r="L95" s="40"/>
      <c r="M95" s="40"/>
      <c r="N95" s="40"/>
      <c r="O95" s="41"/>
    </row>
    <row r="96" spans="1:15" s="8" customFormat="1" ht="16.5" customHeight="1">
      <c r="A96" s="341"/>
      <c r="B96" s="20" t="s">
        <v>68</v>
      </c>
      <c r="C96" s="20"/>
      <c r="D96" s="19" t="s">
        <v>69</v>
      </c>
      <c r="E96" s="33">
        <f>SUM(E97:E99)</f>
        <v>78920</v>
      </c>
      <c r="F96" s="33">
        <f>SUM(F97:F99)</f>
        <v>9630</v>
      </c>
      <c r="G96" s="33">
        <f>SUM(G97:G99)</f>
        <v>9630</v>
      </c>
      <c r="H96" s="33">
        <f>SUM(H97:H99)</f>
        <v>78920</v>
      </c>
      <c r="I96" s="33">
        <f>SUM(I97:I99)</f>
        <v>78920</v>
      </c>
      <c r="J96" s="33"/>
      <c r="K96" s="33"/>
      <c r="L96" s="33"/>
      <c r="M96" s="33"/>
      <c r="N96" s="33"/>
      <c r="O96" s="36"/>
    </row>
    <row r="97" spans="1:15" s="8" customFormat="1" ht="12.75">
      <c r="A97" s="401"/>
      <c r="B97" s="361"/>
      <c r="C97" s="20" t="s">
        <v>109</v>
      </c>
      <c r="D97" s="19" t="s">
        <v>108</v>
      </c>
      <c r="E97" s="33">
        <v>61327</v>
      </c>
      <c r="F97" s="33"/>
      <c r="G97" s="33">
        <v>2587</v>
      </c>
      <c r="H97" s="33">
        <f>E97+F97-G97</f>
        <v>58740</v>
      </c>
      <c r="I97" s="33">
        <f>H97</f>
        <v>58740</v>
      </c>
      <c r="J97" s="33"/>
      <c r="K97" s="33"/>
      <c r="L97" s="33"/>
      <c r="M97" s="33"/>
      <c r="N97" s="33"/>
      <c r="O97" s="36"/>
    </row>
    <row r="98" spans="1:15" s="8" customFormat="1" ht="12.75">
      <c r="A98" s="401"/>
      <c r="B98" s="342"/>
      <c r="C98" s="20" t="s">
        <v>84</v>
      </c>
      <c r="D98" s="19" t="s">
        <v>85</v>
      </c>
      <c r="E98" s="33">
        <v>17593</v>
      </c>
      <c r="F98" s="33"/>
      <c r="G98" s="33">
        <v>7043</v>
      </c>
      <c r="H98" s="33">
        <f>E98+F98-G98</f>
        <v>10550</v>
      </c>
      <c r="I98" s="33">
        <f>H98</f>
        <v>10550</v>
      </c>
      <c r="J98" s="33"/>
      <c r="K98" s="33"/>
      <c r="L98" s="33"/>
      <c r="M98" s="33"/>
      <c r="N98" s="33"/>
      <c r="O98" s="36"/>
    </row>
    <row r="99" spans="1:15" s="8" customFormat="1" ht="26.25" thickBot="1">
      <c r="A99" s="402"/>
      <c r="B99" s="362"/>
      <c r="C99" s="25" t="s">
        <v>105</v>
      </c>
      <c r="D99" s="278" t="s">
        <v>106</v>
      </c>
      <c r="E99" s="290">
        <v>0</v>
      </c>
      <c r="F99" s="290">
        <v>9630</v>
      </c>
      <c r="G99" s="290"/>
      <c r="H99" s="42">
        <f>E99+F99-G99</f>
        <v>9630</v>
      </c>
      <c r="I99" s="42">
        <f>H99</f>
        <v>9630</v>
      </c>
      <c r="J99" s="290"/>
      <c r="K99" s="290"/>
      <c r="L99" s="290"/>
      <c r="M99" s="290"/>
      <c r="N99" s="290"/>
      <c r="O99" s="291"/>
    </row>
    <row r="100" spans="1:15" s="8" customFormat="1" ht="25.5">
      <c r="A100" s="27" t="s">
        <v>70</v>
      </c>
      <c r="B100" s="30"/>
      <c r="C100" s="30"/>
      <c r="D100" s="29" t="s">
        <v>71</v>
      </c>
      <c r="E100" s="37">
        <f aca="true" t="shared" si="18" ref="E100:K100">E101+E104+E106</f>
        <v>224100</v>
      </c>
      <c r="F100" s="37">
        <f t="shared" si="18"/>
        <v>11200</v>
      </c>
      <c r="G100" s="37">
        <f t="shared" si="18"/>
        <v>1200</v>
      </c>
      <c r="H100" s="37">
        <f t="shared" si="18"/>
        <v>234100</v>
      </c>
      <c r="I100" s="37">
        <f t="shared" si="18"/>
        <v>234100</v>
      </c>
      <c r="J100" s="37">
        <f t="shared" si="18"/>
        <v>900</v>
      </c>
      <c r="K100" s="37">
        <f t="shared" si="18"/>
        <v>200</v>
      </c>
      <c r="L100" s="38"/>
      <c r="M100" s="38"/>
      <c r="N100" s="38"/>
      <c r="O100" s="39"/>
    </row>
    <row r="101" spans="1:15" s="8" customFormat="1" ht="12.75">
      <c r="A101" s="341"/>
      <c r="B101" s="20" t="s">
        <v>72</v>
      </c>
      <c r="C101" s="20"/>
      <c r="D101" s="19" t="s">
        <v>73</v>
      </c>
      <c r="E101" s="33">
        <f>SUM(E102:E103)</f>
        <v>33000</v>
      </c>
      <c r="F101" s="33">
        <f>SUM(F102:F103)</f>
        <v>1000</v>
      </c>
      <c r="G101" s="33">
        <f>SUM(G102:G103)</f>
        <v>1000</v>
      </c>
      <c r="H101" s="33">
        <f>E101+F101-G101</f>
        <v>33000</v>
      </c>
      <c r="I101" s="33">
        <f>SUM(I102:I103)</f>
        <v>33000</v>
      </c>
      <c r="J101" s="33"/>
      <c r="K101" s="33"/>
      <c r="L101" s="33"/>
      <c r="M101" s="33"/>
      <c r="N101" s="33"/>
      <c r="O101" s="36"/>
    </row>
    <row r="102" spans="1:15" s="8" customFormat="1" ht="12.75">
      <c r="A102" s="401"/>
      <c r="B102" s="357"/>
      <c r="C102" s="21" t="s">
        <v>95</v>
      </c>
      <c r="D102" s="277" t="s">
        <v>98</v>
      </c>
      <c r="E102" s="33">
        <v>7500</v>
      </c>
      <c r="F102" s="33">
        <v>1000</v>
      </c>
      <c r="G102" s="33"/>
      <c r="H102" s="33">
        <f>E102+F102-G102</f>
        <v>8500</v>
      </c>
      <c r="I102" s="33">
        <f>H102</f>
        <v>8500</v>
      </c>
      <c r="J102" s="33"/>
      <c r="K102" s="33"/>
      <c r="L102" s="33"/>
      <c r="M102" s="33"/>
      <c r="N102" s="33"/>
      <c r="O102" s="36"/>
    </row>
    <row r="103" spans="1:15" s="8" customFormat="1" ht="12.75">
      <c r="A103" s="401"/>
      <c r="B103" s="357"/>
      <c r="C103" s="21" t="s">
        <v>77</v>
      </c>
      <c r="D103" s="22" t="s">
        <v>78</v>
      </c>
      <c r="E103" s="33">
        <v>25500</v>
      </c>
      <c r="F103" s="33"/>
      <c r="G103" s="33">
        <v>1000</v>
      </c>
      <c r="H103" s="33">
        <f>E103+F103-G103</f>
        <v>24500</v>
      </c>
      <c r="I103" s="33">
        <f>H103</f>
        <v>24500</v>
      </c>
      <c r="J103" s="33"/>
      <c r="K103" s="33"/>
      <c r="L103" s="33"/>
      <c r="M103" s="33"/>
      <c r="N103" s="33"/>
      <c r="O103" s="36"/>
    </row>
    <row r="104" spans="1:15" s="8" customFormat="1" ht="12.75">
      <c r="A104" s="401"/>
      <c r="B104" s="20" t="s">
        <v>74</v>
      </c>
      <c r="C104" s="20"/>
      <c r="D104" s="19" t="s">
        <v>75</v>
      </c>
      <c r="E104" s="33">
        <f>SUM(E105:E105)</f>
        <v>190000</v>
      </c>
      <c r="F104" s="33">
        <f>SUM(F105:F105)</f>
        <v>10000</v>
      </c>
      <c r="G104" s="33"/>
      <c r="H104" s="33">
        <f>SUM(H105:H105)</f>
        <v>200000</v>
      </c>
      <c r="I104" s="33">
        <f>SUM(I105:I105)</f>
        <v>200000</v>
      </c>
      <c r="J104" s="33"/>
      <c r="K104" s="33"/>
      <c r="L104" s="33"/>
      <c r="M104" s="33"/>
      <c r="N104" s="33"/>
      <c r="O104" s="36"/>
    </row>
    <row r="105" spans="1:15" s="8" customFormat="1" ht="12.75">
      <c r="A105" s="401"/>
      <c r="B105" s="20"/>
      <c r="C105" s="20" t="s">
        <v>82</v>
      </c>
      <c r="D105" s="19" t="s">
        <v>83</v>
      </c>
      <c r="E105" s="33">
        <v>190000</v>
      </c>
      <c r="F105" s="33">
        <v>10000</v>
      </c>
      <c r="G105" s="33"/>
      <c r="H105" s="33">
        <f>E105+F105-G105</f>
        <v>200000</v>
      </c>
      <c r="I105" s="33">
        <f>H105</f>
        <v>200000</v>
      </c>
      <c r="J105" s="33"/>
      <c r="K105" s="33"/>
      <c r="L105" s="33"/>
      <c r="M105" s="33"/>
      <c r="N105" s="33"/>
      <c r="O105" s="36"/>
    </row>
    <row r="106" spans="1:15" s="8" customFormat="1" ht="12.75">
      <c r="A106" s="401"/>
      <c r="B106" s="23" t="s">
        <v>74</v>
      </c>
      <c r="C106" s="20"/>
      <c r="D106" s="236" t="s">
        <v>75</v>
      </c>
      <c r="E106" s="40">
        <f aca="true" t="shared" si="19" ref="E106:K106">SUM(E107:E108)</f>
        <v>1100</v>
      </c>
      <c r="F106" s="40">
        <f t="shared" si="19"/>
        <v>200</v>
      </c>
      <c r="G106" s="40">
        <f t="shared" si="19"/>
        <v>200</v>
      </c>
      <c r="H106" s="40">
        <f t="shared" si="19"/>
        <v>1100</v>
      </c>
      <c r="I106" s="40">
        <f t="shared" si="19"/>
        <v>1100</v>
      </c>
      <c r="J106" s="40">
        <f t="shared" si="19"/>
        <v>900</v>
      </c>
      <c r="K106" s="40">
        <f t="shared" si="19"/>
        <v>200</v>
      </c>
      <c r="L106" s="40"/>
      <c r="M106" s="40"/>
      <c r="N106" s="40"/>
      <c r="O106" s="41"/>
    </row>
    <row r="107" spans="1:15" s="8" customFormat="1" ht="12.75">
      <c r="A107" s="401"/>
      <c r="B107" s="361"/>
      <c r="C107" s="20" t="s">
        <v>288</v>
      </c>
      <c r="D107" s="236" t="s">
        <v>289</v>
      </c>
      <c r="E107" s="40">
        <v>0</v>
      </c>
      <c r="F107" s="40">
        <v>200</v>
      </c>
      <c r="G107" s="40"/>
      <c r="H107" s="33">
        <f>E107+F107-G107</f>
        <v>200</v>
      </c>
      <c r="I107" s="40">
        <f>H107</f>
        <v>200</v>
      </c>
      <c r="J107" s="40"/>
      <c r="K107" s="40">
        <f>I107</f>
        <v>200</v>
      </c>
      <c r="L107" s="40"/>
      <c r="M107" s="40"/>
      <c r="N107" s="40"/>
      <c r="O107" s="41"/>
    </row>
    <row r="108" spans="1:15" s="8" customFormat="1" ht="13.5" thickBot="1">
      <c r="A108" s="402"/>
      <c r="B108" s="362"/>
      <c r="C108" s="20" t="s">
        <v>91</v>
      </c>
      <c r="D108" s="236" t="s">
        <v>92</v>
      </c>
      <c r="E108" s="40">
        <v>1100</v>
      </c>
      <c r="F108" s="40"/>
      <c r="G108" s="40">
        <v>200</v>
      </c>
      <c r="H108" s="33">
        <f>E108+F108-G108</f>
        <v>900</v>
      </c>
      <c r="I108" s="40">
        <f>H108</f>
        <v>900</v>
      </c>
      <c r="J108" s="40">
        <f>I108</f>
        <v>900</v>
      </c>
      <c r="K108" s="40"/>
      <c r="L108" s="40"/>
      <c r="M108" s="40"/>
      <c r="N108" s="40"/>
      <c r="O108" s="41"/>
    </row>
    <row r="109" spans="1:15" s="8" customFormat="1" ht="18" customHeight="1">
      <c r="A109" s="27" t="s">
        <v>327</v>
      </c>
      <c r="B109" s="30"/>
      <c r="C109" s="30"/>
      <c r="D109" s="276" t="s">
        <v>328</v>
      </c>
      <c r="E109" s="37">
        <f aca="true" t="shared" si="20" ref="E109:K109">E110</f>
        <v>10000</v>
      </c>
      <c r="F109" s="37">
        <f t="shared" si="20"/>
        <v>2500</v>
      </c>
      <c r="G109" s="37">
        <f t="shared" si="20"/>
        <v>2500</v>
      </c>
      <c r="H109" s="37">
        <f t="shared" si="20"/>
        <v>10000</v>
      </c>
      <c r="I109" s="37">
        <f t="shared" si="20"/>
        <v>10000</v>
      </c>
      <c r="J109" s="37">
        <f t="shared" si="20"/>
        <v>2000</v>
      </c>
      <c r="K109" s="37">
        <f t="shared" si="20"/>
        <v>500</v>
      </c>
      <c r="L109" s="38"/>
      <c r="M109" s="38"/>
      <c r="N109" s="38"/>
      <c r="O109" s="39"/>
    </row>
    <row r="110" spans="1:15" s="8" customFormat="1" ht="17.25" customHeight="1">
      <c r="A110" s="341"/>
      <c r="B110" s="23" t="s">
        <v>329</v>
      </c>
      <c r="C110" s="20"/>
      <c r="D110" s="236" t="s">
        <v>31</v>
      </c>
      <c r="E110" s="33">
        <f aca="true" t="shared" si="21" ref="E110:K110">SUM(E111:E113)</f>
        <v>10000</v>
      </c>
      <c r="F110" s="33">
        <f t="shared" si="21"/>
        <v>2500</v>
      </c>
      <c r="G110" s="33">
        <f t="shared" si="21"/>
        <v>2500</v>
      </c>
      <c r="H110" s="33">
        <f t="shared" si="21"/>
        <v>10000</v>
      </c>
      <c r="I110" s="33">
        <f t="shared" si="21"/>
        <v>10000</v>
      </c>
      <c r="J110" s="33">
        <f t="shared" si="21"/>
        <v>2000</v>
      </c>
      <c r="K110" s="33">
        <f t="shared" si="21"/>
        <v>500</v>
      </c>
      <c r="L110" s="33"/>
      <c r="M110" s="33"/>
      <c r="N110" s="33"/>
      <c r="O110" s="36"/>
    </row>
    <row r="111" spans="1:15" s="8" customFormat="1" ht="17.25" customHeight="1">
      <c r="A111" s="401"/>
      <c r="B111" s="312"/>
      <c r="C111" s="20" t="s">
        <v>288</v>
      </c>
      <c r="D111" s="236" t="s">
        <v>289</v>
      </c>
      <c r="E111" s="33">
        <v>0</v>
      </c>
      <c r="F111" s="33">
        <v>500</v>
      </c>
      <c r="G111" s="33"/>
      <c r="H111" s="33">
        <f>E111+F111-G111</f>
        <v>500</v>
      </c>
      <c r="I111" s="33">
        <f>H111</f>
        <v>500</v>
      </c>
      <c r="J111" s="33"/>
      <c r="K111" s="33">
        <f>I111</f>
        <v>500</v>
      </c>
      <c r="L111" s="33"/>
      <c r="M111" s="33"/>
      <c r="N111" s="33"/>
      <c r="O111" s="36"/>
    </row>
    <row r="112" spans="1:15" s="8" customFormat="1" ht="17.25" customHeight="1">
      <c r="A112" s="401"/>
      <c r="B112" s="361"/>
      <c r="C112" s="20" t="s">
        <v>91</v>
      </c>
      <c r="D112" s="236" t="s">
        <v>92</v>
      </c>
      <c r="E112" s="33">
        <v>0</v>
      </c>
      <c r="F112" s="33">
        <v>2000</v>
      </c>
      <c r="G112" s="33"/>
      <c r="H112" s="33">
        <f>E112+F112-G112</f>
        <v>2000</v>
      </c>
      <c r="I112" s="33">
        <f>H112</f>
        <v>2000</v>
      </c>
      <c r="J112" s="33">
        <f>I112</f>
        <v>2000</v>
      </c>
      <c r="K112" s="33"/>
      <c r="L112" s="33"/>
      <c r="M112" s="33"/>
      <c r="N112" s="33"/>
      <c r="O112" s="36"/>
    </row>
    <row r="113" spans="1:15" s="8" customFormat="1" ht="18.75" customHeight="1" thickBot="1">
      <c r="A113" s="401"/>
      <c r="B113" s="342"/>
      <c r="C113" s="21" t="s">
        <v>77</v>
      </c>
      <c r="D113" s="277" t="s">
        <v>78</v>
      </c>
      <c r="E113" s="34">
        <v>10000</v>
      </c>
      <c r="F113" s="34"/>
      <c r="G113" s="34">
        <v>2500</v>
      </c>
      <c r="H113" s="34">
        <f>E113+F113-G113</f>
        <v>7500</v>
      </c>
      <c r="I113" s="34">
        <f>H113</f>
        <v>7500</v>
      </c>
      <c r="J113" s="34"/>
      <c r="K113" s="34"/>
      <c r="L113" s="34"/>
      <c r="M113" s="34"/>
      <c r="N113" s="34"/>
      <c r="O113" s="35"/>
    </row>
    <row r="114" spans="1:15" s="9" customFormat="1" ht="24.75" customHeight="1" thickBot="1">
      <c r="A114" s="398" t="s">
        <v>21</v>
      </c>
      <c r="B114" s="399"/>
      <c r="C114" s="399"/>
      <c r="D114" s="400"/>
      <c r="E114" s="303">
        <f aca="true" t="shared" si="22" ref="E114:K114">E11+E15+E18+E23+E37+E43+E48+E51+E72+E81+E95+E100+E109</f>
        <v>3779191</v>
      </c>
      <c r="F114" s="303">
        <f t="shared" si="22"/>
        <v>229623</v>
      </c>
      <c r="G114" s="303">
        <f t="shared" si="22"/>
        <v>139259</v>
      </c>
      <c r="H114" s="303">
        <f t="shared" si="22"/>
        <v>3869555</v>
      </c>
      <c r="I114" s="303">
        <f t="shared" si="22"/>
        <v>3709555</v>
      </c>
      <c r="J114" s="303">
        <f t="shared" si="22"/>
        <v>601064</v>
      </c>
      <c r="K114" s="303">
        <f t="shared" si="22"/>
        <v>33376</v>
      </c>
      <c r="L114" s="303"/>
      <c r="M114" s="304"/>
      <c r="N114" s="304"/>
      <c r="O114" s="338">
        <f>O11+O15+O18+O23+O37+O43+O48+O51+O72+O81+O95+O100+O109</f>
        <v>160000</v>
      </c>
    </row>
    <row r="116" spans="3:9" ht="12.75">
      <c r="C116" s="1" t="s">
        <v>292</v>
      </c>
      <c r="E116" s="1" t="s">
        <v>293</v>
      </c>
      <c r="G116" s="339">
        <v>18705980.07</v>
      </c>
      <c r="H116" s="1" t="s">
        <v>366</v>
      </c>
      <c r="I116" s="250"/>
    </row>
    <row r="117" spans="5:9" ht="12.75">
      <c r="E117" s="1" t="s">
        <v>294</v>
      </c>
      <c r="G117" s="339">
        <v>19126541.07</v>
      </c>
      <c r="H117" s="1" t="s">
        <v>366</v>
      </c>
      <c r="I117" s="250"/>
    </row>
    <row r="118" spans="5:9" ht="12.75">
      <c r="E118" s="1" t="s">
        <v>295</v>
      </c>
      <c r="G118" s="339">
        <v>420561</v>
      </c>
      <c r="H118" s="1" t="s">
        <v>366</v>
      </c>
      <c r="I118" s="250"/>
    </row>
    <row r="119" ht="12.75">
      <c r="I119" s="250"/>
    </row>
    <row r="120" spans="1:15" ht="23.25" customHeight="1">
      <c r="A120" s="397" t="s">
        <v>235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</row>
    <row r="122" ht="12.75">
      <c r="A122" s="1" t="s">
        <v>367</v>
      </c>
    </row>
    <row r="123" ht="12.75">
      <c r="A123" s="1" t="s">
        <v>368</v>
      </c>
    </row>
    <row r="124" ht="12.75">
      <c r="A124" s="1" t="s">
        <v>369</v>
      </c>
    </row>
    <row r="125" ht="12.75">
      <c r="A125" s="1" t="s">
        <v>370</v>
      </c>
    </row>
    <row r="126" ht="12.75">
      <c r="A126" s="1" t="s">
        <v>371</v>
      </c>
    </row>
    <row r="127" ht="12.75">
      <c r="A127" s="1" t="s">
        <v>372</v>
      </c>
    </row>
    <row r="128" ht="12.75">
      <c r="A128" s="1" t="s">
        <v>373</v>
      </c>
    </row>
    <row r="129" ht="12.75">
      <c r="A129" s="1" t="s">
        <v>375</v>
      </c>
    </row>
    <row r="130" ht="12.75">
      <c r="A130" s="1" t="s">
        <v>374</v>
      </c>
    </row>
    <row r="131" ht="12.75">
      <c r="A131" s="1" t="s">
        <v>376</v>
      </c>
    </row>
    <row r="132" ht="12.75">
      <c r="A132" s="1" t="s">
        <v>377</v>
      </c>
    </row>
    <row r="133" ht="12.75">
      <c r="A133" s="1" t="s">
        <v>378</v>
      </c>
    </row>
    <row r="134" spans="1:14" ht="12.75">
      <c r="A134" s="340" t="s">
        <v>379</v>
      </c>
      <c r="B134" s="340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</row>
    <row r="135" spans="1:14" ht="12.75">
      <c r="A135" s="340" t="s">
        <v>382</v>
      </c>
      <c r="B135" s="340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</row>
    <row r="136" spans="1:14" ht="12.75">
      <c r="A136" s="340" t="s">
        <v>380</v>
      </c>
      <c r="B136" s="340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</row>
    <row r="137" spans="1:14" ht="12.75">
      <c r="A137" s="340" t="s">
        <v>381</v>
      </c>
      <c r="B137" s="340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</row>
    <row r="138" spans="1:14" ht="12.75">
      <c r="A138" s="340"/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</row>
    <row r="139" spans="1:14" ht="12.75">
      <c r="A139" s="340"/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</row>
    <row r="140" spans="1:14" ht="12.75">
      <c r="A140" s="340"/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</row>
    <row r="141" spans="1:14" ht="12.75">
      <c r="A141" s="340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</row>
    <row r="142" spans="1:14" ht="12.75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</row>
    <row r="143" spans="1:14" ht="12.75">
      <c r="A143" s="340"/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</row>
  </sheetData>
  <mergeCells count="47">
    <mergeCell ref="A44:A47"/>
    <mergeCell ref="B45:B47"/>
    <mergeCell ref="A73:A78"/>
    <mergeCell ref="B74:B78"/>
    <mergeCell ref="A49:A50"/>
    <mergeCell ref="B69:B71"/>
    <mergeCell ref="A52:A71"/>
    <mergeCell ref="A82:A94"/>
    <mergeCell ref="B112:B113"/>
    <mergeCell ref="B53:B57"/>
    <mergeCell ref="B59:B61"/>
    <mergeCell ref="B63:B64"/>
    <mergeCell ref="B102:B103"/>
    <mergeCell ref="B66:B67"/>
    <mergeCell ref="B91:B94"/>
    <mergeCell ref="B83:B89"/>
    <mergeCell ref="A120:O120"/>
    <mergeCell ref="A114:D114"/>
    <mergeCell ref="A96:A99"/>
    <mergeCell ref="B97:B99"/>
    <mergeCell ref="A110:A113"/>
    <mergeCell ref="A101:A108"/>
    <mergeCell ref="B107:B108"/>
    <mergeCell ref="A4:O4"/>
    <mergeCell ref="A7:A9"/>
    <mergeCell ref="B7:B9"/>
    <mergeCell ref="C7:C9"/>
    <mergeCell ref="D7:D9"/>
    <mergeCell ref="E7:E9"/>
    <mergeCell ref="A5:O5"/>
    <mergeCell ref="O8:O9"/>
    <mergeCell ref="H7:H9"/>
    <mergeCell ref="I7:N7"/>
    <mergeCell ref="A19:A22"/>
    <mergeCell ref="B20:B22"/>
    <mergeCell ref="B28:B32"/>
    <mergeCell ref="F7:G8"/>
    <mergeCell ref="J8:N8"/>
    <mergeCell ref="B34:B36"/>
    <mergeCell ref="B25:B26"/>
    <mergeCell ref="A38:A40"/>
    <mergeCell ref="B39:B40"/>
    <mergeCell ref="I8:I9"/>
    <mergeCell ref="A12:A14"/>
    <mergeCell ref="B13:B14"/>
    <mergeCell ref="A24:A36"/>
    <mergeCell ref="A16:A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3" sqref="D13"/>
    </sheetView>
  </sheetViews>
  <sheetFormatPr defaultColWidth="9.00390625" defaultRowHeight="12.75"/>
  <cols>
    <col min="1" max="1" width="4.75390625" style="50" customWidth="1"/>
    <col min="2" max="2" width="40.125" style="50" customWidth="1"/>
    <col min="3" max="3" width="14.00390625" style="50" customWidth="1"/>
    <col min="4" max="4" width="16.125" style="50" customWidth="1"/>
    <col min="5" max="16384" width="9.125" style="50" customWidth="1"/>
  </cols>
  <sheetData>
    <row r="1" ht="12.75">
      <c r="D1" s="50" t="s">
        <v>237</v>
      </c>
    </row>
    <row r="2" spans="3:4" ht="12.75">
      <c r="C2" s="104"/>
      <c r="D2" s="104" t="s">
        <v>337</v>
      </c>
    </row>
    <row r="3" spans="3:4" ht="12.75">
      <c r="C3" s="104"/>
      <c r="D3" s="104" t="s">
        <v>338</v>
      </c>
    </row>
    <row r="4" spans="1:4" ht="18" customHeight="1">
      <c r="A4" s="409" t="s">
        <v>238</v>
      </c>
      <c r="B4" s="409"/>
      <c r="C4" s="409"/>
      <c r="D4" s="409"/>
    </row>
    <row r="5" spans="1:4" ht="15" customHeight="1">
      <c r="A5" s="409" t="s">
        <v>239</v>
      </c>
      <c r="B5" s="409"/>
      <c r="C5" s="409"/>
      <c r="D5" s="409"/>
    </row>
    <row r="6" ht="13.5" customHeight="1" thickBot="1">
      <c r="D6" s="202" t="s">
        <v>116</v>
      </c>
    </row>
    <row r="7" spans="1:4" ht="15" thickBot="1">
      <c r="A7" s="168" t="s">
        <v>175</v>
      </c>
      <c r="B7" s="168" t="s">
        <v>13</v>
      </c>
      <c r="C7" s="168" t="s">
        <v>240</v>
      </c>
      <c r="D7" s="203"/>
    </row>
    <row r="8" spans="1:4" ht="14.25">
      <c r="A8" s="170"/>
      <c r="B8" s="170"/>
      <c r="C8" s="170" t="s">
        <v>12</v>
      </c>
      <c r="D8" s="204" t="s">
        <v>241</v>
      </c>
    </row>
    <row r="9" spans="1:4" ht="15" thickBot="1">
      <c r="A9" s="170"/>
      <c r="B9" s="170"/>
      <c r="C9" s="170"/>
      <c r="D9" s="205" t="s">
        <v>242</v>
      </c>
    </row>
    <row r="10" spans="1:4" ht="9" customHeight="1" thickBot="1">
      <c r="A10" s="174">
        <v>1</v>
      </c>
      <c r="B10" s="174">
        <v>2</v>
      </c>
      <c r="C10" s="174">
        <v>3</v>
      </c>
      <c r="D10" s="174">
        <v>5</v>
      </c>
    </row>
    <row r="11" spans="1:4" ht="19.5" customHeight="1">
      <c r="A11" s="206" t="s">
        <v>179</v>
      </c>
      <c r="B11" s="207" t="s">
        <v>243</v>
      </c>
      <c r="C11" s="206"/>
      <c r="D11" s="208">
        <v>18705980.07</v>
      </c>
    </row>
    <row r="12" spans="1:4" ht="19.5" customHeight="1">
      <c r="A12" s="209" t="s">
        <v>181</v>
      </c>
      <c r="B12" s="210" t="s">
        <v>121</v>
      </c>
      <c r="C12" s="209"/>
      <c r="D12" s="211">
        <v>19126541.07</v>
      </c>
    </row>
    <row r="13" spans="1:4" ht="19.5" customHeight="1">
      <c r="A13" s="209"/>
      <c r="B13" s="210" t="s">
        <v>244</v>
      </c>
      <c r="C13" s="209"/>
      <c r="D13" s="211"/>
    </row>
    <row r="14" spans="1:4" ht="19.5" customHeight="1" thickBot="1">
      <c r="A14" s="212"/>
      <c r="B14" s="213" t="s">
        <v>245</v>
      </c>
      <c r="C14" s="212"/>
      <c r="D14" s="214">
        <f>D11-D12</f>
        <v>-420561</v>
      </c>
    </row>
    <row r="15" spans="1:4" ht="19.5" customHeight="1" thickBot="1">
      <c r="A15" s="168" t="s">
        <v>205</v>
      </c>
      <c r="B15" s="215" t="s">
        <v>246</v>
      </c>
      <c r="C15" s="216"/>
      <c r="D15" s="217">
        <f>D16-D26</f>
        <v>420561</v>
      </c>
    </row>
    <row r="16" spans="1:4" ht="19.5" customHeight="1" thickBot="1">
      <c r="A16" s="410" t="s">
        <v>247</v>
      </c>
      <c r="B16" s="411"/>
      <c r="C16" s="218"/>
      <c r="D16" s="219">
        <v>1398160</v>
      </c>
    </row>
    <row r="17" spans="1:4" ht="19.5" customHeight="1">
      <c r="A17" s="220" t="s">
        <v>179</v>
      </c>
      <c r="B17" s="221" t="s">
        <v>182</v>
      </c>
      <c r="C17" s="220" t="s">
        <v>248</v>
      </c>
      <c r="D17" s="222">
        <v>0</v>
      </c>
    </row>
    <row r="18" spans="1:4" ht="19.5" customHeight="1">
      <c r="A18" s="209" t="s">
        <v>181</v>
      </c>
      <c r="B18" s="210" t="s">
        <v>184</v>
      </c>
      <c r="C18" s="209" t="s">
        <v>248</v>
      </c>
      <c r="D18" s="211">
        <v>0</v>
      </c>
    </row>
    <row r="19" spans="1:4" ht="49.5" customHeight="1">
      <c r="A19" s="209" t="s">
        <v>183</v>
      </c>
      <c r="B19" s="223" t="s">
        <v>249</v>
      </c>
      <c r="C19" s="209" t="s">
        <v>250</v>
      </c>
      <c r="D19" s="211">
        <v>0</v>
      </c>
    </row>
    <row r="20" spans="1:4" ht="19.5" customHeight="1">
      <c r="A20" s="209" t="s">
        <v>185</v>
      </c>
      <c r="B20" s="210" t="s">
        <v>251</v>
      </c>
      <c r="C20" s="209" t="s">
        <v>252</v>
      </c>
      <c r="D20" s="211">
        <v>0</v>
      </c>
    </row>
    <row r="21" spans="1:4" ht="19.5" customHeight="1">
      <c r="A21" s="209" t="s">
        <v>187</v>
      </c>
      <c r="B21" s="210" t="s">
        <v>253</v>
      </c>
      <c r="C21" s="209" t="s">
        <v>254</v>
      </c>
      <c r="D21" s="211">
        <v>0</v>
      </c>
    </row>
    <row r="22" spans="1:4" ht="19.5" customHeight="1">
      <c r="A22" s="209" t="s">
        <v>195</v>
      </c>
      <c r="B22" s="210" t="s">
        <v>255</v>
      </c>
      <c r="C22" s="209" t="s">
        <v>256</v>
      </c>
      <c r="D22" s="211">
        <v>420561</v>
      </c>
    </row>
    <row r="23" spans="1:4" ht="19.5" customHeight="1">
      <c r="A23" s="209" t="s">
        <v>196</v>
      </c>
      <c r="B23" s="210" t="s">
        <v>257</v>
      </c>
      <c r="C23" s="209" t="s">
        <v>258</v>
      </c>
      <c r="D23" s="211">
        <v>0</v>
      </c>
    </row>
    <row r="24" spans="1:4" ht="19.5" customHeight="1">
      <c r="A24" s="209" t="s">
        <v>198</v>
      </c>
      <c r="B24" s="210" t="s">
        <v>259</v>
      </c>
      <c r="C24" s="209" t="s">
        <v>260</v>
      </c>
      <c r="D24" s="211">
        <v>0</v>
      </c>
    </row>
    <row r="25" spans="1:4" ht="19.5" customHeight="1" thickBot="1">
      <c r="A25" s="206" t="s">
        <v>261</v>
      </c>
      <c r="B25" s="207" t="s">
        <v>262</v>
      </c>
      <c r="C25" s="206" t="s">
        <v>263</v>
      </c>
      <c r="D25" s="208">
        <v>977599</v>
      </c>
    </row>
    <row r="26" spans="1:4" ht="19.5" customHeight="1" thickBot="1">
      <c r="A26" s="410" t="s">
        <v>264</v>
      </c>
      <c r="B26" s="411"/>
      <c r="C26" s="218"/>
      <c r="D26" s="219">
        <f>SUM(D27:D34)</f>
        <v>977599</v>
      </c>
    </row>
    <row r="27" spans="1:4" ht="19.5" customHeight="1">
      <c r="A27" s="224" t="s">
        <v>179</v>
      </c>
      <c r="B27" s="225" t="s">
        <v>265</v>
      </c>
      <c r="C27" s="224" t="s">
        <v>266</v>
      </c>
      <c r="D27" s="226">
        <v>515084</v>
      </c>
    </row>
    <row r="28" spans="1:4" ht="19.5" customHeight="1">
      <c r="A28" s="209" t="s">
        <v>181</v>
      </c>
      <c r="B28" s="210" t="s">
        <v>267</v>
      </c>
      <c r="C28" s="209" t="s">
        <v>266</v>
      </c>
      <c r="D28" s="211">
        <v>462515</v>
      </c>
    </row>
    <row r="29" spans="1:4" ht="52.5" customHeight="1">
      <c r="A29" s="209" t="s">
        <v>183</v>
      </c>
      <c r="B29" s="223" t="s">
        <v>268</v>
      </c>
      <c r="C29" s="209" t="s">
        <v>269</v>
      </c>
      <c r="D29" s="211">
        <v>0</v>
      </c>
    </row>
    <row r="30" spans="1:4" ht="19.5" customHeight="1">
      <c r="A30" s="209" t="s">
        <v>185</v>
      </c>
      <c r="B30" s="210" t="s">
        <v>270</v>
      </c>
      <c r="C30" s="209" t="s">
        <v>271</v>
      </c>
      <c r="D30" s="211">
        <v>0</v>
      </c>
    </row>
    <row r="31" spans="1:4" ht="19.5" customHeight="1">
      <c r="A31" s="209" t="s">
        <v>187</v>
      </c>
      <c r="B31" s="210" t="s">
        <v>272</v>
      </c>
      <c r="C31" s="209" t="s">
        <v>273</v>
      </c>
      <c r="D31" s="211">
        <v>0</v>
      </c>
    </row>
    <row r="32" spans="1:4" ht="19.5" customHeight="1">
      <c r="A32" s="209" t="s">
        <v>195</v>
      </c>
      <c r="B32" s="210" t="s">
        <v>221</v>
      </c>
      <c r="C32" s="209" t="s">
        <v>274</v>
      </c>
      <c r="D32" s="211">
        <v>0</v>
      </c>
    </row>
    <row r="33" spans="1:4" ht="19.5" customHeight="1">
      <c r="A33" s="209" t="s">
        <v>196</v>
      </c>
      <c r="B33" s="227" t="s">
        <v>275</v>
      </c>
      <c r="C33" s="228" t="s">
        <v>276</v>
      </c>
      <c r="D33" s="229">
        <v>0</v>
      </c>
    </row>
    <row r="34" spans="1:4" ht="19.5" customHeight="1" thickBot="1">
      <c r="A34" s="230" t="s">
        <v>198</v>
      </c>
      <c r="B34" s="231" t="s">
        <v>277</v>
      </c>
      <c r="C34" s="230" t="s">
        <v>278</v>
      </c>
      <c r="D34" s="232">
        <v>0</v>
      </c>
    </row>
    <row r="35" spans="1:4" ht="19.5" customHeight="1">
      <c r="A35" s="88"/>
      <c r="B35" s="233"/>
      <c r="C35" s="233"/>
      <c r="D35" s="233"/>
    </row>
    <row r="36" ht="12.75">
      <c r="A36" s="105"/>
    </row>
    <row r="37" ht="12.75">
      <c r="A37" s="105"/>
    </row>
    <row r="38" ht="12.75">
      <c r="A38" s="105"/>
    </row>
    <row r="39" ht="12.75">
      <c r="A39" s="105"/>
    </row>
    <row r="40" ht="12.75">
      <c r="A40" s="105"/>
    </row>
    <row r="41" ht="12.75">
      <c r="A41" s="105"/>
    </row>
    <row r="42" ht="12.75">
      <c r="A42" s="105"/>
    </row>
    <row r="43" ht="12.75">
      <c r="A43" s="105"/>
    </row>
    <row r="44" ht="12.75">
      <c r="A44" s="105"/>
    </row>
    <row r="45" ht="12.75">
      <c r="A45" s="105"/>
    </row>
    <row r="46" ht="12.75">
      <c r="A46" s="105"/>
    </row>
    <row r="47" ht="12.75">
      <c r="A47" s="105"/>
    </row>
    <row r="48" ht="12.75">
      <c r="A48" s="105"/>
    </row>
    <row r="49" ht="12.75">
      <c r="A49" s="105"/>
    </row>
    <row r="50" ht="12.75">
      <c r="A50" s="105"/>
    </row>
    <row r="51" ht="12.75">
      <c r="A51" s="105"/>
    </row>
    <row r="52" ht="12.75">
      <c r="A52" s="105"/>
    </row>
  </sheetData>
  <mergeCells count="4">
    <mergeCell ref="A5:D5"/>
    <mergeCell ref="A16:B16"/>
    <mergeCell ref="A26:B26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C1">
      <pane ySplit="11" topLeftCell="BM37" activePane="bottomLeft" state="frozen"/>
      <selection pane="topLeft" activeCell="D1" sqref="D1"/>
      <selection pane="bottomLeft" activeCell="G29" sqref="G29"/>
    </sheetView>
  </sheetViews>
  <sheetFormatPr defaultColWidth="9.00390625" defaultRowHeight="12.75"/>
  <cols>
    <col min="1" max="1" width="6.875" style="50" customWidth="1"/>
    <col min="2" max="2" width="7.75390625" style="50" customWidth="1"/>
    <col min="3" max="3" width="5.375" style="50" customWidth="1"/>
    <col min="4" max="4" width="36.625" style="50" customWidth="1"/>
    <col min="5" max="5" width="12.00390625" style="50" customWidth="1"/>
    <col min="6" max="6" width="12.75390625" style="50" customWidth="1"/>
    <col min="7" max="7" width="13.75390625" style="50" customWidth="1"/>
    <col min="8" max="8" width="11.00390625" style="50" customWidth="1"/>
    <col min="9" max="9" width="13.125" style="50" customWidth="1"/>
    <col min="10" max="10" width="14.375" style="50" customWidth="1"/>
    <col min="11" max="11" width="16.75390625" style="50" customWidth="1"/>
    <col min="12" max="16384" width="9.125" style="50" customWidth="1"/>
  </cols>
  <sheetData>
    <row r="1" ht="12.75">
      <c r="K1" s="285" t="s">
        <v>114</v>
      </c>
    </row>
    <row r="2" ht="12.75">
      <c r="K2" s="104" t="s">
        <v>337</v>
      </c>
    </row>
    <row r="3" ht="12.75">
      <c r="K3" s="104" t="s">
        <v>338</v>
      </c>
    </row>
    <row r="4" spans="1:11" ht="18.75" customHeight="1">
      <c r="A4" s="412" t="s">
        <v>115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1" ht="13.5" customHeight="1">
      <c r="A5" s="412" t="s">
        <v>112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1" ht="10.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3" t="s">
        <v>116</v>
      </c>
    </row>
    <row r="7" spans="1:11" ht="19.5" customHeight="1">
      <c r="A7" s="413" t="s">
        <v>10</v>
      </c>
      <c r="B7" s="413" t="s">
        <v>117</v>
      </c>
      <c r="C7" s="413" t="s">
        <v>118</v>
      </c>
      <c r="D7" s="415" t="s">
        <v>119</v>
      </c>
      <c r="E7" s="415" t="s">
        <v>120</v>
      </c>
      <c r="F7" s="415" t="s">
        <v>121</v>
      </c>
      <c r="G7" s="415"/>
      <c r="H7" s="415"/>
      <c r="I7" s="415"/>
      <c r="J7" s="415"/>
      <c r="K7" s="418" t="s">
        <v>122</v>
      </c>
    </row>
    <row r="8" spans="1:11" ht="19.5" customHeight="1">
      <c r="A8" s="414"/>
      <c r="B8" s="414"/>
      <c r="C8" s="414"/>
      <c r="D8" s="416"/>
      <c r="E8" s="416"/>
      <c r="F8" s="416" t="s">
        <v>123</v>
      </c>
      <c r="G8" s="416" t="s">
        <v>124</v>
      </c>
      <c r="H8" s="416"/>
      <c r="I8" s="416"/>
      <c r="J8" s="416"/>
      <c r="K8" s="419"/>
    </row>
    <row r="9" spans="1:11" ht="29.25" customHeight="1">
      <c r="A9" s="414"/>
      <c r="B9" s="414"/>
      <c r="C9" s="414"/>
      <c r="D9" s="416"/>
      <c r="E9" s="416"/>
      <c r="F9" s="416"/>
      <c r="G9" s="416" t="s">
        <v>125</v>
      </c>
      <c r="H9" s="416" t="s">
        <v>126</v>
      </c>
      <c r="I9" s="416" t="s">
        <v>127</v>
      </c>
      <c r="J9" s="416" t="s">
        <v>128</v>
      </c>
      <c r="K9" s="419"/>
    </row>
    <row r="10" spans="1:11" ht="19.5" customHeight="1">
      <c r="A10" s="414"/>
      <c r="B10" s="414"/>
      <c r="C10" s="414"/>
      <c r="D10" s="416"/>
      <c r="E10" s="416"/>
      <c r="F10" s="416"/>
      <c r="G10" s="416"/>
      <c r="H10" s="416"/>
      <c r="I10" s="416"/>
      <c r="J10" s="416"/>
      <c r="K10" s="419"/>
    </row>
    <row r="11" spans="1:11" ht="19.5" customHeight="1">
      <c r="A11" s="414"/>
      <c r="B11" s="414"/>
      <c r="C11" s="414"/>
      <c r="D11" s="416"/>
      <c r="E11" s="416"/>
      <c r="F11" s="416"/>
      <c r="G11" s="416"/>
      <c r="H11" s="416"/>
      <c r="I11" s="416"/>
      <c r="J11" s="416"/>
      <c r="K11" s="419"/>
    </row>
    <row r="12" spans="1:11" ht="7.5" customHeight="1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5">
        <v>11</v>
      </c>
    </row>
    <row r="13" spans="1:11" ht="31.5" customHeight="1">
      <c r="A13" s="56" t="s">
        <v>28</v>
      </c>
      <c r="B13" s="56" t="s">
        <v>29</v>
      </c>
      <c r="C13" s="56" t="s">
        <v>79</v>
      </c>
      <c r="D13" s="57" t="s">
        <v>129</v>
      </c>
      <c r="E13" s="58">
        <v>60000</v>
      </c>
      <c r="F13" s="58">
        <v>60000</v>
      </c>
      <c r="G13" s="58">
        <v>60000</v>
      </c>
      <c r="H13" s="58">
        <v>0</v>
      </c>
      <c r="I13" s="59" t="s">
        <v>130</v>
      </c>
      <c r="J13" s="58">
        <v>0</v>
      </c>
      <c r="K13" s="60" t="s">
        <v>131</v>
      </c>
    </row>
    <row r="14" spans="1:11" ht="28.5" customHeight="1">
      <c r="A14" s="61" t="s">
        <v>28</v>
      </c>
      <c r="B14" s="61" t="s">
        <v>29</v>
      </c>
      <c r="C14" s="61" t="s">
        <v>79</v>
      </c>
      <c r="D14" s="62" t="s">
        <v>132</v>
      </c>
      <c r="E14" s="63">
        <v>60000</v>
      </c>
      <c r="F14" s="63">
        <v>60000</v>
      </c>
      <c r="G14" s="63">
        <v>60000</v>
      </c>
      <c r="H14" s="63">
        <v>0</v>
      </c>
      <c r="I14" s="64" t="s">
        <v>130</v>
      </c>
      <c r="J14" s="63">
        <v>0</v>
      </c>
      <c r="K14" s="65" t="s">
        <v>131</v>
      </c>
    </row>
    <row r="15" spans="1:11" ht="40.5" customHeight="1">
      <c r="A15" s="61" t="s">
        <v>28</v>
      </c>
      <c r="B15" s="61" t="s">
        <v>29</v>
      </c>
      <c r="C15" s="61" t="s">
        <v>79</v>
      </c>
      <c r="D15" s="62" t="s">
        <v>133</v>
      </c>
      <c r="E15" s="63">
        <v>26000</v>
      </c>
      <c r="F15" s="63">
        <v>26000</v>
      </c>
      <c r="G15" s="63">
        <v>26000</v>
      </c>
      <c r="H15" s="63">
        <v>0</v>
      </c>
      <c r="I15" s="64" t="s">
        <v>130</v>
      </c>
      <c r="J15" s="63">
        <v>0</v>
      </c>
      <c r="K15" s="65" t="s">
        <v>131</v>
      </c>
    </row>
    <row r="16" spans="1:11" ht="24.75" customHeight="1">
      <c r="A16" s="61" t="s">
        <v>28</v>
      </c>
      <c r="B16" s="61" t="s">
        <v>29</v>
      </c>
      <c r="C16" s="61" t="s">
        <v>79</v>
      </c>
      <c r="D16" s="62" t="s">
        <v>134</v>
      </c>
      <c r="E16" s="63">
        <v>30000</v>
      </c>
      <c r="F16" s="63">
        <v>30000</v>
      </c>
      <c r="G16" s="63">
        <v>30000</v>
      </c>
      <c r="H16" s="63">
        <v>0</v>
      </c>
      <c r="I16" s="64" t="s">
        <v>130</v>
      </c>
      <c r="J16" s="63">
        <v>0</v>
      </c>
      <c r="K16" s="65" t="s">
        <v>131</v>
      </c>
    </row>
    <row r="17" spans="1:11" ht="30" customHeight="1">
      <c r="A17" s="61" t="s">
        <v>28</v>
      </c>
      <c r="B17" s="61" t="s">
        <v>29</v>
      </c>
      <c r="C17" s="61" t="s">
        <v>80</v>
      </c>
      <c r="D17" s="62" t="s">
        <v>135</v>
      </c>
      <c r="E17" s="63">
        <v>205530</v>
      </c>
      <c r="F17" s="63">
        <v>205530</v>
      </c>
      <c r="G17" s="63">
        <v>205530</v>
      </c>
      <c r="H17" s="63">
        <v>0</v>
      </c>
      <c r="I17" s="64" t="s">
        <v>130</v>
      </c>
      <c r="J17" s="63">
        <v>0</v>
      </c>
      <c r="K17" s="65" t="s">
        <v>131</v>
      </c>
    </row>
    <row r="18" spans="1:11" ht="36.75" customHeight="1">
      <c r="A18" s="61" t="s">
        <v>28</v>
      </c>
      <c r="B18" s="61" t="s">
        <v>29</v>
      </c>
      <c r="C18" s="61" t="s">
        <v>80</v>
      </c>
      <c r="D18" s="62" t="s">
        <v>136</v>
      </c>
      <c r="E18" s="63">
        <v>186000</v>
      </c>
      <c r="F18" s="63">
        <v>186000</v>
      </c>
      <c r="G18" s="63">
        <v>186000</v>
      </c>
      <c r="H18" s="63">
        <v>0</v>
      </c>
      <c r="I18" s="64" t="s">
        <v>130</v>
      </c>
      <c r="J18" s="63">
        <v>0</v>
      </c>
      <c r="K18" s="65" t="s">
        <v>131</v>
      </c>
    </row>
    <row r="19" spans="1:11" ht="36.75" customHeight="1">
      <c r="A19" s="61" t="s">
        <v>28</v>
      </c>
      <c r="B19" s="61" t="s">
        <v>29</v>
      </c>
      <c r="C19" s="61" t="s">
        <v>80</v>
      </c>
      <c r="D19" s="62" t="s">
        <v>159</v>
      </c>
      <c r="E19" s="63">
        <v>109614</v>
      </c>
      <c r="F19" s="63">
        <v>109614</v>
      </c>
      <c r="G19" s="63">
        <v>109614</v>
      </c>
      <c r="H19" s="63">
        <v>0</v>
      </c>
      <c r="I19" s="64" t="s">
        <v>130</v>
      </c>
      <c r="J19" s="63">
        <v>0</v>
      </c>
      <c r="K19" s="65" t="s">
        <v>131</v>
      </c>
    </row>
    <row r="20" spans="1:11" ht="33" customHeight="1">
      <c r="A20" s="61" t="s">
        <v>32</v>
      </c>
      <c r="B20" s="61" t="s">
        <v>34</v>
      </c>
      <c r="C20" s="61" t="s">
        <v>79</v>
      </c>
      <c r="D20" s="62" t="s">
        <v>137</v>
      </c>
      <c r="E20" s="63">
        <v>2050000</v>
      </c>
      <c r="F20" s="63">
        <v>2050000</v>
      </c>
      <c r="G20" s="63">
        <v>2050000</v>
      </c>
      <c r="H20" s="63">
        <v>0</v>
      </c>
      <c r="I20" s="64" t="s">
        <v>130</v>
      </c>
      <c r="J20" s="63">
        <v>0</v>
      </c>
      <c r="K20" s="65" t="s">
        <v>131</v>
      </c>
    </row>
    <row r="21" spans="1:11" ht="24.75" customHeight="1">
      <c r="A21" s="61" t="s">
        <v>32</v>
      </c>
      <c r="B21" s="61" t="s">
        <v>34</v>
      </c>
      <c r="C21" s="61" t="s">
        <v>79</v>
      </c>
      <c r="D21" s="62" t="s">
        <v>138</v>
      </c>
      <c r="E21" s="63">
        <v>310000</v>
      </c>
      <c r="F21" s="63">
        <v>310000</v>
      </c>
      <c r="G21" s="63">
        <v>310000</v>
      </c>
      <c r="H21" s="63">
        <v>0</v>
      </c>
      <c r="I21" s="64" t="s">
        <v>130</v>
      </c>
      <c r="J21" s="63">
        <v>0</v>
      </c>
      <c r="K21" s="65" t="s">
        <v>131</v>
      </c>
    </row>
    <row r="22" spans="1:11" ht="39.75" customHeight="1">
      <c r="A22" s="61" t="s">
        <v>32</v>
      </c>
      <c r="B22" s="61" t="s">
        <v>34</v>
      </c>
      <c r="C22" s="61" t="s">
        <v>79</v>
      </c>
      <c r="D22" s="62" t="s">
        <v>139</v>
      </c>
      <c r="E22" s="63">
        <v>40000</v>
      </c>
      <c r="F22" s="63">
        <v>40000</v>
      </c>
      <c r="G22" s="63">
        <v>40000</v>
      </c>
      <c r="H22" s="63">
        <v>0</v>
      </c>
      <c r="I22" s="64" t="s">
        <v>130</v>
      </c>
      <c r="J22" s="63">
        <v>0</v>
      </c>
      <c r="K22" s="65" t="s">
        <v>131</v>
      </c>
    </row>
    <row r="23" spans="1:11" ht="36.75" customHeight="1">
      <c r="A23" s="66" t="s">
        <v>32</v>
      </c>
      <c r="B23" s="66" t="s">
        <v>34</v>
      </c>
      <c r="C23" s="66" t="s">
        <v>79</v>
      </c>
      <c r="D23" s="67" t="s">
        <v>140</v>
      </c>
      <c r="E23" s="68">
        <v>15000</v>
      </c>
      <c r="F23" s="68">
        <v>15000</v>
      </c>
      <c r="G23" s="68">
        <v>15000</v>
      </c>
      <c r="H23" s="68">
        <v>0</v>
      </c>
      <c r="I23" s="69" t="s">
        <v>130</v>
      </c>
      <c r="J23" s="68">
        <v>0</v>
      </c>
      <c r="K23" s="70" t="s">
        <v>131</v>
      </c>
    </row>
    <row r="24" spans="1:11" ht="31.5" customHeight="1">
      <c r="A24" s="71" t="s">
        <v>32</v>
      </c>
      <c r="B24" s="71" t="s">
        <v>34</v>
      </c>
      <c r="C24" s="71" t="s">
        <v>79</v>
      </c>
      <c r="D24" s="72" t="s">
        <v>141</v>
      </c>
      <c r="E24" s="73">
        <v>290000</v>
      </c>
      <c r="F24" s="73">
        <v>290000</v>
      </c>
      <c r="G24" s="73">
        <v>290000</v>
      </c>
      <c r="H24" s="73">
        <v>0</v>
      </c>
      <c r="I24" s="64" t="s">
        <v>130</v>
      </c>
      <c r="J24" s="73">
        <v>0</v>
      </c>
      <c r="K24" s="74" t="s">
        <v>131</v>
      </c>
    </row>
    <row r="25" spans="1:11" ht="30.75" customHeight="1">
      <c r="A25" s="61" t="s">
        <v>32</v>
      </c>
      <c r="B25" s="61" t="s">
        <v>34</v>
      </c>
      <c r="C25" s="61" t="s">
        <v>79</v>
      </c>
      <c r="D25" s="62" t="s">
        <v>142</v>
      </c>
      <c r="E25" s="63">
        <v>109700</v>
      </c>
      <c r="F25" s="63">
        <v>109700</v>
      </c>
      <c r="G25" s="63">
        <v>109700</v>
      </c>
      <c r="H25" s="63">
        <v>0</v>
      </c>
      <c r="I25" s="64" t="s">
        <v>130</v>
      </c>
      <c r="J25" s="63">
        <v>0</v>
      </c>
      <c r="K25" s="65" t="s">
        <v>131</v>
      </c>
    </row>
    <row r="26" spans="1:11" ht="24.75" customHeight="1">
      <c r="A26" s="75" t="s">
        <v>32</v>
      </c>
      <c r="B26" s="75" t="s">
        <v>34</v>
      </c>
      <c r="C26" s="75" t="s">
        <v>79</v>
      </c>
      <c r="D26" s="76" t="s">
        <v>143</v>
      </c>
      <c r="E26" s="77">
        <v>280000</v>
      </c>
      <c r="F26" s="77">
        <v>280000</v>
      </c>
      <c r="G26" s="77">
        <v>280000</v>
      </c>
      <c r="H26" s="77">
        <v>0</v>
      </c>
      <c r="I26" s="78" t="s">
        <v>130</v>
      </c>
      <c r="J26" s="77">
        <v>0</v>
      </c>
      <c r="K26" s="79" t="s">
        <v>131</v>
      </c>
    </row>
    <row r="27" spans="1:11" ht="33" customHeight="1">
      <c r="A27" s="61" t="s">
        <v>35</v>
      </c>
      <c r="B27" s="66" t="s">
        <v>37</v>
      </c>
      <c r="C27" s="66" t="s">
        <v>79</v>
      </c>
      <c r="D27" s="67" t="s">
        <v>144</v>
      </c>
      <c r="E27" s="68">
        <v>22000</v>
      </c>
      <c r="F27" s="68">
        <v>22000</v>
      </c>
      <c r="G27" s="68">
        <v>22000</v>
      </c>
      <c r="H27" s="68">
        <v>0</v>
      </c>
      <c r="I27" s="64" t="s">
        <v>130</v>
      </c>
      <c r="J27" s="68">
        <v>0</v>
      </c>
      <c r="K27" s="65" t="s">
        <v>131</v>
      </c>
    </row>
    <row r="28" spans="1:11" ht="24.75" customHeight="1">
      <c r="A28" s="80" t="s">
        <v>35</v>
      </c>
      <c r="B28" s="80" t="s">
        <v>37</v>
      </c>
      <c r="C28" s="80" t="s">
        <v>80</v>
      </c>
      <c r="D28" s="81" t="s">
        <v>145</v>
      </c>
      <c r="E28" s="82">
        <v>160000</v>
      </c>
      <c r="F28" s="82">
        <v>160000</v>
      </c>
      <c r="G28" s="82">
        <v>160000</v>
      </c>
      <c r="H28" s="82">
        <v>0</v>
      </c>
      <c r="I28" s="69" t="s">
        <v>130</v>
      </c>
      <c r="J28" s="82">
        <v>0</v>
      </c>
      <c r="K28" s="83" t="s">
        <v>131</v>
      </c>
    </row>
    <row r="29" spans="1:11" ht="24.75" customHeight="1" thickBot="1">
      <c r="A29" s="147">
        <v>754</v>
      </c>
      <c r="B29" s="147">
        <v>75412</v>
      </c>
      <c r="C29" s="147">
        <v>6050</v>
      </c>
      <c r="D29" s="89" t="s">
        <v>146</v>
      </c>
      <c r="E29" s="90">
        <v>60000</v>
      </c>
      <c r="F29" s="90">
        <v>60000</v>
      </c>
      <c r="G29" s="90">
        <v>60000</v>
      </c>
      <c r="H29" s="90">
        <v>0</v>
      </c>
      <c r="I29" s="91" t="s">
        <v>130</v>
      </c>
      <c r="J29" s="90">
        <v>0</v>
      </c>
      <c r="K29" s="92" t="s">
        <v>131</v>
      </c>
    </row>
    <row r="30" spans="1:11" ht="17.25" customHeight="1" thickBot="1">
      <c r="A30" s="145"/>
      <c r="B30" s="145"/>
      <c r="C30" s="146"/>
      <c r="D30" s="85"/>
      <c r="E30" s="86"/>
      <c r="F30" s="86"/>
      <c r="G30" s="86"/>
      <c r="H30" s="86"/>
      <c r="I30" s="87"/>
      <c r="J30" s="86"/>
      <c r="K30" s="88"/>
    </row>
    <row r="31" spans="1:11" ht="10.5" customHeight="1" thickBot="1">
      <c r="A31" s="154">
        <v>1</v>
      </c>
      <c r="B31" s="148">
        <v>2</v>
      </c>
      <c r="C31" s="148">
        <v>3</v>
      </c>
      <c r="D31" s="148">
        <v>4</v>
      </c>
      <c r="E31" s="148">
        <v>5</v>
      </c>
      <c r="F31" s="148">
        <v>6</v>
      </c>
      <c r="G31" s="148">
        <v>7</v>
      </c>
      <c r="H31" s="148">
        <v>8</v>
      </c>
      <c r="I31" s="148">
        <v>9</v>
      </c>
      <c r="J31" s="148">
        <v>10</v>
      </c>
      <c r="K31" s="149">
        <v>11</v>
      </c>
    </row>
    <row r="32" spans="1:11" s="84" customFormat="1" ht="24.75" customHeight="1">
      <c r="A32" s="155" t="s">
        <v>47</v>
      </c>
      <c r="B32" s="156" t="s">
        <v>103</v>
      </c>
      <c r="C32" s="157" t="s">
        <v>80</v>
      </c>
      <c r="D32" s="158" t="s">
        <v>147</v>
      </c>
      <c r="E32" s="100">
        <v>50000</v>
      </c>
      <c r="F32" s="100">
        <v>50000</v>
      </c>
      <c r="G32" s="100">
        <v>50000</v>
      </c>
      <c r="H32" s="101">
        <v>0</v>
      </c>
      <c r="I32" s="102" t="s">
        <v>130</v>
      </c>
      <c r="J32" s="101">
        <v>0</v>
      </c>
      <c r="K32" s="103" t="s">
        <v>131</v>
      </c>
    </row>
    <row r="33" spans="1:11" ht="24.75" customHeight="1">
      <c r="A33" s="159" t="s">
        <v>49</v>
      </c>
      <c r="B33" s="71" t="s">
        <v>55</v>
      </c>
      <c r="C33" s="98" t="s">
        <v>79</v>
      </c>
      <c r="D33" s="153" t="s">
        <v>148</v>
      </c>
      <c r="E33" s="93">
        <v>50000</v>
      </c>
      <c r="F33" s="93">
        <v>50000</v>
      </c>
      <c r="G33" s="93">
        <v>50000</v>
      </c>
      <c r="H33" s="93">
        <v>0</v>
      </c>
      <c r="I33" s="94" t="s">
        <v>130</v>
      </c>
      <c r="J33" s="93">
        <v>0</v>
      </c>
      <c r="K33" s="160" t="s">
        <v>131</v>
      </c>
    </row>
    <row r="34" spans="1:11" ht="24.75" customHeight="1">
      <c r="A34" s="159" t="s">
        <v>59</v>
      </c>
      <c r="B34" s="71" t="s">
        <v>60</v>
      </c>
      <c r="C34" s="98" t="s">
        <v>80</v>
      </c>
      <c r="D34" s="153" t="s">
        <v>149</v>
      </c>
      <c r="E34" s="93">
        <v>19000</v>
      </c>
      <c r="F34" s="93">
        <v>19000</v>
      </c>
      <c r="G34" s="93">
        <v>19000</v>
      </c>
      <c r="H34" s="93">
        <v>0</v>
      </c>
      <c r="I34" s="94" t="s">
        <v>130</v>
      </c>
      <c r="J34" s="93">
        <v>0</v>
      </c>
      <c r="K34" s="160" t="s">
        <v>131</v>
      </c>
    </row>
    <row r="35" spans="1:11" ht="31.5" customHeight="1">
      <c r="A35" s="159" t="s">
        <v>70</v>
      </c>
      <c r="B35" s="71" t="s">
        <v>110</v>
      </c>
      <c r="C35" s="98" t="s">
        <v>79</v>
      </c>
      <c r="D35" s="153" t="s">
        <v>150</v>
      </c>
      <c r="E35" s="93">
        <v>250000</v>
      </c>
      <c r="F35" s="93">
        <v>250000</v>
      </c>
      <c r="G35" s="93">
        <v>250000</v>
      </c>
      <c r="H35" s="93">
        <v>0</v>
      </c>
      <c r="I35" s="94" t="s">
        <v>130</v>
      </c>
      <c r="J35" s="93">
        <v>0</v>
      </c>
      <c r="K35" s="160" t="s">
        <v>131</v>
      </c>
    </row>
    <row r="36" spans="1:11" ht="24.75" customHeight="1">
      <c r="A36" s="159" t="s">
        <v>70</v>
      </c>
      <c r="B36" s="71" t="s">
        <v>76</v>
      </c>
      <c r="C36" s="98" t="s">
        <v>79</v>
      </c>
      <c r="D36" s="153" t="s">
        <v>151</v>
      </c>
      <c r="E36" s="93">
        <v>15000</v>
      </c>
      <c r="F36" s="93">
        <v>15000</v>
      </c>
      <c r="G36" s="93">
        <v>15000</v>
      </c>
      <c r="H36" s="93">
        <v>0</v>
      </c>
      <c r="I36" s="94" t="s">
        <v>130</v>
      </c>
      <c r="J36" s="93">
        <v>0</v>
      </c>
      <c r="K36" s="160" t="s">
        <v>131</v>
      </c>
    </row>
    <row r="37" spans="1:11" ht="24.75" customHeight="1">
      <c r="A37" s="159" t="s">
        <v>70</v>
      </c>
      <c r="B37" s="71" t="s">
        <v>76</v>
      </c>
      <c r="C37" s="98" t="s">
        <v>80</v>
      </c>
      <c r="D37" s="153" t="s">
        <v>152</v>
      </c>
      <c r="E37" s="93">
        <v>22000</v>
      </c>
      <c r="F37" s="93">
        <v>22000</v>
      </c>
      <c r="G37" s="93">
        <v>22000</v>
      </c>
      <c r="H37" s="93">
        <v>0</v>
      </c>
      <c r="I37" s="94" t="s">
        <v>130</v>
      </c>
      <c r="J37" s="93">
        <v>0</v>
      </c>
      <c r="K37" s="160" t="s">
        <v>131</v>
      </c>
    </row>
    <row r="38" spans="1:11" ht="24.75" customHeight="1">
      <c r="A38" s="159" t="s">
        <v>70</v>
      </c>
      <c r="B38" s="71" t="s">
        <v>76</v>
      </c>
      <c r="C38" s="98" t="s">
        <v>80</v>
      </c>
      <c r="D38" s="153" t="s">
        <v>149</v>
      </c>
      <c r="E38" s="93">
        <v>21000</v>
      </c>
      <c r="F38" s="93">
        <v>21000</v>
      </c>
      <c r="G38" s="93">
        <v>21000</v>
      </c>
      <c r="H38" s="93">
        <v>0</v>
      </c>
      <c r="I38" s="94" t="s">
        <v>130</v>
      </c>
      <c r="J38" s="93">
        <v>0</v>
      </c>
      <c r="K38" s="160" t="s">
        <v>131</v>
      </c>
    </row>
    <row r="39" spans="1:11" ht="31.5" customHeight="1">
      <c r="A39" s="159" t="s">
        <v>70</v>
      </c>
      <c r="B39" s="71" t="s">
        <v>76</v>
      </c>
      <c r="C39" s="98" t="s">
        <v>80</v>
      </c>
      <c r="D39" s="153" t="s">
        <v>153</v>
      </c>
      <c r="E39" s="93">
        <v>76000</v>
      </c>
      <c r="F39" s="93">
        <v>76000</v>
      </c>
      <c r="G39" s="93">
        <v>76000</v>
      </c>
      <c r="H39" s="93">
        <v>0</v>
      </c>
      <c r="I39" s="94" t="s">
        <v>130</v>
      </c>
      <c r="J39" s="93">
        <v>0</v>
      </c>
      <c r="K39" s="160" t="s">
        <v>131</v>
      </c>
    </row>
    <row r="40" spans="1:11" ht="31.5" customHeight="1">
      <c r="A40" s="107" t="s">
        <v>70</v>
      </c>
      <c r="B40" s="80" t="s">
        <v>76</v>
      </c>
      <c r="C40" s="99" t="s">
        <v>80</v>
      </c>
      <c r="D40" s="153" t="s">
        <v>154</v>
      </c>
      <c r="E40" s="93">
        <v>7000</v>
      </c>
      <c r="F40" s="93">
        <v>7000</v>
      </c>
      <c r="G40" s="93">
        <v>7000</v>
      </c>
      <c r="H40" s="93">
        <v>0</v>
      </c>
      <c r="I40" s="94" t="s">
        <v>130</v>
      </c>
      <c r="J40" s="93">
        <v>0</v>
      </c>
      <c r="K40" s="160" t="s">
        <v>131</v>
      </c>
    </row>
    <row r="41" spans="1:11" ht="31.5" customHeight="1">
      <c r="A41" s="107" t="s">
        <v>70</v>
      </c>
      <c r="B41" s="80" t="s">
        <v>76</v>
      </c>
      <c r="C41" s="99" t="s">
        <v>80</v>
      </c>
      <c r="D41" s="153" t="s">
        <v>155</v>
      </c>
      <c r="E41" s="93">
        <v>30000</v>
      </c>
      <c r="F41" s="93">
        <v>30000</v>
      </c>
      <c r="G41" s="93">
        <v>30000</v>
      </c>
      <c r="H41" s="93">
        <v>0</v>
      </c>
      <c r="I41" s="94" t="s">
        <v>130</v>
      </c>
      <c r="J41" s="93">
        <v>0</v>
      </c>
      <c r="K41" s="160" t="s">
        <v>131</v>
      </c>
    </row>
    <row r="42" spans="1:11" ht="31.5" customHeight="1" thickBot="1">
      <c r="A42" s="161" t="s">
        <v>70</v>
      </c>
      <c r="B42" s="144" t="s">
        <v>76</v>
      </c>
      <c r="C42" s="162" t="s">
        <v>80</v>
      </c>
      <c r="D42" s="163" t="s">
        <v>156</v>
      </c>
      <c r="E42" s="164">
        <v>199000</v>
      </c>
      <c r="F42" s="164">
        <v>199000</v>
      </c>
      <c r="G42" s="164">
        <v>199000</v>
      </c>
      <c r="H42" s="164">
        <v>0</v>
      </c>
      <c r="I42" s="165" t="s">
        <v>130</v>
      </c>
      <c r="J42" s="164">
        <v>0</v>
      </c>
      <c r="K42" s="166" t="s">
        <v>131</v>
      </c>
    </row>
    <row r="43" spans="1:11" ht="24.75" customHeight="1" thickBot="1">
      <c r="A43" s="417" t="s">
        <v>157</v>
      </c>
      <c r="B43" s="417"/>
      <c r="C43" s="417"/>
      <c r="D43" s="417"/>
      <c r="E43" s="150">
        <f>E13+E14+E15+E16+E17+E18+E19+E20+E21+E22+E23+E24+E25+E26+E27+E28+E29+E32+E33+E34+E35+E36+E37+E38+E39+E40+E41+E42</f>
        <v>4752844</v>
      </c>
      <c r="F43" s="150">
        <f>F13+F14+F15+F16+F17+F18+F19+F20+F21+F22+F23+F24+F25+F26+F27+F28+F29+F32+F33+F34+F35+F36+F37+F38+F39+F40+F41+F42</f>
        <v>4752844</v>
      </c>
      <c r="G43" s="150">
        <f>G13+G14+G15+G16+G17+G18+G19+G20+G21+G22+G23+G24+G25+G26+G27+G28+G29+G32+G33+G34+G35+G36+G37+G38+G39+G40+G41+G42</f>
        <v>4752844</v>
      </c>
      <c r="H43" s="150">
        <f>H13+H14+H15+H16+H17+H18+H19+H20+H21+H22+H23+H24+H25+H26+H27+H28+H29+H32+H33+H34+H35+H36+H37+H38+H39+H40+H41+H42</f>
        <v>0</v>
      </c>
      <c r="I43" s="151"/>
      <c r="J43" s="150">
        <f>J13+J14+J15+J16+J17+J18+J19+J20+J21+J22+J23+J24+J25+J26+J27+J28+J29+J32+J33+J34+J35+J36+J37+J38+J39+J40+J41+J42</f>
        <v>0</v>
      </c>
      <c r="K43" s="152" t="s">
        <v>158</v>
      </c>
    </row>
    <row r="44" ht="22.5" customHeight="1"/>
  </sheetData>
  <mergeCells count="16">
    <mergeCell ref="A43:D43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A4:K4"/>
    <mergeCell ref="A5:K5"/>
    <mergeCell ref="A7:A11"/>
    <mergeCell ref="B7:B11"/>
    <mergeCell ref="C7:C11"/>
    <mergeCell ref="D7:D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F24" sqref="F24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9.875" style="0" customWidth="1"/>
    <col min="4" max="4" width="7.875" style="0" customWidth="1"/>
    <col min="5" max="5" width="29.25390625" style="0" customWidth="1"/>
    <col min="6" max="6" width="15.125" style="0" customWidth="1"/>
  </cols>
  <sheetData>
    <row r="1" ht="12.75">
      <c r="F1" s="104" t="s">
        <v>279</v>
      </c>
    </row>
    <row r="2" ht="12.75">
      <c r="F2" s="104" t="s">
        <v>337</v>
      </c>
    </row>
    <row r="3" ht="12.75">
      <c r="F3" s="104" t="s">
        <v>338</v>
      </c>
    </row>
    <row r="5" spans="1:6" ht="18">
      <c r="A5" s="383" t="s">
        <v>325</v>
      </c>
      <c r="B5" s="383"/>
      <c r="C5" s="383"/>
      <c r="D5" s="383"/>
      <c r="E5" s="383"/>
      <c r="F5" s="383"/>
    </row>
    <row r="6" spans="1:6" ht="15" customHeight="1">
      <c r="A6" s="247"/>
      <c r="B6" s="247"/>
      <c r="C6" s="247"/>
      <c r="D6" s="247"/>
      <c r="E6" s="247"/>
      <c r="F6" s="247"/>
    </row>
    <row r="7" spans="1:6" ht="13.5" thickBot="1">
      <c r="A7" s="1"/>
      <c r="B7" s="1"/>
      <c r="C7" s="1"/>
      <c r="D7" s="1"/>
      <c r="E7" s="1"/>
      <c r="F7" s="251" t="s">
        <v>116</v>
      </c>
    </row>
    <row r="8" spans="1:6" s="255" customFormat="1" ht="19.5" customHeight="1">
      <c r="A8" s="252" t="s">
        <v>296</v>
      </c>
      <c r="B8" s="253" t="s">
        <v>10</v>
      </c>
      <c r="C8" s="253" t="s">
        <v>11</v>
      </c>
      <c r="D8" s="253" t="s">
        <v>26</v>
      </c>
      <c r="E8" s="253" t="s">
        <v>297</v>
      </c>
      <c r="F8" s="254" t="s">
        <v>298</v>
      </c>
    </row>
    <row r="9" spans="1:6" ht="7.5" customHeight="1" thickBot="1">
      <c r="A9" s="256">
        <v>1</v>
      </c>
      <c r="B9" s="257">
        <v>2</v>
      </c>
      <c r="C9" s="257">
        <v>3</v>
      </c>
      <c r="D9" s="257">
        <v>4</v>
      </c>
      <c r="E9" s="257">
        <v>5</v>
      </c>
      <c r="F9" s="258">
        <v>6</v>
      </c>
    </row>
    <row r="10" spans="1:6" ht="18" customHeight="1">
      <c r="A10" s="426">
        <v>1</v>
      </c>
      <c r="B10" s="17">
        <v>750</v>
      </c>
      <c r="C10" s="17">
        <v>75095</v>
      </c>
      <c r="D10" s="17">
        <v>4210</v>
      </c>
      <c r="E10" s="423" t="s">
        <v>299</v>
      </c>
      <c r="F10" s="259">
        <v>7539</v>
      </c>
    </row>
    <row r="11" spans="1:6" ht="13.5" customHeight="1" thickBot="1">
      <c r="A11" s="436"/>
      <c r="B11" s="18"/>
      <c r="C11" s="18"/>
      <c r="D11" s="18">
        <v>4300</v>
      </c>
      <c r="E11" s="425"/>
      <c r="F11" s="260">
        <v>2500</v>
      </c>
    </row>
    <row r="12" spans="1:6" ht="22.5" customHeight="1" thickBot="1">
      <c r="A12" s="261" t="s">
        <v>300</v>
      </c>
      <c r="B12" s="262" t="s">
        <v>41</v>
      </c>
      <c r="C12" s="262" t="s">
        <v>46</v>
      </c>
      <c r="D12" s="262" t="s">
        <v>84</v>
      </c>
      <c r="E12" s="263" t="s">
        <v>301</v>
      </c>
      <c r="F12" s="264">
        <v>594</v>
      </c>
    </row>
    <row r="13" spans="1:6" ht="15" customHeight="1">
      <c r="A13" s="429" t="s">
        <v>302</v>
      </c>
      <c r="B13" s="17" t="s">
        <v>41</v>
      </c>
      <c r="C13" s="17" t="s">
        <v>46</v>
      </c>
      <c r="D13" s="17" t="s">
        <v>84</v>
      </c>
      <c r="E13" s="420" t="s">
        <v>303</v>
      </c>
      <c r="F13" s="259">
        <v>3294</v>
      </c>
    </row>
    <row r="14" spans="1:6" ht="14.25" customHeight="1">
      <c r="A14" s="430"/>
      <c r="B14" s="442"/>
      <c r="C14" s="442"/>
      <c r="D14" s="12" t="s">
        <v>86</v>
      </c>
      <c r="E14" s="421"/>
      <c r="F14" s="265">
        <v>2600</v>
      </c>
    </row>
    <row r="15" spans="1:6" ht="13.5" customHeight="1" thickBot="1">
      <c r="A15" s="430"/>
      <c r="B15" s="443"/>
      <c r="C15" s="443"/>
      <c r="D15" s="18" t="s">
        <v>82</v>
      </c>
      <c r="E15" s="421"/>
      <c r="F15" s="265">
        <v>7187</v>
      </c>
    </row>
    <row r="16" spans="1:6" ht="13.5" customHeight="1" thickBot="1">
      <c r="A16" s="431"/>
      <c r="B16" s="444"/>
      <c r="C16" s="444"/>
      <c r="D16" s="248" t="s">
        <v>101</v>
      </c>
      <c r="E16" s="422"/>
      <c r="F16" s="260">
        <v>1813</v>
      </c>
    </row>
    <row r="17" spans="1:6" ht="18" customHeight="1" thickBot="1">
      <c r="A17" s="271" t="s">
        <v>304</v>
      </c>
      <c r="B17" s="249" t="s">
        <v>41</v>
      </c>
      <c r="C17" s="249" t="s">
        <v>46</v>
      </c>
      <c r="D17" s="249" t="s">
        <v>84</v>
      </c>
      <c r="E17" s="116" t="s">
        <v>305</v>
      </c>
      <c r="F17" s="272">
        <v>684</v>
      </c>
    </row>
    <row r="18" spans="1:6" ht="16.5" customHeight="1">
      <c r="A18" s="426" t="s">
        <v>306</v>
      </c>
      <c r="B18" s="17" t="s">
        <v>41</v>
      </c>
      <c r="C18" s="17" t="s">
        <v>46</v>
      </c>
      <c r="D18" s="273">
        <v>4110</v>
      </c>
      <c r="E18" s="423" t="s">
        <v>307</v>
      </c>
      <c r="F18" s="259">
        <v>86</v>
      </c>
    </row>
    <row r="19" spans="1:6" ht="16.5" customHeight="1">
      <c r="A19" s="435"/>
      <c r="B19" s="437"/>
      <c r="C19" s="437"/>
      <c r="D19" s="12" t="s">
        <v>91</v>
      </c>
      <c r="E19" s="424"/>
      <c r="F19" s="265">
        <v>500</v>
      </c>
    </row>
    <row r="20" spans="1:6" ht="16.5" customHeight="1">
      <c r="A20" s="435"/>
      <c r="B20" s="437"/>
      <c r="C20" s="437"/>
      <c r="D20" s="12" t="s">
        <v>84</v>
      </c>
      <c r="E20" s="424"/>
      <c r="F20" s="265">
        <v>4812</v>
      </c>
    </row>
    <row r="21" spans="1:6" ht="15.75" customHeight="1" thickBot="1">
      <c r="A21" s="436"/>
      <c r="B21" s="438"/>
      <c r="C21" s="438"/>
      <c r="D21" s="18" t="s">
        <v>82</v>
      </c>
      <c r="E21" s="425"/>
      <c r="F21" s="260">
        <v>2748</v>
      </c>
    </row>
    <row r="22" spans="1:6" ht="15.75" customHeight="1" thickBot="1">
      <c r="A22" s="269" t="s">
        <v>308</v>
      </c>
      <c r="B22" s="248" t="s">
        <v>41</v>
      </c>
      <c r="C22" s="248" t="s">
        <v>46</v>
      </c>
      <c r="D22" s="248" t="s">
        <v>82</v>
      </c>
      <c r="E22" s="268" t="s">
        <v>309</v>
      </c>
      <c r="F22" s="270">
        <v>2917</v>
      </c>
    </row>
    <row r="23" spans="1:6" ht="15.75" customHeight="1">
      <c r="A23" s="426" t="s">
        <v>310</v>
      </c>
      <c r="B23" s="17" t="s">
        <v>41</v>
      </c>
      <c r="C23" s="17" t="s">
        <v>46</v>
      </c>
      <c r="D23" s="17" t="s">
        <v>84</v>
      </c>
      <c r="E23" s="423" t="s">
        <v>311</v>
      </c>
      <c r="F23" s="259">
        <v>13000</v>
      </c>
    </row>
    <row r="24" spans="1:6" ht="15.75" customHeight="1" thickBot="1">
      <c r="A24" s="427"/>
      <c r="B24" s="13"/>
      <c r="C24" s="13"/>
      <c r="D24" s="13" t="s">
        <v>82</v>
      </c>
      <c r="E24" s="428"/>
      <c r="F24" s="274">
        <v>6874</v>
      </c>
    </row>
    <row r="25" spans="1:6" ht="15.75" customHeight="1">
      <c r="A25" s="429" t="s">
        <v>312</v>
      </c>
      <c r="B25" s="17" t="s">
        <v>41</v>
      </c>
      <c r="C25" s="17" t="s">
        <v>46</v>
      </c>
      <c r="D25" s="17" t="s">
        <v>91</v>
      </c>
      <c r="E25" s="420" t="s">
        <v>313</v>
      </c>
      <c r="F25" s="259">
        <v>300</v>
      </c>
    </row>
    <row r="26" spans="1:6" ht="15.75" customHeight="1">
      <c r="A26" s="430"/>
      <c r="B26" s="432"/>
      <c r="C26" s="439"/>
      <c r="D26" s="12" t="s">
        <v>84</v>
      </c>
      <c r="E26" s="421"/>
      <c r="F26" s="265">
        <v>264</v>
      </c>
    </row>
    <row r="27" spans="1:6" ht="15.75" customHeight="1">
      <c r="A27" s="430"/>
      <c r="B27" s="433"/>
      <c r="C27" s="440"/>
      <c r="D27" s="12" t="s">
        <v>86</v>
      </c>
      <c r="E27" s="421"/>
      <c r="F27" s="265">
        <v>400</v>
      </c>
    </row>
    <row r="28" spans="1:6" ht="15.75" customHeight="1" thickBot="1">
      <c r="A28" s="431"/>
      <c r="B28" s="434"/>
      <c r="C28" s="441"/>
      <c r="D28" s="18" t="s">
        <v>82</v>
      </c>
      <c r="E28" s="422"/>
      <c r="F28" s="260">
        <v>1249</v>
      </c>
    </row>
    <row r="29" spans="1:6" ht="15.75" customHeight="1">
      <c r="A29" s="446" t="s">
        <v>314</v>
      </c>
      <c r="B29" s="45" t="s">
        <v>41</v>
      </c>
      <c r="C29" s="45" t="s">
        <v>46</v>
      </c>
      <c r="D29" s="45" t="s">
        <v>84</v>
      </c>
      <c r="E29" s="445" t="s">
        <v>315</v>
      </c>
      <c r="F29" s="275">
        <v>8000</v>
      </c>
    </row>
    <row r="30" spans="1:6" ht="15.75" customHeight="1">
      <c r="A30" s="435"/>
      <c r="B30" s="442"/>
      <c r="C30" s="442"/>
      <c r="D30" s="12" t="s">
        <v>86</v>
      </c>
      <c r="E30" s="424"/>
      <c r="F30" s="265">
        <v>1300</v>
      </c>
    </row>
    <row r="31" spans="1:6" ht="15.75" customHeight="1">
      <c r="A31" s="435"/>
      <c r="B31" s="443"/>
      <c r="C31" s="443"/>
      <c r="D31" s="12" t="s">
        <v>82</v>
      </c>
      <c r="E31" s="424"/>
      <c r="F31" s="265">
        <v>3000</v>
      </c>
    </row>
    <row r="32" spans="1:6" ht="15.75" customHeight="1" thickBot="1">
      <c r="A32" s="427"/>
      <c r="B32" s="443"/>
      <c r="C32" s="443"/>
      <c r="D32" s="13" t="s">
        <v>101</v>
      </c>
      <c r="E32" s="428"/>
      <c r="F32" s="274">
        <v>2087</v>
      </c>
    </row>
    <row r="33" spans="1:6" ht="15.75" customHeight="1">
      <c r="A33" s="426" t="s">
        <v>316</v>
      </c>
      <c r="B33" s="17" t="s">
        <v>41</v>
      </c>
      <c r="C33" s="17" t="s">
        <v>46</v>
      </c>
      <c r="D33" s="17" t="s">
        <v>84</v>
      </c>
      <c r="E33" s="420" t="s">
        <v>317</v>
      </c>
      <c r="F33" s="259">
        <v>507</v>
      </c>
    </row>
    <row r="34" spans="1:6" ht="15.75" customHeight="1">
      <c r="A34" s="435"/>
      <c r="B34" s="437"/>
      <c r="C34" s="437"/>
      <c r="D34" s="12" t="s">
        <v>86</v>
      </c>
      <c r="E34" s="421"/>
      <c r="F34" s="265">
        <v>534</v>
      </c>
    </row>
    <row r="35" spans="1:6" ht="15.75" customHeight="1" thickBot="1">
      <c r="A35" s="427"/>
      <c r="B35" s="442"/>
      <c r="C35" s="442"/>
      <c r="D35" s="13" t="s">
        <v>82</v>
      </c>
      <c r="E35" s="421"/>
      <c r="F35" s="274">
        <v>800</v>
      </c>
    </row>
    <row r="36" spans="1:6" ht="15.75" customHeight="1">
      <c r="A36" s="426" t="s">
        <v>318</v>
      </c>
      <c r="B36" s="17" t="s">
        <v>41</v>
      </c>
      <c r="C36" s="17" t="s">
        <v>46</v>
      </c>
      <c r="D36" s="273">
        <v>4110</v>
      </c>
      <c r="E36" s="423" t="s">
        <v>319</v>
      </c>
      <c r="F36" s="259">
        <v>175</v>
      </c>
    </row>
    <row r="37" spans="1:6" ht="15.75" customHeight="1">
      <c r="A37" s="435"/>
      <c r="B37" s="437"/>
      <c r="C37" s="437"/>
      <c r="D37" s="12" t="s">
        <v>91</v>
      </c>
      <c r="E37" s="424"/>
      <c r="F37" s="265">
        <v>20</v>
      </c>
    </row>
    <row r="38" spans="1:6" ht="15.75" customHeight="1">
      <c r="A38" s="435"/>
      <c r="B38" s="437"/>
      <c r="C38" s="437"/>
      <c r="D38" s="12" t="s">
        <v>84</v>
      </c>
      <c r="E38" s="424"/>
      <c r="F38" s="265">
        <v>1000</v>
      </c>
    </row>
    <row r="39" spans="1:6" ht="15.75" customHeight="1" thickBot="1">
      <c r="A39" s="427"/>
      <c r="B39" s="442"/>
      <c r="C39" s="442"/>
      <c r="D39" s="13" t="s">
        <v>82</v>
      </c>
      <c r="E39" s="428"/>
      <c r="F39" s="274">
        <v>8108</v>
      </c>
    </row>
    <row r="40" spans="1:6" ht="15.75" customHeight="1">
      <c r="A40" s="426" t="s">
        <v>320</v>
      </c>
      <c r="B40" s="17" t="s">
        <v>41</v>
      </c>
      <c r="C40" s="17" t="s">
        <v>46</v>
      </c>
      <c r="D40" s="273">
        <v>4110</v>
      </c>
      <c r="E40" s="423" t="s">
        <v>321</v>
      </c>
      <c r="F40" s="259">
        <v>43</v>
      </c>
    </row>
    <row r="41" spans="1:6" ht="15.75" customHeight="1">
      <c r="A41" s="435"/>
      <c r="B41" s="437"/>
      <c r="C41" s="437"/>
      <c r="D41" s="12" t="s">
        <v>91</v>
      </c>
      <c r="E41" s="424"/>
      <c r="F41" s="265">
        <v>1300</v>
      </c>
    </row>
    <row r="42" spans="1:6" ht="15.75" customHeight="1">
      <c r="A42" s="435"/>
      <c r="B42" s="437"/>
      <c r="C42" s="437"/>
      <c r="D42" s="12" t="s">
        <v>84</v>
      </c>
      <c r="E42" s="424"/>
      <c r="F42" s="265">
        <v>4846</v>
      </c>
    </row>
    <row r="43" spans="1:6" ht="15.75" customHeight="1">
      <c r="A43" s="435"/>
      <c r="B43" s="437"/>
      <c r="C43" s="437"/>
      <c r="D43" s="12" t="s">
        <v>86</v>
      </c>
      <c r="E43" s="424"/>
      <c r="F43" s="265">
        <v>1700</v>
      </c>
    </row>
    <row r="44" spans="1:6" ht="15.75" customHeight="1" thickBot="1">
      <c r="A44" s="436"/>
      <c r="B44" s="438"/>
      <c r="C44" s="438"/>
      <c r="D44" s="18" t="s">
        <v>82</v>
      </c>
      <c r="E44" s="425"/>
      <c r="F44" s="260">
        <v>3832</v>
      </c>
    </row>
    <row r="45" spans="1:6" ht="15.75" customHeight="1">
      <c r="A45" s="446" t="s">
        <v>322</v>
      </c>
      <c r="B45" s="45" t="s">
        <v>41</v>
      </c>
      <c r="C45" s="45" t="s">
        <v>46</v>
      </c>
      <c r="D45" s="45" t="s">
        <v>84</v>
      </c>
      <c r="E45" s="445" t="s">
        <v>323</v>
      </c>
      <c r="F45" s="275">
        <v>3292</v>
      </c>
    </row>
    <row r="46" spans="1:6" ht="15.75" customHeight="1" thickBot="1">
      <c r="A46" s="435"/>
      <c r="B46" s="13"/>
      <c r="C46" s="13"/>
      <c r="D46" s="12" t="s">
        <v>86</v>
      </c>
      <c r="E46" s="424"/>
      <c r="F46" s="265">
        <v>1000</v>
      </c>
    </row>
    <row r="47" spans="1:6" ht="19.5" customHeight="1" thickBot="1">
      <c r="A47" s="447" t="s">
        <v>169</v>
      </c>
      <c r="B47" s="448"/>
      <c r="C47" s="448"/>
      <c r="D47" s="448"/>
      <c r="E47" s="448"/>
      <c r="F47" s="266">
        <f>SUM(F10:F46)</f>
        <v>100905</v>
      </c>
    </row>
    <row r="50" ht="14.25">
      <c r="A50" s="267" t="s">
        <v>324</v>
      </c>
    </row>
  </sheetData>
  <mergeCells count="36">
    <mergeCell ref="A47:E47"/>
    <mergeCell ref="A45:A46"/>
    <mergeCell ref="E45:E46"/>
    <mergeCell ref="A40:A44"/>
    <mergeCell ref="E40:E44"/>
    <mergeCell ref="B41:B44"/>
    <mergeCell ref="C41:C44"/>
    <mergeCell ref="A36:A39"/>
    <mergeCell ref="E36:E39"/>
    <mergeCell ref="E33:E35"/>
    <mergeCell ref="B37:B39"/>
    <mergeCell ref="C37:C39"/>
    <mergeCell ref="A33:A35"/>
    <mergeCell ref="B34:B35"/>
    <mergeCell ref="C34:C35"/>
    <mergeCell ref="E29:E32"/>
    <mergeCell ref="B30:B32"/>
    <mergeCell ref="C30:C32"/>
    <mergeCell ref="A29:A32"/>
    <mergeCell ref="A5:F5"/>
    <mergeCell ref="A10:A11"/>
    <mergeCell ref="E10:E11"/>
    <mergeCell ref="E13:E16"/>
    <mergeCell ref="B14:B16"/>
    <mergeCell ref="C14:C16"/>
    <mergeCell ref="A13:A16"/>
    <mergeCell ref="E25:E28"/>
    <mergeCell ref="E18:E21"/>
    <mergeCell ref="A23:A24"/>
    <mergeCell ref="E23:E24"/>
    <mergeCell ref="A25:A28"/>
    <mergeCell ref="B26:B28"/>
    <mergeCell ref="A18:A21"/>
    <mergeCell ref="B19:B21"/>
    <mergeCell ref="C19:C21"/>
    <mergeCell ref="C26:C2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ySplit="8" topLeftCell="BM52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5.625" style="50" bestFit="1" customWidth="1"/>
    <col min="2" max="2" width="8.875" style="50" bestFit="1" customWidth="1"/>
    <col min="3" max="3" width="6.875" style="50" customWidth="1"/>
    <col min="4" max="4" width="14.25390625" style="50" customWidth="1"/>
    <col min="5" max="5" width="14.875" style="50" customWidth="1"/>
    <col min="6" max="6" width="15.25390625" style="50" customWidth="1"/>
    <col min="7" max="7" width="15.625" style="104" customWidth="1"/>
    <col min="8" max="8" width="15.75390625" style="104" customWidth="1"/>
    <col min="9" max="9" width="15.375" style="104" customWidth="1"/>
    <col min="10" max="10" width="15.875" style="104" customWidth="1"/>
    <col min="11" max="16384" width="9.125" style="104" customWidth="1"/>
  </cols>
  <sheetData>
    <row r="1" spans="7:9" ht="12.75">
      <c r="G1" s="50"/>
      <c r="H1" s="50"/>
      <c r="I1" s="50" t="s">
        <v>383</v>
      </c>
    </row>
    <row r="2" spans="7:10" ht="12.75">
      <c r="G2" s="50"/>
      <c r="H2" s="50"/>
      <c r="I2" s="104" t="s">
        <v>337</v>
      </c>
      <c r="J2" s="50"/>
    </row>
    <row r="3" spans="7:10" ht="12.75">
      <c r="G3" s="50"/>
      <c r="H3" s="50"/>
      <c r="I3" s="104" t="s">
        <v>338</v>
      </c>
      <c r="J3" s="50"/>
    </row>
    <row r="4" spans="1:10" ht="42" customHeight="1">
      <c r="A4" s="412" t="s">
        <v>160</v>
      </c>
      <c r="B4" s="412"/>
      <c r="C4" s="412"/>
      <c r="D4" s="412"/>
      <c r="E4" s="412"/>
      <c r="F4" s="412"/>
      <c r="G4" s="412"/>
      <c r="H4" s="412"/>
      <c r="I4" s="412"/>
      <c r="J4" s="412"/>
    </row>
    <row r="5" ht="14.25" customHeight="1" thickBot="1">
      <c r="J5" s="53" t="s">
        <v>116</v>
      </c>
    </row>
    <row r="6" spans="1:10" s="105" customFormat="1" ht="15.75" customHeight="1">
      <c r="A6" s="458" t="s">
        <v>10</v>
      </c>
      <c r="B6" s="374" t="s">
        <v>11</v>
      </c>
      <c r="C6" s="374" t="s">
        <v>26</v>
      </c>
      <c r="D6" s="415" t="s">
        <v>161</v>
      </c>
      <c r="E6" s="415" t="s">
        <v>162</v>
      </c>
      <c r="F6" s="415" t="s">
        <v>19</v>
      </c>
      <c r="G6" s="415"/>
      <c r="H6" s="415"/>
      <c r="I6" s="415"/>
      <c r="J6" s="418"/>
    </row>
    <row r="7" spans="1:10" s="105" customFormat="1" ht="16.5" customHeight="1">
      <c r="A7" s="459"/>
      <c r="B7" s="375"/>
      <c r="C7" s="375"/>
      <c r="D7" s="414"/>
      <c r="E7" s="416"/>
      <c r="F7" s="416" t="s">
        <v>163</v>
      </c>
      <c r="G7" s="416" t="s">
        <v>14</v>
      </c>
      <c r="H7" s="416"/>
      <c r="I7" s="416"/>
      <c r="J7" s="419" t="s">
        <v>164</v>
      </c>
    </row>
    <row r="8" spans="1:10" s="105" customFormat="1" ht="57" customHeight="1" thickBot="1">
      <c r="A8" s="460"/>
      <c r="B8" s="461"/>
      <c r="C8" s="461"/>
      <c r="D8" s="462"/>
      <c r="E8" s="463"/>
      <c r="F8" s="463"/>
      <c r="G8" s="106" t="s">
        <v>165</v>
      </c>
      <c r="H8" s="106" t="s">
        <v>166</v>
      </c>
      <c r="I8" s="106" t="s">
        <v>167</v>
      </c>
      <c r="J8" s="464"/>
    </row>
    <row r="9" spans="1:10" ht="9" customHeight="1" thickBot="1">
      <c r="A9" s="138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  <c r="I9" s="139">
        <v>9</v>
      </c>
      <c r="J9" s="140">
        <v>10</v>
      </c>
    </row>
    <row r="10" spans="1:10" ht="15" customHeight="1">
      <c r="A10" s="141" t="s">
        <v>28</v>
      </c>
      <c r="B10" s="142"/>
      <c r="C10" s="142"/>
      <c r="D10" s="121">
        <f>SUM(D11)</f>
        <v>62825.07</v>
      </c>
      <c r="E10" s="121">
        <f aca="true" t="shared" si="0" ref="E10:J10">SUM(E11)</f>
        <v>62825.07</v>
      </c>
      <c r="F10" s="121">
        <f t="shared" si="0"/>
        <v>62825.07</v>
      </c>
      <c r="G10" s="121">
        <f t="shared" si="0"/>
        <v>0</v>
      </c>
      <c r="H10" s="121">
        <f t="shared" si="0"/>
        <v>0</v>
      </c>
      <c r="I10" s="121">
        <f t="shared" si="0"/>
        <v>0</v>
      </c>
      <c r="J10" s="122">
        <f t="shared" si="0"/>
        <v>0</v>
      </c>
    </row>
    <row r="11" spans="1:10" ht="15" customHeight="1">
      <c r="A11" s="107"/>
      <c r="B11" s="71" t="s">
        <v>30</v>
      </c>
      <c r="C11" s="71"/>
      <c r="D11" s="108">
        <f>SUM(D12)</f>
        <v>62825.07</v>
      </c>
      <c r="E11" s="108">
        <f aca="true" t="shared" si="1" ref="E11:J11">SUM(E12:E14)</f>
        <v>62825.07</v>
      </c>
      <c r="F11" s="108">
        <f t="shared" si="1"/>
        <v>62825.07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9">
        <f t="shared" si="1"/>
        <v>0</v>
      </c>
    </row>
    <row r="12" spans="1:10" ht="15" customHeight="1">
      <c r="A12" s="110"/>
      <c r="B12" s="71"/>
      <c r="C12" s="71" t="s">
        <v>43</v>
      </c>
      <c r="D12" s="108">
        <v>62825.07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9">
        <v>0</v>
      </c>
    </row>
    <row r="13" spans="1:10" ht="15" customHeight="1">
      <c r="A13" s="110"/>
      <c r="B13" s="71"/>
      <c r="C13" s="71" t="s">
        <v>82</v>
      </c>
      <c r="D13" s="108">
        <v>0</v>
      </c>
      <c r="E13" s="108">
        <v>1231.86</v>
      </c>
      <c r="F13" s="108">
        <v>1231.86</v>
      </c>
      <c r="G13" s="108">
        <v>0</v>
      </c>
      <c r="H13" s="108">
        <v>0</v>
      </c>
      <c r="I13" s="108">
        <v>0</v>
      </c>
      <c r="J13" s="109">
        <v>0</v>
      </c>
    </row>
    <row r="14" spans="1:10" ht="15" customHeight="1" thickBot="1">
      <c r="A14" s="143"/>
      <c r="B14" s="144"/>
      <c r="C14" s="144" t="s">
        <v>77</v>
      </c>
      <c r="D14" s="128">
        <v>0</v>
      </c>
      <c r="E14" s="128">
        <v>61593.21</v>
      </c>
      <c r="F14" s="128">
        <v>61593.21</v>
      </c>
      <c r="G14" s="128">
        <v>0</v>
      </c>
      <c r="H14" s="128">
        <v>0</v>
      </c>
      <c r="I14" s="128"/>
      <c r="J14" s="129">
        <v>0</v>
      </c>
    </row>
    <row r="15" spans="1:10" s="111" customFormat="1" ht="15" customHeight="1">
      <c r="A15" s="119">
        <v>750</v>
      </c>
      <c r="B15" s="120"/>
      <c r="C15" s="120"/>
      <c r="D15" s="121">
        <f>D16</f>
        <v>74209</v>
      </c>
      <c r="E15" s="121">
        <f aca="true" t="shared" si="2" ref="E15:J15">E16</f>
        <v>74209</v>
      </c>
      <c r="F15" s="121">
        <f t="shared" si="2"/>
        <v>74209</v>
      </c>
      <c r="G15" s="121">
        <f t="shared" si="2"/>
        <v>62298</v>
      </c>
      <c r="H15" s="121">
        <f t="shared" si="2"/>
        <v>11911</v>
      </c>
      <c r="I15" s="121">
        <f t="shared" si="2"/>
        <v>0</v>
      </c>
      <c r="J15" s="122">
        <f t="shared" si="2"/>
        <v>0</v>
      </c>
    </row>
    <row r="16" spans="1:10" ht="15" customHeight="1">
      <c r="A16" s="454"/>
      <c r="B16" s="113">
        <v>75011</v>
      </c>
      <c r="C16" s="113"/>
      <c r="D16" s="108">
        <f>SUM(D17:D20)</f>
        <v>74209</v>
      </c>
      <c r="E16" s="108">
        <f aca="true" t="shared" si="3" ref="E16:J16">SUM(E17:E20)</f>
        <v>74209</v>
      </c>
      <c r="F16" s="108">
        <f t="shared" si="3"/>
        <v>74209</v>
      </c>
      <c r="G16" s="108">
        <f t="shared" si="3"/>
        <v>62298</v>
      </c>
      <c r="H16" s="108">
        <f t="shared" si="3"/>
        <v>11911</v>
      </c>
      <c r="I16" s="108">
        <f t="shared" si="3"/>
        <v>0</v>
      </c>
      <c r="J16" s="109">
        <f t="shared" si="3"/>
        <v>0</v>
      </c>
    </row>
    <row r="17" spans="1:10" ht="15" customHeight="1">
      <c r="A17" s="455"/>
      <c r="B17" s="449"/>
      <c r="C17" s="113">
        <v>2010</v>
      </c>
      <c r="D17" s="108">
        <v>74209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9">
        <v>0</v>
      </c>
    </row>
    <row r="18" spans="1:10" ht="15" customHeight="1">
      <c r="A18" s="455"/>
      <c r="B18" s="421"/>
      <c r="C18" s="113">
        <v>4010</v>
      </c>
      <c r="D18" s="108">
        <v>0</v>
      </c>
      <c r="E18" s="108">
        <v>62298</v>
      </c>
      <c r="F18" s="108">
        <v>62298</v>
      </c>
      <c r="G18" s="108">
        <v>62298</v>
      </c>
      <c r="H18" s="108">
        <v>0</v>
      </c>
      <c r="I18" s="108">
        <v>0</v>
      </c>
      <c r="J18" s="109">
        <v>0</v>
      </c>
    </row>
    <row r="19" spans="1:10" ht="15" customHeight="1">
      <c r="A19" s="455"/>
      <c r="B19" s="421"/>
      <c r="C19" s="113">
        <v>4110</v>
      </c>
      <c r="D19" s="108">
        <v>0</v>
      </c>
      <c r="E19" s="108">
        <v>10704</v>
      </c>
      <c r="F19" s="108">
        <v>10704</v>
      </c>
      <c r="G19" s="108">
        <v>0</v>
      </c>
      <c r="H19" s="108">
        <v>10704</v>
      </c>
      <c r="I19" s="108">
        <v>0</v>
      </c>
      <c r="J19" s="109">
        <v>0</v>
      </c>
    </row>
    <row r="20" spans="1:10" ht="15" customHeight="1" thickBot="1">
      <c r="A20" s="456"/>
      <c r="B20" s="422"/>
      <c r="C20" s="127">
        <v>4120</v>
      </c>
      <c r="D20" s="128">
        <v>0</v>
      </c>
      <c r="E20" s="128">
        <v>1207</v>
      </c>
      <c r="F20" s="128">
        <v>1207</v>
      </c>
      <c r="G20" s="128">
        <v>0</v>
      </c>
      <c r="H20" s="128">
        <v>1207</v>
      </c>
      <c r="I20" s="128">
        <v>0</v>
      </c>
      <c r="J20" s="129">
        <v>0</v>
      </c>
    </row>
    <row r="21" spans="1:10" s="111" customFormat="1" ht="15" customHeight="1">
      <c r="A21" s="119">
        <v>751</v>
      </c>
      <c r="B21" s="120"/>
      <c r="C21" s="120"/>
      <c r="D21" s="121">
        <f>SUM(D22+D25+D35)</f>
        <v>13347</v>
      </c>
      <c r="E21" s="121">
        <f aca="true" t="shared" si="4" ref="E21:J21">SUM(E22+E25+E35)</f>
        <v>13347</v>
      </c>
      <c r="F21" s="121">
        <f t="shared" si="4"/>
        <v>13347</v>
      </c>
      <c r="G21" s="121">
        <f t="shared" si="4"/>
        <v>2447</v>
      </c>
      <c r="H21" s="121">
        <f t="shared" si="4"/>
        <v>132</v>
      </c>
      <c r="I21" s="121">
        <f t="shared" si="4"/>
        <v>0</v>
      </c>
      <c r="J21" s="122">
        <f t="shared" si="4"/>
        <v>0</v>
      </c>
    </row>
    <row r="22" spans="1:10" ht="15" customHeight="1">
      <c r="A22" s="112"/>
      <c r="B22" s="113">
        <v>75101</v>
      </c>
      <c r="C22" s="113"/>
      <c r="D22" s="108">
        <f aca="true" t="shared" si="5" ref="D22:J22">SUM(D23:D24)</f>
        <v>900</v>
      </c>
      <c r="E22" s="108">
        <f t="shared" si="5"/>
        <v>900</v>
      </c>
      <c r="F22" s="108">
        <f t="shared" si="5"/>
        <v>900</v>
      </c>
      <c r="G22" s="108">
        <f t="shared" si="5"/>
        <v>0</v>
      </c>
      <c r="H22" s="108">
        <f t="shared" si="5"/>
        <v>0</v>
      </c>
      <c r="I22" s="108">
        <f t="shared" si="5"/>
        <v>0</v>
      </c>
      <c r="J22" s="109">
        <f t="shared" si="5"/>
        <v>0</v>
      </c>
    </row>
    <row r="23" spans="1:10" ht="15" customHeight="1">
      <c r="A23" s="114"/>
      <c r="B23" s="115"/>
      <c r="C23" s="113">
        <v>2010</v>
      </c>
      <c r="D23" s="108">
        <v>900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9">
        <v>0</v>
      </c>
    </row>
    <row r="24" spans="1:10" ht="15" customHeight="1">
      <c r="A24" s="114"/>
      <c r="B24" s="116"/>
      <c r="C24" s="115">
        <v>4300</v>
      </c>
      <c r="D24" s="117">
        <v>0</v>
      </c>
      <c r="E24" s="117">
        <v>900</v>
      </c>
      <c r="F24" s="117">
        <v>900</v>
      </c>
      <c r="G24" s="117">
        <v>0</v>
      </c>
      <c r="H24" s="117">
        <v>0</v>
      </c>
      <c r="I24" s="117">
        <v>0</v>
      </c>
      <c r="J24" s="118">
        <v>0</v>
      </c>
    </row>
    <row r="25" spans="1:10" ht="15" customHeight="1">
      <c r="A25" s="114"/>
      <c r="B25" s="123">
        <v>75108</v>
      </c>
      <c r="C25" s="115"/>
      <c r="D25" s="117">
        <f>SUM(D26)</f>
        <v>8625</v>
      </c>
      <c r="E25" s="117">
        <f aca="true" t="shared" si="6" ref="E25:J25">SUM(E27:E32)</f>
        <v>8625</v>
      </c>
      <c r="F25" s="117">
        <f t="shared" si="6"/>
        <v>8625</v>
      </c>
      <c r="G25" s="117">
        <f t="shared" si="6"/>
        <v>1830</v>
      </c>
      <c r="H25" s="117">
        <f t="shared" si="6"/>
        <v>132</v>
      </c>
      <c r="I25" s="117">
        <f t="shared" si="6"/>
        <v>0</v>
      </c>
      <c r="J25" s="118">
        <f t="shared" si="6"/>
        <v>0</v>
      </c>
    </row>
    <row r="26" spans="1:10" ht="15" customHeight="1">
      <c r="A26" s="114"/>
      <c r="B26" s="123"/>
      <c r="C26" s="115">
        <v>2010</v>
      </c>
      <c r="D26" s="117">
        <v>8625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8">
        <v>0</v>
      </c>
    </row>
    <row r="27" spans="1:10" ht="15" customHeight="1">
      <c r="A27" s="114"/>
      <c r="B27" s="123"/>
      <c r="C27" s="115">
        <v>3030</v>
      </c>
      <c r="D27" s="117"/>
      <c r="E27" s="117">
        <v>3960</v>
      </c>
      <c r="F27" s="117">
        <v>3960</v>
      </c>
      <c r="G27" s="117">
        <v>0</v>
      </c>
      <c r="H27" s="117">
        <v>0</v>
      </c>
      <c r="I27" s="117">
        <v>0</v>
      </c>
      <c r="J27" s="118">
        <v>0</v>
      </c>
    </row>
    <row r="28" spans="1:10" ht="15" customHeight="1">
      <c r="A28" s="114"/>
      <c r="B28" s="123"/>
      <c r="C28" s="115">
        <v>4110</v>
      </c>
      <c r="D28" s="117"/>
      <c r="E28" s="117">
        <v>112</v>
      </c>
      <c r="F28" s="117">
        <v>112</v>
      </c>
      <c r="G28" s="117">
        <v>0</v>
      </c>
      <c r="H28" s="117">
        <v>112</v>
      </c>
      <c r="I28" s="117">
        <v>0</v>
      </c>
      <c r="J28" s="118">
        <v>0</v>
      </c>
    </row>
    <row r="29" spans="1:10" ht="15" customHeight="1">
      <c r="A29" s="114"/>
      <c r="B29" s="123"/>
      <c r="C29" s="115">
        <v>4120</v>
      </c>
      <c r="D29" s="117"/>
      <c r="E29" s="117">
        <v>20</v>
      </c>
      <c r="F29" s="117">
        <v>20</v>
      </c>
      <c r="G29" s="117">
        <v>0</v>
      </c>
      <c r="H29" s="117">
        <v>20</v>
      </c>
      <c r="I29" s="117">
        <v>0</v>
      </c>
      <c r="J29" s="118">
        <v>0</v>
      </c>
    </row>
    <row r="30" spans="1:10" ht="15" customHeight="1">
      <c r="A30" s="114"/>
      <c r="B30" s="123"/>
      <c r="C30" s="115">
        <v>4170</v>
      </c>
      <c r="D30" s="117"/>
      <c r="E30" s="117">
        <v>1830</v>
      </c>
      <c r="F30" s="117">
        <v>1830</v>
      </c>
      <c r="G30" s="117">
        <v>1830</v>
      </c>
      <c r="H30" s="117">
        <v>0</v>
      </c>
      <c r="I30" s="117">
        <v>0</v>
      </c>
      <c r="J30" s="118">
        <v>0</v>
      </c>
    </row>
    <row r="31" spans="1:10" ht="15" customHeight="1">
      <c r="A31" s="114"/>
      <c r="B31" s="123"/>
      <c r="C31" s="115">
        <v>4210</v>
      </c>
      <c r="D31" s="117"/>
      <c r="E31" s="117">
        <v>1703</v>
      </c>
      <c r="F31" s="117">
        <v>1703</v>
      </c>
      <c r="G31" s="117">
        <v>0</v>
      </c>
      <c r="H31" s="117">
        <v>0</v>
      </c>
      <c r="I31" s="117">
        <v>0</v>
      </c>
      <c r="J31" s="118">
        <v>0</v>
      </c>
    </row>
    <row r="32" spans="1:10" ht="15" customHeight="1" thickBot="1">
      <c r="A32" s="137"/>
      <c r="B32" s="126"/>
      <c r="C32" s="127">
        <v>4410</v>
      </c>
      <c r="D32" s="128"/>
      <c r="E32" s="128">
        <v>1000</v>
      </c>
      <c r="F32" s="128">
        <v>1000</v>
      </c>
      <c r="G32" s="128">
        <v>0</v>
      </c>
      <c r="H32" s="128">
        <v>0</v>
      </c>
      <c r="I32" s="128">
        <v>0</v>
      </c>
      <c r="J32" s="129">
        <v>0</v>
      </c>
    </row>
    <row r="33" spans="1:10" ht="15" customHeight="1" thickBot="1">
      <c r="A33" s="135"/>
      <c r="B33" s="88"/>
      <c r="C33" s="88"/>
      <c r="D33" s="136"/>
      <c r="E33" s="136"/>
      <c r="F33" s="136"/>
      <c r="G33" s="136"/>
      <c r="H33" s="136"/>
      <c r="I33" s="136"/>
      <c r="J33" s="136"/>
    </row>
    <row r="34" spans="1:10" ht="9" customHeight="1" thickBot="1">
      <c r="A34" s="95">
        <v>1</v>
      </c>
      <c r="B34" s="96">
        <v>2</v>
      </c>
      <c r="C34" s="96">
        <v>3</v>
      </c>
      <c r="D34" s="96">
        <v>4</v>
      </c>
      <c r="E34" s="96">
        <v>5</v>
      </c>
      <c r="F34" s="96">
        <v>6</v>
      </c>
      <c r="G34" s="96">
        <v>7</v>
      </c>
      <c r="H34" s="96">
        <v>8</v>
      </c>
      <c r="I34" s="96">
        <v>9</v>
      </c>
      <c r="J34" s="97">
        <v>10</v>
      </c>
    </row>
    <row r="35" spans="1:10" ht="15" customHeight="1">
      <c r="A35" s="124"/>
      <c r="B35" s="130">
        <v>75109</v>
      </c>
      <c r="C35" s="123"/>
      <c r="D35" s="133">
        <f>SUM(D36)</f>
        <v>3822</v>
      </c>
      <c r="E35" s="133">
        <f aca="true" t="shared" si="7" ref="E35:J35">SUM(E37:E41)</f>
        <v>3822</v>
      </c>
      <c r="F35" s="133">
        <f t="shared" si="7"/>
        <v>3822</v>
      </c>
      <c r="G35" s="133">
        <f t="shared" si="7"/>
        <v>617</v>
      </c>
      <c r="H35" s="133">
        <f t="shared" si="7"/>
        <v>0</v>
      </c>
      <c r="I35" s="133">
        <f t="shared" si="7"/>
        <v>0</v>
      </c>
      <c r="J35" s="134">
        <f t="shared" si="7"/>
        <v>0</v>
      </c>
    </row>
    <row r="36" spans="1:10" ht="15" customHeight="1">
      <c r="A36" s="124"/>
      <c r="B36" s="123"/>
      <c r="C36" s="113">
        <v>2010</v>
      </c>
      <c r="D36" s="108">
        <v>3822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9">
        <v>0</v>
      </c>
    </row>
    <row r="37" spans="1:10" ht="15" customHeight="1">
      <c r="A37" s="124"/>
      <c r="B37" s="123"/>
      <c r="C37" s="113">
        <v>3030</v>
      </c>
      <c r="D37" s="108"/>
      <c r="E37" s="108">
        <v>2190</v>
      </c>
      <c r="F37" s="108">
        <v>2190</v>
      </c>
      <c r="G37" s="108">
        <v>0</v>
      </c>
      <c r="H37" s="108">
        <v>0</v>
      </c>
      <c r="I37" s="108">
        <v>0</v>
      </c>
      <c r="J37" s="109">
        <v>0</v>
      </c>
    </row>
    <row r="38" spans="1:10" ht="15" customHeight="1">
      <c r="A38" s="124"/>
      <c r="B38" s="123"/>
      <c r="C38" s="113">
        <v>4170</v>
      </c>
      <c r="D38" s="108"/>
      <c r="E38" s="108">
        <v>617</v>
      </c>
      <c r="F38" s="108">
        <v>617</v>
      </c>
      <c r="G38" s="108">
        <v>617</v>
      </c>
      <c r="H38" s="108">
        <v>0</v>
      </c>
      <c r="I38" s="108">
        <v>0</v>
      </c>
      <c r="J38" s="109">
        <v>0</v>
      </c>
    </row>
    <row r="39" spans="1:10" ht="15" customHeight="1">
      <c r="A39" s="124"/>
      <c r="B39" s="123"/>
      <c r="C39" s="113">
        <v>4210</v>
      </c>
      <c r="D39" s="108"/>
      <c r="E39" s="108">
        <v>580</v>
      </c>
      <c r="F39" s="108">
        <v>580</v>
      </c>
      <c r="G39" s="108">
        <v>0</v>
      </c>
      <c r="H39" s="108"/>
      <c r="I39" s="108"/>
      <c r="J39" s="109"/>
    </row>
    <row r="40" spans="1:10" ht="15" customHeight="1">
      <c r="A40" s="124"/>
      <c r="B40" s="123"/>
      <c r="C40" s="113">
        <v>4300</v>
      </c>
      <c r="D40" s="108"/>
      <c r="E40" s="108">
        <v>185</v>
      </c>
      <c r="F40" s="108">
        <v>185</v>
      </c>
      <c r="G40" s="108">
        <v>0</v>
      </c>
      <c r="H40" s="108">
        <v>0</v>
      </c>
      <c r="I40" s="108">
        <v>0</v>
      </c>
      <c r="J40" s="109">
        <v>0</v>
      </c>
    </row>
    <row r="41" spans="1:10" ht="15" customHeight="1" thickBot="1">
      <c r="A41" s="125"/>
      <c r="B41" s="126"/>
      <c r="C41" s="127">
        <v>4410</v>
      </c>
      <c r="D41" s="128"/>
      <c r="E41" s="128">
        <v>250</v>
      </c>
      <c r="F41" s="128">
        <v>250</v>
      </c>
      <c r="G41" s="128">
        <v>0</v>
      </c>
      <c r="H41" s="128">
        <v>0</v>
      </c>
      <c r="I41" s="128">
        <v>0</v>
      </c>
      <c r="J41" s="129">
        <v>0</v>
      </c>
    </row>
    <row r="42" spans="1:10" s="111" customFormat="1" ht="15" customHeight="1">
      <c r="A42" s="119">
        <v>754</v>
      </c>
      <c r="B42" s="120"/>
      <c r="C42" s="120"/>
      <c r="D42" s="121">
        <f>D43</f>
        <v>300</v>
      </c>
      <c r="E42" s="121">
        <f aca="true" t="shared" si="8" ref="E42:J42">E43</f>
        <v>300</v>
      </c>
      <c r="F42" s="121">
        <f t="shared" si="8"/>
        <v>300</v>
      </c>
      <c r="G42" s="121">
        <f t="shared" si="8"/>
        <v>0</v>
      </c>
      <c r="H42" s="121">
        <f t="shared" si="8"/>
        <v>0</v>
      </c>
      <c r="I42" s="121">
        <f t="shared" si="8"/>
        <v>0</v>
      </c>
      <c r="J42" s="122">
        <f t="shared" si="8"/>
        <v>0</v>
      </c>
    </row>
    <row r="43" spans="1:10" ht="15" customHeight="1">
      <c r="A43" s="454"/>
      <c r="B43" s="113">
        <v>75414</v>
      </c>
      <c r="C43" s="113"/>
      <c r="D43" s="108">
        <f>SUM(D44:D45)</f>
        <v>300</v>
      </c>
      <c r="E43" s="108">
        <f aca="true" t="shared" si="9" ref="E43:J43">SUM(E44:E45)</f>
        <v>300</v>
      </c>
      <c r="F43" s="108">
        <f t="shared" si="9"/>
        <v>300</v>
      </c>
      <c r="G43" s="108">
        <f t="shared" si="9"/>
        <v>0</v>
      </c>
      <c r="H43" s="108">
        <f t="shared" si="9"/>
        <v>0</v>
      </c>
      <c r="I43" s="108">
        <f t="shared" si="9"/>
        <v>0</v>
      </c>
      <c r="J43" s="109">
        <f t="shared" si="9"/>
        <v>0</v>
      </c>
    </row>
    <row r="44" spans="1:10" ht="15" customHeight="1">
      <c r="A44" s="457"/>
      <c r="B44" s="449"/>
      <c r="C44" s="113">
        <v>2010</v>
      </c>
      <c r="D44" s="108">
        <v>300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9">
        <v>0</v>
      </c>
    </row>
    <row r="45" spans="1:10" ht="15" customHeight="1" thickBot="1">
      <c r="A45" s="457"/>
      <c r="B45" s="450"/>
      <c r="C45" s="115">
        <v>4210</v>
      </c>
      <c r="D45" s="117">
        <v>0</v>
      </c>
      <c r="E45" s="117">
        <v>300</v>
      </c>
      <c r="F45" s="117">
        <v>300</v>
      </c>
      <c r="G45" s="117">
        <v>0</v>
      </c>
      <c r="H45" s="117">
        <v>0</v>
      </c>
      <c r="I45" s="117">
        <v>0</v>
      </c>
      <c r="J45" s="118">
        <v>0</v>
      </c>
    </row>
    <row r="46" spans="1:10" ht="15" customHeight="1">
      <c r="A46" s="119">
        <v>852</v>
      </c>
      <c r="B46" s="120"/>
      <c r="C46" s="120"/>
      <c r="D46" s="121">
        <f aca="true" t="shared" si="10" ref="D46:J46">SUM(D47+D59+D62)</f>
        <v>1308164</v>
      </c>
      <c r="E46" s="121">
        <f t="shared" si="10"/>
        <v>1308164</v>
      </c>
      <c r="F46" s="121">
        <f t="shared" si="10"/>
        <v>1308164</v>
      </c>
      <c r="G46" s="121">
        <f t="shared" si="10"/>
        <v>32280</v>
      </c>
      <c r="H46" s="121">
        <f t="shared" si="10"/>
        <v>26048</v>
      </c>
      <c r="I46" s="121">
        <f t="shared" si="10"/>
        <v>1232347</v>
      </c>
      <c r="J46" s="122">
        <f t="shared" si="10"/>
        <v>0</v>
      </c>
    </row>
    <row r="47" spans="1:10" ht="15" customHeight="1">
      <c r="A47" s="112"/>
      <c r="B47" s="113">
        <v>85212</v>
      </c>
      <c r="C47" s="113"/>
      <c r="D47" s="108">
        <f>SUM(D48)</f>
        <v>1219133</v>
      </c>
      <c r="E47" s="108">
        <f aca="true" t="shared" si="11" ref="E47:J47">SUM(E49+E50+E51+E52+E53+E54+E55+E56+E57+E58)</f>
        <v>1219133</v>
      </c>
      <c r="F47" s="108">
        <f t="shared" si="11"/>
        <v>1219133</v>
      </c>
      <c r="G47" s="108">
        <f t="shared" si="11"/>
        <v>32280</v>
      </c>
      <c r="H47" s="108">
        <f t="shared" si="11"/>
        <v>26048</v>
      </c>
      <c r="I47" s="108">
        <f t="shared" si="11"/>
        <v>1156747</v>
      </c>
      <c r="J47" s="109">
        <f t="shared" si="11"/>
        <v>0</v>
      </c>
    </row>
    <row r="48" spans="1:10" ht="15" customHeight="1">
      <c r="A48" s="114"/>
      <c r="B48" s="115"/>
      <c r="C48" s="113">
        <v>2010</v>
      </c>
      <c r="D48" s="108">
        <v>1219133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9">
        <v>0</v>
      </c>
    </row>
    <row r="49" spans="1:10" ht="15" customHeight="1">
      <c r="A49" s="114"/>
      <c r="B49" s="123"/>
      <c r="C49" s="113">
        <v>3110</v>
      </c>
      <c r="D49" s="108">
        <v>0</v>
      </c>
      <c r="E49" s="108">
        <v>1156747</v>
      </c>
      <c r="F49" s="108">
        <v>1156747</v>
      </c>
      <c r="G49" s="108">
        <v>0</v>
      </c>
      <c r="H49" s="108">
        <v>0</v>
      </c>
      <c r="I49" s="108">
        <v>1156747</v>
      </c>
      <c r="J49" s="109">
        <v>0</v>
      </c>
    </row>
    <row r="50" spans="1:10" ht="15" customHeight="1">
      <c r="A50" s="114"/>
      <c r="B50" s="123"/>
      <c r="C50" s="113">
        <v>4010</v>
      </c>
      <c r="D50" s="108">
        <v>0</v>
      </c>
      <c r="E50" s="108">
        <v>29961</v>
      </c>
      <c r="F50" s="108">
        <v>29961</v>
      </c>
      <c r="G50" s="108">
        <v>29961</v>
      </c>
      <c r="H50" s="108">
        <v>0</v>
      </c>
      <c r="I50" s="108">
        <v>0</v>
      </c>
      <c r="J50" s="109">
        <v>0</v>
      </c>
    </row>
    <row r="51" spans="1:10" ht="15" customHeight="1">
      <c r="A51" s="114"/>
      <c r="B51" s="123"/>
      <c r="C51" s="113">
        <v>4040</v>
      </c>
      <c r="D51" s="108">
        <v>0</v>
      </c>
      <c r="E51" s="108">
        <v>2319</v>
      </c>
      <c r="F51" s="108">
        <v>2319</v>
      </c>
      <c r="G51" s="108">
        <v>2319</v>
      </c>
      <c r="H51" s="108">
        <v>0</v>
      </c>
      <c r="I51" s="108">
        <v>0</v>
      </c>
      <c r="J51" s="109">
        <v>0</v>
      </c>
    </row>
    <row r="52" spans="1:10" ht="15" customHeight="1">
      <c r="A52" s="114"/>
      <c r="B52" s="123"/>
      <c r="C52" s="113">
        <v>4110</v>
      </c>
      <c r="D52" s="108">
        <v>0</v>
      </c>
      <c r="E52" s="108">
        <v>25258</v>
      </c>
      <c r="F52" s="108">
        <v>25258</v>
      </c>
      <c r="G52" s="108">
        <v>0</v>
      </c>
      <c r="H52" s="108">
        <v>25258</v>
      </c>
      <c r="I52" s="108">
        <v>0</v>
      </c>
      <c r="J52" s="109">
        <v>0</v>
      </c>
    </row>
    <row r="53" spans="1:10" ht="15" customHeight="1">
      <c r="A53" s="114"/>
      <c r="B53" s="123"/>
      <c r="C53" s="113">
        <v>4120</v>
      </c>
      <c r="D53" s="108">
        <v>0</v>
      </c>
      <c r="E53" s="108">
        <v>790</v>
      </c>
      <c r="F53" s="108">
        <v>790</v>
      </c>
      <c r="G53" s="108">
        <v>0</v>
      </c>
      <c r="H53" s="108">
        <v>790</v>
      </c>
      <c r="I53" s="108">
        <v>0</v>
      </c>
      <c r="J53" s="109">
        <v>0</v>
      </c>
    </row>
    <row r="54" spans="1:10" ht="15" customHeight="1">
      <c r="A54" s="114"/>
      <c r="B54" s="123"/>
      <c r="C54" s="115">
        <v>4210</v>
      </c>
      <c r="D54" s="117">
        <v>0</v>
      </c>
      <c r="E54" s="117">
        <v>1000</v>
      </c>
      <c r="F54" s="117">
        <v>1000</v>
      </c>
      <c r="G54" s="117">
        <v>0</v>
      </c>
      <c r="H54" s="117">
        <v>0</v>
      </c>
      <c r="I54" s="117">
        <v>0</v>
      </c>
      <c r="J54" s="118">
        <v>0</v>
      </c>
    </row>
    <row r="55" spans="1:10" ht="15" customHeight="1">
      <c r="A55" s="114"/>
      <c r="B55" s="123"/>
      <c r="C55" s="113">
        <v>4300</v>
      </c>
      <c r="D55" s="108">
        <v>0</v>
      </c>
      <c r="E55" s="108">
        <v>494</v>
      </c>
      <c r="F55" s="108">
        <v>494</v>
      </c>
      <c r="G55" s="108">
        <v>0</v>
      </c>
      <c r="H55" s="108">
        <v>0</v>
      </c>
      <c r="I55" s="108">
        <v>0</v>
      </c>
      <c r="J55" s="109">
        <v>0</v>
      </c>
    </row>
    <row r="56" spans="1:10" ht="15" customHeight="1">
      <c r="A56" s="114"/>
      <c r="B56" s="123"/>
      <c r="C56" s="113">
        <v>4440</v>
      </c>
      <c r="D56" s="108">
        <v>0</v>
      </c>
      <c r="E56" s="108">
        <v>764</v>
      </c>
      <c r="F56" s="108">
        <v>764</v>
      </c>
      <c r="G56" s="108">
        <v>0</v>
      </c>
      <c r="H56" s="108">
        <v>0</v>
      </c>
      <c r="I56" s="108">
        <v>0</v>
      </c>
      <c r="J56" s="109">
        <v>0</v>
      </c>
    </row>
    <row r="57" spans="1:10" ht="17.25" customHeight="1">
      <c r="A57" s="114"/>
      <c r="B57" s="123"/>
      <c r="C57" s="113">
        <v>4700</v>
      </c>
      <c r="D57" s="108">
        <v>0</v>
      </c>
      <c r="E57" s="108">
        <v>500</v>
      </c>
      <c r="F57" s="108">
        <v>500</v>
      </c>
      <c r="G57" s="108">
        <v>0</v>
      </c>
      <c r="H57" s="108">
        <v>0</v>
      </c>
      <c r="I57" s="108">
        <v>0</v>
      </c>
      <c r="J57" s="109">
        <v>0</v>
      </c>
    </row>
    <row r="58" spans="1:10" ht="15" customHeight="1">
      <c r="A58" s="114"/>
      <c r="B58" s="130"/>
      <c r="C58" s="113">
        <v>4740</v>
      </c>
      <c r="D58" s="108">
        <v>0</v>
      </c>
      <c r="E58" s="108">
        <v>1300</v>
      </c>
      <c r="F58" s="108">
        <v>1300</v>
      </c>
      <c r="G58" s="108">
        <v>0</v>
      </c>
      <c r="H58" s="108">
        <v>0</v>
      </c>
      <c r="I58" s="108">
        <v>0</v>
      </c>
      <c r="J58" s="109"/>
    </row>
    <row r="59" spans="1:10" ht="15" customHeight="1">
      <c r="A59" s="114"/>
      <c r="B59" s="130">
        <v>85213</v>
      </c>
      <c r="C59" s="113"/>
      <c r="D59" s="108">
        <f>SUM(D60:D61)</f>
        <v>23469</v>
      </c>
      <c r="E59" s="108">
        <f aca="true" t="shared" si="12" ref="E59:J59">SUM(E60:E61)</f>
        <v>23469</v>
      </c>
      <c r="F59" s="108">
        <f t="shared" si="12"/>
        <v>23469</v>
      </c>
      <c r="G59" s="108">
        <f t="shared" si="12"/>
        <v>0</v>
      </c>
      <c r="H59" s="108">
        <f t="shared" si="12"/>
        <v>0</v>
      </c>
      <c r="I59" s="108">
        <f t="shared" si="12"/>
        <v>0</v>
      </c>
      <c r="J59" s="109">
        <f t="shared" si="12"/>
        <v>0</v>
      </c>
    </row>
    <row r="60" spans="1:10" ht="15" customHeight="1">
      <c r="A60" s="114"/>
      <c r="B60" s="449"/>
      <c r="C60" s="113">
        <v>2010</v>
      </c>
      <c r="D60" s="108">
        <v>23469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9">
        <v>0</v>
      </c>
    </row>
    <row r="61" spans="1:10" s="111" customFormat="1" ht="19.5" customHeight="1">
      <c r="A61" s="114"/>
      <c r="B61" s="450"/>
      <c r="C61" s="115">
        <v>4130</v>
      </c>
      <c r="D61" s="117">
        <v>0</v>
      </c>
      <c r="E61" s="117">
        <v>23469</v>
      </c>
      <c r="F61" s="117">
        <v>23469</v>
      </c>
      <c r="G61" s="117">
        <v>0</v>
      </c>
      <c r="H61" s="117">
        <v>0</v>
      </c>
      <c r="I61" s="117">
        <v>0</v>
      </c>
      <c r="J61" s="118">
        <v>0</v>
      </c>
    </row>
    <row r="62" spans="1:11" ht="12.75">
      <c r="A62" s="114"/>
      <c r="B62" s="113">
        <v>85214</v>
      </c>
      <c r="C62" s="113"/>
      <c r="D62" s="108">
        <f>SUM(D63:D64)</f>
        <v>65562</v>
      </c>
      <c r="E62" s="108">
        <f aca="true" t="shared" si="13" ref="E62:J62">SUM(E63:E64)</f>
        <v>65562</v>
      </c>
      <c r="F62" s="108">
        <f t="shared" si="13"/>
        <v>65562</v>
      </c>
      <c r="G62" s="108">
        <f t="shared" si="13"/>
        <v>0</v>
      </c>
      <c r="H62" s="108">
        <f t="shared" si="13"/>
        <v>0</v>
      </c>
      <c r="I62" s="108">
        <f t="shared" si="13"/>
        <v>75600</v>
      </c>
      <c r="J62" s="109">
        <f t="shared" si="13"/>
        <v>0</v>
      </c>
      <c r="K62" s="104" t="s">
        <v>168</v>
      </c>
    </row>
    <row r="63" spans="1:10" ht="12.75">
      <c r="A63" s="114"/>
      <c r="B63" s="449"/>
      <c r="C63" s="113">
        <v>2010</v>
      </c>
      <c r="D63" s="108">
        <v>65562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9">
        <v>0</v>
      </c>
    </row>
    <row r="64" spans="1:10" ht="13.5" thickBot="1">
      <c r="A64" s="114"/>
      <c r="B64" s="451"/>
      <c r="C64" s="113">
        <v>3110</v>
      </c>
      <c r="D64" s="108">
        <v>0</v>
      </c>
      <c r="E64" s="108">
        <v>65562</v>
      </c>
      <c r="F64" s="108">
        <v>65562</v>
      </c>
      <c r="G64" s="108">
        <v>0</v>
      </c>
      <c r="H64" s="108">
        <v>0</v>
      </c>
      <c r="I64" s="108">
        <v>75600</v>
      </c>
      <c r="J64" s="129">
        <v>0</v>
      </c>
    </row>
    <row r="65" spans="1:10" ht="15" thickBot="1">
      <c r="A65" s="410" t="s">
        <v>169</v>
      </c>
      <c r="B65" s="452"/>
      <c r="C65" s="453"/>
      <c r="D65" s="131">
        <f aca="true" t="shared" si="14" ref="D65:J65">SUM(D10+D15+D21+D42+D46)</f>
        <v>1458845.07</v>
      </c>
      <c r="E65" s="131">
        <f t="shared" si="14"/>
        <v>1458845.07</v>
      </c>
      <c r="F65" s="131">
        <f t="shared" si="14"/>
        <v>1458845.07</v>
      </c>
      <c r="G65" s="131">
        <f t="shared" si="14"/>
        <v>97025</v>
      </c>
      <c r="H65" s="131">
        <f t="shared" si="14"/>
        <v>38091</v>
      </c>
      <c r="I65" s="131">
        <f t="shared" si="14"/>
        <v>1232347</v>
      </c>
      <c r="J65" s="131">
        <f t="shared" si="14"/>
        <v>0</v>
      </c>
    </row>
    <row r="67" ht="12.75">
      <c r="A67" s="132"/>
    </row>
  </sheetData>
  <mergeCells count="17">
    <mergeCell ref="A4:J4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B60:B61"/>
    <mergeCell ref="B63:B64"/>
    <mergeCell ref="A65:C65"/>
    <mergeCell ref="A16:A20"/>
    <mergeCell ref="B17:B20"/>
    <mergeCell ref="A43:A45"/>
    <mergeCell ref="B44:B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7">
      <selection activeCell="D24" sqref="D24"/>
    </sheetView>
  </sheetViews>
  <sheetFormatPr defaultColWidth="9.00390625" defaultRowHeight="12.75"/>
  <cols>
    <col min="1" max="1" width="4.75390625" style="104" customWidth="1"/>
    <col min="2" max="2" width="25.125" style="104" customWidth="1"/>
    <col min="3" max="3" width="15.625" style="104" customWidth="1"/>
    <col min="4" max="4" width="14.625" style="104" customWidth="1"/>
    <col min="5" max="5" width="14.375" style="104" customWidth="1"/>
    <col min="6" max="6" width="14.75390625" style="104" customWidth="1"/>
    <col min="7" max="7" width="14.625" style="104" customWidth="1"/>
    <col min="8" max="8" width="14.125" style="104" customWidth="1"/>
    <col min="9" max="9" width="14.00390625" style="104" customWidth="1"/>
    <col min="10" max="10" width="13.875" style="104" customWidth="1"/>
    <col min="11" max="16384" width="9.125" style="104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0" t="s">
        <v>384</v>
      </c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104" t="s">
        <v>337</v>
      </c>
      <c r="J2" s="50"/>
    </row>
    <row r="3" spans="1:10" ht="12.75">
      <c r="A3" s="50"/>
      <c r="B3" s="50"/>
      <c r="C3" s="50"/>
      <c r="D3" s="50"/>
      <c r="E3" s="50"/>
      <c r="F3" s="50"/>
      <c r="G3" s="50"/>
      <c r="H3" s="50"/>
      <c r="I3" s="104" t="s">
        <v>338</v>
      </c>
      <c r="J3" s="50"/>
    </row>
    <row r="4" spans="1:10" ht="18.75">
      <c r="A4" s="363" t="s">
        <v>170</v>
      </c>
      <c r="B4" s="363"/>
      <c r="C4" s="363"/>
      <c r="D4" s="363"/>
      <c r="E4" s="363"/>
      <c r="F4" s="363"/>
      <c r="G4" s="469"/>
      <c r="H4" s="469"/>
      <c r="I4" s="469"/>
      <c r="J4" s="469"/>
    </row>
    <row r="5" spans="2:6" ht="13.5" thickBot="1">
      <c r="B5" s="50"/>
      <c r="C5" s="50"/>
      <c r="D5" s="50"/>
      <c r="E5" s="50"/>
      <c r="F5" s="53"/>
    </row>
    <row r="6" spans="1:10" ht="15.75" customHeight="1" thickBot="1">
      <c r="A6" s="167"/>
      <c r="B6" s="168"/>
      <c r="C6" s="168" t="s">
        <v>171</v>
      </c>
      <c r="D6" s="465" t="s">
        <v>172</v>
      </c>
      <c r="E6" s="466"/>
      <c r="F6" s="466"/>
      <c r="G6" s="467"/>
      <c r="H6" s="467"/>
      <c r="I6" s="467"/>
      <c r="J6" s="468"/>
    </row>
    <row r="7" spans="1:10" ht="15.75" customHeight="1">
      <c r="A7" s="169"/>
      <c r="B7" s="170" t="s">
        <v>173</v>
      </c>
      <c r="C7" s="170" t="s">
        <v>174</v>
      </c>
      <c r="D7" s="169"/>
      <c r="E7" s="169"/>
      <c r="F7" s="169"/>
      <c r="G7" s="169"/>
      <c r="H7" s="169"/>
      <c r="I7" s="169"/>
      <c r="J7" s="169"/>
    </row>
    <row r="8" spans="1:10" ht="15.75" customHeight="1">
      <c r="A8" s="170" t="s">
        <v>175</v>
      </c>
      <c r="B8" s="170" t="s">
        <v>176</v>
      </c>
      <c r="C8" s="170" t="s">
        <v>177</v>
      </c>
      <c r="D8" s="170">
        <v>2007</v>
      </c>
      <c r="E8" s="170">
        <v>2008</v>
      </c>
      <c r="F8" s="170">
        <v>2009</v>
      </c>
      <c r="G8" s="170">
        <v>2010</v>
      </c>
      <c r="H8" s="170">
        <v>2011</v>
      </c>
      <c r="I8" s="170">
        <v>2012</v>
      </c>
      <c r="J8" s="170">
        <v>2013</v>
      </c>
    </row>
    <row r="9" spans="1:10" ht="15.75" customHeight="1">
      <c r="A9" s="169"/>
      <c r="B9" s="171"/>
      <c r="C9" s="170" t="s">
        <v>178</v>
      </c>
      <c r="D9" s="169"/>
      <c r="E9" s="169"/>
      <c r="F9" s="169"/>
      <c r="G9" s="169"/>
      <c r="H9" s="169"/>
      <c r="I9" s="169"/>
      <c r="J9" s="169"/>
    </row>
    <row r="10" spans="1:10" ht="15.75" customHeight="1" thickBot="1">
      <c r="A10" s="169"/>
      <c r="B10" s="172"/>
      <c r="C10" s="170"/>
      <c r="D10" s="173"/>
      <c r="E10" s="173"/>
      <c r="F10" s="173"/>
      <c r="G10" s="173"/>
      <c r="H10" s="173"/>
      <c r="I10" s="173"/>
      <c r="J10" s="173"/>
    </row>
    <row r="11" spans="1:10" ht="7.5" customHeight="1" thickBo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  <c r="I11" s="174">
        <v>9</v>
      </c>
      <c r="J11" s="174">
        <v>9</v>
      </c>
    </row>
    <row r="12" spans="1:10" ht="28.5" customHeight="1">
      <c r="A12" s="175" t="s">
        <v>179</v>
      </c>
      <c r="B12" s="176" t="s">
        <v>180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</row>
    <row r="13" spans="1:10" ht="19.5" customHeight="1">
      <c r="A13" s="178" t="s">
        <v>181</v>
      </c>
      <c r="B13" s="179" t="s">
        <v>182</v>
      </c>
      <c r="C13" s="180">
        <v>2179568</v>
      </c>
      <c r="D13" s="180">
        <v>1664484</v>
      </c>
      <c r="E13" s="180">
        <v>1194690</v>
      </c>
      <c r="F13" s="180">
        <v>798106</v>
      </c>
      <c r="G13" s="180">
        <v>537418</v>
      </c>
      <c r="H13" s="180">
        <v>304710</v>
      </c>
      <c r="I13" s="180">
        <v>105000</v>
      </c>
      <c r="J13" s="180">
        <v>0</v>
      </c>
    </row>
    <row r="14" spans="1:10" ht="19.5" customHeight="1">
      <c r="A14" s="178" t="s">
        <v>183</v>
      </c>
      <c r="B14" s="179" t="s">
        <v>184</v>
      </c>
      <c r="C14" s="180">
        <v>1309820</v>
      </c>
      <c r="D14" s="180">
        <v>847305</v>
      </c>
      <c r="E14" s="180">
        <v>591040</v>
      </c>
      <c r="F14" s="180">
        <v>403525</v>
      </c>
      <c r="G14" s="180">
        <v>242115</v>
      </c>
      <c r="H14" s="180"/>
      <c r="I14" s="180">
        <v>0</v>
      </c>
      <c r="J14" s="180">
        <v>0</v>
      </c>
    </row>
    <row r="15" spans="1:10" ht="19.5" customHeight="1">
      <c r="A15" s="178" t="s">
        <v>185</v>
      </c>
      <c r="B15" s="179" t="s">
        <v>186</v>
      </c>
      <c r="C15" s="180">
        <v>0</v>
      </c>
      <c r="D15" s="180"/>
      <c r="E15" s="180"/>
      <c r="F15" s="180"/>
      <c r="G15" s="180"/>
      <c r="H15" s="180"/>
      <c r="I15" s="180"/>
      <c r="J15" s="180"/>
    </row>
    <row r="16" spans="1:10" ht="19.5" customHeight="1">
      <c r="A16" s="175" t="s">
        <v>187</v>
      </c>
      <c r="B16" s="179" t="s">
        <v>188</v>
      </c>
      <c r="C16" s="180">
        <f>C17+C18</f>
        <v>0</v>
      </c>
      <c r="D16" s="180">
        <f aca="true" t="shared" si="0" ref="D16:J16">D17+D18</f>
        <v>0</v>
      </c>
      <c r="E16" s="180">
        <f t="shared" si="0"/>
        <v>0</v>
      </c>
      <c r="F16" s="180">
        <f t="shared" si="0"/>
        <v>0</v>
      </c>
      <c r="G16" s="180">
        <f t="shared" si="0"/>
        <v>0</v>
      </c>
      <c r="H16" s="180">
        <f t="shared" si="0"/>
        <v>0</v>
      </c>
      <c r="I16" s="180">
        <f>I17+I18</f>
        <v>0</v>
      </c>
      <c r="J16" s="180">
        <f t="shared" si="0"/>
        <v>0</v>
      </c>
    </row>
    <row r="17" spans="1:10" ht="19.5" customHeight="1">
      <c r="A17" s="175"/>
      <c r="B17" s="179" t="s">
        <v>189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</row>
    <row r="18" spans="1:10" ht="19.5" customHeight="1">
      <c r="A18" s="175"/>
      <c r="B18" s="179" t="s">
        <v>190</v>
      </c>
      <c r="C18" s="180">
        <f>SUM(C19:C22)</f>
        <v>0</v>
      </c>
      <c r="D18" s="180">
        <f aca="true" t="shared" si="1" ref="D18:J18">SUM(D19:D22)</f>
        <v>0</v>
      </c>
      <c r="E18" s="180">
        <f t="shared" si="1"/>
        <v>0</v>
      </c>
      <c r="F18" s="180">
        <f t="shared" si="1"/>
        <v>0</v>
      </c>
      <c r="G18" s="180">
        <f t="shared" si="1"/>
        <v>0</v>
      </c>
      <c r="H18" s="180">
        <f t="shared" si="1"/>
        <v>0</v>
      </c>
      <c r="I18" s="180">
        <f>SUM(I19:I22)</f>
        <v>0</v>
      </c>
      <c r="J18" s="180">
        <f t="shared" si="1"/>
        <v>0</v>
      </c>
    </row>
    <row r="19" spans="1:10" ht="19.5" customHeight="1">
      <c r="A19" s="175"/>
      <c r="B19" s="181" t="s">
        <v>191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</row>
    <row r="20" spans="1:10" ht="19.5" customHeight="1">
      <c r="A20" s="175"/>
      <c r="B20" s="181" t="s">
        <v>192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</row>
    <row r="21" spans="1:10" ht="27" customHeight="1">
      <c r="A21" s="175"/>
      <c r="B21" s="181" t="s">
        <v>193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</row>
    <row r="22" spans="1:10" ht="19.5" customHeight="1">
      <c r="A22" s="182"/>
      <c r="B22" s="181" t="s">
        <v>194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</row>
    <row r="23" spans="1:10" ht="19.5" customHeight="1">
      <c r="A23" s="183" t="s">
        <v>195</v>
      </c>
      <c r="B23" s="184" t="s">
        <v>25</v>
      </c>
      <c r="C23" s="185">
        <v>16917985</v>
      </c>
      <c r="D23" s="185">
        <v>18705980.07</v>
      </c>
      <c r="E23" s="185">
        <v>15000000</v>
      </c>
      <c r="F23" s="185">
        <v>15300000</v>
      </c>
      <c r="G23" s="185">
        <v>15400000</v>
      </c>
      <c r="H23" s="185">
        <v>15400000</v>
      </c>
      <c r="I23" s="185">
        <v>15500000</v>
      </c>
      <c r="J23" s="185">
        <v>15833104</v>
      </c>
    </row>
    <row r="24" spans="1:10" ht="26.25" customHeight="1">
      <c r="A24" s="178" t="s">
        <v>196</v>
      </c>
      <c r="B24" s="179" t="s">
        <v>197</v>
      </c>
      <c r="C24" s="180">
        <v>3489388</v>
      </c>
      <c r="D24" s="180">
        <f aca="true" t="shared" si="2" ref="D24:J24">D13+D14</f>
        <v>2511789</v>
      </c>
      <c r="E24" s="180">
        <f t="shared" si="2"/>
        <v>1785730</v>
      </c>
      <c r="F24" s="180">
        <f t="shared" si="2"/>
        <v>1201631</v>
      </c>
      <c r="G24" s="180">
        <f t="shared" si="2"/>
        <v>779533</v>
      </c>
      <c r="H24" s="180">
        <f t="shared" si="2"/>
        <v>304710</v>
      </c>
      <c r="I24" s="180">
        <f>I13+I14</f>
        <v>105000</v>
      </c>
      <c r="J24" s="180">
        <f t="shared" si="2"/>
        <v>0</v>
      </c>
    </row>
    <row r="25" spans="1:10" ht="33" customHeight="1" thickBot="1">
      <c r="A25" s="186" t="s">
        <v>198</v>
      </c>
      <c r="B25" s="187" t="s">
        <v>199</v>
      </c>
      <c r="C25" s="188">
        <f>(C24/C23)*100</f>
        <v>20.625316785657393</v>
      </c>
      <c r="D25" s="188">
        <f aca="true" t="shared" si="3" ref="D25:J25">(D24/D23)*100</f>
        <v>13.427732685486603</v>
      </c>
      <c r="E25" s="188">
        <f t="shared" si="3"/>
        <v>11.904866666666667</v>
      </c>
      <c r="F25" s="188">
        <f t="shared" si="3"/>
        <v>7.853797385620916</v>
      </c>
      <c r="G25" s="188">
        <f t="shared" si="3"/>
        <v>5.0619025974025975</v>
      </c>
      <c r="H25" s="188">
        <f t="shared" si="3"/>
        <v>1.9786363636363637</v>
      </c>
      <c r="I25" s="188">
        <f t="shared" si="3"/>
        <v>0.6774193548387096</v>
      </c>
      <c r="J25" s="188">
        <f t="shared" si="3"/>
        <v>0</v>
      </c>
    </row>
    <row r="26" spans="1:6" ht="12.75">
      <c r="A26" s="50"/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50"/>
      <c r="E27" s="50"/>
      <c r="F27" s="50"/>
    </row>
    <row r="28" spans="1:6" ht="12.75">
      <c r="A28" s="50"/>
      <c r="B28" s="50"/>
      <c r="C28" s="50"/>
      <c r="D28" s="50"/>
      <c r="E28" s="50"/>
      <c r="F28" s="50"/>
    </row>
    <row r="29" spans="1:6" ht="12.75">
      <c r="A29" s="50"/>
      <c r="B29" s="50"/>
      <c r="C29" s="50"/>
      <c r="D29" s="50"/>
      <c r="E29" s="50"/>
      <c r="F29" s="50"/>
    </row>
    <row r="30" spans="1:6" ht="12.75">
      <c r="A30" s="50"/>
      <c r="B30" s="50"/>
      <c r="C30" s="50"/>
      <c r="D30" s="50"/>
      <c r="E30" s="50"/>
      <c r="F30" s="50"/>
    </row>
    <row r="31" spans="1:6" ht="12.75">
      <c r="A31" s="50"/>
      <c r="B31" s="50"/>
      <c r="C31" s="50"/>
      <c r="D31" s="50"/>
      <c r="E31" s="50"/>
      <c r="F31" s="50"/>
    </row>
    <row r="32" spans="1:6" ht="12.75">
      <c r="A32" s="50"/>
      <c r="B32" s="50"/>
      <c r="C32" s="50"/>
      <c r="D32" s="50"/>
      <c r="E32" s="50"/>
      <c r="F32" s="50"/>
    </row>
  </sheetData>
  <mergeCells count="2">
    <mergeCell ref="D6:J6"/>
    <mergeCell ref="A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9" sqref="C9"/>
    </sheetView>
  </sheetViews>
  <sheetFormatPr defaultColWidth="9.00390625" defaultRowHeight="12.75"/>
  <cols>
    <col min="1" max="1" width="0.12890625" style="50" customWidth="1"/>
    <col min="2" max="2" width="40.375" style="50" customWidth="1"/>
    <col min="3" max="3" width="13.625" style="50" customWidth="1"/>
    <col min="4" max="4" width="13.375" style="50" customWidth="1"/>
    <col min="5" max="5" width="13.25390625" style="50" customWidth="1"/>
    <col min="6" max="6" width="14.00390625" style="50" customWidth="1"/>
    <col min="7" max="7" width="13.75390625" style="50" customWidth="1"/>
    <col min="8" max="8" width="13.875" style="50" customWidth="1"/>
    <col min="9" max="9" width="13.625" style="50" customWidth="1"/>
    <col min="10" max="10" width="13.875" style="50" customWidth="1"/>
    <col min="11" max="16384" width="9.125" style="50" customWidth="1"/>
  </cols>
  <sheetData>
    <row r="1" ht="12.75">
      <c r="I1" s="285" t="s">
        <v>326</v>
      </c>
    </row>
    <row r="2" spans="9:10" ht="14.25" customHeight="1">
      <c r="I2" s="104" t="s">
        <v>337</v>
      </c>
      <c r="J2" s="51"/>
    </row>
    <row r="3" spans="9:10" ht="13.5" customHeight="1">
      <c r="I3" s="104" t="s">
        <v>338</v>
      </c>
      <c r="J3" s="51"/>
    </row>
    <row r="4" spans="1:8" ht="18.75">
      <c r="A4" s="470" t="s">
        <v>200</v>
      </c>
      <c r="B4" s="470"/>
      <c r="C4" s="470"/>
      <c r="D4" s="470"/>
      <c r="E4" s="470"/>
      <c r="F4" s="470"/>
      <c r="G4" s="470"/>
      <c r="H4" s="471"/>
    </row>
    <row r="5" spans="7:10" ht="13.5" thickBot="1">
      <c r="G5" s="53"/>
      <c r="I5" s="286"/>
      <c r="J5" s="53" t="s">
        <v>116</v>
      </c>
    </row>
    <row r="6" spans="1:10" ht="24.75" customHeight="1" thickBot="1">
      <c r="A6" s="472" t="s">
        <v>175</v>
      </c>
      <c r="B6" s="472" t="s">
        <v>201</v>
      </c>
      <c r="C6" s="368" t="s">
        <v>202</v>
      </c>
      <c r="D6" s="368" t="s">
        <v>203</v>
      </c>
      <c r="E6" s="465" t="s">
        <v>204</v>
      </c>
      <c r="F6" s="466"/>
      <c r="G6" s="466"/>
      <c r="H6" s="475"/>
      <c r="I6" s="475"/>
      <c r="J6" s="476"/>
    </row>
    <row r="7" spans="1:10" ht="15.75" customHeight="1" thickBot="1">
      <c r="A7" s="473"/>
      <c r="B7" s="473"/>
      <c r="C7" s="474"/>
      <c r="D7" s="474"/>
      <c r="E7" s="189">
        <v>2008</v>
      </c>
      <c r="F7" s="189">
        <v>2009</v>
      </c>
      <c r="G7" s="189">
        <v>2010</v>
      </c>
      <c r="H7" s="189">
        <v>2011</v>
      </c>
      <c r="I7" s="189">
        <v>2012</v>
      </c>
      <c r="J7" s="189">
        <v>2013</v>
      </c>
    </row>
    <row r="8" spans="1:10" ht="7.5" customHeight="1" thickBot="1">
      <c r="A8" s="190">
        <v>1</v>
      </c>
      <c r="B8" s="190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</row>
    <row r="9" spans="1:10" ht="15.75" customHeight="1">
      <c r="A9" s="191" t="s">
        <v>205</v>
      </c>
      <c r="B9" s="192" t="s">
        <v>206</v>
      </c>
      <c r="C9" s="193">
        <v>16917985</v>
      </c>
      <c r="D9" s="193">
        <f aca="true" t="shared" si="0" ref="D9:J9">D10+D14+D15</f>
        <v>18705980.07</v>
      </c>
      <c r="E9" s="193">
        <f t="shared" si="0"/>
        <v>15000000</v>
      </c>
      <c r="F9" s="193">
        <f t="shared" si="0"/>
        <v>15300000</v>
      </c>
      <c r="G9" s="193">
        <f t="shared" si="0"/>
        <v>15400000</v>
      </c>
      <c r="H9" s="193">
        <f t="shared" si="0"/>
        <v>15400000</v>
      </c>
      <c r="I9" s="193">
        <f t="shared" si="0"/>
        <v>15500000</v>
      </c>
      <c r="J9" s="193">
        <f t="shared" si="0"/>
        <v>15833104</v>
      </c>
    </row>
    <row r="10" spans="1:10" ht="15.75" customHeight="1">
      <c r="A10" s="194" t="s">
        <v>207</v>
      </c>
      <c r="B10" s="195" t="s">
        <v>355</v>
      </c>
      <c r="C10" s="180">
        <v>13083343</v>
      </c>
      <c r="D10" s="180">
        <v>13671908.14</v>
      </c>
      <c r="E10" s="180">
        <v>10000000</v>
      </c>
      <c r="F10" s="180">
        <v>10300000</v>
      </c>
      <c r="G10" s="180">
        <v>10300000</v>
      </c>
      <c r="H10" s="180">
        <v>10300000</v>
      </c>
      <c r="I10" s="180">
        <v>10400000</v>
      </c>
      <c r="J10" s="180">
        <v>10733104</v>
      </c>
    </row>
    <row r="11" spans="1:10" ht="15" customHeight="1">
      <c r="A11" s="194" t="s">
        <v>179</v>
      </c>
      <c r="B11" s="195" t="s">
        <v>208</v>
      </c>
      <c r="C11" s="180">
        <v>4661909</v>
      </c>
      <c r="D11" s="180">
        <v>5369318</v>
      </c>
      <c r="E11" s="180">
        <v>5600000</v>
      </c>
      <c r="F11" s="180">
        <v>5600000</v>
      </c>
      <c r="G11" s="180">
        <v>5600000</v>
      </c>
      <c r="H11" s="180">
        <v>5700000</v>
      </c>
      <c r="I11" s="180">
        <v>5800000</v>
      </c>
      <c r="J11" s="180">
        <v>5800000</v>
      </c>
    </row>
    <row r="12" spans="1:10" ht="15.75" customHeight="1">
      <c r="A12" s="194" t="s">
        <v>181</v>
      </c>
      <c r="B12" s="195" t="s">
        <v>209</v>
      </c>
      <c r="C12" s="180">
        <v>3184720</v>
      </c>
      <c r="D12" s="180">
        <v>2979298</v>
      </c>
      <c r="E12" s="180">
        <v>800000</v>
      </c>
      <c r="F12" s="180">
        <v>700000</v>
      </c>
      <c r="G12" s="180">
        <v>700000</v>
      </c>
      <c r="H12" s="180">
        <v>400000</v>
      </c>
      <c r="I12" s="180">
        <v>300000</v>
      </c>
      <c r="J12" s="180">
        <v>300000</v>
      </c>
    </row>
    <row r="13" spans="1:10" ht="14.25" customHeight="1">
      <c r="A13" s="191" t="s">
        <v>183</v>
      </c>
      <c r="B13" s="196" t="s">
        <v>210</v>
      </c>
      <c r="C13" s="193">
        <v>2501441</v>
      </c>
      <c r="D13" s="193">
        <v>3207233</v>
      </c>
      <c r="E13" s="193">
        <v>3600000</v>
      </c>
      <c r="F13" s="193">
        <v>4000000</v>
      </c>
      <c r="G13" s="193">
        <v>4200000</v>
      </c>
      <c r="H13" s="193">
        <v>4200000</v>
      </c>
      <c r="I13" s="193">
        <v>4300000</v>
      </c>
      <c r="J13" s="193">
        <v>4300000</v>
      </c>
    </row>
    <row r="14" spans="1:10" ht="14.25" customHeight="1">
      <c r="A14" s="191" t="s">
        <v>211</v>
      </c>
      <c r="B14" s="195" t="s">
        <v>356</v>
      </c>
      <c r="C14" s="180">
        <v>3013338</v>
      </c>
      <c r="D14" s="180">
        <v>3203710</v>
      </c>
      <c r="E14" s="180">
        <v>3200000</v>
      </c>
      <c r="F14" s="180">
        <v>3200000</v>
      </c>
      <c r="G14" s="180">
        <v>3300000</v>
      </c>
      <c r="H14" s="180">
        <v>3300000</v>
      </c>
      <c r="I14" s="180">
        <v>3300000</v>
      </c>
      <c r="J14" s="180">
        <v>3300000</v>
      </c>
    </row>
    <row r="15" spans="1:10" ht="12.75" customHeight="1">
      <c r="A15" s="191" t="s">
        <v>212</v>
      </c>
      <c r="B15" s="195" t="s">
        <v>357</v>
      </c>
      <c r="C15" s="180">
        <v>1579482</v>
      </c>
      <c r="D15" s="180">
        <v>1830361.93</v>
      </c>
      <c r="E15" s="180">
        <v>1800000</v>
      </c>
      <c r="F15" s="180">
        <v>1800000</v>
      </c>
      <c r="G15" s="180">
        <v>1800000</v>
      </c>
      <c r="H15" s="180">
        <v>1800000</v>
      </c>
      <c r="I15" s="180">
        <v>1800000</v>
      </c>
      <c r="J15" s="180">
        <v>1800000</v>
      </c>
    </row>
    <row r="16" spans="1:10" ht="13.5" customHeight="1">
      <c r="A16" s="191" t="s">
        <v>213</v>
      </c>
      <c r="B16" s="197" t="s">
        <v>214</v>
      </c>
      <c r="C16" s="180">
        <v>17999864</v>
      </c>
      <c r="D16" s="180">
        <v>19126541.07</v>
      </c>
      <c r="E16" s="180">
        <v>14273941</v>
      </c>
      <c r="F16" s="180">
        <v>14715901</v>
      </c>
      <c r="G16" s="180">
        <v>14977902</v>
      </c>
      <c r="H16" s="180">
        <v>14925177</v>
      </c>
      <c r="I16" s="180">
        <v>15300290</v>
      </c>
      <c r="J16" s="180">
        <v>15728104</v>
      </c>
    </row>
    <row r="17" spans="1:10" ht="14.25" customHeight="1">
      <c r="A17" s="191" t="s">
        <v>215</v>
      </c>
      <c r="B17" s="197" t="s">
        <v>216</v>
      </c>
      <c r="C17" s="180">
        <f>C18+C22+C26</f>
        <v>1032240</v>
      </c>
      <c r="D17" s="180">
        <f aca="true" t="shared" si="1" ref="D17:J17">D18+D22+D26+D27</f>
        <v>1101581</v>
      </c>
      <c r="E17" s="180">
        <f t="shared" si="1"/>
        <v>857575</v>
      </c>
      <c r="F17" s="180">
        <f t="shared" si="1"/>
        <v>689209</v>
      </c>
      <c r="G17" s="180">
        <f t="shared" si="1"/>
        <v>499789</v>
      </c>
      <c r="H17" s="180">
        <f t="shared" si="1"/>
        <v>530225</v>
      </c>
      <c r="I17" s="180">
        <f t="shared" si="1"/>
        <v>228102</v>
      </c>
      <c r="J17" s="180">
        <f t="shared" si="1"/>
        <v>109000</v>
      </c>
    </row>
    <row r="18" spans="1:10" ht="14.25" customHeight="1">
      <c r="A18" s="191" t="s">
        <v>207</v>
      </c>
      <c r="B18" s="198" t="s">
        <v>358</v>
      </c>
      <c r="C18" s="180">
        <f aca="true" t="shared" si="2" ref="C18:J18">SUM(C19:C21)</f>
        <v>1028240</v>
      </c>
      <c r="D18" s="180">
        <f t="shared" si="2"/>
        <v>1101581</v>
      </c>
      <c r="E18" s="180">
        <f t="shared" si="2"/>
        <v>857575</v>
      </c>
      <c r="F18" s="180">
        <f t="shared" si="2"/>
        <v>689209</v>
      </c>
      <c r="G18" s="180">
        <f t="shared" si="2"/>
        <v>499789</v>
      </c>
      <c r="H18" s="180">
        <f t="shared" si="2"/>
        <v>530225</v>
      </c>
      <c r="I18" s="180">
        <f>SUM(I19:I21)</f>
        <v>228102</v>
      </c>
      <c r="J18" s="180">
        <f t="shared" si="2"/>
        <v>109000</v>
      </c>
    </row>
    <row r="19" spans="1:10" ht="12.75" customHeight="1">
      <c r="A19" s="191" t="s">
        <v>179</v>
      </c>
      <c r="B19" s="195" t="s">
        <v>217</v>
      </c>
      <c r="C19" s="180">
        <v>900240</v>
      </c>
      <c r="D19" s="180">
        <v>977599</v>
      </c>
      <c r="E19" s="180">
        <v>726059</v>
      </c>
      <c r="F19" s="180">
        <v>584099</v>
      </c>
      <c r="G19" s="180">
        <v>422098</v>
      </c>
      <c r="H19" s="180">
        <v>474823</v>
      </c>
      <c r="I19" s="180">
        <v>199710</v>
      </c>
      <c r="J19" s="180">
        <v>105000</v>
      </c>
    </row>
    <row r="20" spans="1:10" ht="39.75" customHeight="1">
      <c r="A20" s="191" t="s">
        <v>181</v>
      </c>
      <c r="B20" s="198" t="s">
        <v>218</v>
      </c>
      <c r="C20" s="180">
        <v>0</v>
      </c>
      <c r="D20" s="180" t="s">
        <v>236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</row>
    <row r="21" spans="1:10" ht="12.75" customHeight="1">
      <c r="A21" s="191" t="s">
        <v>183</v>
      </c>
      <c r="B21" s="195" t="s">
        <v>219</v>
      </c>
      <c r="C21" s="180">
        <v>128000</v>
      </c>
      <c r="D21" s="180">
        <v>123982</v>
      </c>
      <c r="E21" s="180">
        <v>131516</v>
      </c>
      <c r="F21" s="180">
        <v>105110</v>
      </c>
      <c r="G21" s="180">
        <v>77691</v>
      </c>
      <c r="H21" s="180">
        <v>55402</v>
      </c>
      <c r="I21" s="180">
        <v>28392</v>
      </c>
      <c r="J21" s="180">
        <v>4000</v>
      </c>
    </row>
    <row r="22" spans="1:10" ht="15" customHeight="1">
      <c r="A22" s="191" t="s">
        <v>211</v>
      </c>
      <c r="B22" s="198" t="s">
        <v>359</v>
      </c>
      <c r="C22" s="180">
        <f>SUM(C23:C25)</f>
        <v>4000</v>
      </c>
      <c r="D22" s="180">
        <f aca="true" t="shared" si="3" ref="D22:J22">SUM(D23:D25)</f>
        <v>0</v>
      </c>
      <c r="E22" s="180">
        <f t="shared" si="3"/>
        <v>0</v>
      </c>
      <c r="F22" s="180">
        <f t="shared" si="3"/>
        <v>0</v>
      </c>
      <c r="G22" s="180">
        <f t="shared" si="3"/>
        <v>0</v>
      </c>
      <c r="H22" s="180">
        <f t="shared" si="3"/>
        <v>0</v>
      </c>
      <c r="I22" s="180">
        <f t="shared" si="3"/>
        <v>0</v>
      </c>
      <c r="J22" s="180">
        <f t="shared" si="3"/>
        <v>0</v>
      </c>
    </row>
    <row r="23" spans="1:10" ht="13.5" customHeight="1">
      <c r="A23" s="191" t="s">
        <v>179</v>
      </c>
      <c r="B23" s="195" t="s">
        <v>217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</row>
    <row r="24" spans="1:10" ht="37.5" customHeight="1">
      <c r="A24" s="191" t="s">
        <v>181</v>
      </c>
      <c r="B24" s="198" t="s">
        <v>218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</row>
    <row r="25" spans="1:10" ht="10.5" customHeight="1">
      <c r="A25" s="191" t="s">
        <v>183</v>
      </c>
      <c r="B25" s="195" t="s">
        <v>219</v>
      </c>
      <c r="C25" s="180">
        <v>4000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</row>
    <row r="26" spans="1:10" ht="12.75" customHeight="1">
      <c r="A26" s="191" t="s">
        <v>212</v>
      </c>
      <c r="B26" s="195" t="s">
        <v>360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</row>
    <row r="27" spans="1:10" ht="12.75" customHeight="1">
      <c r="A27" s="191" t="s">
        <v>220</v>
      </c>
      <c r="B27" s="195" t="s">
        <v>361</v>
      </c>
      <c r="C27" s="180">
        <v>0</v>
      </c>
      <c r="D27" s="180"/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</row>
    <row r="28" spans="1:10" ht="13.5" customHeight="1">
      <c r="A28" s="191" t="s">
        <v>222</v>
      </c>
      <c r="B28" s="197" t="s">
        <v>223</v>
      </c>
      <c r="C28" s="180">
        <f>C9-C16</f>
        <v>-1081879</v>
      </c>
      <c r="D28" s="180">
        <f aca="true" t="shared" si="4" ref="D28:J28">D9-D16</f>
        <v>-420561</v>
      </c>
      <c r="E28" s="180">
        <f t="shared" si="4"/>
        <v>726059</v>
      </c>
      <c r="F28" s="180">
        <f t="shared" si="4"/>
        <v>584099</v>
      </c>
      <c r="G28" s="180">
        <f t="shared" si="4"/>
        <v>422098</v>
      </c>
      <c r="H28" s="180">
        <f t="shared" si="4"/>
        <v>474823</v>
      </c>
      <c r="I28" s="180">
        <f t="shared" si="4"/>
        <v>199710</v>
      </c>
      <c r="J28" s="180">
        <f t="shared" si="4"/>
        <v>105000</v>
      </c>
    </row>
    <row r="29" spans="1:10" ht="14.25" customHeight="1">
      <c r="A29" s="191" t="s">
        <v>224</v>
      </c>
      <c r="B29" s="197" t="s">
        <v>225</v>
      </c>
      <c r="C29" s="180">
        <v>3489388</v>
      </c>
      <c r="D29" s="180">
        <v>2511789</v>
      </c>
      <c r="E29" s="180">
        <v>1785730</v>
      </c>
      <c r="F29" s="180">
        <v>1201631</v>
      </c>
      <c r="G29" s="180">
        <v>779533</v>
      </c>
      <c r="H29" s="180">
        <v>304710</v>
      </c>
      <c r="I29" s="180">
        <v>105000</v>
      </c>
      <c r="J29" s="180">
        <v>0</v>
      </c>
    </row>
    <row r="30" spans="1:10" ht="41.25" customHeight="1">
      <c r="A30" s="191" t="s">
        <v>179</v>
      </c>
      <c r="B30" s="198" t="s">
        <v>226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</row>
    <row r="31" spans="1:10" ht="15" customHeight="1">
      <c r="A31" s="191" t="s">
        <v>227</v>
      </c>
      <c r="B31" s="197" t="s">
        <v>231</v>
      </c>
      <c r="C31" s="180">
        <f>(C29/C9)*100</f>
        <v>20.625316785657393</v>
      </c>
      <c r="D31" s="180">
        <f aca="true" t="shared" si="5" ref="D31:J31">(D29/D9)*100</f>
        <v>13.427732685486603</v>
      </c>
      <c r="E31" s="180">
        <f t="shared" si="5"/>
        <v>11.904866666666667</v>
      </c>
      <c r="F31" s="180">
        <f t="shared" si="5"/>
        <v>7.853797385620916</v>
      </c>
      <c r="G31" s="180">
        <f t="shared" si="5"/>
        <v>5.0619025974025975</v>
      </c>
      <c r="H31" s="180">
        <f t="shared" si="5"/>
        <v>1.9786363636363637</v>
      </c>
      <c r="I31" s="180">
        <f t="shared" si="5"/>
        <v>0.6774193548387096</v>
      </c>
      <c r="J31" s="180">
        <f t="shared" si="5"/>
        <v>0</v>
      </c>
    </row>
    <row r="32" spans="1:10" ht="27" customHeight="1">
      <c r="A32" s="191" t="s">
        <v>228</v>
      </c>
      <c r="B32" s="199" t="s">
        <v>232</v>
      </c>
      <c r="C32" s="180">
        <f>(C18/C9)*100</f>
        <v>6.077792361206137</v>
      </c>
      <c r="D32" s="180">
        <f aca="true" t="shared" si="6" ref="D32:J32">(D18/D9)*100</f>
        <v>5.888924268483945</v>
      </c>
      <c r="E32" s="180">
        <f t="shared" si="6"/>
        <v>5.7171666666666665</v>
      </c>
      <c r="F32" s="180">
        <f t="shared" si="6"/>
        <v>4.504633986928105</v>
      </c>
      <c r="G32" s="180">
        <f t="shared" si="6"/>
        <v>3.245383116883117</v>
      </c>
      <c r="H32" s="180">
        <f t="shared" si="6"/>
        <v>3.4430194805194803</v>
      </c>
      <c r="I32" s="180">
        <f t="shared" si="6"/>
        <v>1.471625806451613</v>
      </c>
      <c r="J32" s="180">
        <f t="shared" si="6"/>
        <v>0.6884310240114636</v>
      </c>
    </row>
    <row r="33" spans="1:10" ht="14.25" customHeight="1">
      <c r="A33" s="191" t="s">
        <v>229</v>
      </c>
      <c r="B33" s="197" t="s">
        <v>233</v>
      </c>
      <c r="C33" s="180">
        <v>0</v>
      </c>
      <c r="D33" s="180">
        <v>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</row>
    <row r="34" spans="1:10" ht="25.5" customHeight="1" thickBot="1">
      <c r="A34" s="200" t="s">
        <v>230</v>
      </c>
      <c r="B34" s="201" t="s">
        <v>234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</row>
  </sheetData>
  <mergeCells count="6">
    <mergeCell ref="A4:H4"/>
    <mergeCell ref="A6:A7"/>
    <mergeCell ref="B6:B7"/>
    <mergeCell ref="C6:C7"/>
    <mergeCell ref="D6:D7"/>
    <mergeCell ref="E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</cp:lastModifiedBy>
  <cp:lastPrinted>2008-01-02T12:39:34Z</cp:lastPrinted>
  <dcterms:created xsi:type="dcterms:W3CDTF">1998-12-09T13:02:10Z</dcterms:created>
  <dcterms:modified xsi:type="dcterms:W3CDTF">2008-01-02T12:40:27Z</dcterms:modified>
  <cp:category/>
  <cp:version/>
  <cp:contentType/>
  <cp:contentStatus/>
</cp:coreProperties>
</file>