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Sytuacja finansowa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<sst xmlns="http://schemas.openxmlformats.org/spreadsheetml/2006/main" count="1200" uniqueCount="520">
  <si>
    <t>Wyszczególnienie</t>
  </si>
  <si>
    <t>4.</t>
  </si>
  <si>
    <t>Dział</t>
  </si>
  <si>
    <t>Rozdział</t>
  </si>
  <si>
    <t>§</t>
  </si>
  <si>
    <t>Treść</t>
  </si>
  <si>
    <t>w tym:</t>
  </si>
  <si>
    <t>Kwota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</si>
  <si>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</si>
  <si>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</si>
  <si>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</si>
  <si>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</si>
  <si>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</si>
  <si>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</si>
  <si>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</si>
  <si>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</si>
  <si>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</si>
  <si>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</si>
  <si>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</si>
  <si>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</si>
  <si>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</si>
  <si>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</si>
  <si>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</si>
  <si>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</si>
  <si>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</si>
  <si>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</si>
  <si>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</si>
  <si>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</si>
  <si>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</si>
  <si>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</si>
  <si>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</si>
  <si>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</si>
  <si>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</si>
  <si>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</si>
  <si>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</si>
  <si>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</si>
  <si>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</si>
  <si>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</si>
  <si>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</si>
  <si>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</si>
  <si>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</si>
  <si>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</si>
  <si>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</si>
  <si>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</si>
  <si>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</si>
  <si>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</si>
  <si>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</si>
  <si>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</si>
  <si>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</si>
  <si>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</si>
  <si>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</si>
  <si>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</si>
  <si>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</si>
  <si>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</si>
  <si>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</si>
  <si>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</si>
  <si>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</si>
  <si>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</si>
  <si>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Lp.</t>
  </si>
  <si>
    <t>Wydatki jednostek pomocniczych w 2007 r.</t>
  </si>
  <si>
    <t>Stan środków obrotowych na początek roku</t>
  </si>
  <si>
    <t>Stan środków obrotowych na koniec roku</t>
  </si>
  <si>
    <t>Wydatki budżetu gminy na  2007 r.</t>
  </si>
  <si>
    <t>2007 r.</t>
  </si>
  <si>
    <t>Zadania inwestycyjne w 2007 r.</t>
  </si>
  <si>
    <t>Planowane wydatki</t>
  </si>
  <si>
    <t>z tego:</t>
  </si>
  <si>
    <t>Dotacje</t>
  </si>
  <si>
    <t>Ogółem wydatki</t>
  </si>
  <si>
    <t>Wydatki
z tytułu poręczeń
i gwarancji</t>
  </si>
  <si>
    <t>Wynagro-
dzenia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</si>
  <si>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</si>
  <si>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</si>
  <si>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</si>
  <si>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</si>
  <si>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</si>
  <si>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</si>
  <si>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</si>
  <si>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</si>
  <si>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</si>
  <si>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Ogółem</t>
  </si>
  <si>
    <t>Dotacje celowe na zadania własne gminy realizowane przez podmioty należące
i nienależące do sektora finansów publicznych w 2007 r.</t>
  </si>
  <si>
    <t>Łączne koszty finansowe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</si>
  <si>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</si>
  <si>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</si>
  <si>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</si>
  <si>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</si>
  <si>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</si>
  <si>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</si>
  <si>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</si>
  <si>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</si>
  <si>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</si>
  <si>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</si>
  <si>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rok budżetowy 2007 (8+9+10+11)</t>
  </si>
  <si>
    <t>z tego źródła finansowania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</si>
  <si>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</si>
  <si>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</si>
  <si>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010</t>
  </si>
  <si>
    <t>ROLNICTWO I ŁOWIECTWO</t>
  </si>
  <si>
    <t>01010</t>
  </si>
  <si>
    <t>Infrastruktura wodociągowa i sanitacyjna wsi</t>
  </si>
  <si>
    <t>0970</t>
  </si>
  <si>
    <t>Wpływy z różnych dochodów</t>
  </si>
  <si>
    <t>01095</t>
  </si>
  <si>
    <t>Pozostała działalność</t>
  </si>
  <si>
    <t>0490</t>
  </si>
  <si>
    <t>Wpływy z innych lokalnych opłat pobieranych przez j.s.t. na podstawie odrębnych umów</t>
  </si>
  <si>
    <t>400</t>
  </si>
  <si>
    <t>WYTWARZANIE I ZAOPATRZENIE W ENERGIĘ ELEKTRYCZNĄ, GAZ I WODĘ</t>
  </si>
  <si>
    <t>40002</t>
  </si>
  <si>
    <t>Dostarczanie wody</t>
  </si>
  <si>
    <t>0830</t>
  </si>
  <si>
    <t>Wpływy z usług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</si>
  <si>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</si>
  <si>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</si>
  <si>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</si>
  <si>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</si>
  <si>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</si>
  <si>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między j.s.t.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</si>
  <si>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</si>
  <si>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</si>
  <si>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</si>
  <si>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</si>
  <si>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</si>
  <si>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</si>
  <si>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</si>
  <si>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</si>
  <si>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</si>
  <si>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 lub j.s.t.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</si>
  <si>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</si>
  <si>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</si>
  <si>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</si>
  <si>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nieruchomości</t>
  </si>
  <si>
    <t>0910</t>
  </si>
  <si>
    <t>Odsetki od nieterminowych wpłat z tytułu podatków i opłat</t>
  </si>
  <si>
    <t>DZIAŁALNOŚĆ USŁUGOWA</t>
  </si>
  <si>
    <t>71004</t>
  </si>
  <si>
    <t>Plany zagospodarowania przestrzennego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</si>
  <si>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</si>
  <si>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</si>
  <si>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</si>
  <si>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</si>
  <si>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</si>
  <si>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</si>
  <si>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</si>
  <si>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ustawami</t>
  </si>
  <si>
    <t>2707</t>
  </si>
  <si>
    <t>Środki na dofinansowanie własnych zadań bieżących gmin, powiatów, samorządów województw pozyskane z innych źródeł</t>
  </si>
  <si>
    <t>75023</t>
  </si>
  <si>
    <t>Urzędy gmin</t>
  </si>
  <si>
    <t>0920</t>
  </si>
  <si>
    <t>Pozostałe odsetki</t>
  </si>
  <si>
    <t>75095</t>
  </si>
  <si>
    <t>751</t>
  </si>
  <si>
    <t>URZĘDY NACZELNYCH ORGAN.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</si>
  <si>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</si>
  <si>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</si>
  <si>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</si>
  <si>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</si>
  <si>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</si>
  <si>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</si>
  <si>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Dotacje celowe otrzymane z budżetu państwa na realizację zadań bieżących z zakresu adm. rządowej oraz innych zadań zleconych gminie ustawami</t>
  </si>
  <si>
    <t>756</t>
  </si>
  <si>
    <t>75601</t>
  </si>
  <si>
    <t>Wpływy z podatku dochodowego od osób fizycznych</t>
  </si>
  <si>
    <t>0350</t>
  </si>
  <si>
    <t xml:space="preserve">Podatek od działalności gospodarczej osób fizycznych, opłacanych w formie karty podatkowej </t>
  </si>
  <si>
    <t>75615</t>
  </si>
  <si>
    <t>Wpływy z podatku rolnego, podatku leśnego, podatku od czynności cywilnoprawnych oraz podatków i opłat lokalnych od osób prawnych i innych jednostek organizacyjnych</t>
  </si>
  <si>
    <t>0310</t>
  </si>
  <si>
    <t>Podatek od nieruchomości</t>
  </si>
  <si>
    <t>0320</t>
  </si>
  <si>
    <t xml:space="preserve">Podatek rolny 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</si>
  <si>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</si>
  <si>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</si>
  <si>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</si>
  <si>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</si>
  <si>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</si>
  <si>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</si>
  <si>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</si>
  <si>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cywilnoprawnych, podatków i opłat lokalnych od osób fizycznych</t>
  </si>
  <si>
    <t>0440</t>
  </si>
  <si>
    <t>Wpływy z opłaty miejscowej</t>
  </si>
  <si>
    <t>0690</t>
  </si>
  <si>
    <t>Wpływy z różnych opłat</t>
  </si>
  <si>
    <t>75618</t>
  </si>
  <si>
    <t>Wpływy z innych opłat stanowiących dochody samorządu terytorialnego</t>
  </si>
  <si>
    <t>0410</t>
  </si>
  <si>
    <t>Wpływy z opłaty skarbowej</t>
  </si>
  <si>
    <t>75621</t>
  </si>
  <si>
    <t>Udziały gmin w podatku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</si>
  <si>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</si>
  <si>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</si>
  <si>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</si>
  <si>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</si>
  <si>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</si>
  <si>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</si>
  <si>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</si>
  <si>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j.s.t.</t>
  </si>
  <si>
    <t>2920</t>
  </si>
  <si>
    <t>Subwencje ogólne z budżetu państwa</t>
  </si>
  <si>
    <t>75814</t>
  </si>
  <si>
    <t>Różne rozliczenia finansowe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</si>
  <si>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</si>
  <si>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</si>
  <si>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</si>
  <si>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</si>
  <si>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</si>
  <si>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</t>
  </si>
  <si>
    <t>2310</t>
  </si>
  <si>
    <t>Dotacje celowe otrzymane z gmin na zadania bieżące realizowane na podstawie porozumień między j.s.t.</t>
  </si>
  <si>
    <t>80104</t>
  </si>
  <si>
    <t>Przedszkola</t>
  </si>
  <si>
    <t>Wpływy z innych lokalnych opłat pobieranych przez j.s.t. na podstawie odrębnych ustaw</t>
  </si>
  <si>
    <t>80110</t>
  </si>
  <si>
    <t>Gimnazja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</si>
  <si>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</si>
  <si>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</si>
  <si>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</si>
  <si>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</si>
  <si>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</si>
  <si>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</si>
  <si>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</si>
  <si>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</si>
  <si>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85212</t>
  </si>
  <si>
    <t>Świadczenia rodzinne oraz składki na ubezpieczenia emerytalne i rentowe z ubezpieczenia społecznego</t>
  </si>
  <si>
    <t>Dotacje celowe otrzymane z budżetu państwa na realizację zadań bieżących z zakresu administracji rządowej oraz innych zadań zleconych gminie (związkom gmin) ustawami</t>
  </si>
  <si>
    <t>85213</t>
  </si>
  <si>
    <t>Składki na ubezpieczenia zdrowotne opłacane za osoby pobierające niektóre świadczenia z pomocy społecznej</t>
  </si>
  <si>
    <t>85214</t>
  </si>
  <si>
    <t xml:space="preserve">Zasiłki i pomoc w naturze oraz składki na ubezpieczenia społeczne </t>
  </si>
  <si>
    <t>85219</t>
  </si>
  <si>
    <t>Ośrodki pomocy społecznej</t>
  </si>
  <si>
    <t>EDUKACYJNA OPIEKA WYCHOWAWCZA</t>
  </si>
  <si>
    <t>900</t>
  </si>
  <si>
    <t>GOSPODARKA KOMUNALNA I OCHRONA ŚRODOWISKA</t>
  </si>
  <si>
    <t>90001</t>
  </si>
  <si>
    <t>Gospodarka ściekowa i ochrona wód</t>
  </si>
  <si>
    <t>921</t>
  </si>
  <si>
    <t>KULTURA I OCHRONA DZIEDZICTWA NARODOWEGO</t>
  </si>
  <si>
    <t>92116</t>
  </si>
  <si>
    <t>Biblioteki</t>
  </si>
  <si>
    <t>Dotacje celowe otrzymane z powiatu na zadania bieżące realizowane na podstawie porozumień (umów) j.s.t.</t>
  </si>
  <si>
    <t>Plan dochodów budżetu gminy na 2007 r.</t>
  </si>
  <si>
    <t>01009</t>
  </si>
  <si>
    <t>Spółki wodne</t>
  </si>
  <si>
    <t>4430</t>
  </si>
  <si>
    <t>Różne opłaty i składki</t>
  </si>
  <si>
    <t>6050</t>
  </si>
  <si>
    <t xml:space="preserve">Wydatki inwestycyjne jednostek budżetowych </t>
  </si>
  <si>
    <t>01030</t>
  </si>
  <si>
    <t>Izby Rolnicze</t>
  </si>
  <si>
    <t>2850</t>
  </si>
  <si>
    <t>Wpłaty gmin na rzecz izb rolniczych w wysokości 2 %  uzyskanych wpływów z podatku rolnego</t>
  </si>
  <si>
    <t>WYTWARZANIE I ZAOPATRYWANIE W ENERGIĘ ELEKTRYCZNĄ, GAZ I WODĘ</t>
  </si>
  <si>
    <t>4210</t>
  </si>
  <si>
    <t>Zakup materiałów i wyposażenia</t>
  </si>
  <si>
    <t>4260</t>
  </si>
  <si>
    <t>Zakup energii</t>
  </si>
  <si>
    <t>4300</t>
  </si>
  <si>
    <t>Zakup usług pozostałych</t>
  </si>
  <si>
    <t>4170</t>
  </si>
  <si>
    <t>Wynagrodzenia bezosobowe</t>
  </si>
  <si>
    <t>4500</t>
  </si>
  <si>
    <t xml:space="preserve">Pozostałe podatki na rzecz budżetów jednostek samorządu terytorialnego </t>
  </si>
  <si>
    <t>6060</t>
  </si>
  <si>
    <t>Wydatki na zakupy inwestycyjne  jednostek budżetowych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</si>
  <si>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</si>
  <si>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</si>
  <si>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</si>
  <si>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</si>
  <si>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</si>
  <si>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</si>
  <si>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Rady gmin</t>
  </si>
  <si>
    <t>3030</t>
  </si>
  <si>
    <t>Różne wydatki na rzecz osób fizycznych</t>
  </si>
  <si>
    <t>4420</t>
  </si>
  <si>
    <t>Podróże służbowe zagraniczne</t>
  </si>
  <si>
    <t>4040</t>
  </si>
  <si>
    <t>Dodatkowe wynagrodzenie roczne</t>
  </si>
  <si>
    <t>4410</t>
  </si>
  <si>
    <t>Podróże służbowe krajowe</t>
  </si>
  <si>
    <t>4440</t>
  </si>
  <si>
    <t>Odpisy na zakładowy fundusz świadczeń socjalnych</t>
  </si>
  <si>
    <t>Wydatki inwestycyjne jednostek budżetowych</t>
  </si>
  <si>
    <t>Promocja jednostek samorządu terytorialnego</t>
  </si>
  <si>
    <t>Dotacje celowe przekazane dla powiatu na zadania bieżące realizowane na podstawie porozumień między j.s.t.</t>
  </si>
  <si>
    <t>URZĘDY NACZELNYCH ORGANÓW WŁADZY PAŃSTWOWEJ, KONTROLI I OCHRONY PRAWA ORAZ SĄDOWNICTWA</t>
  </si>
  <si>
    <t>75412</t>
  </si>
  <si>
    <t>Ochotnicze straże pożarne</t>
  </si>
  <si>
    <t>DOCHODY OD OSÓB PRAWNYCH, OD OSÓB FIZYCZNYCH I OD INNYCH JEDNSOTEK NIEPOSIADAJĄCYCH OSOBOWOŚCI PRAWNEJ</t>
  </si>
  <si>
    <t>Pobór podatków, opłat i niepodatkowych należności budżetowych</t>
  </si>
  <si>
    <t>Wynagrodzenia agencyjno-prowizyjne</t>
  </si>
  <si>
    <t>OBSŁUGA DŁUGU PUBLICZNEGO</t>
  </si>
  <si>
    <t>75702</t>
  </si>
  <si>
    <t>Obsługa papierów wartościowych, kredytów i pożyczek j.s.t.</t>
  </si>
  <si>
    <t>8070</t>
  </si>
  <si>
    <t>Odsetki i dyskonto od krajowych skarbowych papierów wartościowych oraz pożyczek i kredytów</t>
  </si>
  <si>
    <t>2590</t>
  </si>
  <si>
    <t>Dotacja podmiotowa z budżetu dla publicznych szkół i innych publicznych  placówek oświatowo-wychowawczych</t>
  </si>
  <si>
    <t>3020</t>
  </si>
  <si>
    <t>Nagrody i wydatki osobowe nie zaliczone do wynagrodzeń</t>
  </si>
  <si>
    <t>4220</t>
  </si>
  <si>
    <t>Zakup środków żywności</t>
  </si>
  <si>
    <t>4240</t>
  </si>
  <si>
    <t>Zakup pomocy naukowych, dydaktycznych  i książek</t>
  </si>
  <si>
    <t>4270</t>
  </si>
  <si>
    <t>Zakup usług remontowych</t>
  </si>
  <si>
    <t>Zakup pomocy naukowych, dydaktycznych i książek</t>
  </si>
  <si>
    <t>Wydatki na zakupyinwestycyjne jednostek budżetowych</t>
  </si>
  <si>
    <t>80113</t>
  </si>
  <si>
    <t>Dowożenie uczniów do szkół</t>
  </si>
  <si>
    <t>80145</t>
  </si>
  <si>
    <t>Komisje egzaminacyjne</t>
  </si>
  <si>
    <t>80146</t>
  </si>
  <si>
    <t>Dokształcanie i doskonalenie nauczycieli</t>
  </si>
  <si>
    <t>3110</t>
  </si>
  <si>
    <t>Świadczenia społeczne – zadania zlecone</t>
  </si>
  <si>
    <t>Składki na ubezpieczenia społeczne - od wynagrodzeń</t>
  </si>
  <si>
    <t>Składki na ubezpieczenia społeczne - od świadczeń</t>
  </si>
  <si>
    <t xml:space="preserve">Świadczenia społeczne – zadania własne </t>
  </si>
  <si>
    <t>Dodatki mieszkaniowe</t>
  </si>
  <si>
    <t xml:space="preserve">Świadczenia społeczne </t>
  </si>
  <si>
    <t>Ośrodki pomocy społecznej – zadania własne</t>
  </si>
  <si>
    <t>Usługi opiekuńcze i specjalistyczne usługi opiekuńcze</t>
  </si>
  <si>
    <t>Świetlice szkolne</t>
  </si>
  <si>
    <t>Oczyszczanie miast i wsi</t>
  </si>
  <si>
    <t>Oświetlanie ulic, placów i dróg</t>
  </si>
  <si>
    <t xml:space="preserve">Wynagrodzenia osobowe pracowników </t>
  </si>
  <si>
    <t>Domy i ośrodki kultury, świetlice i kluby</t>
  </si>
  <si>
    <t>Dotacja podmiotowa z budżetu dla samorządowej instytucji kultury</t>
  </si>
  <si>
    <t>KULTURA FIZYCZNA I SPORT</t>
  </si>
  <si>
    <t>Dotacja celowe z budżetu na finansowanie lub dofinans. zadań zleconych do realizacji stowarzyszeniom</t>
  </si>
  <si>
    <t>Plan na 2007r.</t>
  </si>
  <si>
    <t>Kary i odzkodowania wypłacane na rzecz osób fizycznych</t>
  </si>
  <si>
    <t>4740</t>
  </si>
  <si>
    <t>Zakup materiałów papierniczych do sprzętu drukarskiego i urządzeń kserograficznych</t>
  </si>
  <si>
    <t>4360</t>
  </si>
  <si>
    <t>4370</t>
  </si>
  <si>
    <t>4700</t>
  </si>
  <si>
    <t>4750</t>
  </si>
  <si>
    <t>Opłaty z tytułu zakupu usług telekomunikacyjnych telefonii komórkowej</t>
  </si>
  <si>
    <t>Opłaty z tytułu zakupu usług telekomunikacyjnych telefonii stacjinarnej</t>
  </si>
  <si>
    <t>Szkolenie pracowników niebędących członkami korpusu służby cywilnej</t>
  </si>
  <si>
    <t>Zakup akcesoriów komputerowych , w tym programów i licencji</t>
  </si>
  <si>
    <t>4140</t>
  </si>
  <si>
    <t>Wpłaty na Państwowy Fundusz Rehabilitacji Osób niepełnosprawnych</t>
  </si>
  <si>
    <t>4130</t>
  </si>
  <si>
    <t xml:space="preserve">Składki na ubezpieczenia zdrowotne </t>
  </si>
  <si>
    <t>Stypendia dla uczniów</t>
  </si>
  <si>
    <t>Zakup żywności</t>
  </si>
  <si>
    <t>85202</t>
  </si>
  <si>
    <t>Swiadczenia społeczne</t>
  </si>
  <si>
    <t>Domy Pomocy Społecznej</t>
  </si>
  <si>
    <t>Usuwanie skutków klęsk żywiołowych</t>
  </si>
  <si>
    <t>Załacznik nr 2</t>
  </si>
  <si>
    <t>3</t>
  </si>
  <si>
    <t>2</t>
  </si>
  <si>
    <t>4380</t>
  </si>
  <si>
    <t>4390</t>
  </si>
  <si>
    <t>Zakup usług obejmujących tłumaczenia</t>
  </si>
  <si>
    <t>Zakup usług obejmujących wykonanie ekspertyz, analiz i opinii</t>
  </si>
  <si>
    <t>Dochody i wydatki związane z realizacją zadań z zakresu administracji rządowej i innych zadań zleconych odrębnymi                                                ustawami w 2007 r.</t>
  </si>
  <si>
    <t>752</t>
  </si>
  <si>
    <t>75212</t>
  </si>
  <si>
    <t>Utrzymanie boiska sportowego w Gągławkach</t>
  </si>
  <si>
    <t>Utrzymanie boiska sportowego w Bartążku</t>
  </si>
  <si>
    <t>Utrzymanie boiska sportowego oraz terenów wokół stadionu w Stawigudzie</t>
  </si>
  <si>
    <t>Podnoszenie wizerunku i promowanie Gminy Stawiguda poprzez udział tenisistek stołowych w rozgrywkach</t>
  </si>
  <si>
    <t xml:space="preserve">§ 0690 wpływy z różnych opłat </t>
  </si>
  <si>
    <t>§ 4210 zakup materiałów i wyposażenia</t>
  </si>
  <si>
    <t>§ 4300 zakup usług pozostałych</t>
  </si>
  <si>
    <t>Rada Sołecka Bartąg</t>
  </si>
  <si>
    <t>Rada Sołecka Bartążek</t>
  </si>
  <si>
    <t>Rada Sołecka Dorotowo</t>
  </si>
  <si>
    <t>Rada Sołecka Gągławki</t>
  </si>
  <si>
    <t>Rada Sołecka Gryźliny</t>
  </si>
  <si>
    <t>Rada Sołecka Jaroty</t>
  </si>
  <si>
    <t>Rada Sołecka Majdy</t>
  </si>
  <si>
    <t>Rada Sołecka Miodówko</t>
  </si>
  <si>
    <t>Rada Sołecka Pluski</t>
  </si>
  <si>
    <t>Rada Sołecka Ruś</t>
  </si>
  <si>
    <t>Rada Sołecka Stawiguda</t>
  </si>
  <si>
    <t>Rada Sołecka Tomaszkowo</t>
  </si>
  <si>
    <t>Rada Sołecka Wymój</t>
  </si>
  <si>
    <t>Ogółem:</t>
  </si>
  <si>
    <t>Pochodne od 
wynagrodzeń</t>
  </si>
  <si>
    <t>Stowarzyszenie Przyjaciół Szkół Katolickich w Częstochowie                                                          Publiczna Szkoła Podstawowa SPSK w Gryźlinach</t>
  </si>
  <si>
    <t>Gminny Ośrodek Kultury w Stawigudzie</t>
  </si>
  <si>
    <t>Dotacje podmiotowe w 2007 r.</t>
  </si>
  <si>
    <t>Urząd Gminy</t>
  </si>
  <si>
    <t>Projekt techniczny i budowa drogi Bartąg-Gągławki</t>
  </si>
  <si>
    <t>Projekt budowy budynku socjalego</t>
  </si>
  <si>
    <t>9.</t>
  </si>
  <si>
    <t>Budowa budynku OSP Pluski</t>
  </si>
  <si>
    <t>11.</t>
  </si>
  <si>
    <t>12.</t>
  </si>
  <si>
    <t>13.</t>
  </si>
  <si>
    <t>14.</t>
  </si>
  <si>
    <t>15.</t>
  </si>
  <si>
    <t>90015</t>
  </si>
  <si>
    <t>90095</t>
  </si>
  <si>
    <t>Zakup samochodu osobowego dla gospodarki komunalnej</t>
  </si>
  <si>
    <t>Zakup nieruchomości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</si>
  <si>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</si>
  <si>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</si>
  <si>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</si>
  <si>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</si>
  <si>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</si>
  <si>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</si>
  <si>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</si>
  <si>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</si>
  <si>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</si>
  <si>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</si>
  <si>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</si>
  <si>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 xml:space="preserve">§ 941 do 944 </t>
  </si>
  <si>
    <t>Obligacje skarbowe</t>
  </si>
  <si>
    <t>§ 911</t>
  </si>
  <si>
    <t>Inne papiery wartościowe</t>
  </si>
  <si>
    <t>§  931</t>
  </si>
  <si>
    <t>Rozchody ogółem :</t>
  </si>
  <si>
    <t>Wykup papierów wartościowych</t>
  </si>
  <si>
    <t>Wykup obligacji</t>
  </si>
  <si>
    <t>§ 971</t>
  </si>
  <si>
    <t>w 2007 r. - przychody i rozchody budżetu</t>
  </si>
  <si>
    <t>Prognoza kwoty długu gminy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</si>
  <si>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</si>
  <si>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</si>
  <si>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</si>
  <si>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</si>
  <si>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</si>
  <si>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</si>
  <si>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</si>
  <si>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</si>
  <si>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</si>
  <si>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</si>
  <si>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</si>
  <si>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</si>
  <si>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</si>
  <si>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</si>
  <si>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</si>
  <si>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</si>
  <si>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31.12.2006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</si>
  <si>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</si>
  <si>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</si>
  <si>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</si>
  <si>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</si>
  <si>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</si>
  <si>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</si>
  <si>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</si>
  <si>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</si>
  <si>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</si>
  <si>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</si>
  <si>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</si>
  <si>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</si>
  <si>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</si>
  <si>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</si>
  <si>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</si>
  <si>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</si>
  <si>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</si>
  <si>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</si>
  <si>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</si>
  <si>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</si>
  <si>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</si>
  <si>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</si>
  <si>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</si>
  <si>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</si>
  <si>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</si>
  <si>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</si>
  <si>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</si>
  <si>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</si>
  <si>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</si>
  <si>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114 </t>
    </r>
    <r>
      <rPr>
        <b/>
        <i/>
        <u val="single"/>
        <sz val="9"/>
        <rFont val="Times New Roman"/>
        <family val="1"/>
      </rPr>
      <t>ust. 1</t>
    </r>
    <r>
      <rPr>
        <b/>
        <i/>
        <sz val="9"/>
        <rFont val="Times New Roman"/>
        <family val="1"/>
      </rPr>
      <t xml:space="preserve"> u.f.p.)</t>
    </r>
  </si>
  <si>
    <r>
      <t xml:space="preserve">Spłaty kredytów, pożyczek do dochodów (%) (art. 113 </t>
    </r>
    <r>
      <rPr>
        <b/>
        <i/>
        <u val="single"/>
        <sz val="9"/>
        <rFont val="Times New Roman"/>
        <family val="1"/>
      </rPr>
      <t>ust. 1</t>
    </r>
    <r>
      <rPr>
        <b/>
        <i/>
        <sz val="9"/>
        <rFont val="Times New Roman"/>
        <family val="1"/>
      </rPr>
      <t xml:space="preserve">  u.f.p.)</t>
    </r>
  </si>
  <si>
    <r>
      <t xml:space="preserve">Dług/dochody (%) (art. 114 </t>
    </r>
    <r>
      <rPr>
        <b/>
        <i/>
        <u val="single"/>
        <sz val="9"/>
        <rFont val="Times New Roman"/>
        <family val="1"/>
      </rPr>
      <t>ust. 3</t>
    </r>
    <r>
      <rPr>
        <b/>
        <i/>
        <sz val="9"/>
        <rFont val="Times New Roman"/>
        <family val="1"/>
      </rPr>
      <t xml:space="preserve"> u.f.p.)</t>
    </r>
  </si>
  <si>
    <r>
      <t xml:space="preserve">Spłaty kredytów, pożyczek do dochodów (%) (art. 113 </t>
    </r>
    <r>
      <rPr>
        <b/>
        <i/>
        <u val="single"/>
        <sz val="9"/>
        <rFont val="Times New Roman"/>
        <family val="1"/>
      </rPr>
      <t>ust. 3</t>
    </r>
    <r>
      <rPr>
        <b/>
        <i/>
        <sz val="9"/>
        <rFont val="Times New Roman"/>
        <family val="1"/>
      </rPr>
      <t xml:space="preserve">  u.f.p.)</t>
    </r>
  </si>
  <si>
    <t>Przewidywane wykonanie w 2006 r.</t>
  </si>
  <si>
    <t>Załącznik nr 3</t>
  </si>
  <si>
    <t>Załącznik nr 4</t>
  </si>
  <si>
    <t>Załacznik nr 5</t>
  </si>
  <si>
    <t>Załącznik nr 6</t>
  </si>
  <si>
    <t>Załącznik nr 7</t>
  </si>
  <si>
    <t>Załacznik nr 8</t>
  </si>
  <si>
    <t>Załącznik nr 9</t>
  </si>
  <si>
    <t>Załącznik nr 10</t>
  </si>
  <si>
    <t>Załącznik nr 11</t>
  </si>
  <si>
    <t>Załącznik nr 12</t>
  </si>
  <si>
    <t>Pozostałe wydatki obronne</t>
  </si>
  <si>
    <t>Obrona narodowa</t>
  </si>
  <si>
    <t>Załącznik nr 12a</t>
  </si>
  <si>
    <t>Domy o ośrodki kultury, świetlice i kluby</t>
  </si>
  <si>
    <t>Utrzymanie boiska sportowego w Gryźlinach</t>
  </si>
  <si>
    <t>Załącznik nr 1</t>
  </si>
  <si>
    <t>OBRONA NARODOWA</t>
  </si>
  <si>
    <t>DOCHODY OD OSÓB PRAWNYCH, OD OSÓB FIZYCZNYCH I OD INNYCH JEDNOSTEK NIE POSIADAJĄCYCH OSOBOWOŚCI PRAWNEJ</t>
  </si>
  <si>
    <t>75807</t>
  </si>
  <si>
    <t>Część wyrównawcza subwencji ogólnej dla gmin</t>
  </si>
  <si>
    <t>85278</t>
  </si>
  <si>
    <t>DOCHODY OGÓŁEM</t>
  </si>
  <si>
    <t>Budowa infrastruktury wodociągowej sanitarnej deszczowej Bartąg H (Cegielnia)</t>
  </si>
  <si>
    <t>Projekt i budowa kanalizacji przy ulicy Kwiatowej (materiały i wykonawstwo własne)</t>
  </si>
  <si>
    <t>Projekt budowy wodociągu i kanalizacji  na osiedlu Pozorty Tomaszkowo (Sadrina, Josłowski, Foczki)</t>
  </si>
  <si>
    <t>Projekt i budowa ulicy Leśnej w Stawigudzie</t>
  </si>
  <si>
    <t>Projekt techniczno-wykonawczy z infrastrukturą ul. Ogrodowej, Polnej i Perłowej</t>
  </si>
  <si>
    <t>Zakup infrastruktury wodno-kanalizacyjnej w Tomaszkowie (Miody)</t>
  </si>
  <si>
    <t>Projekt budynku przedszkola w Stawigudzie</t>
  </si>
  <si>
    <t>Modernizacja oświetlenia ulicznego w Gminie Stawiguda</t>
  </si>
  <si>
    <t>10.</t>
  </si>
  <si>
    <t>Zakup samochodu strażackiego</t>
  </si>
  <si>
    <t>Projekt drogi w Bartągu (Zydlungi) i projekt drogi gminnej Pluski</t>
  </si>
  <si>
    <t xml:space="preserve">do Uchwały Rady Gminy nr IV/15/07   </t>
  </si>
  <si>
    <t>z dnia 06.02.2007</t>
  </si>
  <si>
    <t>do Uchwały Rady Gminy nr IV/15/07</t>
  </si>
  <si>
    <t>z dnia 02.06.2007</t>
  </si>
  <si>
    <t>z dnia 06.02.2007 r.</t>
  </si>
  <si>
    <t>Zakup koparki i równiarki</t>
  </si>
  <si>
    <t>do Uchwały Rady Gminy  nr IV/15/07</t>
  </si>
  <si>
    <t>do Uchwały Rady Gminy nr  IV/15/07</t>
  </si>
  <si>
    <t>16.</t>
  </si>
  <si>
    <t>Zakup monitoringu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</si>
</sst>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6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1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top" wrapText="1"/>
    </xf>
    <xf numFmtId="41" fontId="5" fillId="0" borderId="1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top" wrapText="1"/>
    </xf>
    <xf numFmtId="41" fontId="5" fillId="0" borderId="18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8" fillId="0" borderId="21" xfId="0" applyNumberFormat="1" applyFont="1" applyBorder="1" applyAlignment="1">
      <alignment horizontal="center" vertical="center" wrapText="1"/>
    </xf>
    <xf numFmtId="41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41" fontId="8" fillId="0" borderId="13" xfId="0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41" fontId="8" fillId="0" borderId="24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41" fontId="5" fillId="0" borderId="0" xfId="0" applyNumberFormat="1" applyFont="1" applyBorder="1" applyAlignment="1">
      <alignment horizontal="center" vertical="center"/>
    </xf>
    <xf numFmtId="41" fontId="5" fillId="0" borderId="26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left" vertical="center" wrapText="1"/>
    </xf>
    <xf numFmtId="41" fontId="8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top" wrapText="1"/>
    </xf>
    <xf numFmtId="41" fontId="5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41" fontId="8" fillId="0" borderId="21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1" fontId="8" fillId="0" borderId="21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41" fontId="15" fillId="0" borderId="29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41" fontId="15" fillId="0" borderId="34" xfId="0" applyNumberFormat="1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1" fontId="17" fillId="0" borderId="23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41" fontId="17" fillId="0" borderId="25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1" fontId="17" fillId="0" borderId="18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41" fontId="17" fillId="0" borderId="19" xfId="0" applyNumberFormat="1" applyFont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14" fillId="0" borderId="4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41" fontId="5" fillId="0" borderId="2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1" fontId="5" fillId="0" borderId="41" xfId="0" applyNumberFormat="1" applyFont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41" fontId="5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41" fontId="13" fillId="0" borderId="29" xfId="0" applyNumberFormat="1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1" fontId="5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1" fontId="5" fillId="0" borderId="21" xfId="0" applyNumberFormat="1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/>
    </xf>
    <xf numFmtId="0" fontId="15" fillId="33" borderId="53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3" xfId="0" applyFont="1" applyBorder="1" applyAlignment="1">
      <alignment vertical="center"/>
    </xf>
    <xf numFmtId="41" fontId="17" fillId="0" borderId="53" xfId="0" applyNumberFormat="1" applyFont="1" applyBorder="1" applyAlignment="1">
      <alignment vertical="center"/>
    </xf>
    <xf numFmtId="0" fontId="17" fillId="0" borderId="56" xfId="0" applyFont="1" applyBorder="1" applyAlignment="1">
      <alignment horizontal="center" vertical="center"/>
    </xf>
    <xf numFmtId="0" fontId="17" fillId="0" borderId="56" xfId="0" applyFont="1" applyBorder="1" applyAlignment="1">
      <alignment vertical="center"/>
    </xf>
    <xf numFmtId="41" fontId="17" fillId="0" borderId="56" xfId="0" applyNumberFormat="1" applyFont="1" applyBorder="1" applyAlignment="1">
      <alignment vertical="center"/>
    </xf>
    <xf numFmtId="0" fontId="17" fillId="0" borderId="54" xfId="0" applyFont="1" applyBorder="1" applyAlignment="1">
      <alignment horizontal="center" vertical="center"/>
    </xf>
    <xf numFmtId="0" fontId="17" fillId="0" borderId="54" xfId="0" applyFont="1" applyBorder="1" applyAlignment="1">
      <alignment vertical="center"/>
    </xf>
    <xf numFmtId="41" fontId="17" fillId="0" borderId="54" xfId="0" applyNumberFormat="1" applyFont="1" applyBorder="1" applyAlignment="1">
      <alignment vertical="center"/>
    </xf>
    <xf numFmtId="0" fontId="15" fillId="33" borderId="52" xfId="0" applyFont="1" applyFill="1" applyBorder="1" applyAlignment="1">
      <alignment vertical="center"/>
    </xf>
    <xf numFmtId="0" fontId="17" fillId="33" borderId="52" xfId="0" applyFont="1" applyFill="1" applyBorder="1" applyAlignment="1">
      <alignment horizontal="center" vertical="center"/>
    </xf>
    <xf numFmtId="41" fontId="17" fillId="33" borderId="52" xfId="0" applyNumberFormat="1" applyFont="1" applyFill="1" applyBorder="1" applyAlignment="1">
      <alignment vertical="center"/>
    </xf>
    <xf numFmtId="0" fontId="17" fillId="0" borderId="55" xfId="0" applyFont="1" applyBorder="1" applyAlignment="1">
      <alignment horizontal="center" vertical="center"/>
    </xf>
    <xf numFmtId="41" fontId="17" fillId="0" borderId="55" xfId="0" applyNumberFormat="1" applyFont="1" applyBorder="1" applyAlignment="1">
      <alignment vertical="center"/>
    </xf>
    <xf numFmtId="0" fontId="17" fillId="0" borderId="57" xfId="0" applyFont="1" applyBorder="1" applyAlignment="1">
      <alignment horizontal="center" vertical="center"/>
    </xf>
    <xf numFmtId="0" fontId="17" fillId="0" borderId="57" xfId="0" applyFont="1" applyBorder="1" applyAlignment="1">
      <alignment vertical="center"/>
    </xf>
    <xf numFmtId="41" fontId="17" fillId="0" borderId="57" xfId="0" applyNumberFormat="1" applyFont="1" applyBorder="1" applyAlignment="1">
      <alignment vertical="center"/>
    </xf>
    <xf numFmtId="0" fontId="17" fillId="0" borderId="56" xfId="0" applyFont="1" applyBorder="1" applyAlignment="1">
      <alignment vertical="center" wrapText="1"/>
    </xf>
    <xf numFmtId="0" fontId="17" fillId="0" borderId="58" xfId="0" applyFont="1" applyBorder="1" applyAlignment="1">
      <alignment horizontal="center" vertical="center"/>
    </xf>
    <xf numFmtId="0" fontId="17" fillId="0" borderId="58" xfId="0" applyFont="1" applyBorder="1" applyAlignment="1">
      <alignment vertical="center"/>
    </xf>
    <xf numFmtId="41" fontId="17" fillId="0" borderId="58" xfId="0" applyNumberFormat="1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17" fillId="0" borderId="59" xfId="0" applyFont="1" applyBorder="1" applyAlignment="1">
      <alignment horizontal="center" vertical="center"/>
    </xf>
    <xf numFmtId="41" fontId="17" fillId="0" borderId="59" xfId="0" applyNumberFormat="1" applyFont="1" applyBorder="1" applyAlignment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60" xfId="0" applyFont="1" applyBorder="1" applyAlignment="1">
      <alignment vertical="center"/>
    </xf>
    <xf numFmtId="41" fontId="17" fillId="0" borderId="60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5" fillId="33" borderId="52" xfId="0" applyFont="1" applyFill="1" applyBorder="1" applyAlignment="1">
      <alignment vertical="center"/>
    </xf>
    <xf numFmtId="0" fontId="5" fillId="33" borderId="53" xfId="0" applyFont="1" applyFill="1" applyBorder="1" applyAlignment="1">
      <alignment vertical="center"/>
    </xf>
    <xf numFmtId="0" fontId="5" fillId="33" borderId="53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41" fontId="5" fillId="0" borderId="53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vertical="center" wrapText="1"/>
    </xf>
    <xf numFmtId="41" fontId="5" fillId="0" borderId="56" xfId="0" applyNumberFormat="1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 wrapText="1" indent="1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vertical="center" wrapText="1"/>
    </xf>
    <xf numFmtId="41" fontId="5" fillId="0" borderId="59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vertical="center" wrapText="1"/>
    </xf>
    <xf numFmtId="43" fontId="5" fillId="0" borderId="54" xfId="0" applyNumberFormat="1" applyFont="1" applyBorder="1" applyAlignment="1">
      <alignment horizontal="center" vertical="center"/>
    </xf>
    <xf numFmtId="0" fontId="15" fillId="33" borderId="55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top"/>
    </xf>
    <xf numFmtId="0" fontId="18" fillId="0" borderId="53" xfId="0" applyFont="1" applyBorder="1" applyAlignment="1">
      <alignment vertical="center"/>
    </xf>
    <xf numFmtId="41" fontId="10" fillId="0" borderId="53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top"/>
    </xf>
    <xf numFmtId="0" fontId="10" fillId="0" borderId="56" xfId="0" applyFont="1" applyBorder="1" applyAlignment="1">
      <alignment vertical="center"/>
    </xf>
    <xf numFmtId="41" fontId="10" fillId="0" borderId="56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10" fillId="0" borderId="56" xfId="0" applyFont="1" applyBorder="1" applyAlignment="1">
      <alignment vertical="center" wrapText="1"/>
    </xf>
    <xf numFmtId="43" fontId="10" fillId="0" borderId="56" xfId="0" applyNumberFormat="1" applyFont="1" applyBorder="1" applyAlignment="1">
      <alignment horizontal="center" vertical="center"/>
    </xf>
    <xf numFmtId="0" fontId="18" fillId="0" borderId="56" xfId="0" applyFont="1" applyBorder="1" applyAlignment="1">
      <alignment vertical="center" wrapText="1"/>
    </xf>
    <xf numFmtId="0" fontId="11" fillId="0" borderId="54" xfId="0" applyFont="1" applyBorder="1" applyAlignment="1">
      <alignment horizontal="center" vertical="top"/>
    </xf>
    <xf numFmtId="0" fontId="18" fillId="0" borderId="54" xfId="0" applyFont="1" applyBorder="1" applyAlignment="1">
      <alignment vertical="center" wrapText="1"/>
    </xf>
    <xf numFmtId="43" fontId="10" fillId="0" borderId="54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top" wrapText="1"/>
    </xf>
    <xf numFmtId="41" fontId="8" fillId="0" borderId="38" xfId="0" applyNumberFormat="1" applyFont="1" applyBorder="1" applyAlignment="1">
      <alignment horizontal="center" vertical="center"/>
    </xf>
    <xf numFmtId="41" fontId="8" fillId="0" borderId="41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41" fontId="16" fillId="0" borderId="18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41" fontId="16" fillId="0" borderId="20" xfId="0" applyNumberFormat="1" applyFont="1" applyBorder="1" applyAlignment="1">
      <alignment horizontal="center" vertical="center"/>
    </xf>
    <xf numFmtId="41" fontId="13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41" fontId="13" fillId="0" borderId="2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5" fillId="33" borderId="52" xfId="0" applyFont="1" applyFill="1" applyBorder="1" applyAlignment="1">
      <alignment/>
    </xf>
    <xf numFmtId="0" fontId="5" fillId="33" borderId="52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55" xfId="0" applyFont="1" applyBorder="1" applyAlignment="1">
      <alignment horizont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49" fontId="5" fillId="0" borderId="35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top" wrapText="1"/>
    </xf>
    <xf numFmtId="49" fontId="5" fillId="0" borderId="47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4" fillId="0" borderId="55" xfId="0" applyFont="1" applyBorder="1" applyAlignment="1">
      <alignment horizontal="center"/>
    </xf>
    <xf numFmtId="0" fontId="10" fillId="0" borderId="47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0" fillId="0" borderId="42" xfId="0" applyBorder="1" applyAlignment="1">
      <alignment/>
    </xf>
    <xf numFmtId="0" fontId="0" fillId="0" borderId="61" xfId="0" applyBorder="1" applyAlignment="1">
      <alignment/>
    </xf>
    <xf numFmtId="0" fontId="15" fillId="33" borderId="6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4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11" xfId="0" applyBorder="1" applyAlignment="1">
      <alignment/>
    </xf>
    <xf numFmtId="41" fontId="8" fillId="0" borderId="55" xfId="0" applyNumberFormat="1" applyFont="1" applyBorder="1" applyAlignment="1">
      <alignment vertical="center"/>
    </xf>
    <xf numFmtId="41" fontId="8" fillId="0" borderId="46" xfId="0" applyNumberFormat="1" applyFont="1" applyBorder="1" applyAlignment="1">
      <alignment vertical="center"/>
    </xf>
    <xf numFmtId="41" fontId="5" fillId="0" borderId="37" xfId="0" applyNumberFormat="1" applyFont="1" applyBorder="1" applyAlignment="1">
      <alignment vertical="center"/>
    </xf>
    <xf numFmtId="41" fontId="5" fillId="0" borderId="65" xfId="0" applyNumberFormat="1" applyFont="1" applyBorder="1" applyAlignment="1">
      <alignment vertical="center"/>
    </xf>
    <xf numFmtId="41" fontId="5" fillId="0" borderId="49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0" fontId="0" fillId="0" borderId="66" xfId="0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left" vertical="top" wrapText="1"/>
    </xf>
    <xf numFmtId="41" fontId="5" fillId="0" borderId="66" xfId="0" applyNumberFormat="1" applyFont="1" applyBorder="1" applyAlignment="1">
      <alignment horizontal="center" vertical="center"/>
    </xf>
    <xf numFmtId="0" fontId="0" fillId="0" borderId="66" xfId="0" applyBorder="1" applyAlignment="1">
      <alignment/>
    </xf>
    <xf numFmtId="0" fontId="5" fillId="0" borderId="10" xfId="0" applyFont="1" applyBorder="1" applyAlignment="1">
      <alignment horizontal="left" vertical="top" wrapText="1"/>
    </xf>
    <xf numFmtId="41" fontId="5" fillId="0" borderId="10" xfId="0" applyNumberFormat="1" applyFont="1" applyBorder="1" applyAlignment="1">
      <alignment horizontal="center" vertical="center"/>
    </xf>
    <xf numFmtId="41" fontId="5" fillId="0" borderId="37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63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top" wrapText="1"/>
    </xf>
    <xf numFmtId="41" fontId="5" fillId="0" borderId="63" xfId="0" applyNumberFormat="1" applyFont="1" applyBorder="1" applyAlignment="1">
      <alignment horizontal="center" vertical="center"/>
    </xf>
    <xf numFmtId="41" fontId="5" fillId="0" borderId="64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17" fillId="0" borderId="14" xfId="0" applyFont="1" applyBorder="1" applyAlignment="1">
      <alignment/>
    </xf>
    <xf numFmtId="0" fontId="5" fillId="0" borderId="4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8" fillId="0" borderId="67" xfId="0" applyFont="1" applyBorder="1" applyAlignment="1">
      <alignment horizontal="right" vertical="center"/>
    </xf>
    <xf numFmtId="0" fontId="8" fillId="0" borderId="68" xfId="0" applyFont="1" applyBorder="1" applyAlignment="1">
      <alignment horizontal="right" vertical="center"/>
    </xf>
    <xf numFmtId="0" fontId="8" fillId="0" borderId="62" xfId="0" applyFont="1" applyBorder="1" applyAlignment="1">
      <alignment horizontal="right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33" borderId="4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61" xfId="0" applyBorder="1" applyAlignment="1">
      <alignment/>
    </xf>
    <xf numFmtId="0" fontId="5" fillId="0" borderId="44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15" fillId="0" borderId="67" xfId="0" applyFont="1" applyBorder="1" applyAlignment="1">
      <alignment horizontal="right" vertical="center"/>
    </xf>
    <xf numFmtId="0" fontId="15" fillId="0" borderId="68" xfId="0" applyFont="1" applyBorder="1" applyAlignment="1">
      <alignment horizontal="right" vertical="center"/>
    </xf>
    <xf numFmtId="0" fontId="15" fillId="0" borderId="7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5" fillId="33" borderId="67" xfId="0" applyFont="1" applyFill="1" applyBorder="1" applyAlignment="1">
      <alignment horizontal="center" vertical="center"/>
    </xf>
    <xf numFmtId="0" fontId="15" fillId="33" borderId="68" xfId="0" applyFont="1" applyFill="1" applyBorder="1" applyAlignment="1">
      <alignment horizontal="center" vertical="center"/>
    </xf>
    <xf numFmtId="0" fontId="5" fillId="0" borderId="68" xfId="0" applyFont="1" applyBorder="1" applyAlignment="1">
      <alignment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selection activeCell="H96" sqref="H96"/>
    </sheetView>
  </sheetViews>
  <sheetFormatPr defaultColWidth="9.00390625" defaultRowHeight="12.75"/>
  <cols>
    <col min="1" max="1" width="5.25390625" style="2" customWidth="1"/>
    <col min="2" max="2" width="6.875" style="2" customWidth="1"/>
    <col min="3" max="3" width="4.875" style="2" customWidth="1"/>
    <col min="4" max="4" width="39.00390625" style="2" customWidth="1"/>
    <col min="5" max="5" width="15.625" style="2" customWidth="1"/>
    <col min="6" max="16384" width="9.125" style="2" customWidth="1"/>
  </cols>
  <sheetData>
    <row r="1" spans="1:5" ht="12.75">
      <c r="A1" s="359" t="s">
        <v>492</v>
      </c>
      <c r="B1" s="359"/>
      <c r="C1" s="359"/>
      <c r="D1" s="359"/>
      <c r="E1" s="359"/>
    </row>
    <row r="2" spans="1:5" ht="12.75">
      <c r="A2" s="359" t="s">
        <v>512</v>
      </c>
      <c r="B2" s="359"/>
      <c r="C2" s="359"/>
      <c r="D2" s="359"/>
      <c r="E2" s="359"/>
    </row>
    <row r="3" spans="1:5" ht="12" customHeight="1">
      <c r="A3" s="359" t="s">
        <v>514</v>
      </c>
      <c r="B3" s="359"/>
      <c r="C3" s="359"/>
      <c r="D3" s="359"/>
      <c r="E3" s="359"/>
    </row>
    <row r="4" spans="2:5" ht="25.5" customHeight="1">
      <c r="B4" s="360" t="s">
        <v>243</v>
      </c>
      <c r="C4" s="360"/>
      <c r="D4" s="360"/>
      <c r="E4" s="360"/>
    </row>
    <row r="5" s="260" customFormat="1" ht="9.75" customHeight="1" thickBot="1"/>
    <row r="6" spans="1:5" ht="25.5" customHeight="1">
      <c r="A6" s="261"/>
      <c r="B6" s="262"/>
      <c r="C6" s="262"/>
      <c r="D6" s="262"/>
      <c r="E6" s="263" t="s">
        <v>408</v>
      </c>
    </row>
    <row r="7" spans="1:5" ht="12.75">
      <c r="A7" s="264" t="s">
        <v>2</v>
      </c>
      <c r="B7" s="265" t="s">
        <v>39</v>
      </c>
      <c r="C7" s="265" t="s">
        <v>4</v>
      </c>
      <c r="D7" s="265" t="s">
        <v>5</v>
      </c>
      <c r="E7" s="265" t="s">
        <v>63</v>
      </c>
    </row>
    <row r="8" spans="1:5" ht="17.25" customHeight="1" thickBot="1">
      <c r="A8" s="266"/>
      <c r="B8" s="265"/>
      <c r="C8" s="265"/>
      <c r="D8" s="265"/>
      <c r="E8" s="265"/>
    </row>
    <row r="9" spans="1:5" ht="11.25" customHeight="1" thickBot="1">
      <c r="A9" s="268">
        <v>1</v>
      </c>
      <c r="B9" s="172">
        <v>2</v>
      </c>
      <c r="C9" s="172">
        <v>3</v>
      </c>
      <c r="D9" s="172">
        <v>4</v>
      </c>
      <c r="E9" s="172">
        <v>6</v>
      </c>
    </row>
    <row r="10" spans="1:5" ht="12" customHeight="1">
      <c r="A10" s="269" t="s">
        <v>97</v>
      </c>
      <c r="B10" s="270"/>
      <c r="C10" s="270"/>
      <c r="D10" s="271" t="s">
        <v>98</v>
      </c>
      <c r="E10" s="313">
        <f>E11+E13</f>
        <v>18500</v>
      </c>
    </row>
    <row r="11" spans="1:5" ht="15.75" customHeight="1">
      <c r="A11" s="341"/>
      <c r="B11" s="272" t="s">
        <v>99</v>
      </c>
      <c r="C11" s="272"/>
      <c r="D11" s="273" t="s">
        <v>100</v>
      </c>
      <c r="E11" s="314">
        <f>E12</f>
        <v>18000</v>
      </c>
    </row>
    <row r="12" spans="1:5" ht="13.5" customHeight="1">
      <c r="A12" s="341"/>
      <c r="B12" s="272"/>
      <c r="C12" s="272" t="s">
        <v>101</v>
      </c>
      <c r="D12" s="273" t="s">
        <v>102</v>
      </c>
      <c r="E12" s="314">
        <v>18000</v>
      </c>
    </row>
    <row r="13" spans="1:5" ht="12.75" customHeight="1">
      <c r="A13" s="341"/>
      <c r="B13" s="272" t="s">
        <v>103</v>
      </c>
      <c r="C13" s="272"/>
      <c r="D13" s="273" t="s">
        <v>104</v>
      </c>
      <c r="E13" s="314">
        <f>E14</f>
        <v>500</v>
      </c>
    </row>
    <row r="14" spans="1:5" ht="28.5" customHeight="1" thickBot="1">
      <c r="A14" s="354"/>
      <c r="B14" s="274"/>
      <c r="C14" s="274" t="s">
        <v>105</v>
      </c>
      <c r="D14" s="275" t="s">
        <v>106</v>
      </c>
      <c r="E14" s="315">
        <v>500</v>
      </c>
    </row>
    <row r="15" spans="1:5" ht="29.25" customHeight="1">
      <c r="A15" s="269" t="s">
        <v>107</v>
      </c>
      <c r="B15" s="270"/>
      <c r="C15" s="270"/>
      <c r="D15" s="271" t="s">
        <v>108</v>
      </c>
      <c r="E15" s="313">
        <f>E16</f>
        <v>351000</v>
      </c>
    </row>
    <row r="16" spans="1:5" ht="14.25" customHeight="1">
      <c r="A16" s="352"/>
      <c r="B16" s="272" t="s">
        <v>109</v>
      </c>
      <c r="C16" s="272"/>
      <c r="D16" s="273" t="s">
        <v>110</v>
      </c>
      <c r="E16" s="314">
        <f>SUM(E17:E18)</f>
        <v>351000</v>
      </c>
    </row>
    <row r="17" spans="1:5" ht="14.25" customHeight="1">
      <c r="A17" s="356"/>
      <c r="B17" s="346"/>
      <c r="C17" s="272" t="s">
        <v>111</v>
      </c>
      <c r="D17" s="273" t="s">
        <v>112</v>
      </c>
      <c r="E17" s="314">
        <v>350000</v>
      </c>
    </row>
    <row r="18" spans="1:5" ht="26.25" customHeight="1" thickBot="1">
      <c r="A18" s="357"/>
      <c r="B18" s="358"/>
      <c r="C18" s="274" t="s">
        <v>133</v>
      </c>
      <c r="D18" s="275" t="s">
        <v>134</v>
      </c>
      <c r="E18" s="315">
        <v>1000</v>
      </c>
    </row>
    <row r="19" spans="1:5" s="42" customFormat="1" ht="19.5" customHeight="1">
      <c r="A19" s="269" t="s">
        <v>113</v>
      </c>
      <c r="B19" s="270"/>
      <c r="C19" s="270"/>
      <c r="D19" s="271" t="s">
        <v>114</v>
      </c>
      <c r="E19" s="313">
        <f>E20</f>
        <v>11541</v>
      </c>
    </row>
    <row r="20" spans="1:5" ht="12" customHeight="1">
      <c r="A20" s="341"/>
      <c r="B20" s="272" t="s">
        <v>115</v>
      </c>
      <c r="C20" s="272"/>
      <c r="D20" s="273" t="s">
        <v>116</v>
      </c>
      <c r="E20" s="314">
        <f>E21</f>
        <v>11541</v>
      </c>
    </row>
    <row r="21" spans="1:5" ht="39" customHeight="1" thickBot="1">
      <c r="A21" s="354"/>
      <c r="B21" s="274"/>
      <c r="C21" s="274" t="s">
        <v>117</v>
      </c>
      <c r="D21" s="275" t="s">
        <v>118</v>
      </c>
      <c r="E21" s="315">
        <v>11541</v>
      </c>
    </row>
    <row r="22" spans="1:5" s="42" customFormat="1" ht="16.5" customHeight="1">
      <c r="A22" s="269" t="s">
        <v>121</v>
      </c>
      <c r="B22" s="270"/>
      <c r="C22" s="270"/>
      <c r="D22" s="271" t="s">
        <v>122</v>
      </c>
      <c r="E22" s="313">
        <f>E23</f>
        <v>2274082</v>
      </c>
    </row>
    <row r="23" spans="1:5" ht="15" customHeight="1">
      <c r="A23" s="341"/>
      <c r="B23" s="272" t="s">
        <v>123</v>
      </c>
      <c r="C23" s="272"/>
      <c r="D23" s="273" t="s">
        <v>124</v>
      </c>
      <c r="E23" s="314">
        <f>SUM(E24:E30)</f>
        <v>2274082</v>
      </c>
    </row>
    <row r="24" spans="1:5" ht="26.25" customHeight="1">
      <c r="A24" s="341"/>
      <c r="B24" s="343"/>
      <c r="C24" s="272" t="s">
        <v>125</v>
      </c>
      <c r="D24" s="273" t="s">
        <v>126</v>
      </c>
      <c r="E24" s="314">
        <v>45000</v>
      </c>
    </row>
    <row r="25" spans="1:5" ht="12.75" customHeight="1">
      <c r="A25" s="341"/>
      <c r="B25" s="343"/>
      <c r="C25" s="272" t="s">
        <v>183</v>
      </c>
      <c r="D25" s="273" t="s">
        <v>184</v>
      </c>
      <c r="E25" s="314">
        <v>500</v>
      </c>
    </row>
    <row r="26" spans="1:5" ht="38.25" customHeight="1">
      <c r="A26" s="341"/>
      <c r="B26" s="343"/>
      <c r="C26" s="272" t="s">
        <v>127</v>
      </c>
      <c r="D26" s="273" t="s">
        <v>128</v>
      </c>
      <c r="E26" s="314">
        <v>35000</v>
      </c>
    </row>
    <row r="27" spans="1:5" ht="40.5" customHeight="1">
      <c r="A27" s="341"/>
      <c r="B27" s="343"/>
      <c r="C27" s="272" t="s">
        <v>129</v>
      </c>
      <c r="D27" s="273" t="s">
        <v>130</v>
      </c>
      <c r="E27" s="314">
        <v>12000</v>
      </c>
    </row>
    <row r="28" spans="1:5" ht="28.5" customHeight="1">
      <c r="A28" s="341"/>
      <c r="B28" s="343"/>
      <c r="C28" s="272" t="s">
        <v>131</v>
      </c>
      <c r="D28" s="273" t="s">
        <v>132</v>
      </c>
      <c r="E28" s="314">
        <v>1179882</v>
      </c>
    </row>
    <row r="29" spans="1:5" ht="26.25" customHeight="1">
      <c r="A29" s="341"/>
      <c r="B29" s="343"/>
      <c r="C29" s="272" t="s">
        <v>133</v>
      </c>
      <c r="D29" s="273" t="s">
        <v>134</v>
      </c>
      <c r="E29" s="314">
        <v>1700</v>
      </c>
    </row>
    <row r="30" spans="1:5" ht="13.5" customHeight="1" thickBot="1">
      <c r="A30" s="354"/>
      <c r="B30" s="351"/>
      <c r="C30" s="274" t="s">
        <v>101</v>
      </c>
      <c r="D30" s="275" t="s">
        <v>102</v>
      </c>
      <c r="E30" s="315">
        <v>1000000</v>
      </c>
    </row>
    <row r="31" spans="1:5" ht="18" customHeight="1">
      <c r="A31" s="269" t="s">
        <v>140</v>
      </c>
      <c r="B31" s="270"/>
      <c r="C31" s="270"/>
      <c r="D31" s="271" t="s">
        <v>141</v>
      </c>
      <c r="E31" s="313">
        <f>SUM(E32+E34+E37)</f>
        <v>96886</v>
      </c>
    </row>
    <row r="32" spans="1:5" ht="12.75" customHeight="1">
      <c r="A32" s="341"/>
      <c r="B32" s="272" t="s">
        <v>142</v>
      </c>
      <c r="C32" s="272"/>
      <c r="D32" s="273" t="s">
        <v>143</v>
      </c>
      <c r="E32" s="314">
        <f>SUM(E33)</f>
        <v>72886</v>
      </c>
    </row>
    <row r="33" spans="1:5" ht="39" customHeight="1">
      <c r="A33" s="342"/>
      <c r="B33" s="272"/>
      <c r="C33" s="272" t="s">
        <v>144</v>
      </c>
      <c r="D33" s="273" t="s">
        <v>145</v>
      </c>
      <c r="E33" s="314">
        <v>72886</v>
      </c>
    </row>
    <row r="34" spans="1:5" ht="12" customHeight="1">
      <c r="A34" s="342"/>
      <c r="B34" s="272" t="s">
        <v>148</v>
      </c>
      <c r="C34" s="272"/>
      <c r="D34" s="273" t="s">
        <v>149</v>
      </c>
      <c r="E34" s="314">
        <f>SUM(E35:E36)</f>
        <v>16000</v>
      </c>
    </row>
    <row r="35" spans="1:5" ht="12.75" customHeight="1">
      <c r="A35" s="342"/>
      <c r="B35" s="343"/>
      <c r="C35" s="272" t="s">
        <v>150</v>
      </c>
      <c r="D35" s="273" t="s">
        <v>151</v>
      </c>
      <c r="E35" s="314">
        <v>1500</v>
      </c>
    </row>
    <row r="36" spans="1:5" ht="14.25" customHeight="1">
      <c r="A36" s="342"/>
      <c r="B36" s="343"/>
      <c r="C36" s="272" t="s">
        <v>101</v>
      </c>
      <c r="D36" s="273" t="s">
        <v>102</v>
      </c>
      <c r="E36" s="314">
        <v>14500</v>
      </c>
    </row>
    <row r="37" spans="1:5" ht="12" customHeight="1">
      <c r="A37" s="342"/>
      <c r="B37" s="272" t="s">
        <v>152</v>
      </c>
      <c r="C37" s="272"/>
      <c r="D37" s="273" t="s">
        <v>104</v>
      </c>
      <c r="E37" s="314">
        <f>SUM(E38)</f>
        <v>8000</v>
      </c>
    </row>
    <row r="38" spans="1:5" ht="17.25" customHeight="1" thickBot="1">
      <c r="A38" s="355"/>
      <c r="B38" s="119"/>
      <c r="C38" s="274" t="s">
        <v>101</v>
      </c>
      <c r="D38" s="275" t="s">
        <v>102</v>
      </c>
      <c r="E38" s="315">
        <v>8000</v>
      </c>
    </row>
    <row r="39" spans="1:5" ht="36" customHeight="1">
      <c r="A39" s="269" t="s">
        <v>153</v>
      </c>
      <c r="B39" s="270"/>
      <c r="C39" s="270"/>
      <c r="D39" s="277" t="s">
        <v>154</v>
      </c>
      <c r="E39" s="313">
        <f>SUM(E40)</f>
        <v>900</v>
      </c>
    </row>
    <row r="40" spans="1:5" ht="25.5" customHeight="1">
      <c r="A40" s="352"/>
      <c r="B40" s="272" t="s">
        <v>155</v>
      </c>
      <c r="C40" s="272"/>
      <c r="D40" s="273" t="s">
        <v>156</v>
      </c>
      <c r="E40" s="314">
        <f>E41</f>
        <v>900</v>
      </c>
    </row>
    <row r="41" spans="1:5" ht="37.5" customHeight="1" thickBot="1">
      <c r="A41" s="357"/>
      <c r="B41" s="274"/>
      <c r="C41" s="274" t="s">
        <v>144</v>
      </c>
      <c r="D41" s="275" t="s">
        <v>145</v>
      </c>
      <c r="E41" s="315">
        <v>900</v>
      </c>
    </row>
    <row r="42" spans="1:5" ht="10.5" customHeight="1" thickBot="1">
      <c r="A42" s="281">
        <v>1</v>
      </c>
      <c r="B42" s="172">
        <v>2</v>
      </c>
      <c r="C42" s="172">
        <v>3</v>
      </c>
      <c r="D42" s="172">
        <v>4</v>
      </c>
      <c r="E42" s="172">
        <v>6</v>
      </c>
    </row>
    <row r="43" spans="1:5" s="42" customFormat="1" ht="12.75" customHeight="1">
      <c r="A43" s="278">
        <v>752</v>
      </c>
      <c r="B43" s="270"/>
      <c r="C43" s="270"/>
      <c r="D43" s="271" t="s">
        <v>493</v>
      </c>
      <c r="E43" s="313">
        <f>E44</f>
        <v>1000</v>
      </c>
    </row>
    <row r="44" spans="1:5" ht="12.75" customHeight="1">
      <c r="A44" s="361"/>
      <c r="B44" s="272" t="s">
        <v>364</v>
      </c>
      <c r="C44" s="272"/>
      <c r="D44" s="273" t="s">
        <v>487</v>
      </c>
      <c r="E44" s="314">
        <f>E45</f>
        <v>1000</v>
      </c>
    </row>
    <row r="45" spans="1:5" ht="36.75" customHeight="1" thickBot="1">
      <c r="A45" s="350"/>
      <c r="B45" s="274"/>
      <c r="C45" s="274" t="s">
        <v>138</v>
      </c>
      <c r="D45" s="275" t="s">
        <v>139</v>
      </c>
      <c r="E45" s="315">
        <v>1000</v>
      </c>
    </row>
    <row r="46" spans="1:5" s="42" customFormat="1" ht="24.75" customHeight="1">
      <c r="A46" s="269" t="s">
        <v>157</v>
      </c>
      <c r="B46" s="270"/>
      <c r="C46" s="270"/>
      <c r="D46" s="271" t="s">
        <v>158</v>
      </c>
      <c r="E46" s="313">
        <f>SUM(E47)</f>
        <v>300</v>
      </c>
    </row>
    <row r="47" spans="1:5" ht="13.5" customHeight="1">
      <c r="A47" s="335"/>
      <c r="B47" s="272" t="s">
        <v>159</v>
      </c>
      <c r="C47" s="272"/>
      <c r="D47" s="273" t="s">
        <v>160</v>
      </c>
      <c r="E47" s="314">
        <f>E48</f>
        <v>300</v>
      </c>
    </row>
    <row r="48" spans="1:5" ht="39" customHeight="1" thickBot="1">
      <c r="A48" s="357"/>
      <c r="B48" s="274"/>
      <c r="C48" s="274" t="s">
        <v>144</v>
      </c>
      <c r="D48" s="275" t="s">
        <v>161</v>
      </c>
      <c r="E48" s="315">
        <v>300</v>
      </c>
    </row>
    <row r="49" spans="1:5" ht="36.75" customHeight="1">
      <c r="A49" s="269" t="s">
        <v>162</v>
      </c>
      <c r="B49" s="270"/>
      <c r="C49" s="270"/>
      <c r="D49" s="271" t="s">
        <v>494</v>
      </c>
      <c r="E49" s="313">
        <f>E50+E53+E59+E68+E70</f>
        <v>7213116</v>
      </c>
    </row>
    <row r="50" spans="1:5" ht="12.75" customHeight="1">
      <c r="A50" s="352"/>
      <c r="B50" s="272" t="s">
        <v>163</v>
      </c>
      <c r="C50" s="272"/>
      <c r="D50" s="273" t="s">
        <v>164</v>
      </c>
      <c r="E50" s="314">
        <f>SUM(E51:E52)</f>
        <v>13500</v>
      </c>
    </row>
    <row r="51" spans="1:5" ht="28.5" customHeight="1">
      <c r="A51" s="349"/>
      <c r="B51" s="343"/>
      <c r="C51" s="272" t="s">
        <v>165</v>
      </c>
      <c r="D51" s="273" t="s">
        <v>166</v>
      </c>
      <c r="E51" s="314">
        <v>13000</v>
      </c>
    </row>
    <row r="52" spans="1:5" ht="25.5" customHeight="1">
      <c r="A52" s="349"/>
      <c r="B52" s="345"/>
      <c r="C52" s="272" t="s">
        <v>133</v>
      </c>
      <c r="D52" s="273" t="s">
        <v>134</v>
      </c>
      <c r="E52" s="314">
        <v>500</v>
      </c>
    </row>
    <row r="53" spans="1:5" ht="48.75" customHeight="1">
      <c r="A53" s="349"/>
      <c r="B53" s="272" t="s">
        <v>167</v>
      </c>
      <c r="C53" s="272"/>
      <c r="D53" s="273" t="s">
        <v>168</v>
      </c>
      <c r="E53" s="314">
        <f>SUM(E54:E58)</f>
        <v>2100000</v>
      </c>
    </row>
    <row r="54" spans="1:5" ht="13.5" customHeight="1">
      <c r="A54" s="349"/>
      <c r="B54" s="343"/>
      <c r="C54" s="272" t="s">
        <v>169</v>
      </c>
      <c r="D54" s="273" t="s">
        <v>170</v>
      </c>
      <c r="E54" s="314">
        <v>1800000</v>
      </c>
    </row>
    <row r="55" spans="1:5" ht="12" customHeight="1">
      <c r="A55" s="349"/>
      <c r="B55" s="343"/>
      <c r="C55" s="272" t="s">
        <v>171</v>
      </c>
      <c r="D55" s="273" t="s">
        <v>172</v>
      </c>
      <c r="E55" s="314">
        <v>34000</v>
      </c>
    </row>
    <row r="56" spans="1:5" ht="12" customHeight="1">
      <c r="A56" s="349"/>
      <c r="B56" s="343"/>
      <c r="C56" s="272" t="s">
        <v>173</v>
      </c>
      <c r="D56" s="273" t="s">
        <v>174</v>
      </c>
      <c r="E56" s="314">
        <v>232000</v>
      </c>
    </row>
    <row r="57" spans="1:5" ht="13.5" customHeight="1">
      <c r="A57" s="349"/>
      <c r="B57" s="343"/>
      <c r="C57" s="272" t="s">
        <v>175</v>
      </c>
      <c r="D57" s="273" t="s">
        <v>176</v>
      </c>
      <c r="E57" s="314">
        <v>26000</v>
      </c>
    </row>
    <row r="58" spans="1:5" ht="25.5" customHeight="1">
      <c r="A58" s="349"/>
      <c r="B58" s="343"/>
      <c r="C58" s="272" t="s">
        <v>133</v>
      </c>
      <c r="D58" s="273" t="s">
        <v>134</v>
      </c>
      <c r="E58" s="314">
        <v>8000</v>
      </c>
    </row>
    <row r="59" spans="1:5" ht="36.75" customHeight="1">
      <c r="A59" s="349"/>
      <c r="B59" s="272" t="s">
        <v>179</v>
      </c>
      <c r="C59" s="272"/>
      <c r="D59" s="280" t="s">
        <v>180</v>
      </c>
      <c r="E59" s="314">
        <f>SUM(E60:E67)</f>
        <v>1879170</v>
      </c>
    </row>
    <row r="60" spans="1:5" ht="12.75" customHeight="1">
      <c r="A60" s="349"/>
      <c r="B60" s="346"/>
      <c r="C60" s="272" t="s">
        <v>169</v>
      </c>
      <c r="D60" s="273" t="s">
        <v>170</v>
      </c>
      <c r="E60" s="314">
        <v>1380000</v>
      </c>
    </row>
    <row r="61" spans="1:5" ht="11.25" customHeight="1">
      <c r="A61" s="349"/>
      <c r="B61" s="347"/>
      <c r="C61" s="272" t="s">
        <v>171</v>
      </c>
      <c r="D61" s="273" t="s">
        <v>172</v>
      </c>
      <c r="E61" s="314">
        <v>113000</v>
      </c>
    </row>
    <row r="62" spans="1:5" ht="12" customHeight="1">
      <c r="A62" s="349"/>
      <c r="B62" s="347"/>
      <c r="C62" s="272" t="s">
        <v>173</v>
      </c>
      <c r="D62" s="273" t="s">
        <v>174</v>
      </c>
      <c r="E62" s="314">
        <v>10170</v>
      </c>
    </row>
    <row r="63" spans="1:5" ht="12.75" customHeight="1">
      <c r="A63" s="349"/>
      <c r="B63" s="347"/>
      <c r="C63" s="272" t="s">
        <v>175</v>
      </c>
      <c r="D63" s="273" t="s">
        <v>176</v>
      </c>
      <c r="E63" s="314">
        <v>50000</v>
      </c>
    </row>
    <row r="64" spans="1:5" ht="13.5" customHeight="1">
      <c r="A64" s="349"/>
      <c r="B64" s="347"/>
      <c r="C64" s="272" t="s">
        <v>181</v>
      </c>
      <c r="D64" s="273" t="s">
        <v>182</v>
      </c>
      <c r="E64" s="314">
        <v>16000</v>
      </c>
    </row>
    <row r="65" spans="1:5" ht="15" customHeight="1">
      <c r="A65" s="349"/>
      <c r="B65" s="347"/>
      <c r="C65" s="272" t="s">
        <v>177</v>
      </c>
      <c r="D65" s="273" t="s">
        <v>178</v>
      </c>
      <c r="E65" s="314">
        <v>300000</v>
      </c>
    </row>
    <row r="66" spans="1:5" ht="12" customHeight="1">
      <c r="A66" s="349"/>
      <c r="B66" s="347"/>
      <c r="C66" s="272" t="s">
        <v>183</v>
      </c>
      <c r="D66" s="273" t="s">
        <v>184</v>
      </c>
      <c r="E66" s="314">
        <v>2000</v>
      </c>
    </row>
    <row r="67" spans="1:5" ht="13.5" customHeight="1">
      <c r="A67" s="353"/>
      <c r="B67" s="348"/>
      <c r="C67" s="272" t="s">
        <v>133</v>
      </c>
      <c r="D67" s="280" t="s">
        <v>134</v>
      </c>
      <c r="E67" s="314">
        <v>8000</v>
      </c>
    </row>
    <row r="68" spans="1:5" ht="27" customHeight="1">
      <c r="A68" s="349"/>
      <c r="B68" s="279" t="s">
        <v>185</v>
      </c>
      <c r="C68" s="272"/>
      <c r="D68" s="273" t="s">
        <v>186</v>
      </c>
      <c r="E68" s="314">
        <f>SUM(E69:E69)</f>
        <v>55000</v>
      </c>
    </row>
    <row r="69" spans="1:5" ht="12.75" customHeight="1">
      <c r="A69" s="349"/>
      <c r="B69" s="276"/>
      <c r="C69" s="276" t="s">
        <v>187</v>
      </c>
      <c r="D69" s="282" t="s">
        <v>188</v>
      </c>
      <c r="E69" s="316">
        <v>55000</v>
      </c>
    </row>
    <row r="70" spans="1:5" ht="24.75" customHeight="1">
      <c r="A70" s="349"/>
      <c r="B70" s="272" t="s">
        <v>189</v>
      </c>
      <c r="C70" s="272"/>
      <c r="D70" s="273" t="s">
        <v>190</v>
      </c>
      <c r="E70" s="314">
        <f>SUM(E71:E72)</f>
        <v>3165446</v>
      </c>
    </row>
    <row r="71" spans="1:5" ht="13.5" customHeight="1">
      <c r="A71" s="349"/>
      <c r="B71" s="343"/>
      <c r="C71" s="272" t="s">
        <v>191</v>
      </c>
      <c r="D71" s="273" t="s">
        <v>192</v>
      </c>
      <c r="E71" s="314">
        <v>3093446</v>
      </c>
    </row>
    <row r="72" spans="1:5" ht="14.25" customHeight="1" thickBot="1">
      <c r="A72" s="350"/>
      <c r="B72" s="351"/>
      <c r="C72" s="274" t="s">
        <v>193</v>
      </c>
      <c r="D72" s="275" t="s">
        <v>194</v>
      </c>
      <c r="E72" s="315">
        <v>72000</v>
      </c>
    </row>
    <row r="73" spans="1:5" s="42" customFormat="1" ht="12" customHeight="1">
      <c r="A73" s="269" t="s">
        <v>195</v>
      </c>
      <c r="B73" s="270"/>
      <c r="C73" s="270"/>
      <c r="D73" s="271" t="s">
        <v>196</v>
      </c>
      <c r="E73" s="313">
        <f>E74+E78+E76</f>
        <v>3172105</v>
      </c>
    </row>
    <row r="74" spans="1:5" ht="15" customHeight="1">
      <c r="A74" s="341"/>
      <c r="B74" s="272" t="s">
        <v>197</v>
      </c>
      <c r="C74" s="272"/>
      <c r="D74" s="273" t="s">
        <v>198</v>
      </c>
      <c r="E74" s="314">
        <f>E75</f>
        <v>2545085</v>
      </c>
    </row>
    <row r="75" spans="1:5" ht="15" customHeight="1">
      <c r="A75" s="341"/>
      <c r="B75" s="272"/>
      <c r="C75" s="272" t="s">
        <v>199</v>
      </c>
      <c r="D75" s="273" t="s">
        <v>200</v>
      </c>
      <c r="E75" s="314">
        <v>2545085</v>
      </c>
    </row>
    <row r="76" spans="1:5" ht="14.25" customHeight="1">
      <c r="A76" s="341"/>
      <c r="B76" s="272" t="s">
        <v>495</v>
      </c>
      <c r="C76" s="272"/>
      <c r="D76" s="273" t="s">
        <v>496</v>
      </c>
      <c r="E76" s="314">
        <f>E77</f>
        <v>607020</v>
      </c>
    </row>
    <row r="77" spans="1:5" ht="14.25" customHeight="1">
      <c r="A77" s="341"/>
      <c r="B77" s="272"/>
      <c r="C77" s="272" t="s">
        <v>199</v>
      </c>
      <c r="D77" s="273" t="s">
        <v>200</v>
      </c>
      <c r="E77" s="314">
        <v>607020</v>
      </c>
    </row>
    <row r="78" spans="1:5" ht="12.75" customHeight="1">
      <c r="A78" s="341"/>
      <c r="B78" s="272" t="s">
        <v>201</v>
      </c>
      <c r="C78" s="272"/>
      <c r="D78" s="273" t="s">
        <v>202</v>
      </c>
      <c r="E78" s="314">
        <f>E79</f>
        <v>20000</v>
      </c>
    </row>
    <row r="79" spans="1:5" ht="12" customHeight="1" thickBot="1">
      <c r="A79" s="354"/>
      <c r="B79" s="274"/>
      <c r="C79" s="274" t="s">
        <v>150</v>
      </c>
      <c r="D79" s="275" t="s">
        <v>151</v>
      </c>
      <c r="E79" s="315">
        <v>20000</v>
      </c>
    </row>
    <row r="80" spans="1:5" ht="12" customHeight="1">
      <c r="A80" s="269" t="s">
        <v>203</v>
      </c>
      <c r="B80" s="270"/>
      <c r="C80" s="270"/>
      <c r="D80" s="271" t="s">
        <v>204</v>
      </c>
      <c r="E80" s="313">
        <f>SUM(E81+E88+E93)</f>
        <v>311840</v>
      </c>
    </row>
    <row r="81" spans="1:5" ht="13.5" customHeight="1">
      <c r="A81" s="309"/>
      <c r="B81" s="272" t="s">
        <v>205</v>
      </c>
      <c r="C81" s="272"/>
      <c r="D81" s="273" t="s">
        <v>206</v>
      </c>
      <c r="E81" s="314">
        <f>SUM(E82:E86)</f>
        <v>117700</v>
      </c>
    </row>
    <row r="82" spans="1:5" ht="26.25" customHeight="1">
      <c r="A82" s="303"/>
      <c r="B82" s="276"/>
      <c r="C82" s="272" t="s">
        <v>105</v>
      </c>
      <c r="D82" s="273" t="s">
        <v>213</v>
      </c>
      <c r="E82" s="314">
        <v>13000</v>
      </c>
    </row>
    <row r="83" spans="1:5" ht="12.75" customHeight="1">
      <c r="A83" s="304"/>
      <c r="B83" s="300"/>
      <c r="C83" s="272" t="s">
        <v>111</v>
      </c>
      <c r="D83" s="273" t="s">
        <v>112</v>
      </c>
      <c r="E83" s="314">
        <v>5000</v>
      </c>
    </row>
    <row r="84" spans="1:5" ht="12" customHeight="1">
      <c r="A84" s="304"/>
      <c r="B84" s="300"/>
      <c r="C84" s="272" t="s">
        <v>150</v>
      </c>
      <c r="D84" s="273" t="s">
        <v>151</v>
      </c>
      <c r="E84" s="314">
        <v>1000</v>
      </c>
    </row>
    <row r="85" spans="1:5" ht="12.75" customHeight="1">
      <c r="A85" s="304"/>
      <c r="B85" s="300"/>
      <c r="C85" s="272" t="s">
        <v>101</v>
      </c>
      <c r="D85" s="273" t="s">
        <v>102</v>
      </c>
      <c r="E85" s="314">
        <v>80000</v>
      </c>
    </row>
    <row r="86" spans="1:5" ht="31.5" customHeight="1" thickBot="1">
      <c r="A86" s="308"/>
      <c r="B86" s="306"/>
      <c r="C86" s="274" t="s">
        <v>209</v>
      </c>
      <c r="D86" s="275" t="s">
        <v>210</v>
      </c>
      <c r="E86" s="315">
        <v>18700</v>
      </c>
    </row>
    <row r="87" spans="1:5" ht="7.5" customHeight="1" thickBot="1">
      <c r="A87" s="281">
        <v>1</v>
      </c>
      <c r="B87" s="172">
        <v>2</v>
      </c>
      <c r="C87" s="172">
        <v>3</v>
      </c>
      <c r="D87" s="172">
        <v>4</v>
      </c>
      <c r="E87" s="172">
        <v>6</v>
      </c>
    </row>
    <row r="88" spans="1:5" ht="13.5" customHeight="1">
      <c r="A88" s="307"/>
      <c r="B88" s="272" t="s">
        <v>211</v>
      </c>
      <c r="C88" s="272"/>
      <c r="D88" s="273" t="s">
        <v>212</v>
      </c>
      <c r="E88" s="314">
        <f>SUM(E89:E92)</f>
        <v>136140</v>
      </c>
    </row>
    <row r="89" spans="1:5" ht="25.5" customHeight="1">
      <c r="A89" s="307"/>
      <c r="B89" s="343"/>
      <c r="C89" s="272" t="s">
        <v>105</v>
      </c>
      <c r="D89" s="273" t="s">
        <v>213</v>
      </c>
      <c r="E89" s="314">
        <v>30210</v>
      </c>
    </row>
    <row r="90" spans="1:5" ht="12.75" customHeight="1">
      <c r="A90" s="307"/>
      <c r="B90" s="343"/>
      <c r="C90" s="272" t="s">
        <v>111</v>
      </c>
      <c r="D90" s="273" t="s">
        <v>112</v>
      </c>
      <c r="E90" s="314">
        <v>3430</v>
      </c>
    </row>
    <row r="91" spans="1:5" ht="13.5" customHeight="1">
      <c r="A91" s="307"/>
      <c r="B91" s="343"/>
      <c r="C91" s="272" t="s">
        <v>150</v>
      </c>
      <c r="D91" s="273" t="s">
        <v>151</v>
      </c>
      <c r="E91" s="314">
        <v>500</v>
      </c>
    </row>
    <row r="92" spans="1:5" ht="12.75" customHeight="1">
      <c r="A92" s="307"/>
      <c r="B92" s="343"/>
      <c r="C92" s="272" t="s">
        <v>101</v>
      </c>
      <c r="D92" s="273" t="s">
        <v>102</v>
      </c>
      <c r="E92" s="314">
        <v>102000</v>
      </c>
    </row>
    <row r="93" spans="1:5" ht="13.5" customHeight="1">
      <c r="A93" s="307"/>
      <c r="B93" s="272" t="s">
        <v>214</v>
      </c>
      <c r="C93" s="272"/>
      <c r="D93" s="273" t="s">
        <v>215</v>
      </c>
      <c r="E93" s="314">
        <f>SUM(E94:E96)</f>
        <v>58000</v>
      </c>
    </row>
    <row r="94" spans="1:5" ht="12" customHeight="1">
      <c r="A94" s="307"/>
      <c r="B94" s="343"/>
      <c r="C94" s="272" t="s">
        <v>111</v>
      </c>
      <c r="D94" s="273" t="s">
        <v>112</v>
      </c>
      <c r="E94" s="314">
        <v>15000</v>
      </c>
    </row>
    <row r="95" spans="1:5" ht="12.75" customHeight="1">
      <c r="A95" s="307"/>
      <c r="B95" s="345"/>
      <c r="C95" s="272" t="s">
        <v>150</v>
      </c>
      <c r="D95" s="273" t="s">
        <v>151</v>
      </c>
      <c r="E95" s="314">
        <v>1000</v>
      </c>
    </row>
    <row r="96" spans="1:5" ht="12.75" customHeight="1" thickBot="1">
      <c r="A96" s="307"/>
      <c r="B96" s="345"/>
      <c r="C96" s="272" t="s">
        <v>101</v>
      </c>
      <c r="D96" s="273" t="s">
        <v>102</v>
      </c>
      <c r="E96" s="314">
        <v>42000</v>
      </c>
    </row>
    <row r="97" spans="1:5" ht="14.25" customHeight="1">
      <c r="A97" s="269" t="s">
        <v>216</v>
      </c>
      <c r="B97" s="270"/>
      <c r="C97" s="270"/>
      <c r="D97" s="283" t="s">
        <v>217</v>
      </c>
      <c r="E97" s="313">
        <f>SUM(E98)</f>
        <v>75000</v>
      </c>
    </row>
    <row r="98" spans="1:5" ht="14.25" customHeight="1">
      <c r="A98" s="341"/>
      <c r="B98" s="272" t="s">
        <v>218</v>
      </c>
      <c r="C98" s="272"/>
      <c r="D98" s="284" t="s">
        <v>219</v>
      </c>
      <c r="E98" s="314">
        <f>SUM(E99)</f>
        <v>75000</v>
      </c>
    </row>
    <row r="99" spans="1:5" ht="17.25" customHeight="1" thickBot="1">
      <c r="A99" s="355"/>
      <c r="B99" s="274"/>
      <c r="C99" s="274" t="s">
        <v>220</v>
      </c>
      <c r="D99" s="285" t="s">
        <v>221</v>
      </c>
      <c r="E99" s="315">
        <v>75000</v>
      </c>
    </row>
    <row r="100" spans="1:5" ht="15" customHeight="1">
      <c r="A100" s="269" t="s">
        <v>222</v>
      </c>
      <c r="B100" s="270"/>
      <c r="C100" s="270"/>
      <c r="D100" s="283" t="s">
        <v>223</v>
      </c>
      <c r="E100" s="313">
        <f>SUM(E101+E103+E105+E109+E112)</f>
        <v>1806491</v>
      </c>
    </row>
    <row r="101" spans="1:5" ht="29.25" customHeight="1">
      <c r="A101" s="341"/>
      <c r="B101" s="272" t="s">
        <v>224</v>
      </c>
      <c r="C101" s="272"/>
      <c r="D101" s="284" t="s">
        <v>225</v>
      </c>
      <c r="E101" s="314">
        <f>SUM(E102:E102)</f>
        <v>1545000</v>
      </c>
    </row>
    <row r="102" spans="1:5" ht="36" customHeight="1">
      <c r="A102" s="342"/>
      <c r="B102" s="272"/>
      <c r="C102" s="272" t="s">
        <v>144</v>
      </c>
      <c r="D102" s="280" t="s">
        <v>226</v>
      </c>
      <c r="E102" s="314">
        <v>1545000</v>
      </c>
    </row>
    <row r="103" spans="1:5" ht="25.5" customHeight="1">
      <c r="A103" s="342"/>
      <c r="B103" s="272" t="s">
        <v>227</v>
      </c>
      <c r="C103" s="272"/>
      <c r="D103" s="273" t="s">
        <v>228</v>
      </c>
      <c r="E103" s="314">
        <f>SUM(E104)</f>
        <v>12000</v>
      </c>
    </row>
    <row r="104" spans="1:5" ht="37.5" customHeight="1">
      <c r="A104" s="342"/>
      <c r="B104" s="272"/>
      <c r="C104" s="272" t="s">
        <v>144</v>
      </c>
      <c r="D104" s="280" t="s">
        <v>145</v>
      </c>
      <c r="E104" s="314">
        <v>12000</v>
      </c>
    </row>
    <row r="105" spans="1:5" ht="25.5" customHeight="1">
      <c r="A105" s="342"/>
      <c r="B105" s="272" t="s">
        <v>229</v>
      </c>
      <c r="C105" s="272"/>
      <c r="D105" s="273" t="s">
        <v>230</v>
      </c>
      <c r="E105" s="314">
        <f>E106+E107+E108</f>
        <v>98500</v>
      </c>
    </row>
    <row r="106" spans="1:5" ht="15.75" customHeight="1">
      <c r="A106" s="342"/>
      <c r="B106" s="343"/>
      <c r="C106" s="272" t="s">
        <v>101</v>
      </c>
      <c r="D106" s="273" t="s">
        <v>102</v>
      </c>
      <c r="E106" s="314">
        <v>4500</v>
      </c>
    </row>
    <row r="107" spans="1:5" ht="40.5" customHeight="1">
      <c r="A107" s="342"/>
      <c r="B107" s="345"/>
      <c r="C107" s="272" t="s">
        <v>144</v>
      </c>
      <c r="D107" s="280" t="s">
        <v>145</v>
      </c>
      <c r="E107" s="314">
        <v>44000</v>
      </c>
    </row>
    <row r="108" spans="1:5" ht="30" customHeight="1">
      <c r="A108" s="335"/>
      <c r="B108" s="279"/>
      <c r="C108" s="279" t="s">
        <v>207</v>
      </c>
      <c r="D108" s="286" t="s">
        <v>208</v>
      </c>
      <c r="E108" s="317">
        <v>50000</v>
      </c>
    </row>
    <row r="109" spans="1:5" ht="12.75" customHeight="1">
      <c r="A109" s="335"/>
      <c r="B109" s="272" t="s">
        <v>231</v>
      </c>
      <c r="C109" s="272"/>
      <c r="D109" s="273" t="s">
        <v>232</v>
      </c>
      <c r="E109" s="314">
        <f>SUM(E110:E111)</f>
        <v>129991</v>
      </c>
    </row>
    <row r="110" spans="1:5" ht="27" customHeight="1">
      <c r="A110" s="335"/>
      <c r="B110" s="336"/>
      <c r="C110" s="272" t="s">
        <v>207</v>
      </c>
      <c r="D110" s="273" t="s">
        <v>208</v>
      </c>
      <c r="E110" s="314">
        <v>76000</v>
      </c>
    </row>
    <row r="111" spans="1:5" ht="38.25" customHeight="1">
      <c r="A111" s="335"/>
      <c r="B111" s="337"/>
      <c r="C111" s="272" t="s">
        <v>146</v>
      </c>
      <c r="D111" s="273" t="s">
        <v>147</v>
      </c>
      <c r="E111" s="314">
        <v>53991</v>
      </c>
    </row>
    <row r="112" spans="1:5" ht="15" customHeight="1">
      <c r="A112" s="335"/>
      <c r="B112" s="272" t="s">
        <v>497</v>
      </c>
      <c r="C112" s="272"/>
      <c r="D112" s="273" t="s">
        <v>354</v>
      </c>
      <c r="E112" s="314">
        <f>E113</f>
        <v>21000</v>
      </c>
    </row>
    <row r="113" spans="1:5" ht="38.25" customHeight="1" thickBot="1">
      <c r="A113" s="335"/>
      <c r="B113" s="272"/>
      <c r="C113" s="272" t="s">
        <v>144</v>
      </c>
      <c r="D113" s="280" t="s">
        <v>145</v>
      </c>
      <c r="E113" s="314">
        <v>21000</v>
      </c>
    </row>
    <row r="114" spans="1:5" ht="24" customHeight="1">
      <c r="A114" s="269" t="s">
        <v>234</v>
      </c>
      <c r="B114" s="270"/>
      <c r="C114" s="270"/>
      <c r="D114" s="271" t="s">
        <v>235</v>
      </c>
      <c r="E114" s="313">
        <f>E115</f>
        <v>392000</v>
      </c>
    </row>
    <row r="115" spans="1:5" ht="13.5" customHeight="1">
      <c r="A115" s="341"/>
      <c r="B115" s="272" t="s">
        <v>236</v>
      </c>
      <c r="C115" s="272"/>
      <c r="D115" s="273" t="s">
        <v>237</v>
      </c>
      <c r="E115" s="314">
        <f>SUM(E116:E118)</f>
        <v>392000</v>
      </c>
    </row>
    <row r="116" spans="1:5" ht="24.75" customHeight="1">
      <c r="A116" s="342"/>
      <c r="B116" s="343"/>
      <c r="C116" s="272" t="s">
        <v>105</v>
      </c>
      <c r="D116" s="273" t="s">
        <v>213</v>
      </c>
      <c r="E116" s="314">
        <v>40000</v>
      </c>
    </row>
    <row r="117" spans="1:5" ht="12.75" customHeight="1">
      <c r="A117" s="342"/>
      <c r="B117" s="344"/>
      <c r="C117" s="272" t="s">
        <v>111</v>
      </c>
      <c r="D117" s="273" t="s">
        <v>112</v>
      </c>
      <c r="E117" s="314">
        <v>350000</v>
      </c>
    </row>
    <row r="118" spans="1:5" ht="25.5" customHeight="1" thickBot="1">
      <c r="A118" s="342"/>
      <c r="B118" s="344"/>
      <c r="C118" s="272" t="s">
        <v>133</v>
      </c>
      <c r="D118" s="273" t="s">
        <v>134</v>
      </c>
      <c r="E118" s="314">
        <v>2000</v>
      </c>
    </row>
    <row r="119" spans="1:5" ht="24" customHeight="1">
      <c r="A119" s="269" t="s">
        <v>238</v>
      </c>
      <c r="B119" s="270"/>
      <c r="C119" s="270"/>
      <c r="D119" s="271" t="s">
        <v>239</v>
      </c>
      <c r="E119" s="313">
        <f>SUM(E120)</f>
        <v>2000</v>
      </c>
    </row>
    <row r="120" spans="1:5" ht="12" customHeight="1">
      <c r="A120" s="341"/>
      <c r="B120" s="272" t="s">
        <v>240</v>
      </c>
      <c r="C120" s="272"/>
      <c r="D120" s="273" t="s">
        <v>241</v>
      </c>
      <c r="E120" s="314">
        <f>SUM(E121)</f>
        <v>2000</v>
      </c>
    </row>
    <row r="121" spans="1:5" ht="27.75" customHeight="1" thickBot="1">
      <c r="A121" s="342"/>
      <c r="B121" s="272"/>
      <c r="C121" s="272" t="s">
        <v>117</v>
      </c>
      <c r="D121" s="273" t="s">
        <v>242</v>
      </c>
      <c r="E121" s="314">
        <v>2000</v>
      </c>
    </row>
    <row r="122" spans="1:5" ht="19.5" customHeight="1" thickBot="1">
      <c r="A122" s="338" t="s">
        <v>498</v>
      </c>
      <c r="B122" s="339"/>
      <c r="C122" s="339"/>
      <c r="D122" s="340"/>
      <c r="E122" s="312">
        <f>SUM(E10+E15+E19+E22+E31+E39+E43+E46+E49+E73+E80+E97+E100+E114+E119)</f>
        <v>15726761</v>
      </c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  <row r="125" spans="2:5" ht="12.75">
      <c r="B125" s="4"/>
      <c r="C125" s="4"/>
      <c r="D125" s="4"/>
      <c r="E125" s="4"/>
    </row>
    <row r="126" spans="2:5" ht="12.75">
      <c r="B126" s="287"/>
      <c r="C126" s="4"/>
      <c r="D126" s="4"/>
      <c r="E126" s="4"/>
    </row>
    <row r="127" spans="2:5" ht="12.75">
      <c r="B127" s="4"/>
      <c r="C127" s="4"/>
      <c r="D127" s="4"/>
      <c r="E127" s="4"/>
    </row>
    <row r="128" spans="2:5" ht="12.75">
      <c r="B128" s="4"/>
      <c r="C128" s="4"/>
      <c r="D128" s="4"/>
      <c r="E128" s="4"/>
    </row>
    <row r="129" spans="2:5" ht="12.75">
      <c r="B129" s="4"/>
      <c r="C129" s="4"/>
      <c r="D129" s="4"/>
      <c r="E129" s="4"/>
    </row>
    <row r="130" spans="2:5" ht="12.75">
      <c r="B130" s="4"/>
      <c r="C130" s="4"/>
      <c r="D130" s="4"/>
      <c r="E130" s="4"/>
    </row>
    <row r="131" spans="2:5" ht="12.75">
      <c r="B131" s="4"/>
      <c r="C131" s="4"/>
      <c r="D131" s="4"/>
      <c r="E131" s="4"/>
    </row>
    <row r="132" spans="2:5" ht="12.75">
      <c r="B132" s="4"/>
      <c r="C132" s="4"/>
      <c r="D132" s="4"/>
      <c r="E132" s="4"/>
    </row>
    <row r="133" spans="2:5" ht="12.75">
      <c r="B133" s="4"/>
      <c r="C133" s="4"/>
      <c r="D133" s="4"/>
      <c r="E133" s="4"/>
    </row>
    <row r="134" spans="2:5" ht="12.75">
      <c r="B134" s="4"/>
      <c r="C134" s="4"/>
      <c r="D134" s="4"/>
      <c r="E134" s="4"/>
    </row>
    <row r="135" spans="2:5" ht="12.75">
      <c r="B135" s="4"/>
      <c r="C135" s="4"/>
      <c r="D135" s="4"/>
      <c r="E135" s="4"/>
    </row>
    <row r="136" spans="2:5" ht="12.75">
      <c r="B136" s="4"/>
      <c r="C136" s="4"/>
      <c r="D136" s="4"/>
      <c r="E136" s="4"/>
    </row>
    <row r="137" spans="2:5" ht="12.75">
      <c r="B137" s="4"/>
      <c r="C137" s="4"/>
      <c r="D137" s="4"/>
      <c r="E137" s="4"/>
    </row>
    <row r="138" spans="2:5" ht="12.75">
      <c r="B138" s="4"/>
      <c r="C138" s="4"/>
      <c r="D138" s="4"/>
      <c r="E138" s="4"/>
    </row>
    <row r="139" spans="2:5" ht="12.75">
      <c r="B139" s="4"/>
      <c r="C139" s="4"/>
      <c r="D139" s="4"/>
      <c r="E139" s="4"/>
    </row>
    <row r="140" spans="2:5" ht="12.75">
      <c r="B140" s="4"/>
      <c r="C140" s="4"/>
      <c r="D140" s="4"/>
      <c r="E140" s="4"/>
    </row>
    <row r="141" spans="2:5" ht="12.75">
      <c r="B141" s="4"/>
      <c r="C141" s="4"/>
      <c r="D141" s="4"/>
      <c r="E141" s="4"/>
    </row>
    <row r="142" spans="2:5" ht="12.75">
      <c r="B142" s="4"/>
      <c r="C142" s="4"/>
      <c r="D142" s="4"/>
      <c r="E142" s="4"/>
    </row>
    <row r="143" spans="2:5" ht="12.75">
      <c r="B143" s="4"/>
      <c r="C143" s="4"/>
      <c r="D143" s="4"/>
      <c r="E143" s="4"/>
    </row>
    <row r="144" spans="2:5" ht="12.75">
      <c r="B144" s="4"/>
      <c r="C144" s="4"/>
      <c r="D144" s="4"/>
      <c r="E144" s="4"/>
    </row>
    <row r="145" spans="2:5" ht="12.75">
      <c r="B145" s="4"/>
      <c r="C145" s="4"/>
      <c r="D145" s="4"/>
      <c r="E145" s="4"/>
    </row>
    <row r="146" spans="2:5" ht="12.75">
      <c r="B146" s="4"/>
      <c r="C146" s="4"/>
      <c r="D146" s="4"/>
      <c r="E146" s="4"/>
    </row>
    <row r="147" spans="2:5" ht="12.75">
      <c r="B147" s="4"/>
      <c r="C147" s="4"/>
      <c r="D147" s="4"/>
      <c r="E147" s="4"/>
    </row>
    <row r="148" spans="2:5" ht="12.75">
      <c r="B148" s="4"/>
      <c r="C148" s="4"/>
      <c r="D148" s="4"/>
      <c r="E148" s="4"/>
    </row>
    <row r="149" spans="2:5" ht="12.75">
      <c r="B149" s="4"/>
      <c r="C149" s="4"/>
      <c r="D149" s="4"/>
      <c r="E149" s="4"/>
    </row>
    <row r="150" spans="2:5" ht="12.75">
      <c r="B150" s="4"/>
      <c r="C150" s="4"/>
      <c r="D150" s="4"/>
      <c r="E150" s="4"/>
    </row>
    <row r="151" spans="2:5" ht="12.75">
      <c r="B151" s="4"/>
      <c r="C151" s="4"/>
      <c r="D151" s="4"/>
      <c r="E151" s="4"/>
    </row>
    <row r="152" spans="2:5" ht="12.75">
      <c r="B152" s="4"/>
      <c r="C152" s="4"/>
      <c r="D152" s="4"/>
      <c r="E152" s="4"/>
    </row>
    <row r="153" spans="2:5" ht="12.75">
      <c r="B153" s="4"/>
      <c r="C153" s="4"/>
      <c r="D153" s="4"/>
      <c r="E153" s="4"/>
    </row>
    <row r="154" spans="2:5" ht="12.75">
      <c r="B154" s="4"/>
      <c r="C154" s="4"/>
      <c r="D154" s="4"/>
      <c r="E154" s="4"/>
    </row>
    <row r="155" spans="2:5" ht="12.75">
      <c r="B155" s="4"/>
      <c r="C155" s="4"/>
      <c r="D155" s="4"/>
      <c r="E155" s="4"/>
    </row>
    <row r="156" spans="2:5" ht="12.75">
      <c r="B156" s="4"/>
      <c r="C156" s="4"/>
      <c r="D156" s="4"/>
      <c r="E156" s="4"/>
    </row>
    <row r="157" spans="2:5" ht="12.75">
      <c r="B157" s="4"/>
      <c r="C157" s="4"/>
      <c r="D157" s="4"/>
      <c r="E157" s="4"/>
    </row>
  </sheetData>
  <sheetProtection/>
  <mergeCells count="33">
    <mergeCell ref="A47:A48"/>
    <mergeCell ref="A74:A79"/>
    <mergeCell ref="B89:B92"/>
    <mergeCell ref="B94:B96"/>
    <mergeCell ref="A98:A99"/>
    <mergeCell ref="A101:A107"/>
    <mergeCell ref="B106:B107"/>
    <mergeCell ref="A1:E1"/>
    <mergeCell ref="A2:E2"/>
    <mergeCell ref="A3:E3"/>
    <mergeCell ref="B4:E4"/>
    <mergeCell ref="A40:A41"/>
    <mergeCell ref="A44:A45"/>
    <mergeCell ref="A23:A30"/>
    <mergeCell ref="B24:B30"/>
    <mergeCell ref="A32:A38"/>
    <mergeCell ref="B35:B36"/>
    <mergeCell ref="A11:A14"/>
    <mergeCell ref="A16:A18"/>
    <mergeCell ref="B17:B18"/>
    <mergeCell ref="A20:A21"/>
    <mergeCell ref="B51:B52"/>
    <mergeCell ref="B54:B58"/>
    <mergeCell ref="B60:B67"/>
    <mergeCell ref="A68:A72"/>
    <mergeCell ref="B71:B72"/>
    <mergeCell ref="A50:A67"/>
    <mergeCell ref="A108:A113"/>
    <mergeCell ref="B110:B111"/>
    <mergeCell ref="A122:D122"/>
    <mergeCell ref="A115:A118"/>
    <mergeCell ref="B116:B118"/>
    <mergeCell ref="A120:A121"/>
  </mergeCells>
  <printOptions horizontalCentered="1"/>
  <pageMargins left="0.15748031496062992" right="0.1968503937007874" top="0.1968503937007874" bottom="0.15748031496062992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0"/>
  <sheetViews>
    <sheetView zoomScalePageLayoutView="0" workbookViewId="0" topLeftCell="A13">
      <selection activeCell="E14" sqref="E14"/>
    </sheetView>
  </sheetViews>
  <sheetFormatPr defaultColWidth="9.00390625" defaultRowHeight="12.75"/>
  <cols>
    <col min="1" max="1" width="5.25390625" style="4" bestFit="1" customWidth="1"/>
    <col min="2" max="2" width="63.125" style="4" customWidth="1"/>
    <col min="3" max="3" width="17.75390625" style="4" customWidth="1"/>
    <col min="4" max="16384" width="9.125" style="4" customWidth="1"/>
  </cols>
  <sheetData>
    <row r="3" spans="1:3" ht="12.75">
      <c r="A3" s="363" t="s">
        <v>484</v>
      </c>
      <c r="B3" s="363"/>
      <c r="C3" s="363"/>
    </row>
    <row r="4" spans="1:3" ht="12.75">
      <c r="A4" s="363" t="s">
        <v>512</v>
      </c>
      <c r="B4" s="363"/>
      <c r="C4" s="363"/>
    </row>
    <row r="5" spans="1:3" ht="12.75">
      <c r="A5" s="363" t="s">
        <v>514</v>
      </c>
      <c r="B5" s="363"/>
      <c r="C5" s="363"/>
    </row>
    <row r="6" spans="1:3" ht="12.75">
      <c r="A6" s="83"/>
      <c r="B6" s="83"/>
      <c r="C6" s="83"/>
    </row>
    <row r="7" spans="1:10" ht="19.5" customHeight="1">
      <c r="A7" s="366" t="s">
        <v>37</v>
      </c>
      <c r="B7" s="366"/>
      <c r="C7" s="366"/>
      <c r="D7" s="82"/>
      <c r="E7" s="82"/>
      <c r="F7" s="82"/>
      <c r="G7" s="82"/>
      <c r="H7" s="82"/>
      <c r="I7" s="82"/>
      <c r="J7" s="82"/>
    </row>
    <row r="8" spans="1:7" ht="19.5" customHeight="1">
      <c r="A8" s="366" t="s">
        <v>44</v>
      </c>
      <c r="B8" s="366"/>
      <c r="C8" s="366"/>
      <c r="D8" s="82"/>
      <c r="E8" s="82"/>
      <c r="F8" s="82"/>
      <c r="G8" s="82"/>
    </row>
    <row r="10" ht="13.5" thickBot="1">
      <c r="C10" s="72" t="s">
        <v>40</v>
      </c>
    </row>
    <row r="11" spans="1:10" ht="25.5" customHeight="1" thickBot="1">
      <c r="A11" s="98" t="s">
        <v>58</v>
      </c>
      <c r="B11" s="93" t="s">
        <v>0</v>
      </c>
      <c r="C11" s="99" t="s">
        <v>57</v>
      </c>
      <c r="D11" s="95"/>
      <c r="E11" s="95"/>
      <c r="F11" s="95"/>
      <c r="G11" s="95"/>
      <c r="H11" s="95"/>
      <c r="I11" s="96"/>
      <c r="J11" s="96"/>
    </row>
    <row r="12" spans="1:10" ht="21.75" customHeight="1" thickBot="1">
      <c r="A12" s="94" t="s">
        <v>10</v>
      </c>
      <c r="B12" s="100" t="s">
        <v>60</v>
      </c>
      <c r="C12" s="101">
        <v>23277</v>
      </c>
      <c r="D12" s="95"/>
      <c r="E12" s="95"/>
      <c r="F12" s="95"/>
      <c r="G12" s="95"/>
      <c r="H12" s="95"/>
      <c r="I12" s="96"/>
      <c r="J12" s="96"/>
    </row>
    <row r="13" spans="1:10" ht="21.75" customHeight="1">
      <c r="A13" s="102" t="s">
        <v>14</v>
      </c>
      <c r="B13" s="103" t="s">
        <v>9</v>
      </c>
      <c r="C13" s="104">
        <f>C14</f>
        <v>10000</v>
      </c>
      <c r="D13" s="95"/>
      <c r="E13" s="95"/>
      <c r="F13" s="95"/>
      <c r="G13" s="95"/>
      <c r="H13" s="95"/>
      <c r="I13" s="96"/>
      <c r="J13" s="96"/>
    </row>
    <row r="14" spans="1:10" ht="21.75" customHeight="1" thickBot="1">
      <c r="A14" s="105" t="s">
        <v>11</v>
      </c>
      <c r="B14" s="106" t="s">
        <v>369</v>
      </c>
      <c r="C14" s="107">
        <v>10000</v>
      </c>
      <c r="D14" s="95"/>
      <c r="E14" s="95"/>
      <c r="F14" s="95"/>
      <c r="G14" s="95"/>
      <c r="H14" s="95"/>
      <c r="I14" s="96"/>
      <c r="J14" s="96"/>
    </row>
    <row r="15" spans="1:10" ht="21.75" customHeight="1" thickBot="1">
      <c r="A15" s="94" t="s">
        <v>15</v>
      </c>
      <c r="B15" s="100" t="s">
        <v>8</v>
      </c>
      <c r="C15" s="101">
        <f>C16+C19</f>
        <v>32277</v>
      </c>
      <c r="D15" s="95"/>
      <c r="E15" s="95"/>
      <c r="F15" s="95"/>
      <c r="G15" s="95"/>
      <c r="H15" s="95"/>
      <c r="I15" s="96"/>
      <c r="J15" s="96"/>
    </row>
    <row r="16" spans="1:10" ht="21.75" customHeight="1">
      <c r="A16" s="108" t="s">
        <v>11</v>
      </c>
      <c r="B16" s="109" t="s">
        <v>35</v>
      </c>
      <c r="C16" s="110">
        <f>SUM(C17:C18)</f>
        <v>32277</v>
      </c>
      <c r="D16" s="95"/>
      <c r="E16" s="95"/>
      <c r="F16" s="95"/>
      <c r="G16" s="95"/>
      <c r="H16" s="95"/>
      <c r="I16" s="96"/>
      <c r="J16" s="96"/>
    </row>
    <row r="17" spans="1:8" s="96" customFormat="1" ht="21.75" customHeight="1">
      <c r="A17" s="446"/>
      <c r="B17" s="334" t="s">
        <v>370</v>
      </c>
      <c r="C17" s="113">
        <v>17277</v>
      </c>
      <c r="D17" s="95"/>
      <c r="E17" s="95"/>
      <c r="F17" s="95"/>
      <c r="G17" s="95"/>
      <c r="H17" s="95"/>
    </row>
    <row r="18" spans="1:8" s="96" customFormat="1" ht="21.75" customHeight="1">
      <c r="A18" s="447"/>
      <c r="B18" s="112" t="s">
        <v>371</v>
      </c>
      <c r="C18" s="113">
        <v>15000</v>
      </c>
      <c r="D18" s="95"/>
      <c r="E18" s="95"/>
      <c r="F18" s="95"/>
      <c r="G18" s="95"/>
      <c r="H18" s="95"/>
    </row>
    <row r="19" spans="1:10" ht="21.75" customHeight="1" thickBot="1">
      <c r="A19" s="111" t="s">
        <v>12</v>
      </c>
      <c r="B19" s="114" t="s">
        <v>38</v>
      </c>
      <c r="C19" s="115">
        <v>0</v>
      </c>
      <c r="D19" s="95"/>
      <c r="E19" s="95"/>
      <c r="F19" s="95"/>
      <c r="G19" s="95"/>
      <c r="H19" s="95"/>
      <c r="I19" s="96"/>
      <c r="J19" s="96"/>
    </row>
    <row r="20" spans="1:10" ht="21.75" customHeight="1" thickBot="1">
      <c r="A20" s="94" t="s">
        <v>36</v>
      </c>
      <c r="B20" s="100" t="s">
        <v>61</v>
      </c>
      <c r="C20" s="101">
        <v>1000</v>
      </c>
      <c r="D20" s="95"/>
      <c r="E20" s="95"/>
      <c r="F20" s="95"/>
      <c r="G20" s="95"/>
      <c r="H20" s="95"/>
      <c r="I20" s="96"/>
      <c r="J20" s="96"/>
    </row>
    <row r="21" spans="1:10" ht="15.75">
      <c r="A21" s="95"/>
      <c r="B21" s="95"/>
      <c r="C21" s="95"/>
      <c r="D21" s="95"/>
      <c r="E21" s="95"/>
      <c r="F21" s="95"/>
      <c r="G21" s="95"/>
      <c r="H21" s="95"/>
      <c r="I21" s="96"/>
      <c r="J21" s="96"/>
    </row>
    <row r="22" spans="1:10" ht="15.75">
      <c r="A22" s="95"/>
      <c r="B22" s="95"/>
      <c r="C22" s="95"/>
      <c r="D22" s="95"/>
      <c r="E22" s="95"/>
      <c r="F22" s="95"/>
      <c r="G22" s="95"/>
      <c r="H22" s="95"/>
      <c r="I22" s="96"/>
      <c r="J22" s="96"/>
    </row>
    <row r="23" spans="1:10" ht="15.75">
      <c r="A23" s="95"/>
      <c r="B23" s="95"/>
      <c r="C23" s="95"/>
      <c r="D23" s="95"/>
      <c r="E23" s="95"/>
      <c r="F23" s="95"/>
      <c r="G23" s="95"/>
      <c r="H23" s="95"/>
      <c r="I23" s="96"/>
      <c r="J23" s="96"/>
    </row>
    <row r="24" spans="1:10" ht="15.75">
      <c r="A24" s="95"/>
      <c r="B24" s="95"/>
      <c r="C24" s="95"/>
      <c r="D24" s="95"/>
      <c r="E24" s="95"/>
      <c r="F24" s="95"/>
      <c r="G24" s="95"/>
      <c r="H24" s="95"/>
      <c r="I24" s="96"/>
      <c r="J24" s="96"/>
    </row>
    <row r="25" spans="1:10" ht="15.75">
      <c r="A25" s="95"/>
      <c r="B25" s="95"/>
      <c r="C25" s="95"/>
      <c r="D25" s="95"/>
      <c r="E25" s="95"/>
      <c r="F25" s="95"/>
      <c r="G25" s="95"/>
      <c r="H25" s="95"/>
      <c r="I25" s="96"/>
      <c r="J25" s="96"/>
    </row>
    <row r="26" spans="1:10" ht="15.75">
      <c r="A26" s="95"/>
      <c r="B26" s="95"/>
      <c r="C26" s="95"/>
      <c r="D26" s="95"/>
      <c r="E26" s="95"/>
      <c r="F26" s="95"/>
      <c r="G26" s="95"/>
      <c r="H26" s="95"/>
      <c r="I26" s="96"/>
      <c r="J26" s="96"/>
    </row>
    <row r="27" spans="1:10" ht="15.75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ht="15.75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ht="15.75">
      <c r="A29" s="96"/>
      <c r="B29" s="96"/>
      <c r="C29" s="96"/>
      <c r="D29" s="96"/>
      <c r="E29" s="96"/>
      <c r="F29" s="96"/>
      <c r="G29" s="96"/>
      <c r="H29" s="96"/>
      <c r="I29" s="96"/>
      <c r="J29" s="96"/>
    </row>
    <row r="30" spans="1:10" ht="15.75">
      <c r="A30" s="96"/>
      <c r="B30" s="96"/>
      <c r="C30" s="96"/>
      <c r="D30" s="96"/>
      <c r="E30" s="96"/>
      <c r="F30" s="96"/>
      <c r="G30" s="96"/>
      <c r="H30" s="96"/>
      <c r="I30" s="96"/>
      <c r="J30" s="96"/>
    </row>
  </sheetData>
  <sheetProtection/>
  <mergeCells count="6">
    <mergeCell ref="A17:A18"/>
    <mergeCell ref="A7:C7"/>
    <mergeCell ref="A8:C8"/>
    <mergeCell ref="A3:C3"/>
    <mergeCell ref="A4:C4"/>
    <mergeCell ref="A5:C5"/>
  </mergeCells>
  <printOptions horizontalCentered="1"/>
  <pageMargins left="0.1968503937007874" right="0.1968503937007874" top="0.1968503937007874" bottom="0.1968503937007874" header="0.5118110236220472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4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5.375" style="2" customWidth="1"/>
    <col min="2" max="2" width="9.125" style="2" customWidth="1"/>
    <col min="3" max="3" width="10.125" style="2" customWidth="1"/>
    <col min="4" max="4" width="7.00390625" style="2" customWidth="1"/>
    <col min="5" max="5" width="43.625" style="2" customWidth="1"/>
    <col min="6" max="6" width="15.125" style="2" customWidth="1"/>
    <col min="7" max="16384" width="9.125" style="2" customWidth="1"/>
  </cols>
  <sheetData>
    <row r="3" spans="1:6" ht="12.75">
      <c r="A3" s="363" t="s">
        <v>485</v>
      </c>
      <c r="B3" s="363"/>
      <c r="C3" s="363"/>
      <c r="D3" s="363"/>
      <c r="E3" s="363"/>
      <c r="F3" s="363"/>
    </row>
    <row r="4" spans="1:6" ht="12.75">
      <c r="A4" s="363" t="s">
        <v>510</v>
      </c>
      <c r="B4" s="363"/>
      <c r="C4" s="363"/>
      <c r="D4" s="363"/>
      <c r="E4" s="363"/>
      <c r="F4" s="363"/>
    </row>
    <row r="5" spans="1:6" ht="12.75">
      <c r="A5" s="363" t="s">
        <v>511</v>
      </c>
      <c r="B5" s="363"/>
      <c r="C5" s="363"/>
      <c r="D5" s="363"/>
      <c r="E5" s="363"/>
      <c r="F5" s="363"/>
    </row>
    <row r="6" spans="1:6" ht="12.75">
      <c r="A6" s="83"/>
      <c r="B6" s="83"/>
      <c r="C6" s="83"/>
      <c r="D6" s="83"/>
      <c r="E6" s="83"/>
      <c r="F6" s="83"/>
    </row>
    <row r="7" spans="1:6" ht="18.75">
      <c r="A7" s="366" t="s">
        <v>59</v>
      </c>
      <c r="B7" s="366"/>
      <c r="C7" s="366"/>
      <c r="D7" s="366"/>
      <c r="E7" s="366"/>
      <c r="F7" s="366"/>
    </row>
    <row r="8" spans="1:6" ht="15" customHeight="1">
      <c r="A8" s="82"/>
      <c r="B8" s="82"/>
      <c r="C8" s="82"/>
      <c r="D8" s="82"/>
      <c r="E8" s="82"/>
      <c r="F8" s="82"/>
    </row>
    <row r="9" spans="1:6" ht="13.5" thickBot="1">
      <c r="A9" s="4"/>
      <c r="B9" s="4"/>
      <c r="C9" s="4"/>
      <c r="D9" s="4"/>
      <c r="E9" s="4"/>
      <c r="F9" s="120" t="s">
        <v>40</v>
      </c>
    </row>
    <row r="10" spans="1:6" s="121" customFormat="1" ht="24.75" customHeight="1">
      <c r="A10" s="130" t="s">
        <v>58</v>
      </c>
      <c r="B10" s="131" t="s">
        <v>2</v>
      </c>
      <c r="C10" s="131" t="s">
        <v>3</v>
      </c>
      <c r="D10" s="131" t="s">
        <v>83</v>
      </c>
      <c r="E10" s="131" t="s">
        <v>45</v>
      </c>
      <c r="F10" s="132" t="s">
        <v>7</v>
      </c>
    </row>
    <row r="11" spans="1:6" ht="12.75" customHeight="1" thickBot="1">
      <c r="A11" s="133">
        <v>1</v>
      </c>
      <c r="B11" s="122">
        <v>2</v>
      </c>
      <c r="C11" s="122">
        <v>3</v>
      </c>
      <c r="D11" s="122">
        <v>4</v>
      </c>
      <c r="E11" s="122">
        <v>5</v>
      </c>
      <c r="F11" s="134">
        <v>6</v>
      </c>
    </row>
    <row r="12" spans="1:9" ht="21.75" customHeight="1">
      <c r="A12" s="450">
        <v>1</v>
      </c>
      <c r="B12" s="123">
        <v>750</v>
      </c>
      <c r="C12" s="123">
        <v>75095</v>
      </c>
      <c r="D12" s="123">
        <v>4210</v>
      </c>
      <c r="E12" s="448" t="s">
        <v>372</v>
      </c>
      <c r="F12" s="71">
        <v>22539</v>
      </c>
      <c r="I12" s="135"/>
    </row>
    <row r="13" spans="1:9" ht="21.75" customHeight="1">
      <c r="A13" s="335"/>
      <c r="B13" s="300"/>
      <c r="C13" s="300"/>
      <c r="D13" s="15">
        <v>4270</v>
      </c>
      <c r="E13" s="453"/>
      <c r="F13" s="36">
        <v>15000</v>
      </c>
      <c r="I13" s="135"/>
    </row>
    <row r="14" spans="1:9" ht="21.75" customHeight="1" thickBot="1">
      <c r="A14" s="350"/>
      <c r="B14" s="119"/>
      <c r="C14" s="119"/>
      <c r="D14" s="119">
        <v>4300</v>
      </c>
      <c r="E14" s="449"/>
      <c r="F14" s="59">
        <v>2500</v>
      </c>
      <c r="I14" s="135"/>
    </row>
    <row r="15" spans="1:9" ht="21.75" customHeight="1" thickBot="1">
      <c r="A15" s="124">
        <v>2</v>
      </c>
      <c r="B15" s="125">
        <v>750</v>
      </c>
      <c r="C15" s="125">
        <v>75095</v>
      </c>
      <c r="D15" s="125">
        <v>4210</v>
      </c>
      <c r="E15" s="126" t="s">
        <v>373</v>
      </c>
      <c r="F15" s="127">
        <v>594</v>
      </c>
      <c r="I15" s="135"/>
    </row>
    <row r="16" spans="1:9" ht="21.75" customHeight="1">
      <c r="A16" s="450">
        <v>3</v>
      </c>
      <c r="B16" s="123">
        <v>750</v>
      </c>
      <c r="C16" s="123">
        <v>75095</v>
      </c>
      <c r="D16" s="123">
        <v>4210</v>
      </c>
      <c r="E16" s="448" t="s">
        <v>374</v>
      </c>
      <c r="F16" s="71">
        <v>3294</v>
      </c>
      <c r="I16" s="135"/>
    </row>
    <row r="17" spans="1:6" ht="21.75" customHeight="1">
      <c r="A17" s="335"/>
      <c r="B17" s="387"/>
      <c r="C17" s="387"/>
      <c r="D17" s="69">
        <v>4260</v>
      </c>
      <c r="E17" s="453"/>
      <c r="F17" s="48">
        <v>2600</v>
      </c>
    </row>
    <row r="18" spans="1:6" ht="21.75" customHeight="1" thickBot="1">
      <c r="A18" s="357"/>
      <c r="B18" s="388"/>
      <c r="C18" s="388"/>
      <c r="D18" s="119">
        <v>4300</v>
      </c>
      <c r="E18" s="451"/>
      <c r="F18" s="59">
        <v>9000</v>
      </c>
    </row>
    <row r="19" spans="1:6" ht="21.75" customHeight="1" thickBot="1">
      <c r="A19" s="124">
        <v>4</v>
      </c>
      <c r="B19" s="125">
        <v>750</v>
      </c>
      <c r="C19" s="125">
        <v>75095</v>
      </c>
      <c r="D19" s="125">
        <v>4210</v>
      </c>
      <c r="E19" s="126" t="s">
        <v>375</v>
      </c>
      <c r="F19" s="127">
        <v>684</v>
      </c>
    </row>
    <row r="20" spans="1:6" ht="21.75" customHeight="1">
      <c r="A20" s="450">
        <v>5</v>
      </c>
      <c r="B20" s="123">
        <v>750</v>
      </c>
      <c r="C20" s="123">
        <v>75095</v>
      </c>
      <c r="D20" s="123">
        <v>4210</v>
      </c>
      <c r="E20" s="448" t="s">
        <v>376</v>
      </c>
      <c r="F20" s="71">
        <v>4812</v>
      </c>
    </row>
    <row r="21" spans="1:6" ht="21.75" customHeight="1" thickBot="1">
      <c r="A21" s="350"/>
      <c r="B21" s="20"/>
      <c r="C21" s="20"/>
      <c r="D21" s="20">
        <v>4300</v>
      </c>
      <c r="E21" s="449"/>
      <c r="F21" s="39">
        <v>3334</v>
      </c>
    </row>
    <row r="22" spans="1:6" ht="21.75" customHeight="1" thickBot="1">
      <c r="A22" s="124">
        <v>6</v>
      </c>
      <c r="B22" s="125">
        <v>750</v>
      </c>
      <c r="C22" s="125">
        <v>75095</v>
      </c>
      <c r="D22" s="125">
        <v>4300</v>
      </c>
      <c r="E22" s="126" t="s">
        <v>377</v>
      </c>
      <c r="F22" s="127">
        <v>2917</v>
      </c>
    </row>
    <row r="23" spans="1:6" ht="21.75" customHeight="1">
      <c r="A23" s="450">
        <v>7</v>
      </c>
      <c r="B23" s="123">
        <v>750</v>
      </c>
      <c r="C23" s="123">
        <v>75095</v>
      </c>
      <c r="D23" s="123">
        <v>4210</v>
      </c>
      <c r="E23" s="448" t="s">
        <v>378</v>
      </c>
      <c r="F23" s="71">
        <v>11000</v>
      </c>
    </row>
    <row r="24" spans="1:6" ht="21.75" customHeight="1" thickBot="1">
      <c r="A24" s="350"/>
      <c r="B24" s="20"/>
      <c r="C24" s="20"/>
      <c r="D24" s="20">
        <v>4300</v>
      </c>
      <c r="E24" s="449"/>
      <c r="F24" s="39">
        <v>6874</v>
      </c>
    </row>
    <row r="25" spans="1:6" ht="21.75" customHeight="1">
      <c r="A25" s="450">
        <v>8</v>
      </c>
      <c r="B25" s="123">
        <v>750</v>
      </c>
      <c r="C25" s="123">
        <v>75095</v>
      </c>
      <c r="D25" s="123">
        <v>4210</v>
      </c>
      <c r="E25" s="448" t="s">
        <v>379</v>
      </c>
      <c r="F25" s="71">
        <v>1264</v>
      </c>
    </row>
    <row r="26" spans="1:6" ht="21.75" customHeight="1">
      <c r="A26" s="335"/>
      <c r="B26" s="387"/>
      <c r="C26" s="387"/>
      <c r="D26" s="15">
        <v>4260</v>
      </c>
      <c r="E26" s="453"/>
      <c r="F26" s="36">
        <v>400</v>
      </c>
    </row>
    <row r="27" spans="1:6" ht="21.75" customHeight="1" thickBot="1">
      <c r="A27" s="357"/>
      <c r="B27" s="388"/>
      <c r="C27" s="388"/>
      <c r="D27" s="20">
        <v>4300</v>
      </c>
      <c r="E27" s="451"/>
      <c r="F27" s="39">
        <v>549</v>
      </c>
    </row>
    <row r="28" spans="1:6" ht="21.75" customHeight="1">
      <c r="A28" s="450">
        <v>9</v>
      </c>
      <c r="B28" s="123">
        <v>750</v>
      </c>
      <c r="C28" s="123">
        <v>75095</v>
      </c>
      <c r="D28" s="123">
        <v>4210</v>
      </c>
      <c r="E28" s="448" t="s">
        <v>380</v>
      </c>
      <c r="F28" s="71">
        <v>1500</v>
      </c>
    </row>
    <row r="29" spans="1:6" ht="21.75" customHeight="1">
      <c r="A29" s="335"/>
      <c r="B29" s="387"/>
      <c r="C29" s="387"/>
      <c r="D29" s="15">
        <v>4260</v>
      </c>
      <c r="E29" s="453"/>
      <c r="F29" s="36">
        <v>1300</v>
      </c>
    </row>
    <row r="30" spans="1:6" ht="21.75" customHeight="1" thickBot="1">
      <c r="A30" s="357"/>
      <c r="B30" s="388"/>
      <c r="C30" s="388"/>
      <c r="D30" s="20">
        <v>4300</v>
      </c>
      <c r="E30" s="451"/>
      <c r="F30" s="39">
        <v>1587</v>
      </c>
    </row>
    <row r="31" spans="1:6" ht="21.75" customHeight="1">
      <c r="A31" s="450">
        <v>10</v>
      </c>
      <c r="B31" s="123">
        <v>750</v>
      </c>
      <c r="C31" s="123">
        <v>75095</v>
      </c>
      <c r="D31" s="123">
        <v>4210</v>
      </c>
      <c r="E31" s="448" t="s">
        <v>381</v>
      </c>
      <c r="F31" s="71">
        <v>1307</v>
      </c>
    </row>
    <row r="32" spans="1:6" ht="21.75" customHeight="1" thickBot="1">
      <c r="A32" s="357"/>
      <c r="B32" s="20"/>
      <c r="C32" s="20"/>
      <c r="D32" s="20">
        <v>4260</v>
      </c>
      <c r="E32" s="451"/>
      <c r="F32" s="39">
        <v>534</v>
      </c>
    </row>
    <row r="33" spans="1:6" ht="21.75" customHeight="1">
      <c r="A33" s="450">
        <v>11</v>
      </c>
      <c r="B33" s="123">
        <v>750</v>
      </c>
      <c r="C33" s="123">
        <v>75095</v>
      </c>
      <c r="D33" s="123">
        <v>4170</v>
      </c>
      <c r="E33" s="448" t="s">
        <v>382</v>
      </c>
      <c r="F33" s="71">
        <v>2000</v>
      </c>
    </row>
    <row r="34" spans="1:6" ht="21.75" customHeight="1">
      <c r="A34" s="349"/>
      <c r="B34" s="387"/>
      <c r="C34" s="387"/>
      <c r="D34" s="15">
        <v>4210</v>
      </c>
      <c r="E34" s="452"/>
      <c r="F34" s="36">
        <v>1000</v>
      </c>
    </row>
    <row r="35" spans="1:6" ht="21.75" customHeight="1" thickBot="1">
      <c r="A35" s="350"/>
      <c r="B35" s="388"/>
      <c r="C35" s="388"/>
      <c r="D35" s="20">
        <v>4300</v>
      </c>
      <c r="E35" s="449"/>
      <c r="F35" s="39">
        <v>6303</v>
      </c>
    </row>
    <row r="36" spans="1:6" ht="21.75" customHeight="1">
      <c r="A36" s="450">
        <v>12</v>
      </c>
      <c r="B36" s="128">
        <v>750</v>
      </c>
      <c r="C36" s="128">
        <v>75095</v>
      </c>
      <c r="D36" s="128">
        <v>4210</v>
      </c>
      <c r="E36" s="448" t="s">
        <v>383</v>
      </c>
      <c r="F36" s="129">
        <v>4846</v>
      </c>
    </row>
    <row r="37" spans="1:6" ht="21.75" customHeight="1">
      <c r="A37" s="335"/>
      <c r="B37" s="387"/>
      <c r="C37" s="387"/>
      <c r="D37" s="29">
        <v>4260</v>
      </c>
      <c r="E37" s="453"/>
      <c r="F37" s="37">
        <v>1700</v>
      </c>
    </row>
    <row r="38" spans="1:6" ht="21.75" customHeight="1" thickBot="1">
      <c r="A38" s="357"/>
      <c r="B38" s="388"/>
      <c r="C38" s="388"/>
      <c r="D38" s="20">
        <v>4300</v>
      </c>
      <c r="E38" s="451"/>
      <c r="F38" s="39">
        <v>5175</v>
      </c>
    </row>
    <row r="39" spans="1:6" ht="21.75" customHeight="1">
      <c r="A39" s="450">
        <v>13</v>
      </c>
      <c r="B39" s="128">
        <v>750</v>
      </c>
      <c r="C39" s="128">
        <v>75095</v>
      </c>
      <c r="D39" s="128">
        <v>4210</v>
      </c>
      <c r="E39" s="448" t="s">
        <v>384</v>
      </c>
      <c r="F39" s="129">
        <v>2292</v>
      </c>
    </row>
    <row r="40" spans="1:6" ht="21.75" customHeight="1">
      <c r="A40" s="349"/>
      <c r="B40" s="387"/>
      <c r="C40" s="387"/>
      <c r="D40" s="29">
        <v>4260</v>
      </c>
      <c r="E40" s="452"/>
      <c r="F40" s="37">
        <v>1000</v>
      </c>
    </row>
    <row r="41" spans="1:6" ht="21.75" customHeight="1" thickBot="1">
      <c r="A41" s="350"/>
      <c r="B41" s="388"/>
      <c r="C41" s="388"/>
      <c r="D41" s="20">
        <v>4300</v>
      </c>
      <c r="E41" s="449"/>
      <c r="F41" s="39">
        <v>1000</v>
      </c>
    </row>
    <row r="42" spans="1:6" ht="19.5" customHeight="1" thickBot="1">
      <c r="A42" s="454" t="s">
        <v>385</v>
      </c>
      <c r="B42" s="455"/>
      <c r="C42" s="455"/>
      <c r="D42" s="455"/>
      <c r="E42" s="456"/>
      <c r="F42" s="101">
        <f>SUM(F12:F41)</f>
        <v>118905</v>
      </c>
    </row>
    <row r="44" ht="12.75">
      <c r="A44" s="8"/>
    </row>
  </sheetData>
  <sheetProtection/>
  <mergeCells count="37">
    <mergeCell ref="A7:F7"/>
    <mergeCell ref="A42:E42"/>
    <mergeCell ref="A3:F3"/>
    <mergeCell ref="A4:F4"/>
    <mergeCell ref="A5:F5"/>
    <mergeCell ref="E12:E14"/>
    <mergeCell ref="A12:A14"/>
    <mergeCell ref="E16:E18"/>
    <mergeCell ref="A16:A18"/>
    <mergeCell ref="E23:E24"/>
    <mergeCell ref="E36:E38"/>
    <mergeCell ref="A36:A38"/>
    <mergeCell ref="A23:A24"/>
    <mergeCell ref="E25:E27"/>
    <mergeCell ref="A25:A27"/>
    <mergeCell ref="E28:E30"/>
    <mergeCell ref="A28:A30"/>
    <mergeCell ref="B26:B27"/>
    <mergeCell ref="C26:C27"/>
    <mergeCell ref="B29:B30"/>
    <mergeCell ref="E33:E35"/>
    <mergeCell ref="A33:A35"/>
    <mergeCell ref="B34:B35"/>
    <mergeCell ref="C34:C35"/>
    <mergeCell ref="E39:E41"/>
    <mergeCell ref="A39:A41"/>
    <mergeCell ref="B40:B41"/>
    <mergeCell ref="B37:B38"/>
    <mergeCell ref="C37:C38"/>
    <mergeCell ref="C40:C41"/>
    <mergeCell ref="B17:B18"/>
    <mergeCell ref="C17:C18"/>
    <mergeCell ref="E20:E21"/>
    <mergeCell ref="A20:A21"/>
    <mergeCell ref="E31:E32"/>
    <mergeCell ref="A31:A32"/>
    <mergeCell ref="C29:C30"/>
  </mergeCells>
  <printOptions horizontalCentered="1"/>
  <pageMargins left="0.1968503937007874" right="0.1968503937007874" top="0.1968503937007874" bottom="0.1968503937007874" header="0.5118110236220472" footer="0"/>
  <pageSetup horizontalDpi="600" verticalDpi="600" orientation="portrait" paperSize="9" scale="95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D1">
      <selection activeCell="M28" sqref="M28"/>
    </sheetView>
  </sheetViews>
  <sheetFormatPr defaultColWidth="9.00390625" defaultRowHeight="12.75"/>
  <cols>
    <col min="1" max="1" width="4.125" style="4" customWidth="1"/>
    <col min="2" max="2" width="40.375" style="4" customWidth="1"/>
    <col min="3" max="3" width="13.00390625" style="4" customWidth="1"/>
    <col min="4" max="4" width="12.375" style="4" customWidth="1"/>
    <col min="5" max="5" width="12.25390625" style="4" customWidth="1"/>
    <col min="6" max="6" width="11.875" style="4" customWidth="1"/>
    <col min="7" max="7" width="12.125" style="4" customWidth="1"/>
    <col min="8" max="8" width="11.75390625" style="4" customWidth="1"/>
    <col min="9" max="10" width="12.00390625" style="4" customWidth="1"/>
    <col min="11" max="16384" width="9.125" style="4" customWidth="1"/>
  </cols>
  <sheetData>
    <row r="1" spans="1:10" ht="12.75">
      <c r="A1" s="363" t="s">
        <v>489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ht="18.75">
      <c r="A2" s="406" t="s">
        <v>443</v>
      </c>
      <c r="B2" s="406"/>
      <c r="C2" s="406"/>
      <c r="D2" s="406"/>
      <c r="E2" s="406"/>
      <c r="F2" s="406"/>
      <c r="G2" s="406"/>
      <c r="H2" s="363" t="s">
        <v>512</v>
      </c>
      <c r="I2" s="457"/>
      <c r="J2" s="457"/>
    </row>
    <row r="3" spans="7:10" ht="13.5" thickBot="1">
      <c r="G3" s="72" t="s">
        <v>40</v>
      </c>
      <c r="I3" s="363" t="s">
        <v>514</v>
      </c>
      <c r="J3" s="363"/>
    </row>
    <row r="4" spans="1:10" ht="18" customHeight="1" thickBot="1">
      <c r="A4" s="461" t="s">
        <v>405</v>
      </c>
      <c r="B4" s="461" t="s">
        <v>0</v>
      </c>
      <c r="C4" s="463" t="s">
        <v>476</v>
      </c>
      <c r="D4" s="463" t="s">
        <v>57</v>
      </c>
      <c r="E4" s="458" t="s">
        <v>444</v>
      </c>
      <c r="F4" s="459"/>
      <c r="G4" s="459"/>
      <c r="H4" s="460"/>
      <c r="I4" s="460"/>
      <c r="J4" s="460"/>
    </row>
    <row r="5" spans="1:10" ht="15.75" customHeight="1" thickBot="1">
      <c r="A5" s="462"/>
      <c r="B5" s="462"/>
      <c r="C5" s="464"/>
      <c r="D5" s="464"/>
      <c r="E5" s="222">
        <v>2008</v>
      </c>
      <c r="F5" s="222">
        <v>2009</v>
      </c>
      <c r="G5" s="222">
        <v>2010</v>
      </c>
      <c r="H5" s="222">
        <v>2011</v>
      </c>
      <c r="I5" s="222">
        <v>2012</v>
      </c>
      <c r="J5" s="222">
        <v>2013</v>
      </c>
    </row>
    <row r="6" spans="1:10" ht="7.5" customHeight="1" thickBot="1">
      <c r="A6" s="223">
        <v>1</v>
      </c>
      <c r="B6" s="223">
        <v>2</v>
      </c>
      <c r="C6" s="172">
        <v>3</v>
      </c>
      <c r="D6" s="172">
        <v>4</v>
      </c>
      <c r="E6" s="172">
        <v>5</v>
      </c>
      <c r="F6" s="172">
        <v>6</v>
      </c>
      <c r="G6" s="172">
        <v>7</v>
      </c>
      <c r="H6" s="172">
        <v>8</v>
      </c>
      <c r="I6" s="172">
        <v>9</v>
      </c>
      <c r="J6" s="172">
        <v>10</v>
      </c>
    </row>
    <row r="7" spans="1:10" ht="15.75" customHeight="1">
      <c r="A7" s="224" t="s">
        <v>10</v>
      </c>
      <c r="B7" s="225" t="s">
        <v>445</v>
      </c>
      <c r="C7" s="226">
        <v>16917985</v>
      </c>
      <c r="D7" s="226">
        <v>15726761</v>
      </c>
      <c r="E7" s="226">
        <f aca="true" t="shared" si="0" ref="E7:J7">E8+E12+E13</f>
        <v>15000000</v>
      </c>
      <c r="F7" s="226">
        <f t="shared" si="0"/>
        <v>15300000</v>
      </c>
      <c r="G7" s="226">
        <f t="shared" si="0"/>
        <v>15400000</v>
      </c>
      <c r="H7" s="226">
        <f t="shared" si="0"/>
        <v>15400000</v>
      </c>
      <c r="I7" s="226">
        <f t="shared" si="0"/>
        <v>15500000</v>
      </c>
      <c r="J7" s="226">
        <f t="shared" si="0"/>
        <v>15833104</v>
      </c>
    </row>
    <row r="8" spans="1:10" ht="15.75" customHeight="1">
      <c r="A8" s="227" t="s">
        <v>446</v>
      </c>
      <c r="B8" s="228" t="s">
        <v>447</v>
      </c>
      <c r="C8" s="229">
        <v>13083343</v>
      </c>
      <c r="D8" s="229">
        <v>10752570</v>
      </c>
      <c r="E8" s="229">
        <v>10000000</v>
      </c>
      <c r="F8" s="229">
        <v>10300000</v>
      </c>
      <c r="G8" s="229">
        <v>10300000</v>
      </c>
      <c r="H8" s="229">
        <v>10300000</v>
      </c>
      <c r="I8" s="229">
        <v>10400000</v>
      </c>
      <c r="J8" s="229">
        <v>10733104</v>
      </c>
    </row>
    <row r="9" spans="1:10" ht="15" customHeight="1">
      <c r="A9" s="227" t="s">
        <v>11</v>
      </c>
      <c r="B9" s="228" t="s">
        <v>448</v>
      </c>
      <c r="C9" s="229">
        <v>4661909</v>
      </c>
      <c r="D9" s="229">
        <v>5159670</v>
      </c>
      <c r="E9" s="229">
        <v>5600000</v>
      </c>
      <c r="F9" s="229">
        <v>5600000</v>
      </c>
      <c r="G9" s="229">
        <v>5600000</v>
      </c>
      <c r="H9" s="229">
        <v>5700000</v>
      </c>
      <c r="I9" s="229">
        <v>5800000</v>
      </c>
      <c r="J9" s="229">
        <v>5800000</v>
      </c>
    </row>
    <row r="10" spans="1:10" ht="15.75" customHeight="1">
      <c r="A10" s="227" t="s">
        <v>12</v>
      </c>
      <c r="B10" s="228" t="s">
        <v>449</v>
      </c>
      <c r="C10" s="229">
        <v>3184720</v>
      </c>
      <c r="D10" s="229">
        <v>1273182</v>
      </c>
      <c r="E10" s="229">
        <v>800000</v>
      </c>
      <c r="F10" s="229">
        <v>700000</v>
      </c>
      <c r="G10" s="229">
        <v>700000</v>
      </c>
      <c r="H10" s="229">
        <v>400000</v>
      </c>
      <c r="I10" s="229">
        <v>300000</v>
      </c>
      <c r="J10" s="229">
        <v>300000</v>
      </c>
    </row>
    <row r="11" spans="1:10" ht="14.25" customHeight="1">
      <c r="A11" s="224" t="s">
        <v>13</v>
      </c>
      <c r="B11" s="230" t="s">
        <v>450</v>
      </c>
      <c r="C11" s="226">
        <v>2501441</v>
      </c>
      <c r="D11" s="226">
        <v>3093446</v>
      </c>
      <c r="E11" s="226">
        <v>3600000</v>
      </c>
      <c r="F11" s="226">
        <v>4000000</v>
      </c>
      <c r="G11" s="226">
        <v>4200000</v>
      </c>
      <c r="H11" s="226">
        <v>4200000</v>
      </c>
      <c r="I11" s="226">
        <v>4300000</v>
      </c>
      <c r="J11" s="226">
        <v>4300000</v>
      </c>
    </row>
    <row r="12" spans="1:10" ht="14.25" customHeight="1">
      <c r="A12" s="224" t="s">
        <v>451</v>
      </c>
      <c r="B12" s="228" t="s">
        <v>452</v>
      </c>
      <c r="C12" s="229">
        <v>3013338</v>
      </c>
      <c r="D12" s="229">
        <v>3152105</v>
      </c>
      <c r="E12" s="229">
        <v>3200000</v>
      </c>
      <c r="F12" s="229">
        <v>3200000</v>
      </c>
      <c r="G12" s="229">
        <v>3300000</v>
      </c>
      <c r="H12" s="229">
        <v>3300000</v>
      </c>
      <c r="I12" s="229">
        <v>3300000</v>
      </c>
      <c r="J12" s="229">
        <v>3300000</v>
      </c>
    </row>
    <row r="13" spans="1:10" ht="12.75" customHeight="1">
      <c r="A13" s="224" t="s">
        <v>453</v>
      </c>
      <c r="B13" s="228" t="s">
        <v>454</v>
      </c>
      <c r="C13" s="229">
        <v>1579482</v>
      </c>
      <c r="D13" s="229">
        <v>1822086</v>
      </c>
      <c r="E13" s="229">
        <v>1800000</v>
      </c>
      <c r="F13" s="229">
        <v>1800000</v>
      </c>
      <c r="G13" s="229">
        <v>1800000</v>
      </c>
      <c r="H13" s="229">
        <v>1800000</v>
      </c>
      <c r="I13" s="229">
        <v>1800000</v>
      </c>
      <c r="J13" s="229">
        <v>1800000</v>
      </c>
    </row>
    <row r="14" spans="1:10" ht="13.5" customHeight="1">
      <c r="A14" s="224" t="s">
        <v>14</v>
      </c>
      <c r="B14" s="231" t="s">
        <v>455</v>
      </c>
      <c r="C14" s="229">
        <v>17999864</v>
      </c>
      <c r="D14" s="229">
        <v>15726761</v>
      </c>
      <c r="E14" s="229">
        <v>14273941</v>
      </c>
      <c r="F14" s="229">
        <v>14715901</v>
      </c>
      <c r="G14" s="229">
        <v>14977902</v>
      </c>
      <c r="H14" s="229">
        <v>14925177</v>
      </c>
      <c r="I14" s="229">
        <v>15300290</v>
      </c>
      <c r="J14" s="229">
        <v>15728104</v>
      </c>
    </row>
    <row r="15" spans="1:10" ht="14.25" customHeight="1">
      <c r="A15" s="224" t="s">
        <v>15</v>
      </c>
      <c r="B15" s="231" t="s">
        <v>456</v>
      </c>
      <c r="C15" s="229">
        <f>C16+C20+C24</f>
        <v>1032240</v>
      </c>
      <c r="D15" s="229">
        <f aca="true" t="shared" si="1" ref="D15:J15">D16+D20+D24+D25</f>
        <v>1121581</v>
      </c>
      <c r="E15" s="229">
        <f t="shared" si="1"/>
        <v>857575</v>
      </c>
      <c r="F15" s="229">
        <f t="shared" si="1"/>
        <v>689209</v>
      </c>
      <c r="G15" s="229">
        <f t="shared" si="1"/>
        <v>499789</v>
      </c>
      <c r="H15" s="229">
        <f t="shared" si="1"/>
        <v>530225</v>
      </c>
      <c r="I15" s="229">
        <f t="shared" si="1"/>
        <v>228102</v>
      </c>
      <c r="J15" s="229">
        <f t="shared" si="1"/>
        <v>109000</v>
      </c>
    </row>
    <row r="16" spans="1:10" ht="14.25" customHeight="1">
      <c r="A16" s="224" t="s">
        <v>446</v>
      </c>
      <c r="B16" s="232" t="s">
        <v>457</v>
      </c>
      <c r="C16" s="229">
        <f aca="true" t="shared" si="2" ref="C16:J16">SUM(C17:C19)</f>
        <v>1028240</v>
      </c>
      <c r="D16" s="229">
        <f t="shared" si="2"/>
        <v>1121581</v>
      </c>
      <c r="E16" s="229">
        <f t="shared" si="2"/>
        <v>857575</v>
      </c>
      <c r="F16" s="229">
        <f t="shared" si="2"/>
        <v>689209</v>
      </c>
      <c r="G16" s="229">
        <f t="shared" si="2"/>
        <v>499789</v>
      </c>
      <c r="H16" s="229">
        <f t="shared" si="2"/>
        <v>530225</v>
      </c>
      <c r="I16" s="229">
        <f>SUM(I17:I19)</f>
        <v>228102</v>
      </c>
      <c r="J16" s="229">
        <f t="shared" si="2"/>
        <v>109000</v>
      </c>
    </row>
    <row r="17" spans="1:10" ht="12.75" customHeight="1">
      <c r="A17" s="224" t="s">
        <v>11</v>
      </c>
      <c r="B17" s="228" t="s">
        <v>458</v>
      </c>
      <c r="C17" s="229">
        <v>900240</v>
      </c>
      <c r="D17" s="229">
        <v>977599</v>
      </c>
      <c r="E17" s="229">
        <v>726059</v>
      </c>
      <c r="F17" s="229">
        <v>584099</v>
      </c>
      <c r="G17" s="229">
        <v>422098</v>
      </c>
      <c r="H17" s="229">
        <v>474823</v>
      </c>
      <c r="I17" s="229">
        <v>199710</v>
      </c>
      <c r="J17" s="229">
        <v>105000</v>
      </c>
    </row>
    <row r="18" spans="1:10" ht="51" customHeight="1">
      <c r="A18" s="224" t="s">
        <v>12</v>
      </c>
      <c r="B18" s="232" t="s">
        <v>459</v>
      </c>
      <c r="C18" s="229">
        <v>0</v>
      </c>
      <c r="D18" s="229">
        <v>0</v>
      </c>
      <c r="E18" s="229">
        <v>0</v>
      </c>
      <c r="F18" s="229">
        <v>0</v>
      </c>
      <c r="G18" s="229">
        <v>0</v>
      </c>
      <c r="H18" s="229">
        <v>0</v>
      </c>
      <c r="I18" s="229">
        <v>0</v>
      </c>
      <c r="J18" s="229">
        <v>0</v>
      </c>
    </row>
    <row r="19" spans="1:10" ht="12.75" customHeight="1">
      <c r="A19" s="224" t="s">
        <v>13</v>
      </c>
      <c r="B19" s="228" t="s">
        <v>460</v>
      </c>
      <c r="C19" s="229">
        <v>128000</v>
      </c>
      <c r="D19" s="229">
        <v>143982</v>
      </c>
      <c r="E19" s="229">
        <v>131516</v>
      </c>
      <c r="F19" s="229">
        <v>105110</v>
      </c>
      <c r="G19" s="229">
        <v>77691</v>
      </c>
      <c r="H19" s="229">
        <v>55402</v>
      </c>
      <c r="I19" s="229">
        <v>28392</v>
      </c>
      <c r="J19" s="229">
        <v>4000</v>
      </c>
    </row>
    <row r="20" spans="1:10" ht="15" customHeight="1">
      <c r="A20" s="224" t="s">
        <v>451</v>
      </c>
      <c r="B20" s="232" t="s">
        <v>461</v>
      </c>
      <c r="C20" s="229">
        <f>SUM(C21:C23)</f>
        <v>4000</v>
      </c>
      <c r="D20" s="229">
        <f aca="true" t="shared" si="3" ref="D20:J20">SUM(D21:D23)</f>
        <v>0</v>
      </c>
      <c r="E20" s="229">
        <f t="shared" si="3"/>
        <v>0</v>
      </c>
      <c r="F20" s="229">
        <f t="shared" si="3"/>
        <v>0</v>
      </c>
      <c r="G20" s="229">
        <f t="shared" si="3"/>
        <v>0</v>
      </c>
      <c r="H20" s="229">
        <f t="shared" si="3"/>
        <v>0</v>
      </c>
      <c r="I20" s="229">
        <f t="shared" si="3"/>
        <v>0</v>
      </c>
      <c r="J20" s="229">
        <f t="shared" si="3"/>
        <v>0</v>
      </c>
    </row>
    <row r="21" spans="1:10" ht="13.5" customHeight="1">
      <c r="A21" s="224" t="s">
        <v>11</v>
      </c>
      <c r="B21" s="228" t="s">
        <v>458</v>
      </c>
      <c r="C21" s="229">
        <v>0</v>
      </c>
      <c r="D21" s="229">
        <v>0</v>
      </c>
      <c r="E21" s="229">
        <v>0</v>
      </c>
      <c r="F21" s="229">
        <v>0</v>
      </c>
      <c r="G21" s="229">
        <v>0</v>
      </c>
      <c r="H21" s="229">
        <v>0</v>
      </c>
      <c r="I21" s="229">
        <v>0</v>
      </c>
      <c r="J21" s="229">
        <v>0</v>
      </c>
    </row>
    <row r="22" spans="1:10" ht="49.5" customHeight="1">
      <c r="A22" s="224" t="s">
        <v>12</v>
      </c>
      <c r="B22" s="232" t="s">
        <v>459</v>
      </c>
      <c r="C22" s="229">
        <v>0</v>
      </c>
      <c r="D22" s="229">
        <v>0</v>
      </c>
      <c r="E22" s="229">
        <v>0</v>
      </c>
      <c r="F22" s="229">
        <v>0</v>
      </c>
      <c r="G22" s="229">
        <v>0</v>
      </c>
      <c r="H22" s="229">
        <v>0</v>
      </c>
      <c r="I22" s="229">
        <v>0</v>
      </c>
      <c r="J22" s="229">
        <v>0</v>
      </c>
    </row>
    <row r="23" spans="1:10" ht="10.5" customHeight="1">
      <c r="A23" s="224" t="s">
        <v>13</v>
      </c>
      <c r="B23" s="228" t="s">
        <v>460</v>
      </c>
      <c r="C23" s="229">
        <v>4000</v>
      </c>
      <c r="D23" s="229">
        <v>0</v>
      </c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</row>
    <row r="24" spans="1:10" ht="13.5" customHeight="1">
      <c r="A24" s="224" t="s">
        <v>453</v>
      </c>
      <c r="B24" s="228" t="s">
        <v>462</v>
      </c>
      <c r="C24" s="229">
        <v>0</v>
      </c>
      <c r="D24" s="229">
        <v>0</v>
      </c>
      <c r="E24" s="229">
        <v>0</v>
      </c>
      <c r="F24" s="229">
        <v>0</v>
      </c>
      <c r="G24" s="229">
        <v>0</v>
      </c>
      <c r="H24" s="229">
        <v>0</v>
      </c>
      <c r="I24" s="229">
        <v>0</v>
      </c>
      <c r="J24" s="229">
        <v>0</v>
      </c>
    </row>
    <row r="25" spans="1:10" ht="14.25" customHeight="1">
      <c r="A25" s="224" t="s">
        <v>463</v>
      </c>
      <c r="B25" s="228" t="s">
        <v>421</v>
      </c>
      <c r="C25" s="229">
        <v>0</v>
      </c>
      <c r="D25" s="229">
        <v>0</v>
      </c>
      <c r="E25" s="229">
        <v>0</v>
      </c>
      <c r="F25" s="229">
        <v>0</v>
      </c>
      <c r="G25" s="229">
        <v>0</v>
      </c>
      <c r="H25" s="229">
        <v>0</v>
      </c>
      <c r="I25" s="229">
        <v>0</v>
      </c>
      <c r="J25" s="229">
        <v>0</v>
      </c>
    </row>
    <row r="26" spans="1:10" ht="13.5" customHeight="1">
      <c r="A26" s="224" t="s">
        <v>36</v>
      </c>
      <c r="B26" s="231" t="s">
        <v>464</v>
      </c>
      <c r="C26" s="229">
        <f>C7-C14</f>
        <v>-1081879</v>
      </c>
      <c r="D26" s="229">
        <f aca="true" t="shared" si="4" ref="D26:J26">D7-D14</f>
        <v>0</v>
      </c>
      <c r="E26" s="229">
        <f t="shared" si="4"/>
        <v>726059</v>
      </c>
      <c r="F26" s="229">
        <f t="shared" si="4"/>
        <v>584099</v>
      </c>
      <c r="G26" s="229">
        <f t="shared" si="4"/>
        <v>422098</v>
      </c>
      <c r="H26" s="229">
        <f t="shared" si="4"/>
        <v>474823</v>
      </c>
      <c r="I26" s="229">
        <f t="shared" si="4"/>
        <v>199710</v>
      </c>
      <c r="J26" s="229">
        <f t="shared" si="4"/>
        <v>105000</v>
      </c>
    </row>
    <row r="27" spans="1:10" ht="14.25" customHeight="1">
      <c r="A27" s="224" t="s">
        <v>465</v>
      </c>
      <c r="B27" s="231" t="s">
        <v>466</v>
      </c>
      <c r="C27" s="229">
        <v>3489388</v>
      </c>
      <c r="D27" s="229">
        <v>2511789</v>
      </c>
      <c r="E27" s="229">
        <v>1785730</v>
      </c>
      <c r="F27" s="229">
        <v>1201631</v>
      </c>
      <c r="G27" s="229">
        <v>779533</v>
      </c>
      <c r="H27" s="229">
        <v>304710</v>
      </c>
      <c r="I27" s="229">
        <v>105000</v>
      </c>
      <c r="J27" s="229">
        <v>0</v>
      </c>
    </row>
    <row r="28" spans="1:10" ht="49.5" customHeight="1">
      <c r="A28" s="224" t="s">
        <v>11</v>
      </c>
      <c r="B28" s="232" t="s">
        <v>467</v>
      </c>
      <c r="C28" s="229">
        <v>0</v>
      </c>
      <c r="D28" s="229">
        <v>0</v>
      </c>
      <c r="E28" s="229">
        <v>0</v>
      </c>
      <c r="F28" s="229">
        <v>0</v>
      </c>
      <c r="G28" s="229">
        <v>0</v>
      </c>
      <c r="H28" s="229">
        <v>0</v>
      </c>
      <c r="I28" s="229">
        <v>0</v>
      </c>
      <c r="J28" s="229">
        <v>0</v>
      </c>
    </row>
    <row r="29" spans="1:10" ht="15" customHeight="1">
      <c r="A29" s="224" t="s">
        <v>468</v>
      </c>
      <c r="B29" s="231" t="s">
        <v>472</v>
      </c>
      <c r="C29" s="233">
        <f>(C27/C7)*100</f>
        <v>20.625316785657393</v>
      </c>
      <c r="D29" s="233">
        <f aca="true" t="shared" si="5" ref="D29:J29">(D27/D7)*100</f>
        <v>15.971432388398348</v>
      </c>
      <c r="E29" s="233">
        <f t="shared" si="5"/>
        <v>11.904866666666667</v>
      </c>
      <c r="F29" s="233">
        <f t="shared" si="5"/>
        <v>7.853797385620916</v>
      </c>
      <c r="G29" s="233">
        <f t="shared" si="5"/>
        <v>5.0619025974025975</v>
      </c>
      <c r="H29" s="233">
        <f t="shared" si="5"/>
        <v>1.9786363636363637</v>
      </c>
      <c r="I29" s="233">
        <f t="shared" si="5"/>
        <v>0.6774193548387096</v>
      </c>
      <c r="J29" s="233">
        <f t="shared" si="5"/>
        <v>0</v>
      </c>
    </row>
    <row r="30" spans="1:10" ht="27" customHeight="1">
      <c r="A30" s="224" t="s">
        <v>469</v>
      </c>
      <c r="B30" s="234" t="s">
        <v>473</v>
      </c>
      <c r="C30" s="233">
        <f>(C16/C7)*100</f>
        <v>6.077792361206137</v>
      </c>
      <c r="D30" s="233">
        <f aca="true" t="shared" si="6" ref="D30:J30">(D16/D7)*100</f>
        <v>7.131671931683835</v>
      </c>
      <c r="E30" s="233">
        <f t="shared" si="6"/>
        <v>5.7171666666666665</v>
      </c>
      <c r="F30" s="233">
        <f t="shared" si="6"/>
        <v>4.504633986928105</v>
      </c>
      <c r="G30" s="233">
        <f t="shared" si="6"/>
        <v>3.245383116883117</v>
      </c>
      <c r="H30" s="233">
        <f t="shared" si="6"/>
        <v>3.4430194805194803</v>
      </c>
      <c r="I30" s="233">
        <f t="shared" si="6"/>
        <v>1.471625806451613</v>
      </c>
      <c r="J30" s="233">
        <f t="shared" si="6"/>
        <v>0.6884310240114636</v>
      </c>
    </row>
    <row r="31" spans="1:10" ht="14.25" customHeight="1">
      <c r="A31" s="224" t="s">
        <v>470</v>
      </c>
      <c r="B31" s="231" t="s">
        <v>474</v>
      </c>
      <c r="C31" s="233">
        <v>0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</row>
    <row r="32" spans="1:10" ht="25.5" customHeight="1" thickBot="1">
      <c r="A32" s="235" t="s">
        <v>471</v>
      </c>
      <c r="B32" s="236" t="s">
        <v>475</v>
      </c>
      <c r="C32" s="237">
        <v>0</v>
      </c>
      <c r="D32" s="237">
        <v>0</v>
      </c>
      <c r="E32" s="237">
        <v>0</v>
      </c>
      <c r="F32" s="237">
        <v>0</v>
      </c>
      <c r="G32" s="237">
        <v>0</v>
      </c>
      <c r="H32" s="237">
        <v>0</v>
      </c>
      <c r="I32" s="237">
        <v>0</v>
      </c>
      <c r="J32" s="237">
        <v>0</v>
      </c>
    </row>
  </sheetData>
  <sheetProtection/>
  <mergeCells count="9">
    <mergeCell ref="A1:J1"/>
    <mergeCell ref="H2:J2"/>
    <mergeCell ref="A2:G2"/>
    <mergeCell ref="I3:J3"/>
    <mergeCell ref="E4:J4"/>
    <mergeCell ref="A4:A5"/>
    <mergeCell ref="B4:B5"/>
    <mergeCell ref="C4:C5"/>
    <mergeCell ref="D4:D5"/>
  </mergeCells>
  <printOptions/>
  <pageMargins left="0.1968503937007874" right="0.1968503937007874" top="0.1968503937007874" bottom="0.1968503937007874" header="0" footer="0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C1">
      <selection activeCell="M17" sqref="M16:M17"/>
    </sheetView>
  </sheetViews>
  <sheetFormatPr defaultColWidth="9.00390625" defaultRowHeight="12.75"/>
  <cols>
    <col min="1" max="1" width="4.75390625" style="2" customWidth="1"/>
    <col min="2" max="2" width="25.125" style="2" customWidth="1"/>
    <col min="3" max="3" width="15.625" style="2" customWidth="1"/>
    <col min="4" max="10" width="13.125" style="2" customWidth="1"/>
    <col min="11" max="16384" width="9.125" style="2" customWidth="1"/>
  </cols>
  <sheetData>
    <row r="1" spans="1:10" ht="12.75">
      <c r="A1" s="363" t="s">
        <v>486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ht="12.75">
      <c r="A2" s="363" t="s">
        <v>512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0" ht="12.75">
      <c r="A3" s="363" t="s">
        <v>514</v>
      </c>
      <c r="B3" s="363"/>
      <c r="C3" s="363"/>
      <c r="D3" s="363"/>
      <c r="E3" s="363"/>
      <c r="F3" s="363"/>
      <c r="G3" s="363"/>
      <c r="H3" s="363"/>
      <c r="I3" s="363"/>
      <c r="J3" s="363"/>
    </row>
    <row r="4" spans="1:10" ht="18.75">
      <c r="A4" s="366" t="s">
        <v>425</v>
      </c>
      <c r="B4" s="366"/>
      <c r="C4" s="366"/>
      <c r="D4" s="366"/>
      <c r="E4" s="366"/>
      <c r="F4" s="366"/>
      <c r="G4" s="467"/>
      <c r="H4" s="467"/>
      <c r="I4" s="467"/>
      <c r="J4" s="467"/>
    </row>
    <row r="5" spans="1:6" ht="18.75">
      <c r="A5" s="82"/>
      <c r="B5" s="82"/>
      <c r="C5" s="82"/>
      <c r="D5" s="82"/>
      <c r="E5" s="82"/>
      <c r="F5" s="82"/>
    </row>
    <row r="6" spans="2:6" ht="13.5" thickBot="1">
      <c r="B6" s="4"/>
      <c r="C6" s="4"/>
      <c r="D6" s="4"/>
      <c r="E6" s="4"/>
      <c r="F6" s="72"/>
    </row>
    <row r="7" spans="1:10" ht="15.75" customHeight="1" thickBot="1">
      <c r="A7" s="203"/>
      <c r="B7" s="168"/>
      <c r="C7" s="168" t="s">
        <v>407</v>
      </c>
      <c r="D7" s="458" t="s">
        <v>426</v>
      </c>
      <c r="E7" s="459"/>
      <c r="F7" s="459"/>
      <c r="G7" s="465"/>
      <c r="H7" s="465"/>
      <c r="I7" s="465"/>
      <c r="J7" s="466"/>
    </row>
    <row r="8" spans="1:10" ht="15.75" customHeight="1">
      <c r="A8" s="204"/>
      <c r="B8" s="169" t="s">
        <v>427</v>
      </c>
      <c r="C8" s="169" t="s">
        <v>428</v>
      </c>
      <c r="D8" s="204"/>
      <c r="E8" s="204"/>
      <c r="F8" s="204"/>
      <c r="G8" s="204"/>
      <c r="H8" s="204"/>
      <c r="I8" s="204"/>
      <c r="J8" s="204"/>
    </row>
    <row r="9" spans="1:10" ht="15.75" customHeight="1">
      <c r="A9" s="169" t="s">
        <v>405</v>
      </c>
      <c r="B9" s="169" t="s">
        <v>429</v>
      </c>
      <c r="C9" s="169" t="s">
        <v>430</v>
      </c>
      <c r="D9" s="169">
        <v>2007</v>
      </c>
      <c r="E9" s="169">
        <v>2008</v>
      </c>
      <c r="F9" s="169">
        <v>2009</v>
      </c>
      <c r="G9" s="169">
        <v>2010</v>
      </c>
      <c r="H9" s="169">
        <v>2011</v>
      </c>
      <c r="I9" s="169">
        <v>2012</v>
      </c>
      <c r="J9" s="169">
        <v>2013</v>
      </c>
    </row>
    <row r="10" spans="1:10" ht="15.75" customHeight="1">
      <c r="A10" s="204"/>
      <c r="B10" s="205"/>
      <c r="C10" s="169" t="s">
        <v>442</v>
      </c>
      <c r="D10" s="204"/>
      <c r="E10" s="204"/>
      <c r="F10" s="204"/>
      <c r="G10" s="204"/>
      <c r="H10" s="204"/>
      <c r="I10" s="204"/>
      <c r="J10" s="204"/>
    </row>
    <row r="11" spans="1:10" ht="15.75" customHeight="1" thickBot="1">
      <c r="A11" s="204"/>
      <c r="B11" s="206"/>
      <c r="C11" s="169"/>
      <c r="D11" s="207"/>
      <c r="E11" s="207"/>
      <c r="F11" s="207"/>
      <c r="G11" s="207"/>
      <c r="H11" s="207"/>
      <c r="I11" s="207"/>
      <c r="J11" s="207"/>
    </row>
    <row r="12" spans="1:10" ht="7.5" customHeight="1" thickBot="1">
      <c r="A12" s="172">
        <v>1</v>
      </c>
      <c r="B12" s="172">
        <v>2</v>
      </c>
      <c r="C12" s="172">
        <v>3</v>
      </c>
      <c r="D12" s="172">
        <v>4</v>
      </c>
      <c r="E12" s="172">
        <v>5</v>
      </c>
      <c r="F12" s="172">
        <v>6</v>
      </c>
      <c r="G12" s="172">
        <v>7</v>
      </c>
      <c r="H12" s="172">
        <v>8</v>
      </c>
      <c r="I12" s="172">
        <v>9</v>
      </c>
      <c r="J12" s="172">
        <v>9</v>
      </c>
    </row>
    <row r="13" spans="1:10" ht="28.5" customHeight="1">
      <c r="A13" s="208" t="s">
        <v>11</v>
      </c>
      <c r="B13" s="209" t="s">
        <v>431</v>
      </c>
      <c r="C13" s="210">
        <v>0</v>
      </c>
      <c r="D13" s="210">
        <v>0</v>
      </c>
      <c r="E13" s="210">
        <v>0</v>
      </c>
      <c r="F13" s="210">
        <v>0</v>
      </c>
      <c r="G13" s="210">
        <v>0</v>
      </c>
      <c r="H13" s="210">
        <v>0</v>
      </c>
      <c r="I13" s="210">
        <v>0</v>
      </c>
      <c r="J13" s="210">
        <v>0</v>
      </c>
    </row>
    <row r="14" spans="1:10" ht="19.5" customHeight="1">
      <c r="A14" s="211" t="s">
        <v>12</v>
      </c>
      <c r="B14" s="212" t="s">
        <v>18</v>
      </c>
      <c r="C14" s="213">
        <v>2179568</v>
      </c>
      <c r="D14" s="213">
        <v>1664484</v>
      </c>
      <c r="E14" s="213">
        <v>1194690</v>
      </c>
      <c r="F14" s="213">
        <v>798106</v>
      </c>
      <c r="G14" s="213">
        <v>537418</v>
      </c>
      <c r="H14" s="213">
        <v>304710</v>
      </c>
      <c r="I14" s="213">
        <v>105000</v>
      </c>
      <c r="J14" s="213">
        <v>0</v>
      </c>
    </row>
    <row r="15" spans="1:10" ht="19.5" customHeight="1">
      <c r="A15" s="211" t="s">
        <v>13</v>
      </c>
      <c r="B15" s="212" t="s">
        <v>19</v>
      </c>
      <c r="C15" s="213">
        <v>1309820</v>
      </c>
      <c r="D15" s="213">
        <v>847305</v>
      </c>
      <c r="E15" s="213">
        <v>591040</v>
      </c>
      <c r="F15" s="213">
        <v>403525</v>
      </c>
      <c r="G15" s="213">
        <v>242115</v>
      </c>
      <c r="H15" s="213"/>
      <c r="I15" s="213">
        <v>0</v>
      </c>
      <c r="J15" s="213">
        <v>0</v>
      </c>
    </row>
    <row r="16" spans="1:10" ht="19.5" customHeight="1">
      <c r="A16" s="211" t="s">
        <v>1</v>
      </c>
      <c r="B16" s="212" t="s">
        <v>432</v>
      </c>
      <c r="C16" s="213">
        <v>0</v>
      </c>
      <c r="D16" s="213"/>
      <c r="E16" s="213"/>
      <c r="F16" s="213"/>
      <c r="G16" s="213"/>
      <c r="H16" s="213"/>
      <c r="I16" s="213"/>
      <c r="J16" s="213"/>
    </row>
    <row r="17" spans="1:10" ht="19.5" customHeight="1">
      <c r="A17" s="208" t="s">
        <v>17</v>
      </c>
      <c r="B17" s="212" t="s">
        <v>433</v>
      </c>
      <c r="C17" s="213">
        <f>C18+C19</f>
        <v>0</v>
      </c>
      <c r="D17" s="213">
        <f aca="true" t="shared" si="0" ref="D17:J17">D18+D19</f>
        <v>0</v>
      </c>
      <c r="E17" s="213">
        <f t="shared" si="0"/>
        <v>0</v>
      </c>
      <c r="F17" s="213">
        <f t="shared" si="0"/>
        <v>0</v>
      </c>
      <c r="G17" s="213">
        <f t="shared" si="0"/>
        <v>0</v>
      </c>
      <c r="H17" s="213">
        <f t="shared" si="0"/>
        <v>0</v>
      </c>
      <c r="I17" s="213">
        <f>I18+I19</f>
        <v>0</v>
      </c>
      <c r="J17" s="213">
        <f t="shared" si="0"/>
        <v>0</v>
      </c>
    </row>
    <row r="18" spans="1:10" ht="19.5" customHeight="1">
      <c r="A18" s="208"/>
      <c r="B18" s="212" t="s">
        <v>434</v>
      </c>
      <c r="C18" s="213">
        <v>0</v>
      </c>
      <c r="D18" s="213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</row>
    <row r="19" spans="1:10" ht="19.5" customHeight="1">
      <c r="A19" s="208"/>
      <c r="B19" s="212" t="s">
        <v>435</v>
      </c>
      <c r="C19" s="213">
        <f>SUM(C20:C23)</f>
        <v>0</v>
      </c>
      <c r="D19" s="213">
        <f aca="true" t="shared" si="1" ref="D19:J19">SUM(D20:D23)</f>
        <v>0</v>
      </c>
      <c r="E19" s="213">
        <f t="shared" si="1"/>
        <v>0</v>
      </c>
      <c r="F19" s="213">
        <f t="shared" si="1"/>
        <v>0</v>
      </c>
      <c r="G19" s="213">
        <f t="shared" si="1"/>
        <v>0</v>
      </c>
      <c r="H19" s="213">
        <f t="shared" si="1"/>
        <v>0</v>
      </c>
      <c r="I19" s="213">
        <f>SUM(I20:I23)</f>
        <v>0</v>
      </c>
      <c r="J19" s="213">
        <f t="shared" si="1"/>
        <v>0</v>
      </c>
    </row>
    <row r="20" spans="1:10" ht="19.5" customHeight="1">
      <c r="A20" s="208"/>
      <c r="B20" s="214" t="s">
        <v>436</v>
      </c>
      <c r="C20" s="213">
        <v>0</v>
      </c>
      <c r="D20" s="213">
        <v>0</v>
      </c>
      <c r="E20" s="213">
        <v>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</row>
    <row r="21" spans="1:10" ht="19.5" customHeight="1">
      <c r="A21" s="208"/>
      <c r="B21" s="214" t="s">
        <v>437</v>
      </c>
      <c r="C21" s="213">
        <v>0</v>
      </c>
      <c r="D21" s="213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</row>
    <row r="22" spans="1:10" ht="27" customHeight="1">
      <c r="A22" s="208"/>
      <c r="B22" s="214" t="s">
        <v>438</v>
      </c>
      <c r="C22" s="213">
        <v>0</v>
      </c>
      <c r="D22" s="213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</row>
    <row r="23" spans="1:10" ht="19.5" customHeight="1">
      <c r="A23" s="215"/>
      <c r="B23" s="214" t="s">
        <v>439</v>
      </c>
      <c r="C23" s="213">
        <v>0</v>
      </c>
      <c r="D23" s="213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</row>
    <row r="24" spans="1:10" ht="19.5" customHeight="1">
      <c r="A24" s="216" t="s">
        <v>20</v>
      </c>
      <c r="B24" s="217" t="s">
        <v>77</v>
      </c>
      <c r="C24" s="218">
        <v>16917985</v>
      </c>
      <c r="D24" s="218">
        <v>15726761</v>
      </c>
      <c r="E24" s="218">
        <v>15000000</v>
      </c>
      <c r="F24" s="218">
        <v>15300000</v>
      </c>
      <c r="G24" s="218">
        <v>15400000</v>
      </c>
      <c r="H24" s="218">
        <v>15400000</v>
      </c>
      <c r="I24" s="218">
        <v>15500000</v>
      </c>
      <c r="J24" s="218">
        <v>15833104</v>
      </c>
    </row>
    <row r="25" spans="1:10" ht="26.25" customHeight="1">
      <c r="A25" s="211" t="s">
        <v>22</v>
      </c>
      <c r="B25" s="212" t="s">
        <v>440</v>
      </c>
      <c r="C25" s="213">
        <v>3489388</v>
      </c>
      <c r="D25" s="213">
        <f aca="true" t="shared" si="2" ref="D25:J25">D14+D15</f>
        <v>2511789</v>
      </c>
      <c r="E25" s="213">
        <f t="shared" si="2"/>
        <v>1785730</v>
      </c>
      <c r="F25" s="213">
        <f t="shared" si="2"/>
        <v>1201631</v>
      </c>
      <c r="G25" s="213">
        <f t="shared" si="2"/>
        <v>779533</v>
      </c>
      <c r="H25" s="213">
        <f t="shared" si="2"/>
        <v>304710</v>
      </c>
      <c r="I25" s="213">
        <f>I14+I15</f>
        <v>105000</v>
      </c>
      <c r="J25" s="213">
        <f t="shared" si="2"/>
        <v>0</v>
      </c>
    </row>
    <row r="26" spans="1:10" ht="33" customHeight="1" thickBot="1">
      <c r="A26" s="219" t="s">
        <v>28</v>
      </c>
      <c r="B26" s="220" t="s">
        <v>441</v>
      </c>
      <c r="C26" s="221">
        <f>(C25/C24)*100</f>
        <v>20.625316785657393</v>
      </c>
      <c r="D26" s="221">
        <f aca="true" t="shared" si="3" ref="D26:J26">(D25/D24)*100</f>
        <v>15.971432388398348</v>
      </c>
      <c r="E26" s="221">
        <f t="shared" si="3"/>
        <v>11.904866666666667</v>
      </c>
      <c r="F26" s="221">
        <f t="shared" si="3"/>
        <v>7.853797385620916</v>
      </c>
      <c r="G26" s="221">
        <f t="shared" si="3"/>
        <v>5.0619025974025975</v>
      </c>
      <c r="H26" s="221">
        <f t="shared" si="3"/>
        <v>1.9786363636363637</v>
      </c>
      <c r="I26" s="221">
        <f t="shared" si="3"/>
        <v>0.6774193548387096</v>
      </c>
      <c r="J26" s="221">
        <f t="shared" si="3"/>
        <v>0</v>
      </c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</sheetData>
  <sheetProtection/>
  <mergeCells count="5">
    <mergeCell ref="D7:J7"/>
    <mergeCell ref="A1:J1"/>
    <mergeCell ref="A2:J2"/>
    <mergeCell ref="A3:J3"/>
    <mergeCell ref="A4: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9"/>
  <sheetViews>
    <sheetView zoomScalePageLayoutView="0" workbookViewId="0" topLeftCell="A310">
      <selection activeCell="G300" sqref="G300"/>
    </sheetView>
  </sheetViews>
  <sheetFormatPr defaultColWidth="9.00390625" defaultRowHeight="12.75"/>
  <cols>
    <col min="1" max="1" width="5.00390625" style="4" customWidth="1"/>
    <col min="2" max="2" width="7.25390625" style="4" customWidth="1"/>
    <col min="3" max="3" width="4.875" style="4" customWidth="1"/>
    <col min="4" max="4" width="31.875" style="4" customWidth="1"/>
    <col min="5" max="5" width="13.125" style="4" customWidth="1"/>
    <col min="6" max="6" width="14.75390625" style="4" customWidth="1"/>
    <col min="7" max="7" width="12.00390625" style="4" customWidth="1"/>
    <col min="8" max="8" width="11.625" style="4" customWidth="1"/>
    <col min="9" max="9" width="10.25390625" style="4" customWidth="1"/>
    <col min="10" max="10" width="10.75390625" style="4" customWidth="1"/>
    <col min="11" max="11" width="12.375" style="4" customWidth="1"/>
    <col min="12" max="12" width="12.125" style="4" customWidth="1"/>
    <col min="13" max="16384" width="9.125" style="2" customWidth="1"/>
  </cols>
  <sheetData>
    <row r="1" spans="1:12" ht="12.75">
      <c r="A1" s="363" t="s">
        <v>355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ht="12.75">
      <c r="A2" s="363" t="s">
        <v>512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ht="12.75">
      <c r="A3" s="363" t="s">
        <v>514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5" spans="1:12" ht="18.75">
      <c r="A5" s="366" t="s">
        <v>62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</row>
    <row r="6" spans="1:7" ht="18.75">
      <c r="A6" s="3"/>
      <c r="B6" s="3"/>
      <c r="C6" s="3"/>
      <c r="D6" s="3"/>
      <c r="E6" s="3"/>
      <c r="F6" s="3"/>
      <c r="G6" s="3"/>
    </row>
    <row r="7" spans="1:12" ht="13.5" thickBot="1">
      <c r="A7" s="5"/>
      <c r="B7" s="5"/>
      <c r="C7" s="5"/>
      <c r="D7" s="5"/>
      <c r="E7" s="5"/>
      <c r="F7" s="5"/>
      <c r="L7" s="6" t="s">
        <v>56</v>
      </c>
    </row>
    <row r="8" spans="1:12" ht="18.75" customHeight="1">
      <c r="A8" s="381" t="s">
        <v>2</v>
      </c>
      <c r="B8" s="367" t="s">
        <v>3</v>
      </c>
      <c r="C8" s="367" t="s">
        <v>83</v>
      </c>
      <c r="D8" s="364" t="s">
        <v>16</v>
      </c>
      <c r="E8" s="370" t="s">
        <v>333</v>
      </c>
      <c r="F8" s="364" t="s">
        <v>66</v>
      </c>
      <c r="G8" s="364"/>
      <c r="H8" s="364"/>
      <c r="I8" s="364"/>
      <c r="J8" s="364"/>
      <c r="K8" s="364"/>
      <c r="L8" s="365"/>
    </row>
    <row r="9" spans="1:12" ht="20.25" customHeight="1">
      <c r="A9" s="382"/>
      <c r="B9" s="368"/>
      <c r="C9" s="368"/>
      <c r="D9" s="369"/>
      <c r="E9" s="371"/>
      <c r="F9" s="369" t="s">
        <v>35</v>
      </c>
      <c r="G9" s="369" t="s">
        <v>6</v>
      </c>
      <c r="H9" s="369"/>
      <c r="I9" s="369"/>
      <c r="J9" s="369"/>
      <c r="K9" s="369"/>
      <c r="L9" s="362" t="s">
        <v>38</v>
      </c>
    </row>
    <row r="10" spans="1:12" ht="61.5" customHeight="1">
      <c r="A10" s="382"/>
      <c r="B10" s="368"/>
      <c r="C10" s="368"/>
      <c r="D10" s="369"/>
      <c r="E10" s="372"/>
      <c r="F10" s="369"/>
      <c r="G10" s="7" t="s">
        <v>70</v>
      </c>
      <c r="H10" s="7" t="s">
        <v>386</v>
      </c>
      <c r="I10" s="7" t="s">
        <v>67</v>
      </c>
      <c r="J10" s="7" t="s">
        <v>84</v>
      </c>
      <c r="K10" s="7" t="s">
        <v>69</v>
      </c>
      <c r="L10" s="362"/>
    </row>
    <row r="11" spans="1:12" ht="6" customHeight="1">
      <c r="A11" s="200">
        <v>1</v>
      </c>
      <c r="B11" s="11">
        <v>2</v>
      </c>
      <c r="C11" s="11">
        <v>3</v>
      </c>
      <c r="D11" s="11">
        <v>4</v>
      </c>
      <c r="E11" s="11">
        <v>6</v>
      </c>
      <c r="F11" s="11">
        <v>7</v>
      </c>
      <c r="G11" s="11">
        <v>8</v>
      </c>
      <c r="H11" s="11">
        <v>9</v>
      </c>
      <c r="I11" s="11">
        <v>10</v>
      </c>
      <c r="J11" s="11">
        <v>11</v>
      </c>
      <c r="K11" s="11">
        <v>12</v>
      </c>
      <c r="L11" s="46">
        <v>13</v>
      </c>
    </row>
    <row r="12" spans="1:12" s="42" customFormat="1" ht="12.75">
      <c r="A12" s="201" t="s">
        <v>97</v>
      </c>
      <c r="B12" s="22"/>
      <c r="C12" s="22"/>
      <c r="D12" s="23" t="s">
        <v>98</v>
      </c>
      <c r="E12" s="41">
        <f aca="true" t="shared" si="0" ref="E12:L12">E13+E15+E18</f>
        <v>1421680</v>
      </c>
      <c r="F12" s="41">
        <f t="shared" si="0"/>
        <v>9180</v>
      </c>
      <c r="G12" s="41">
        <f t="shared" si="0"/>
        <v>0</v>
      </c>
      <c r="H12" s="41">
        <f t="shared" si="0"/>
        <v>0</v>
      </c>
      <c r="I12" s="41">
        <f t="shared" si="0"/>
        <v>0</v>
      </c>
      <c r="J12" s="41">
        <f t="shared" si="0"/>
        <v>0</v>
      </c>
      <c r="K12" s="41">
        <f t="shared" si="0"/>
        <v>0</v>
      </c>
      <c r="L12" s="47">
        <f t="shared" si="0"/>
        <v>1412500</v>
      </c>
    </row>
    <row r="13" spans="1:12" ht="12.75">
      <c r="A13" s="373"/>
      <c r="B13" s="16" t="s">
        <v>244</v>
      </c>
      <c r="C13" s="16"/>
      <c r="D13" s="17" t="s">
        <v>245</v>
      </c>
      <c r="E13" s="9">
        <f aca="true" t="shared" si="1" ref="E13:L13">E14</f>
        <v>6500</v>
      </c>
      <c r="F13" s="9">
        <f t="shared" si="1"/>
        <v>6500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48">
        <f t="shared" si="1"/>
        <v>0</v>
      </c>
    </row>
    <row r="14" spans="1:12" ht="12.75">
      <c r="A14" s="374"/>
      <c r="B14" s="16"/>
      <c r="C14" s="16" t="s">
        <v>246</v>
      </c>
      <c r="D14" s="17" t="s">
        <v>247</v>
      </c>
      <c r="E14" s="9">
        <v>6500</v>
      </c>
      <c r="F14" s="9">
        <v>6500</v>
      </c>
      <c r="G14" s="9"/>
      <c r="H14" s="9"/>
      <c r="I14" s="9"/>
      <c r="J14" s="9"/>
      <c r="K14" s="9"/>
      <c r="L14" s="48"/>
    </row>
    <row r="15" spans="1:12" ht="25.5">
      <c r="A15" s="374"/>
      <c r="B15" s="16" t="s">
        <v>99</v>
      </c>
      <c r="C15" s="16"/>
      <c r="D15" s="17" t="s">
        <v>100</v>
      </c>
      <c r="E15" s="9">
        <f aca="true" t="shared" si="2" ref="E15:L15">SUM(E16:E17)</f>
        <v>1412500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48">
        <f t="shared" si="2"/>
        <v>1412500</v>
      </c>
    </row>
    <row r="16" spans="1:12" ht="25.5">
      <c r="A16" s="374"/>
      <c r="B16" s="376"/>
      <c r="C16" s="16" t="s">
        <v>248</v>
      </c>
      <c r="D16" s="17" t="s">
        <v>249</v>
      </c>
      <c r="E16" s="9">
        <v>1226500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48">
        <v>1226500</v>
      </c>
    </row>
    <row r="17" spans="1:12" ht="25.5">
      <c r="A17" s="374"/>
      <c r="B17" s="376"/>
      <c r="C17" s="16" t="s">
        <v>265</v>
      </c>
      <c r="D17" s="17" t="s">
        <v>266</v>
      </c>
      <c r="E17" s="9">
        <v>186000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48">
        <v>186000</v>
      </c>
    </row>
    <row r="18" spans="1:12" ht="12.75">
      <c r="A18" s="374"/>
      <c r="B18" s="16" t="s">
        <v>250</v>
      </c>
      <c r="C18" s="16"/>
      <c r="D18" s="17" t="s">
        <v>251</v>
      </c>
      <c r="E18" s="9">
        <f aca="true" t="shared" si="3" ref="E18:L18">E19</f>
        <v>2680</v>
      </c>
      <c r="F18" s="9">
        <f t="shared" si="3"/>
        <v>2680</v>
      </c>
      <c r="G18" s="9">
        <f t="shared" si="3"/>
        <v>0</v>
      </c>
      <c r="H18" s="9">
        <f t="shared" si="3"/>
        <v>0</v>
      </c>
      <c r="I18" s="9">
        <f t="shared" si="3"/>
        <v>0</v>
      </c>
      <c r="J18" s="9">
        <f t="shared" si="3"/>
        <v>0</v>
      </c>
      <c r="K18" s="9">
        <f t="shared" si="3"/>
        <v>0</v>
      </c>
      <c r="L18" s="48">
        <f t="shared" si="3"/>
        <v>0</v>
      </c>
    </row>
    <row r="19" spans="1:12" ht="39" thickBot="1">
      <c r="A19" s="375"/>
      <c r="B19" s="21"/>
      <c r="C19" s="21" t="s">
        <v>252</v>
      </c>
      <c r="D19" s="24" t="s">
        <v>253</v>
      </c>
      <c r="E19" s="10">
        <v>2680</v>
      </c>
      <c r="F19" s="10">
        <v>2680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59">
        <v>0</v>
      </c>
    </row>
    <row r="20" spans="1:12" s="42" customFormat="1" ht="38.25">
      <c r="A20" s="81" t="s">
        <v>107</v>
      </c>
      <c r="B20" s="13"/>
      <c r="C20" s="13"/>
      <c r="D20" s="14" t="s">
        <v>254</v>
      </c>
      <c r="E20" s="43">
        <f aca="true" t="shared" si="4" ref="E20:J20">E21</f>
        <v>149000</v>
      </c>
      <c r="F20" s="43">
        <f t="shared" si="4"/>
        <v>149000</v>
      </c>
      <c r="G20" s="43">
        <f t="shared" si="4"/>
        <v>0</v>
      </c>
      <c r="H20" s="43">
        <f t="shared" si="4"/>
        <v>0</v>
      </c>
      <c r="I20" s="43">
        <f t="shared" si="4"/>
        <v>0</v>
      </c>
      <c r="J20" s="43">
        <f t="shared" si="4"/>
        <v>0</v>
      </c>
      <c r="K20" s="43">
        <f>K21</f>
        <v>0</v>
      </c>
      <c r="L20" s="44">
        <f>L21</f>
        <v>0</v>
      </c>
    </row>
    <row r="21" spans="1:12" ht="12.75">
      <c r="A21" s="373"/>
      <c r="B21" s="16" t="s">
        <v>109</v>
      </c>
      <c r="C21" s="16"/>
      <c r="D21" s="17" t="s">
        <v>110</v>
      </c>
      <c r="E21" s="9">
        <f aca="true" t="shared" si="5" ref="E21:K21">SUM(E22:E25)</f>
        <v>149000</v>
      </c>
      <c r="F21" s="9">
        <f t="shared" si="5"/>
        <v>149000</v>
      </c>
      <c r="G21" s="9">
        <f t="shared" si="5"/>
        <v>0</v>
      </c>
      <c r="H21" s="9">
        <f t="shared" si="5"/>
        <v>0</v>
      </c>
      <c r="I21" s="9">
        <f t="shared" si="5"/>
        <v>0</v>
      </c>
      <c r="J21" s="9">
        <f t="shared" si="5"/>
        <v>0</v>
      </c>
      <c r="K21" s="9">
        <f t="shared" si="5"/>
        <v>0</v>
      </c>
      <c r="L21" s="48">
        <f>SUM(L22:L25)</f>
        <v>0</v>
      </c>
    </row>
    <row r="22" spans="1:12" ht="12.75">
      <c r="A22" s="374"/>
      <c r="B22" s="376"/>
      <c r="C22" s="16" t="s">
        <v>255</v>
      </c>
      <c r="D22" s="17" t="s">
        <v>256</v>
      </c>
      <c r="E22" s="9">
        <v>30000</v>
      </c>
      <c r="F22" s="9">
        <v>30000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48">
        <v>0</v>
      </c>
    </row>
    <row r="23" spans="1:12" ht="12.75">
      <c r="A23" s="374"/>
      <c r="B23" s="377"/>
      <c r="C23" s="16" t="s">
        <v>257</v>
      </c>
      <c r="D23" s="17" t="s">
        <v>258</v>
      </c>
      <c r="E23" s="9">
        <v>80000</v>
      </c>
      <c r="F23" s="9">
        <v>80000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48">
        <v>0</v>
      </c>
    </row>
    <row r="24" spans="1:12" ht="12.75">
      <c r="A24" s="374"/>
      <c r="B24" s="377"/>
      <c r="C24" s="16" t="s">
        <v>259</v>
      </c>
      <c r="D24" s="17" t="s">
        <v>260</v>
      </c>
      <c r="E24" s="9">
        <v>24000</v>
      </c>
      <c r="F24" s="9">
        <v>24000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48">
        <v>0</v>
      </c>
    </row>
    <row r="25" spans="1:12" ht="13.5" thickBot="1">
      <c r="A25" s="375"/>
      <c r="B25" s="378"/>
      <c r="C25" s="21" t="s">
        <v>246</v>
      </c>
      <c r="D25" s="24" t="s">
        <v>247</v>
      </c>
      <c r="E25" s="10">
        <v>15000</v>
      </c>
      <c r="F25" s="10">
        <v>15000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49">
        <v>0</v>
      </c>
    </row>
    <row r="26" spans="1:12" s="42" customFormat="1" ht="12.75">
      <c r="A26" s="238">
        <v>600</v>
      </c>
      <c r="B26" s="239"/>
      <c r="C26" s="239"/>
      <c r="D26" s="240" t="s">
        <v>114</v>
      </c>
      <c r="E26" s="241">
        <f aca="true" t="shared" si="6" ref="E26:L26">E27+E29</f>
        <v>877541</v>
      </c>
      <c r="F26" s="241">
        <f t="shared" si="6"/>
        <v>622541</v>
      </c>
      <c r="G26" s="241">
        <f t="shared" si="6"/>
        <v>0</v>
      </c>
      <c r="H26" s="241">
        <f t="shared" si="6"/>
        <v>0</v>
      </c>
      <c r="I26" s="241">
        <f t="shared" si="6"/>
        <v>0</v>
      </c>
      <c r="J26" s="241">
        <f t="shared" si="6"/>
        <v>0</v>
      </c>
      <c r="K26" s="241">
        <f t="shared" si="6"/>
        <v>0</v>
      </c>
      <c r="L26" s="242">
        <f t="shared" si="6"/>
        <v>255000</v>
      </c>
    </row>
    <row r="27" spans="1:12" ht="12.75">
      <c r="A27" s="374"/>
      <c r="B27" s="16" t="s">
        <v>115</v>
      </c>
      <c r="C27" s="16"/>
      <c r="D27" s="17" t="s">
        <v>116</v>
      </c>
      <c r="E27" s="32">
        <f aca="true" t="shared" si="7" ref="E27:L27">SUM(E28:E28)</f>
        <v>11541</v>
      </c>
      <c r="F27" s="32">
        <f t="shared" si="7"/>
        <v>11541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6">
        <f t="shared" si="7"/>
        <v>0</v>
      </c>
    </row>
    <row r="28" spans="1:12" ht="12.75">
      <c r="A28" s="374"/>
      <c r="B28" s="26"/>
      <c r="C28" s="16" t="s">
        <v>255</v>
      </c>
      <c r="D28" s="17" t="s">
        <v>256</v>
      </c>
      <c r="E28" s="9">
        <v>11541</v>
      </c>
      <c r="F28" s="9">
        <v>11541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48">
        <v>0</v>
      </c>
    </row>
    <row r="29" spans="1:12" ht="12.75">
      <c r="A29" s="374"/>
      <c r="B29" s="16" t="s">
        <v>119</v>
      </c>
      <c r="C29" s="16"/>
      <c r="D29" s="17" t="s">
        <v>120</v>
      </c>
      <c r="E29" s="9">
        <f aca="true" t="shared" si="8" ref="E29:L29">SUM(E30:E34)</f>
        <v>866000</v>
      </c>
      <c r="F29" s="9">
        <f t="shared" si="8"/>
        <v>611000</v>
      </c>
      <c r="G29" s="9">
        <f t="shared" si="8"/>
        <v>0</v>
      </c>
      <c r="H29" s="9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48">
        <f t="shared" si="8"/>
        <v>255000</v>
      </c>
    </row>
    <row r="30" spans="1:12" ht="12.75">
      <c r="A30" s="374"/>
      <c r="B30" s="379"/>
      <c r="C30" s="16" t="s">
        <v>255</v>
      </c>
      <c r="D30" s="17" t="s">
        <v>256</v>
      </c>
      <c r="E30" s="9">
        <v>21000</v>
      </c>
      <c r="F30" s="9">
        <v>21000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48">
        <v>0</v>
      </c>
    </row>
    <row r="31" spans="1:12" ht="12.75">
      <c r="A31" s="374"/>
      <c r="B31" s="379"/>
      <c r="C31" s="18">
        <v>4300</v>
      </c>
      <c r="D31" s="19" t="s">
        <v>260</v>
      </c>
      <c r="E31" s="9">
        <v>80000</v>
      </c>
      <c r="F31" s="9">
        <v>80000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48">
        <v>0</v>
      </c>
    </row>
    <row r="32" spans="1:12" ht="12.75">
      <c r="A32" s="374"/>
      <c r="B32" s="379"/>
      <c r="C32" s="18">
        <v>4430</v>
      </c>
      <c r="D32" s="17" t="s">
        <v>247</v>
      </c>
      <c r="E32" s="9">
        <v>10000</v>
      </c>
      <c r="F32" s="9">
        <v>10000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48">
        <v>0</v>
      </c>
    </row>
    <row r="33" spans="1:12" ht="25.5">
      <c r="A33" s="374"/>
      <c r="B33" s="379"/>
      <c r="C33" s="18">
        <v>4590</v>
      </c>
      <c r="D33" s="19" t="s">
        <v>334</v>
      </c>
      <c r="E33" s="9">
        <v>500000</v>
      </c>
      <c r="F33" s="9">
        <v>500000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48">
        <v>0</v>
      </c>
    </row>
    <row r="34" spans="1:12" ht="26.25" thickBot="1">
      <c r="A34" s="375"/>
      <c r="B34" s="380"/>
      <c r="C34" s="21" t="s">
        <v>248</v>
      </c>
      <c r="D34" s="24" t="s">
        <v>249</v>
      </c>
      <c r="E34" s="58">
        <v>255000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9">
        <v>255000</v>
      </c>
    </row>
    <row r="35" spans="1:12" ht="60.75" customHeight="1" thickBot="1">
      <c r="A35" s="53"/>
      <c r="B35" s="54"/>
      <c r="C35" s="55"/>
      <c r="D35" s="56"/>
      <c r="E35" s="57"/>
      <c r="F35" s="57"/>
      <c r="G35" s="57"/>
      <c r="H35" s="57"/>
      <c r="I35" s="57"/>
      <c r="J35" s="57"/>
      <c r="K35" s="57"/>
      <c r="L35" s="57"/>
    </row>
    <row r="36" spans="1:12" s="63" customFormat="1" ht="8.25" thickBot="1">
      <c r="A36" s="60">
        <v>1</v>
      </c>
      <c r="B36" s="61">
        <v>2</v>
      </c>
      <c r="C36" s="61" t="s">
        <v>356</v>
      </c>
      <c r="D36" s="61">
        <v>4</v>
      </c>
      <c r="E36" s="61">
        <v>6</v>
      </c>
      <c r="F36" s="61">
        <v>7</v>
      </c>
      <c r="G36" s="61">
        <v>8</v>
      </c>
      <c r="H36" s="61">
        <v>9</v>
      </c>
      <c r="I36" s="61">
        <v>10</v>
      </c>
      <c r="J36" s="61">
        <v>11</v>
      </c>
      <c r="K36" s="61">
        <v>12</v>
      </c>
      <c r="L36" s="62">
        <v>13</v>
      </c>
    </row>
    <row r="37" spans="1:12" s="42" customFormat="1" ht="12.75">
      <c r="A37" s="81" t="s">
        <v>121</v>
      </c>
      <c r="B37" s="13"/>
      <c r="C37" s="13"/>
      <c r="D37" s="14" t="s">
        <v>122</v>
      </c>
      <c r="E37" s="43">
        <f aca="true" t="shared" si="9" ref="E37:L37">E38</f>
        <v>477600</v>
      </c>
      <c r="F37" s="43">
        <f t="shared" si="9"/>
        <v>357600</v>
      </c>
      <c r="G37" s="43">
        <f t="shared" si="9"/>
        <v>0</v>
      </c>
      <c r="H37" s="43">
        <f t="shared" si="9"/>
        <v>0</v>
      </c>
      <c r="I37" s="43">
        <f t="shared" si="9"/>
        <v>0</v>
      </c>
      <c r="J37" s="43">
        <f t="shared" si="9"/>
        <v>0</v>
      </c>
      <c r="K37" s="43">
        <f t="shared" si="9"/>
        <v>0</v>
      </c>
      <c r="L37" s="44">
        <f t="shared" si="9"/>
        <v>120000</v>
      </c>
    </row>
    <row r="38" spans="1:12" ht="15" customHeight="1">
      <c r="A38" s="374"/>
      <c r="B38" s="16" t="s">
        <v>123</v>
      </c>
      <c r="C38" s="16"/>
      <c r="D38" s="17" t="s">
        <v>124</v>
      </c>
      <c r="E38" s="9">
        <f aca="true" t="shared" si="10" ref="E38:L38">SUM(E39:E45)</f>
        <v>477600</v>
      </c>
      <c r="F38" s="9">
        <f t="shared" si="10"/>
        <v>357600</v>
      </c>
      <c r="G38" s="9">
        <f t="shared" si="10"/>
        <v>0</v>
      </c>
      <c r="H38" s="9">
        <f t="shared" si="10"/>
        <v>0</v>
      </c>
      <c r="I38" s="9">
        <f t="shared" si="10"/>
        <v>0</v>
      </c>
      <c r="J38" s="9">
        <f t="shared" si="10"/>
        <v>0</v>
      </c>
      <c r="K38" s="9">
        <f t="shared" si="10"/>
        <v>0</v>
      </c>
      <c r="L38" s="48">
        <f t="shared" si="10"/>
        <v>120000</v>
      </c>
    </row>
    <row r="39" spans="1:12" ht="12.75">
      <c r="A39" s="374"/>
      <c r="B39" s="377"/>
      <c r="C39" s="16" t="s">
        <v>255</v>
      </c>
      <c r="D39" s="17" t="s">
        <v>256</v>
      </c>
      <c r="E39" s="9">
        <v>33600</v>
      </c>
      <c r="F39" s="9">
        <v>33600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48">
        <v>0</v>
      </c>
    </row>
    <row r="40" spans="1:12" ht="12.75">
      <c r="A40" s="374"/>
      <c r="B40" s="377"/>
      <c r="C40" s="16" t="s">
        <v>306</v>
      </c>
      <c r="D40" s="17" t="s">
        <v>307</v>
      </c>
      <c r="E40" s="9">
        <v>7000</v>
      </c>
      <c r="F40" s="9">
        <v>7000</v>
      </c>
      <c r="G40" s="9"/>
      <c r="H40" s="9"/>
      <c r="I40" s="9"/>
      <c r="J40" s="9"/>
      <c r="K40" s="9"/>
      <c r="L40" s="48"/>
    </row>
    <row r="41" spans="1:12" ht="12.75">
      <c r="A41" s="374"/>
      <c r="B41" s="377"/>
      <c r="C41" s="16" t="s">
        <v>259</v>
      </c>
      <c r="D41" s="17" t="s">
        <v>260</v>
      </c>
      <c r="E41" s="9">
        <v>304000</v>
      </c>
      <c r="F41" s="9">
        <v>304000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48">
        <v>0</v>
      </c>
    </row>
    <row r="42" spans="1:12" ht="12.75">
      <c r="A42" s="374"/>
      <c r="B42" s="377"/>
      <c r="C42" s="16" t="s">
        <v>246</v>
      </c>
      <c r="D42" s="17" t="s">
        <v>247</v>
      </c>
      <c r="E42" s="9">
        <v>12000</v>
      </c>
      <c r="F42" s="9">
        <v>12000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48">
        <v>0</v>
      </c>
    </row>
    <row r="43" spans="1:12" ht="25.5">
      <c r="A43" s="374"/>
      <c r="B43" s="377"/>
      <c r="C43" s="16" t="s">
        <v>263</v>
      </c>
      <c r="D43" s="17" t="s">
        <v>264</v>
      </c>
      <c r="E43" s="9">
        <v>1000</v>
      </c>
      <c r="F43" s="9">
        <v>1000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48">
        <v>0</v>
      </c>
    </row>
    <row r="44" spans="1:12" ht="25.5">
      <c r="A44" s="374"/>
      <c r="B44" s="377"/>
      <c r="C44" s="16" t="s">
        <v>248</v>
      </c>
      <c r="D44" s="17" t="s">
        <v>249</v>
      </c>
      <c r="E44" s="9">
        <v>20000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48">
        <v>20000</v>
      </c>
    </row>
    <row r="45" spans="1:12" ht="26.25" thickBot="1">
      <c r="A45" s="375"/>
      <c r="B45" s="378"/>
      <c r="C45" s="21" t="s">
        <v>265</v>
      </c>
      <c r="D45" s="24" t="s">
        <v>266</v>
      </c>
      <c r="E45" s="10">
        <v>100000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49">
        <v>100000</v>
      </c>
    </row>
    <row r="46" spans="1:12" s="42" customFormat="1" ht="12.75">
      <c r="A46" s="66">
        <v>710</v>
      </c>
      <c r="B46" s="13"/>
      <c r="C46" s="13"/>
      <c r="D46" s="14" t="s">
        <v>135</v>
      </c>
      <c r="E46" s="43">
        <f>E47</f>
        <v>35000</v>
      </c>
      <c r="F46" s="43">
        <f>F47</f>
        <v>35000</v>
      </c>
      <c r="G46" s="43">
        <f>G47</f>
        <v>0</v>
      </c>
      <c r="H46" s="43">
        <f>H47</f>
        <v>0</v>
      </c>
      <c r="I46" s="43">
        <f>I47</f>
        <v>0</v>
      </c>
      <c r="J46" s="43">
        <f aca="true" t="shared" si="11" ref="E46:L47">J47</f>
        <v>0</v>
      </c>
      <c r="K46" s="43">
        <f t="shared" si="11"/>
        <v>0</v>
      </c>
      <c r="L46" s="44">
        <f t="shared" si="11"/>
        <v>0</v>
      </c>
    </row>
    <row r="47" spans="1:12" ht="12.75" customHeight="1">
      <c r="A47" s="374"/>
      <c r="B47" s="16" t="s">
        <v>136</v>
      </c>
      <c r="C47" s="16"/>
      <c r="D47" s="17" t="s">
        <v>137</v>
      </c>
      <c r="E47" s="9">
        <f t="shared" si="11"/>
        <v>35000</v>
      </c>
      <c r="F47" s="9">
        <f t="shared" si="11"/>
        <v>35000</v>
      </c>
      <c r="G47" s="9">
        <f t="shared" si="11"/>
        <v>0</v>
      </c>
      <c r="H47" s="9">
        <f t="shared" si="11"/>
        <v>0</v>
      </c>
      <c r="I47" s="9">
        <f t="shared" si="11"/>
        <v>0</v>
      </c>
      <c r="J47" s="9">
        <f t="shared" si="11"/>
        <v>0</v>
      </c>
      <c r="K47" s="9">
        <f t="shared" si="11"/>
        <v>0</v>
      </c>
      <c r="L47" s="48">
        <f t="shared" si="11"/>
        <v>0</v>
      </c>
    </row>
    <row r="48" spans="1:12" ht="13.5" thickBot="1">
      <c r="A48" s="375"/>
      <c r="B48" s="21"/>
      <c r="C48" s="21" t="s">
        <v>259</v>
      </c>
      <c r="D48" s="24" t="s">
        <v>260</v>
      </c>
      <c r="E48" s="10">
        <v>35000</v>
      </c>
      <c r="F48" s="10">
        <v>35000</v>
      </c>
      <c r="G48" s="10"/>
      <c r="H48" s="10"/>
      <c r="I48" s="10"/>
      <c r="J48" s="10"/>
      <c r="K48" s="10"/>
      <c r="L48" s="49"/>
    </row>
    <row r="49" spans="1:12" s="42" customFormat="1" ht="12.75">
      <c r="A49" s="66">
        <v>750</v>
      </c>
      <c r="B49" s="13"/>
      <c r="C49" s="13"/>
      <c r="D49" s="14" t="s">
        <v>141</v>
      </c>
      <c r="E49" s="43">
        <f aca="true" t="shared" si="12" ref="E49:L49">E50+E54+E62+E83+E87</f>
        <v>2356364</v>
      </c>
      <c r="F49" s="43">
        <f t="shared" si="12"/>
        <v>2356364</v>
      </c>
      <c r="G49" s="43">
        <f t="shared" si="12"/>
        <v>1258929</v>
      </c>
      <c r="H49" s="43">
        <f t="shared" si="12"/>
        <v>242797</v>
      </c>
      <c r="I49" s="43">
        <f t="shared" si="12"/>
        <v>50000</v>
      </c>
      <c r="J49" s="43">
        <f t="shared" si="12"/>
        <v>0</v>
      </c>
      <c r="K49" s="43">
        <f t="shared" si="12"/>
        <v>0</v>
      </c>
      <c r="L49" s="44">
        <f t="shared" si="12"/>
        <v>0</v>
      </c>
    </row>
    <row r="50" spans="1:12" ht="12.75">
      <c r="A50" s="399"/>
      <c r="B50" s="16" t="s">
        <v>142</v>
      </c>
      <c r="C50" s="16"/>
      <c r="D50" s="17" t="s">
        <v>143</v>
      </c>
      <c r="E50" s="9">
        <f aca="true" t="shared" si="13" ref="E50:J50">SUM(E51:E53)</f>
        <v>72886</v>
      </c>
      <c r="F50" s="9">
        <f t="shared" si="13"/>
        <v>72886</v>
      </c>
      <c r="G50" s="9">
        <f t="shared" si="13"/>
        <v>60975</v>
      </c>
      <c r="H50" s="9">
        <f t="shared" si="13"/>
        <v>11911</v>
      </c>
      <c r="I50" s="9">
        <f t="shared" si="13"/>
        <v>0</v>
      </c>
      <c r="J50" s="9">
        <f t="shared" si="13"/>
        <v>0</v>
      </c>
      <c r="K50" s="9">
        <f>SUM(K51:K53)</f>
        <v>0</v>
      </c>
      <c r="L50" s="48">
        <f>SUM(L51:L53)</f>
        <v>0</v>
      </c>
    </row>
    <row r="51" spans="1:12" ht="12.75">
      <c r="A51" s="349"/>
      <c r="B51" s="376"/>
      <c r="C51" s="16" t="s">
        <v>267</v>
      </c>
      <c r="D51" s="17" t="s">
        <v>268</v>
      </c>
      <c r="E51" s="9">
        <v>60975</v>
      </c>
      <c r="F51" s="9">
        <v>60975</v>
      </c>
      <c r="G51" s="9">
        <v>60975</v>
      </c>
      <c r="H51" s="9">
        <v>0</v>
      </c>
      <c r="I51" s="9">
        <v>0</v>
      </c>
      <c r="J51" s="9">
        <v>0</v>
      </c>
      <c r="K51" s="9">
        <v>0</v>
      </c>
      <c r="L51" s="48">
        <v>0</v>
      </c>
    </row>
    <row r="52" spans="1:12" ht="12.75">
      <c r="A52" s="349"/>
      <c r="B52" s="376"/>
      <c r="C52" s="16" t="s">
        <v>269</v>
      </c>
      <c r="D52" s="17" t="s">
        <v>270</v>
      </c>
      <c r="E52" s="9">
        <v>10704</v>
      </c>
      <c r="F52" s="9">
        <v>10704</v>
      </c>
      <c r="G52" s="9">
        <v>0</v>
      </c>
      <c r="H52" s="9">
        <v>10704</v>
      </c>
      <c r="I52" s="9">
        <v>0</v>
      </c>
      <c r="J52" s="9">
        <v>0</v>
      </c>
      <c r="K52" s="9">
        <v>0</v>
      </c>
      <c r="L52" s="48">
        <v>0</v>
      </c>
    </row>
    <row r="53" spans="1:12" ht="12.75">
      <c r="A53" s="349"/>
      <c r="B53" s="376"/>
      <c r="C53" s="16" t="s">
        <v>271</v>
      </c>
      <c r="D53" s="17" t="s">
        <v>272</v>
      </c>
      <c r="E53" s="9">
        <v>1207</v>
      </c>
      <c r="F53" s="9">
        <v>1207</v>
      </c>
      <c r="G53" s="9">
        <v>0</v>
      </c>
      <c r="H53" s="9">
        <v>1207</v>
      </c>
      <c r="I53" s="9">
        <v>0</v>
      </c>
      <c r="J53" s="9">
        <v>0</v>
      </c>
      <c r="K53" s="9">
        <v>0</v>
      </c>
      <c r="L53" s="48">
        <v>0</v>
      </c>
    </row>
    <row r="54" spans="1:12" ht="12.75">
      <c r="A54" s="349"/>
      <c r="B54" s="18">
        <v>75022</v>
      </c>
      <c r="C54" s="18"/>
      <c r="D54" s="19" t="s">
        <v>273</v>
      </c>
      <c r="E54" s="9">
        <f aca="true" t="shared" si="14" ref="E54:K54">SUM(E55:E61)</f>
        <v>106100</v>
      </c>
      <c r="F54" s="9">
        <f t="shared" si="14"/>
        <v>106100</v>
      </c>
      <c r="G54" s="9">
        <f t="shared" si="14"/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48">
        <f>SUM(L55:L61)</f>
        <v>0</v>
      </c>
    </row>
    <row r="55" spans="1:12" ht="15" customHeight="1">
      <c r="A55" s="349"/>
      <c r="B55" s="385"/>
      <c r="C55" s="16" t="s">
        <v>274</v>
      </c>
      <c r="D55" s="17" t="s">
        <v>275</v>
      </c>
      <c r="E55" s="9">
        <v>70800</v>
      </c>
      <c r="F55" s="9">
        <v>70800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48">
        <v>0</v>
      </c>
    </row>
    <row r="56" spans="1:12" ht="12.75">
      <c r="A56" s="349"/>
      <c r="B56" s="336"/>
      <c r="C56" s="16" t="s">
        <v>255</v>
      </c>
      <c r="D56" s="17" t="s">
        <v>256</v>
      </c>
      <c r="E56" s="9">
        <v>14000</v>
      </c>
      <c r="F56" s="9">
        <v>14000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48">
        <v>0</v>
      </c>
    </row>
    <row r="57" spans="1:12" ht="12.75">
      <c r="A57" s="349"/>
      <c r="B57" s="336"/>
      <c r="C57" s="16" t="s">
        <v>259</v>
      </c>
      <c r="D57" s="17" t="s">
        <v>260</v>
      </c>
      <c r="E57" s="9">
        <v>10000</v>
      </c>
      <c r="F57" s="9">
        <v>10000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48">
        <v>0</v>
      </c>
    </row>
    <row r="58" spans="1:12" ht="12.75">
      <c r="A58" s="349"/>
      <c r="B58" s="336"/>
      <c r="C58" s="16" t="s">
        <v>280</v>
      </c>
      <c r="D58" s="17" t="s">
        <v>281</v>
      </c>
      <c r="E58" s="9">
        <v>1000</v>
      </c>
      <c r="F58" s="9">
        <v>1000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48">
        <v>0</v>
      </c>
    </row>
    <row r="59" spans="1:12" ht="12.75">
      <c r="A59" s="349"/>
      <c r="B59" s="336"/>
      <c r="C59" s="16" t="s">
        <v>276</v>
      </c>
      <c r="D59" s="17" t="s">
        <v>277</v>
      </c>
      <c r="E59" s="9">
        <v>8000</v>
      </c>
      <c r="F59" s="9">
        <v>8000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48">
        <v>0</v>
      </c>
    </row>
    <row r="60" spans="1:12" ht="12.75">
      <c r="A60" s="349"/>
      <c r="B60" s="336"/>
      <c r="C60" s="16" t="s">
        <v>246</v>
      </c>
      <c r="D60" s="17" t="s">
        <v>247</v>
      </c>
      <c r="E60" s="9">
        <v>300</v>
      </c>
      <c r="F60" s="9">
        <v>300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48">
        <v>0</v>
      </c>
    </row>
    <row r="61" spans="1:12" ht="38.25">
      <c r="A61" s="349"/>
      <c r="B61" s="386"/>
      <c r="C61" s="16" t="s">
        <v>335</v>
      </c>
      <c r="D61" s="17" t="s">
        <v>336</v>
      </c>
      <c r="E61" s="9">
        <v>2000</v>
      </c>
      <c r="F61" s="9">
        <v>2000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48">
        <v>0</v>
      </c>
    </row>
    <row r="62" spans="1:12" ht="12.75">
      <c r="A62" s="349"/>
      <c r="B62" s="16" t="s">
        <v>148</v>
      </c>
      <c r="C62" s="16"/>
      <c r="D62" s="17" t="s">
        <v>149</v>
      </c>
      <c r="E62" s="9">
        <f>SUM(E63+E64+E65+E66+E67+E68+E69+E70+E71+E72+E73+E76+E77+E78+E79+E80+E81+E82)</f>
        <v>1878473</v>
      </c>
      <c r="F62" s="9">
        <f aca="true" t="shared" si="15" ref="F62:L62">SUM(F63+F64+F65+F66+F67+F68+F69+F70+F71+F72+F73+F76+F77+F78+F79+F80+F81+F82)</f>
        <v>1878473</v>
      </c>
      <c r="G62" s="9">
        <f t="shared" si="15"/>
        <v>1180954</v>
      </c>
      <c r="H62" s="9">
        <f t="shared" si="15"/>
        <v>230886</v>
      </c>
      <c r="I62" s="9">
        <f t="shared" si="15"/>
        <v>0</v>
      </c>
      <c r="J62" s="9">
        <f t="shared" si="15"/>
        <v>0</v>
      </c>
      <c r="K62" s="9">
        <f t="shared" si="15"/>
        <v>0</v>
      </c>
      <c r="L62" s="36">
        <f t="shared" si="15"/>
        <v>0</v>
      </c>
    </row>
    <row r="63" spans="1:12" ht="17.25" customHeight="1">
      <c r="A63" s="349"/>
      <c r="B63" s="387"/>
      <c r="C63" s="16" t="s">
        <v>267</v>
      </c>
      <c r="D63" s="17" t="s">
        <v>268</v>
      </c>
      <c r="E63" s="9">
        <v>1094862</v>
      </c>
      <c r="F63" s="9">
        <v>1094862</v>
      </c>
      <c r="G63" s="9">
        <v>1094862</v>
      </c>
      <c r="H63" s="9">
        <v>0</v>
      </c>
      <c r="I63" s="9">
        <v>0</v>
      </c>
      <c r="J63" s="9">
        <v>0</v>
      </c>
      <c r="K63" s="9">
        <v>0</v>
      </c>
      <c r="L63" s="48">
        <v>0</v>
      </c>
    </row>
    <row r="64" spans="1:12" ht="12.75">
      <c r="A64" s="349"/>
      <c r="B64" s="347"/>
      <c r="C64" s="16" t="s">
        <v>278</v>
      </c>
      <c r="D64" s="17" t="s">
        <v>279</v>
      </c>
      <c r="E64" s="9">
        <v>86092</v>
      </c>
      <c r="F64" s="9">
        <v>86092</v>
      </c>
      <c r="G64" s="9">
        <v>86092</v>
      </c>
      <c r="H64" s="9">
        <v>0</v>
      </c>
      <c r="I64" s="9">
        <v>0</v>
      </c>
      <c r="J64" s="9">
        <v>0</v>
      </c>
      <c r="K64" s="9">
        <v>0</v>
      </c>
      <c r="L64" s="48">
        <v>0</v>
      </c>
    </row>
    <row r="65" spans="1:12" ht="12.75">
      <c r="A65" s="349"/>
      <c r="B65" s="347"/>
      <c r="C65" s="16" t="s">
        <v>269</v>
      </c>
      <c r="D65" s="17" t="s">
        <v>270</v>
      </c>
      <c r="E65" s="9">
        <v>201666</v>
      </c>
      <c r="F65" s="9">
        <v>201666</v>
      </c>
      <c r="G65" s="9">
        <v>0</v>
      </c>
      <c r="H65" s="9">
        <v>201666</v>
      </c>
      <c r="I65" s="9">
        <v>0</v>
      </c>
      <c r="J65" s="9">
        <v>0</v>
      </c>
      <c r="K65" s="9">
        <v>0</v>
      </c>
      <c r="L65" s="48">
        <v>0</v>
      </c>
    </row>
    <row r="66" spans="1:12" ht="12.75">
      <c r="A66" s="349"/>
      <c r="B66" s="347"/>
      <c r="C66" s="16" t="s">
        <v>271</v>
      </c>
      <c r="D66" s="17" t="s">
        <v>272</v>
      </c>
      <c r="E66" s="9">
        <v>29220</v>
      </c>
      <c r="F66" s="9">
        <v>29220</v>
      </c>
      <c r="G66" s="9">
        <v>0</v>
      </c>
      <c r="H66" s="9">
        <v>29220</v>
      </c>
      <c r="I66" s="9">
        <v>0</v>
      </c>
      <c r="J66" s="9">
        <v>0</v>
      </c>
      <c r="K66" s="9">
        <v>0</v>
      </c>
      <c r="L66" s="48">
        <v>0</v>
      </c>
    </row>
    <row r="67" spans="1:12" ht="25.5">
      <c r="A67" s="349"/>
      <c r="B67" s="347"/>
      <c r="C67" s="16" t="s">
        <v>345</v>
      </c>
      <c r="D67" s="17" t="s">
        <v>346</v>
      </c>
      <c r="E67" s="9">
        <v>8000</v>
      </c>
      <c r="F67" s="9">
        <v>8000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48">
        <v>0</v>
      </c>
    </row>
    <row r="68" spans="1:12" ht="12.75">
      <c r="A68" s="349"/>
      <c r="B68" s="347"/>
      <c r="C68" s="16" t="s">
        <v>255</v>
      </c>
      <c r="D68" s="17" t="s">
        <v>256</v>
      </c>
      <c r="E68" s="9">
        <v>106000</v>
      </c>
      <c r="F68" s="9">
        <v>106000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48">
        <v>0</v>
      </c>
    </row>
    <row r="69" spans="1:12" ht="12.75">
      <c r="A69" s="349"/>
      <c r="B69" s="347"/>
      <c r="C69" s="16" t="s">
        <v>257</v>
      </c>
      <c r="D69" s="17" t="s">
        <v>258</v>
      </c>
      <c r="E69" s="9">
        <v>41000</v>
      </c>
      <c r="F69" s="9">
        <v>41000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48">
        <v>0</v>
      </c>
    </row>
    <row r="70" spans="1:12" ht="12.75">
      <c r="A70" s="349"/>
      <c r="B70" s="347"/>
      <c r="C70" s="16" t="s">
        <v>259</v>
      </c>
      <c r="D70" s="17" t="s">
        <v>260</v>
      </c>
      <c r="E70" s="9">
        <v>124280</v>
      </c>
      <c r="F70" s="9">
        <v>124280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48">
        <v>0</v>
      </c>
    </row>
    <row r="71" spans="1:12" ht="38.25">
      <c r="A71" s="349"/>
      <c r="B71" s="347"/>
      <c r="C71" s="16" t="s">
        <v>337</v>
      </c>
      <c r="D71" s="17" t="s">
        <v>341</v>
      </c>
      <c r="E71" s="9">
        <v>23000</v>
      </c>
      <c r="F71" s="9">
        <v>23000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48">
        <v>0</v>
      </c>
    </row>
    <row r="72" spans="1:12" ht="25.5" customHeight="1">
      <c r="A72" s="349"/>
      <c r="B72" s="347"/>
      <c r="C72" s="16" t="s">
        <v>338</v>
      </c>
      <c r="D72" s="17" t="s">
        <v>342</v>
      </c>
      <c r="E72" s="9">
        <v>40000</v>
      </c>
      <c r="F72" s="9">
        <v>40000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48">
        <v>0</v>
      </c>
    </row>
    <row r="73" spans="1:12" ht="15.75" customHeight="1" thickBot="1">
      <c r="A73" s="350"/>
      <c r="B73" s="388"/>
      <c r="C73" s="21" t="s">
        <v>358</v>
      </c>
      <c r="D73" s="24" t="s">
        <v>360</v>
      </c>
      <c r="E73" s="58">
        <v>2000</v>
      </c>
      <c r="F73" s="58">
        <v>2000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9">
        <v>0</v>
      </c>
    </row>
    <row r="74" spans="1:12" ht="71.25" customHeight="1" thickBot="1">
      <c r="A74" s="1"/>
      <c r="B74" s="1"/>
      <c r="C74" s="55"/>
      <c r="D74" s="56"/>
      <c r="E74" s="57"/>
      <c r="F74" s="57"/>
      <c r="G74" s="57"/>
      <c r="H74" s="57"/>
      <c r="I74" s="57"/>
      <c r="J74" s="57"/>
      <c r="K74" s="57"/>
      <c r="L74" s="57"/>
    </row>
    <row r="75" spans="1:12" ht="8.25" customHeight="1" thickBot="1">
      <c r="A75" s="60">
        <v>1</v>
      </c>
      <c r="B75" s="61">
        <v>2</v>
      </c>
      <c r="C75" s="61" t="s">
        <v>357</v>
      </c>
      <c r="D75" s="61">
        <v>4</v>
      </c>
      <c r="E75" s="61">
        <v>6</v>
      </c>
      <c r="F75" s="61">
        <v>7</v>
      </c>
      <c r="G75" s="61">
        <v>8</v>
      </c>
      <c r="H75" s="61">
        <v>9</v>
      </c>
      <c r="I75" s="61">
        <v>10</v>
      </c>
      <c r="J75" s="61">
        <v>11</v>
      </c>
      <c r="K75" s="61">
        <v>12</v>
      </c>
      <c r="L75" s="62">
        <v>13</v>
      </c>
    </row>
    <row r="76" spans="1:12" ht="28.5" customHeight="1">
      <c r="A76" s="401"/>
      <c r="B76" s="390"/>
      <c r="C76" s="45" t="s">
        <v>359</v>
      </c>
      <c r="D76" s="67" t="s">
        <v>361</v>
      </c>
      <c r="E76" s="9">
        <v>3000</v>
      </c>
      <c r="F76" s="9">
        <v>3000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48">
        <v>0</v>
      </c>
    </row>
    <row r="77" spans="1:12" ht="12.75">
      <c r="A77" s="349"/>
      <c r="B77" s="347"/>
      <c r="C77" s="16" t="s">
        <v>280</v>
      </c>
      <c r="D77" s="17" t="s">
        <v>281</v>
      </c>
      <c r="E77" s="9">
        <v>27300</v>
      </c>
      <c r="F77" s="9">
        <v>27300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48">
        <v>0</v>
      </c>
    </row>
    <row r="78" spans="1:12" ht="12.75">
      <c r="A78" s="349"/>
      <c r="B78" s="347"/>
      <c r="C78" s="16" t="s">
        <v>276</v>
      </c>
      <c r="D78" s="17" t="s">
        <v>277</v>
      </c>
      <c r="E78" s="9">
        <v>6000</v>
      </c>
      <c r="F78" s="9">
        <v>6000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48">
        <v>0</v>
      </c>
    </row>
    <row r="79" spans="1:12" ht="24">
      <c r="A79" s="349"/>
      <c r="B79" s="347"/>
      <c r="C79" s="16" t="s">
        <v>282</v>
      </c>
      <c r="D79" s="27" t="s">
        <v>283</v>
      </c>
      <c r="E79" s="32">
        <v>20253</v>
      </c>
      <c r="F79" s="32">
        <v>20253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6">
        <v>0</v>
      </c>
    </row>
    <row r="80" spans="1:12" ht="24">
      <c r="A80" s="349"/>
      <c r="B80" s="347"/>
      <c r="C80" s="16" t="s">
        <v>339</v>
      </c>
      <c r="D80" s="27" t="s">
        <v>343</v>
      </c>
      <c r="E80" s="9">
        <v>20800</v>
      </c>
      <c r="F80" s="9">
        <v>20800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48">
        <v>0</v>
      </c>
    </row>
    <row r="81" spans="1:12" ht="38.25">
      <c r="A81" s="349"/>
      <c r="B81" s="347"/>
      <c r="C81" s="16" t="s">
        <v>335</v>
      </c>
      <c r="D81" s="17" t="s">
        <v>336</v>
      </c>
      <c r="E81" s="9">
        <v>10000</v>
      </c>
      <c r="F81" s="9">
        <v>10000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48">
        <v>0</v>
      </c>
    </row>
    <row r="82" spans="1:12" ht="24">
      <c r="A82" s="349"/>
      <c r="B82" s="347"/>
      <c r="C82" s="16" t="s">
        <v>340</v>
      </c>
      <c r="D82" s="27" t="s">
        <v>344</v>
      </c>
      <c r="E82" s="9">
        <v>35000</v>
      </c>
      <c r="F82" s="9">
        <v>35000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48">
        <v>0</v>
      </c>
    </row>
    <row r="83" spans="1:12" ht="25.5">
      <c r="A83" s="349"/>
      <c r="B83" s="15">
        <v>75075</v>
      </c>
      <c r="C83" s="16"/>
      <c r="D83" s="17" t="s">
        <v>285</v>
      </c>
      <c r="E83" s="9">
        <f aca="true" t="shared" si="16" ref="E83:K83">SUM(E84:E86)</f>
        <v>130000</v>
      </c>
      <c r="F83" s="9">
        <f t="shared" si="16"/>
        <v>130000</v>
      </c>
      <c r="G83" s="9">
        <f t="shared" si="16"/>
        <v>15000</v>
      </c>
      <c r="H83" s="9">
        <f t="shared" si="16"/>
        <v>0</v>
      </c>
      <c r="I83" s="9">
        <f t="shared" si="16"/>
        <v>0</v>
      </c>
      <c r="J83" s="9">
        <f t="shared" si="16"/>
        <v>0</v>
      </c>
      <c r="K83" s="9">
        <f t="shared" si="16"/>
        <v>0</v>
      </c>
      <c r="L83" s="36">
        <f>SUM(L84:L86)</f>
        <v>0</v>
      </c>
    </row>
    <row r="84" spans="1:12" ht="12.75">
      <c r="A84" s="349"/>
      <c r="B84" s="387"/>
      <c r="C84" s="16" t="s">
        <v>261</v>
      </c>
      <c r="D84" s="17" t="s">
        <v>262</v>
      </c>
      <c r="E84" s="9">
        <v>15000</v>
      </c>
      <c r="F84" s="9">
        <v>15000</v>
      </c>
      <c r="G84" s="9">
        <v>15000</v>
      </c>
      <c r="H84" s="9"/>
      <c r="I84" s="9"/>
      <c r="J84" s="9"/>
      <c r="K84" s="9"/>
      <c r="L84" s="48"/>
    </row>
    <row r="85" spans="1:12" ht="12.75">
      <c r="A85" s="349"/>
      <c r="B85" s="347"/>
      <c r="C85" s="16" t="s">
        <v>255</v>
      </c>
      <c r="D85" s="17" t="s">
        <v>256</v>
      </c>
      <c r="E85" s="9">
        <v>65000</v>
      </c>
      <c r="F85" s="9">
        <v>65000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48">
        <v>0</v>
      </c>
    </row>
    <row r="86" spans="1:12" ht="12.75">
      <c r="A86" s="349"/>
      <c r="B86" s="386"/>
      <c r="C86" s="16" t="s">
        <v>259</v>
      </c>
      <c r="D86" s="17" t="s">
        <v>260</v>
      </c>
      <c r="E86" s="9">
        <v>50000</v>
      </c>
      <c r="F86" s="9">
        <v>50000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48">
        <v>0</v>
      </c>
    </row>
    <row r="87" spans="1:12" ht="12.75">
      <c r="A87" s="349"/>
      <c r="B87" s="15">
        <v>75095</v>
      </c>
      <c r="C87" s="16"/>
      <c r="D87" s="17" t="s">
        <v>104</v>
      </c>
      <c r="E87" s="9">
        <f aca="true" t="shared" si="17" ref="E87:K87">SUM(E88:E93)</f>
        <v>168905</v>
      </c>
      <c r="F87" s="9">
        <f t="shared" si="17"/>
        <v>168905</v>
      </c>
      <c r="G87" s="9">
        <f t="shared" si="17"/>
        <v>2000</v>
      </c>
      <c r="H87" s="9">
        <f t="shared" si="17"/>
        <v>0</v>
      </c>
      <c r="I87" s="9">
        <f t="shared" si="17"/>
        <v>50000</v>
      </c>
      <c r="J87" s="9">
        <f t="shared" si="17"/>
        <v>0</v>
      </c>
      <c r="K87" s="9">
        <f t="shared" si="17"/>
        <v>0</v>
      </c>
      <c r="L87" s="48">
        <f>SUM(L88:L93)</f>
        <v>0</v>
      </c>
    </row>
    <row r="88" spans="1:12" ht="36">
      <c r="A88" s="349"/>
      <c r="B88" s="377"/>
      <c r="C88" s="16" t="s">
        <v>117</v>
      </c>
      <c r="D88" s="27" t="s">
        <v>286</v>
      </c>
      <c r="E88" s="9">
        <v>50000</v>
      </c>
      <c r="F88" s="9">
        <v>50000</v>
      </c>
      <c r="G88" s="9">
        <v>0</v>
      </c>
      <c r="H88" s="9">
        <v>0</v>
      </c>
      <c r="I88" s="9">
        <v>50000</v>
      </c>
      <c r="J88" s="9">
        <v>0</v>
      </c>
      <c r="K88" s="9">
        <v>0</v>
      </c>
      <c r="L88" s="48">
        <v>0</v>
      </c>
    </row>
    <row r="89" spans="1:12" ht="12.75">
      <c r="A89" s="349"/>
      <c r="B89" s="377"/>
      <c r="C89" s="18">
        <v>4170</v>
      </c>
      <c r="D89" s="19" t="s">
        <v>262</v>
      </c>
      <c r="E89" s="9">
        <v>2000</v>
      </c>
      <c r="F89" s="9">
        <v>2000</v>
      </c>
      <c r="G89" s="9">
        <v>2000</v>
      </c>
      <c r="H89" s="9">
        <v>0</v>
      </c>
      <c r="I89" s="9">
        <v>0</v>
      </c>
      <c r="J89" s="9">
        <v>0</v>
      </c>
      <c r="K89" s="9">
        <v>0</v>
      </c>
      <c r="L89" s="48">
        <v>0</v>
      </c>
    </row>
    <row r="90" spans="1:12" ht="12.75">
      <c r="A90" s="349"/>
      <c r="B90" s="377"/>
      <c r="C90" s="16" t="s">
        <v>255</v>
      </c>
      <c r="D90" s="17" t="s">
        <v>256</v>
      </c>
      <c r="E90" s="9">
        <v>55132</v>
      </c>
      <c r="F90" s="9">
        <v>55132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48">
        <v>0</v>
      </c>
    </row>
    <row r="91" spans="1:12" ht="12.75">
      <c r="A91" s="349"/>
      <c r="B91" s="377"/>
      <c r="C91" s="16" t="s">
        <v>257</v>
      </c>
      <c r="D91" s="17" t="s">
        <v>258</v>
      </c>
      <c r="E91" s="9">
        <v>7534</v>
      </c>
      <c r="F91" s="9">
        <v>7534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48">
        <v>0</v>
      </c>
    </row>
    <row r="92" spans="1:12" ht="12.75">
      <c r="A92" s="349"/>
      <c r="B92" s="387"/>
      <c r="C92" s="26" t="s">
        <v>306</v>
      </c>
      <c r="D92" s="17" t="s">
        <v>307</v>
      </c>
      <c r="E92" s="10">
        <v>15000</v>
      </c>
      <c r="F92" s="10">
        <v>15000</v>
      </c>
      <c r="G92" s="10"/>
      <c r="H92" s="10"/>
      <c r="I92" s="10"/>
      <c r="J92" s="10"/>
      <c r="K92" s="10"/>
      <c r="L92" s="49"/>
    </row>
    <row r="93" spans="1:12" ht="13.5" thickBot="1">
      <c r="A93" s="350"/>
      <c r="B93" s="378"/>
      <c r="C93" s="21" t="s">
        <v>259</v>
      </c>
      <c r="D93" s="24" t="s">
        <v>260</v>
      </c>
      <c r="E93" s="58">
        <v>39239</v>
      </c>
      <c r="F93" s="58">
        <v>39239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9">
        <v>0</v>
      </c>
    </row>
    <row r="94" spans="1:12" s="42" customFormat="1" ht="48">
      <c r="A94" s="81" t="s">
        <v>153</v>
      </c>
      <c r="B94" s="13"/>
      <c r="C94" s="13"/>
      <c r="D94" s="28" t="s">
        <v>287</v>
      </c>
      <c r="E94" s="43">
        <f>SUM(E95)</f>
        <v>900</v>
      </c>
      <c r="F94" s="43">
        <f aca="true" t="shared" si="18" ref="F94:L94">SUM(F95)</f>
        <v>900</v>
      </c>
      <c r="G94" s="43">
        <f t="shared" si="18"/>
        <v>0</v>
      </c>
      <c r="H94" s="43">
        <f t="shared" si="18"/>
        <v>0</v>
      </c>
      <c r="I94" s="43">
        <f t="shared" si="18"/>
        <v>0</v>
      </c>
      <c r="J94" s="43">
        <f t="shared" si="18"/>
        <v>0</v>
      </c>
      <c r="K94" s="43">
        <f t="shared" si="18"/>
        <v>0</v>
      </c>
      <c r="L94" s="44">
        <f t="shared" si="18"/>
        <v>0</v>
      </c>
    </row>
    <row r="95" spans="1:12" ht="24">
      <c r="A95" s="373"/>
      <c r="B95" s="16" t="s">
        <v>155</v>
      </c>
      <c r="C95" s="16"/>
      <c r="D95" s="27" t="s">
        <v>156</v>
      </c>
      <c r="E95" s="9">
        <f aca="true" t="shared" si="19" ref="E95:J95">E96</f>
        <v>900</v>
      </c>
      <c r="F95" s="9">
        <f t="shared" si="19"/>
        <v>900</v>
      </c>
      <c r="G95" s="9">
        <f t="shared" si="19"/>
        <v>0</v>
      </c>
      <c r="H95" s="9">
        <f t="shared" si="19"/>
        <v>0</v>
      </c>
      <c r="I95" s="9">
        <f t="shared" si="19"/>
        <v>0</v>
      </c>
      <c r="J95" s="9">
        <f t="shared" si="19"/>
        <v>0</v>
      </c>
      <c r="K95" s="9">
        <f>K96</f>
        <v>0</v>
      </c>
      <c r="L95" s="48">
        <f>L96</f>
        <v>0</v>
      </c>
    </row>
    <row r="96" spans="1:12" ht="13.5" thickBot="1">
      <c r="A96" s="373"/>
      <c r="B96" s="16"/>
      <c r="C96" s="16" t="s">
        <v>259</v>
      </c>
      <c r="D96" s="17" t="s">
        <v>260</v>
      </c>
      <c r="E96" s="9">
        <v>900</v>
      </c>
      <c r="F96" s="9">
        <v>900</v>
      </c>
      <c r="G96" s="9"/>
      <c r="H96" s="9"/>
      <c r="I96" s="9"/>
      <c r="J96" s="9"/>
      <c r="K96" s="9"/>
      <c r="L96" s="48"/>
    </row>
    <row r="97" spans="1:12" s="42" customFormat="1" ht="18" customHeight="1">
      <c r="A97" s="81" t="s">
        <v>363</v>
      </c>
      <c r="B97" s="13"/>
      <c r="C97" s="13"/>
      <c r="D97" s="14" t="s">
        <v>488</v>
      </c>
      <c r="E97" s="43">
        <f aca="true" t="shared" si="20" ref="E97:K98">E98</f>
        <v>1000</v>
      </c>
      <c r="F97" s="43">
        <f t="shared" si="20"/>
        <v>1000</v>
      </c>
      <c r="G97" s="43">
        <f t="shared" si="20"/>
        <v>0</v>
      </c>
      <c r="H97" s="43">
        <f t="shared" si="20"/>
        <v>0</v>
      </c>
      <c r="I97" s="43">
        <f t="shared" si="20"/>
        <v>0</v>
      </c>
      <c r="J97" s="43">
        <f t="shared" si="20"/>
        <v>0</v>
      </c>
      <c r="K97" s="43">
        <f t="shared" si="20"/>
        <v>0</v>
      </c>
      <c r="L97" s="44">
        <f>L98</f>
        <v>0</v>
      </c>
    </row>
    <row r="98" spans="1:12" ht="16.5" customHeight="1">
      <c r="A98" s="400"/>
      <c r="B98" s="16" t="s">
        <v>364</v>
      </c>
      <c r="C98" s="16"/>
      <c r="D98" s="17" t="s">
        <v>487</v>
      </c>
      <c r="E98" s="32">
        <f t="shared" si="20"/>
        <v>1000</v>
      </c>
      <c r="F98" s="32">
        <f t="shared" si="20"/>
        <v>1000</v>
      </c>
      <c r="G98" s="32">
        <f t="shared" si="20"/>
        <v>0</v>
      </c>
      <c r="H98" s="32">
        <f t="shared" si="20"/>
        <v>0</v>
      </c>
      <c r="I98" s="32">
        <f t="shared" si="20"/>
        <v>0</v>
      </c>
      <c r="J98" s="32">
        <f t="shared" si="20"/>
        <v>0</v>
      </c>
      <c r="K98" s="32">
        <f t="shared" si="20"/>
        <v>0</v>
      </c>
      <c r="L98" s="36">
        <f>L99</f>
        <v>0</v>
      </c>
    </row>
    <row r="99" spans="1:12" ht="18.75" customHeight="1" thickBot="1">
      <c r="A99" s="350"/>
      <c r="B99" s="21"/>
      <c r="C99" s="21" t="s">
        <v>255</v>
      </c>
      <c r="D99" s="24" t="s">
        <v>256</v>
      </c>
      <c r="E99" s="38">
        <v>1000</v>
      </c>
      <c r="F99" s="38">
        <v>1000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9">
        <v>0</v>
      </c>
    </row>
    <row r="100" spans="1:12" s="42" customFormat="1" ht="25.5">
      <c r="A100" s="66">
        <v>754</v>
      </c>
      <c r="B100" s="13"/>
      <c r="C100" s="13"/>
      <c r="D100" s="14" t="s">
        <v>158</v>
      </c>
      <c r="E100" s="43">
        <f>SUM(E101+E117)</f>
        <v>233247</v>
      </c>
      <c r="F100" s="43">
        <f aca="true" t="shared" si="21" ref="F100:L100">F101+F117</f>
        <v>123247</v>
      </c>
      <c r="G100" s="43">
        <f t="shared" si="21"/>
        <v>16200</v>
      </c>
      <c r="H100" s="43">
        <f t="shared" si="21"/>
        <v>2800</v>
      </c>
      <c r="I100" s="43">
        <f t="shared" si="21"/>
        <v>0</v>
      </c>
      <c r="J100" s="43">
        <f t="shared" si="21"/>
        <v>0</v>
      </c>
      <c r="K100" s="43">
        <f t="shared" si="21"/>
        <v>0</v>
      </c>
      <c r="L100" s="44">
        <f t="shared" si="21"/>
        <v>110000</v>
      </c>
    </row>
    <row r="101" spans="1:12" ht="12.75">
      <c r="A101" s="310"/>
      <c r="B101" s="16" t="s">
        <v>288</v>
      </c>
      <c r="C101" s="16"/>
      <c r="D101" s="17" t="s">
        <v>289</v>
      </c>
      <c r="E101" s="9">
        <f>SUM(E102+E103+E104+E105+E106+E107+E108+E109+E110+E113+E114+E115+E116)</f>
        <v>231747</v>
      </c>
      <c r="F101" s="9">
        <f aca="true" t="shared" si="22" ref="F101:L101">SUM(F102+F103+F104+F105+F106+F107+F108+F109+F110+F113+F114+F115+F116)</f>
        <v>121747</v>
      </c>
      <c r="G101" s="9">
        <f t="shared" si="22"/>
        <v>16200</v>
      </c>
      <c r="H101" s="9">
        <f t="shared" si="22"/>
        <v>2800</v>
      </c>
      <c r="I101" s="9">
        <f t="shared" si="22"/>
        <v>0</v>
      </c>
      <c r="J101" s="9">
        <f t="shared" si="22"/>
        <v>0</v>
      </c>
      <c r="K101" s="9">
        <f t="shared" si="22"/>
        <v>0</v>
      </c>
      <c r="L101" s="36">
        <f t="shared" si="22"/>
        <v>110000</v>
      </c>
    </row>
    <row r="102" spans="1:12" ht="15" customHeight="1">
      <c r="A102" s="307"/>
      <c r="B102" s="26"/>
      <c r="C102" s="26" t="s">
        <v>274</v>
      </c>
      <c r="D102" s="33" t="s">
        <v>275</v>
      </c>
      <c r="E102" s="10">
        <v>18000</v>
      </c>
      <c r="F102" s="10">
        <v>18000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49">
        <v>0</v>
      </c>
    </row>
    <row r="103" spans="1:12" ht="12.75">
      <c r="A103" s="307"/>
      <c r="B103" s="305"/>
      <c r="C103" s="16" t="s">
        <v>269</v>
      </c>
      <c r="D103" s="17" t="s">
        <v>270</v>
      </c>
      <c r="E103" s="32">
        <v>2700</v>
      </c>
      <c r="F103" s="32">
        <v>2700</v>
      </c>
      <c r="G103" s="32">
        <v>0</v>
      </c>
      <c r="H103" s="32">
        <v>2700</v>
      </c>
      <c r="I103" s="32">
        <v>0</v>
      </c>
      <c r="J103" s="32">
        <v>0</v>
      </c>
      <c r="K103" s="32">
        <v>0</v>
      </c>
      <c r="L103" s="36">
        <v>0</v>
      </c>
    </row>
    <row r="104" spans="1:12" ht="12.75">
      <c r="A104" s="307"/>
      <c r="B104" s="305"/>
      <c r="C104" s="16" t="s">
        <v>271</v>
      </c>
      <c r="D104" s="17" t="s">
        <v>272</v>
      </c>
      <c r="E104" s="32">
        <v>100</v>
      </c>
      <c r="F104" s="32">
        <v>100</v>
      </c>
      <c r="G104" s="32">
        <v>0</v>
      </c>
      <c r="H104" s="32">
        <v>100</v>
      </c>
      <c r="I104" s="32">
        <v>0</v>
      </c>
      <c r="J104" s="32">
        <v>0</v>
      </c>
      <c r="K104" s="32">
        <v>0</v>
      </c>
      <c r="L104" s="36">
        <v>0</v>
      </c>
    </row>
    <row r="105" spans="1:12" ht="12.75">
      <c r="A105" s="307"/>
      <c r="B105" s="305"/>
      <c r="C105" s="16" t="s">
        <v>261</v>
      </c>
      <c r="D105" s="17" t="s">
        <v>262</v>
      </c>
      <c r="E105" s="32">
        <v>16200</v>
      </c>
      <c r="F105" s="32">
        <v>16200</v>
      </c>
      <c r="G105" s="32">
        <v>16200</v>
      </c>
      <c r="H105" s="32">
        <v>0</v>
      </c>
      <c r="I105" s="32">
        <v>0</v>
      </c>
      <c r="J105" s="32">
        <v>0</v>
      </c>
      <c r="K105" s="32">
        <v>0</v>
      </c>
      <c r="L105" s="36">
        <v>0</v>
      </c>
    </row>
    <row r="106" spans="1:12" ht="12.75">
      <c r="A106" s="307"/>
      <c r="B106" s="305"/>
      <c r="C106" s="16" t="s">
        <v>255</v>
      </c>
      <c r="D106" s="17" t="s">
        <v>256</v>
      </c>
      <c r="E106" s="32">
        <v>52640</v>
      </c>
      <c r="F106" s="32">
        <v>52640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6">
        <v>0</v>
      </c>
    </row>
    <row r="107" spans="1:12" ht="12.75">
      <c r="A107" s="307"/>
      <c r="B107" s="305"/>
      <c r="C107" s="16" t="s">
        <v>257</v>
      </c>
      <c r="D107" s="17" t="s">
        <v>258</v>
      </c>
      <c r="E107" s="32">
        <v>18000</v>
      </c>
      <c r="F107" s="32">
        <v>18000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6">
        <v>0</v>
      </c>
    </row>
    <row r="108" spans="1:12" ht="12.75">
      <c r="A108" s="307"/>
      <c r="B108" s="305"/>
      <c r="C108" s="16" t="s">
        <v>259</v>
      </c>
      <c r="D108" s="17" t="s">
        <v>260</v>
      </c>
      <c r="E108" s="32">
        <v>3000</v>
      </c>
      <c r="F108" s="32">
        <v>3000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6">
        <v>0</v>
      </c>
    </row>
    <row r="109" spans="1:12" ht="24">
      <c r="A109" s="307"/>
      <c r="B109" s="305"/>
      <c r="C109" s="16" t="s">
        <v>338</v>
      </c>
      <c r="D109" s="27" t="s">
        <v>342</v>
      </c>
      <c r="E109" s="32">
        <v>2607</v>
      </c>
      <c r="F109" s="32">
        <v>2607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6">
        <v>0</v>
      </c>
    </row>
    <row r="110" spans="1:12" ht="13.5" thickBot="1">
      <c r="A110" s="307"/>
      <c r="B110" s="305"/>
      <c r="C110" s="26" t="s">
        <v>280</v>
      </c>
      <c r="D110" s="33" t="s">
        <v>281</v>
      </c>
      <c r="E110" s="34">
        <v>500</v>
      </c>
      <c r="F110" s="34">
        <v>500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7">
        <v>0</v>
      </c>
    </row>
    <row r="111" spans="1:12" ht="29.25" customHeight="1" thickBot="1">
      <c r="A111" s="318"/>
      <c r="B111" s="318"/>
      <c r="C111" s="319"/>
      <c r="D111" s="320"/>
      <c r="E111" s="321"/>
      <c r="F111" s="321"/>
      <c r="G111" s="321"/>
      <c r="H111" s="321"/>
      <c r="I111" s="321"/>
      <c r="J111" s="321"/>
      <c r="K111" s="321"/>
      <c r="L111" s="321"/>
    </row>
    <row r="112" spans="1:12" ht="7.5" customHeight="1" thickBot="1">
      <c r="A112" s="60">
        <v>1</v>
      </c>
      <c r="B112" s="61">
        <v>2</v>
      </c>
      <c r="C112" s="61" t="s">
        <v>357</v>
      </c>
      <c r="D112" s="61">
        <v>4</v>
      </c>
      <c r="E112" s="61">
        <v>6</v>
      </c>
      <c r="F112" s="61">
        <v>7</v>
      </c>
      <c r="G112" s="61">
        <v>8</v>
      </c>
      <c r="H112" s="61">
        <v>9</v>
      </c>
      <c r="I112" s="61">
        <v>10</v>
      </c>
      <c r="J112" s="61">
        <v>11</v>
      </c>
      <c r="K112" s="61">
        <v>12</v>
      </c>
      <c r="L112" s="62">
        <v>13</v>
      </c>
    </row>
    <row r="113" spans="1:12" ht="12.75">
      <c r="A113" s="307"/>
      <c r="B113" s="305"/>
      <c r="C113" s="16" t="s">
        <v>246</v>
      </c>
      <c r="D113" s="17" t="s">
        <v>247</v>
      </c>
      <c r="E113" s="32">
        <v>4000</v>
      </c>
      <c r="F113" s="32">
        <v>4000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6">
        <v>0</v>
      </c>
    </row>
    <row r="114" spans="1:12" ht="24">
      <c r="A114" s="307"/>
      <c r="B114" s="305"/>
      <c r="C114" s="16" t="s">
        <v>339</v>
      </c>
      <c r="D114" s="27" t="s">
        <v>343</v>
      </c>
      <c r="E114" s="32">
        <v>4000</v>
      </c>
      <c r="F114" s="32">
        <v>4000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6">
        <v>0</v>
      </c>
    </row>
    <row r="115" spans="1:12" ht="25.5">
      <c r="A115" s="307"/>
      <c r="B115" s="305"/>
      <c r="C115" s="16" t="s">
        <v>248</v>
      </c>
      <c r="D115" s="17" t="s">
        <v>284</v>
      </c>
      <c r="E115" s="32">
        <v>60000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6">
        <v>60000</v>
      </c>
    </row>
    <row r="116" spans="1:12" ht="25.5">
      <c r="A116" s="307"/>
      <c r="B116" s="301"/>
      <c r="C116" s="16" t="s">
        <v>265</v>
      </c>
      <c r="D116" s="17" t="s">
        <v>266</v>
      </c>
      <c r="E116" s="32">
        <v>50000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6">
        <v>50000</v>
      </c>
    </row>
    <row r="117" spans="1:12" ht="12.75">
      <c r="A117" s="307"/>
      <c r="B117" s="15">
        <v>75414</v>
      </c>
      <c r="C117" s="16"/>
      <c r="D117" s="17" t="s">
        <v>160</v>
      </c>
      <c r="E117" s="32">
        <f aca="true" t="shared" si="23" ref="E117:J117">E118</f>
        <v>1500</v>
      </c>
      <c r="F117" s="32">
        <f t="shared" si="23"/>
        <v>1500</v>
      </c>
      <c r="G117" s="32">
        <f t="shared" si="23"/>
        <v>0</v>
      </c>
      <c r="H117" s="32">
        <f t="shared" si="23"/>
        <v>0</v>
      </c>
      <c r="I117" s="32">
        <f t="shared" si="23"/>
        <v>0</v>
      </c>
      <c r="J117" s="32">
        <f t="shared" si="23"/>
        <v>0</v>
      </c>
      <c r="K117" s="32">
        <f>K118</f>
        <v>0</v>
      </c>
      <c r="L117" s="36">
        <f>L118</f>
        <v>0</v>
      </c>
    </row>
    <row r="118" spans="1:12" ht="13.5" thickBot="1">
      <c r="A118" s="308"/>
      <c r="B118" s="20"/>
      <c r="C118" s="21" t="s">
        <v>255</v>
      </c>
      <c r="D118" s="24" t="s">
        <v>256</v>
      </c>
      <c r="E118" s="38">
        <v>1500</v>
      </c>
      <c r="F118" s="38">
        <v>1500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9">
        <v>0</v>
      </c>
    </row>
    <row r="119" spans="1:12" s="42" customFormat="1" ht="63.75">
      <c r="A119" s="66">
        <v>756</v>
      </c>
      <c r="B119" s="12"/>
      <c r="C119" s="13"/>
      <c r="D119" s="14" t="s">
        <v>290</v>
      </c>
      <c r="E119" s="43">
        <f aca="true" t="shared" si="24" ref="E119:K119">E120</f>
        <v>89000</v>
      </c>
      <c r="F119" s="43">
        <f t="shared" si="24"/>
        <v>89000</v>
      </c>
      <c r="G119" s="43">
        <f t="shared" si="24"/>
        <v>38000</v>
      </c>
      <c r="H119" s="43">
        <f t="shared" si="24"/>
        <v>0</v>
      </c>
      <c r="I119" s="43">
        <f t="shared" si="24"/>
        <v>0</v>
      </c>
      <c r="J119" s="43">
        <f t="shared" si="24"/>
        <v>0</v>
      </c>
      <c r="K119" s="43">
        <f t="shared" si="24"/>
        <v>0</v>
      </c>
      <c r="L119" s="44">
        <f>L120</f>
        <v>0</v>
      </c>
    </row>
    <row r="120" spans="1:12" ht="27.75" customHeight="1">
      <c r="A120" s="399"/>
      <c r="B120" s="15">
        <v>75647</v>
      </c>
      <c r="C120" s="16"/>
      <c r="D120" s="17" t="s">
        <v>291</v>
      </c>
      <c r="E120" s="32">
        <f aca="true" t="shared" si="25" ref="E120:K120">SUM(E121:E125)</f>
        <v>89000</v>
      </c>
      <c r="F120" s="32">
        <f t="shared" si="25"/>
        <v>89000</v>
      </c>
      <c r="G120" s="32">
        <f t="shared" si="25"/>
        <v>38000</v>
      </c>
      <c r="H120" s="32">
        <f t="shared" si="25"/>
        <v>0</v>
      </c>
      <c r="I120" s="32">
        <f t="shared" si="25"/>
        <v>0</v>
      </c>
      <c r="J120" s="32">
        <f t="shared" si="25"/>
        <v>0</v>
      </c>
      <c r="K120" s="32">
        <f t="shared" si="25"/>
        <v>0</v>
      </c>
      <c r="L120" s="36">
        <f>SUM(L121:L125)</f>
        <v>0</v>
      </c>
    </row>
    <row r="121" spans="1:12" ht="12.75">
      <c r="A121" s="335"/>
      <c r="B121" s="393"/>
      <c r="C121" s="18">
        <v>4100</v>
      </c>
      <c r="D121" s="19" t="s">
        <v>292</v>
      </c>
      <c r="E121" s="32">
        <v>38000</v>
      </c>
      <c r="F121" s="32">
        <v>38000</v>
      </c>
      <c r="G121" s="32">
        <v>38000</v>
      </c>
      <c r="H121" s="32"/>
      <c r="I121" s="32"/>
      <c r="J121" s="32"/>
      <c r="K121" s="32"/>
      <c r="L121" s="36"/>
    </row>
    <row r="122" spans="1:12" ht="12.75">
      <c r="A122" s="335"/>
      <c r="B122" s="394"/>
      <c r="C122" s="16" t="s">
        <v>259</v>
      </c>
      <c r="D122" s="19" t="s">
        <v>260</v>
      </c>
      <c r="E122" s="32">
        <v>24000</v>
      </c>
      <c r="F122" s="32">
        <v>24000</v>
      </c>
      <c r="G122" s="32"/>
      <c r="H122" s="32"/>
      <c r="I122" s="32"/>
      <c r="J122" s="32"/>
      <c r="K122" s="32"/>
      <c r="L122" s="36"/>
    </row>
    <row r="123" spans="1:12" ht="12.75">
      <c r="A123" s="335"/>
      <c r="B123" s="394"/>
      <c r="C123" s="16" t="s">
        <v>246</v>
      </c>
      <c r="D123" s="19" t="s">
        <v>247</v>
      </c>
      <c r="E123" s="32">
        <v>12000</v>
      </c>
      <c r="F123" s="32">
        <v>12000</v>
      </c>
      <c r="G123" s="32"/>
      <c r="H123" s="32"/>
      <c r="I123" s="32"/>
      <c r="J123" s="32"/>
      <c r="K123" s="32"/>
      <c r="L123" s="36"/>
    </row>
    <row r="124" spans="1:12" ht="38.25" customHeight="1">
      <c r="A124" s="349"/>
      <c r="B124" s="395"/>
      <c r="C124" s="16" t="s">
        <v>335</v>
      </c>
      <c r="D124" s="27" t="s">
        <v>336</v>
      </c>
      <c r="E124" s="32">
        <v>10000</v>
      </c>
      <c r="F124" s="32">
        <v>10000</v>
      </c>
      <c r="G124" s="32"/>
      <c r="H124" s="32"/>
      <c r="I124" s="32"/>
      <c r="J124" s="32"/>
      <c r="K124" s="32"/>
      <c r="L124" s="36"/>
    </row>
    <row r="125" spans="1:12" ht="27.75" customHeight="1" thickBot="1">
      <c r="A125" s="350"/>
      <c r="B125" s="396"/>
      <c r="C125" s="21" t="s">
        <v>340</v>
      </c>
      <c r="D125" s="27" t="s">
        <v>344</v>
      </c>
      <c r="E125" s="38">
        <v>5000</v>
      </c>
      <c r="F125" s="38">
        <v>5000</v>
      </c>
      <c r="G125" s="38"/>
      <c r="H125" s="38"/>
      <c r="I125" s="38"/>
      <c r="J125" s="38"/>
      <c r="K125" s="38"/>
      <c r="L125" s="39"/>
    </row>
    <row r="126" spans="1:12" s="42" customFormat="1" ht="12.75">
      <c r="A126" s="66">
        <v>757</v>
      </c>
      <c r="B126" s="13"/>
      <c r="C126" s="13"/>
      <c r="D126" s="31" t="s">
        <v>293</v>
      </c>
      <c r="E126" s="43">
        <f aca="true" t="shared" si="26" ref="E126:K126">E127</f>
        <v>143982</v>
      </c>
      <c r="F126" s="43">
        <f t="shared" si="26"/>
        <v>143982</v>
      </c>
      <c r="G126" s="43">
        <f t="shared" si="26"/>
        <v>0</v>
      </c>
      <c r="H126" s="43">
        <f t="shared" si="26"/>
        <v>0</v>
      </c>
      <c r="I126" s="43">
        <f t="shared" si="26"/>
        <v>0</v>
      </c>
      <c r="J126" s="43">
        <f t="shared" si="26"/>
        <v>143982</v>
      </c>
      <c r="K126" s="43">
        <f t="shared" si="26"/>
        <v>0</v>
      </c>
      <c r="L126" s="44">
        <f aca="true" t="shared" si="27" ref="E126:L127">L127</f>
        <v>0</v>
      </c>
    </row>
    <row r="127" spans="1:12" ht="25.5">
      <c r="A127" s="373"/>
      <c r="B127" s="16" t="s">
        <v>294</v>
      </c>
      <c r="C127" s="16"/>
      <c r="D127" s="19" t="s">
        <v>295</v>
      </c>
      <c r="E127" s="32">
        <f t="shared" si="27"/>
        <v>143982</v>
      </c>
      <c r="F127" s="32">
        <f t="shared" si="27"/>
        <v>143982</v>
      </c>
      <c r="G127" s="32">
        <f t="shared" si="27"/>
        <v>0</v>
      </c>
      <c r="H127" s="32">
        <f t="shared" si="27"/>
        <v>0</v>
      </c>
      <c r="I127" s="32">
        <f t="shared" si="27"/>
        <v>0</v>
      </c>
      <c r="J127" s="32">
        <f t="shared" si="27"/>
        <v>143982</v>
      </c>
      <c r="K127" s="32">
        <f t="shared" si="27"/>
        <v>0</v>
      </c>
      <c r="L127" s="36">
        <f t="shared" si="27"/>
        <v>0</v>
      </c>
    </row>
    <row r="128" spans="1:12" ht="36.75" thickBot="1">
      <c r="A128" s="399"/>
      <c r="B128" s="26"/>
      <c r="C128" s="26" t="s">
        <v>296</v>
      </c>
      <c r="D128" s="68" t="s">
        <v>297</v>
      </c>
      <c r="E128" s="34">
        <v>143982</v>
      </c>
      <c r="F128" s="34">
        <v>143982</v>
      </c>
      <c r="G128" s="34">
        <v>0</v>
      </c>
      <c r="H128" s="34">
        <v>0</v>
      </c>
      <c r="I128" s="34">
        <v>0</v>
      </c>
      <c r="J128" s="34">
        <v>143982</v>
      </c>
      <c r="K128" s="34">
        <v>0</v>
      </c>
      <c r="L128" s="37">
        <v>0</v>
      </c>
    </row>
    <row r="129" spans="1:12" s="42" customFormat="1" ht="12.75">
      <c r="A129" s="66">
        <v>758</v>
      </c>
      <c r="B129" s="13"/>
      <c r="C129" s="13"/>
      <c r="D129" s="31" t="s">
        <v>196</v>
      </c>
      <c r="E129" s="43">
        <f aca="true" t="shared" si="28" ref="E129:J129">E130</f>
        <v>13699</v>
      </c>
      <c r="F129" s="43">
        <f t="shared" si="28"/>
        <v>13699</v>
      </c>
      <c r="G129" s="43">
        <f t="shared" si="28"/>
        <v>0</v>
      </c>
      <c r="H129" s="43">
        <f t="shared" si="28"/>
        <v>0</v>
      </c>
      <c r="I129" s="43">
        <f t="shared" si="28"/>
        <v>0</v>
      </c>
      <c r="J129" s="43">
        <f t="shared" si="28"/>
        <v>0</v>
      </c>
      <c r="K129" s="43">
        <f aca="true" t="shared" si="29" ref="E129:L130">K130</f>
        <v>0</v>
      </c>
      <c r="L129" s="44">
        <f t="shared" si="29"/>
        <v>0</v>
      </c>
    </row>
    <row r="130" spans="1:12" ht="12.75">
      <c r="A130" s="374"/>
      <c r="B130" s="16" t="s">
        <v>201</v>
      </c>
      <c r="C130" s="16"/>
      <c r="D130" s="19" t="s">
        <v>202</v>
      </c>
      <c r="E130" s="32">
        <f t="shared" si="29"/>
        <v>13699</v>
      </c>
      <c r="F130" s="32">
        <f t="shared" si="29"/>
        <v>13699</v>
      </c>
      <c r="G130" s="32">
        <f t="shared" si="29"/>
        <v>0</v>
      </c>
      <c r="H130" s="32">
        <f t="shared" si="29"/>
        <v>0</v>
      </c>
      <c r="I130" s="32">
        <f t="shared" si="29"/>
        <v>0</v>
      </c>
      <c r="J130" s="32">
        <f t="shared" si="29"/>
        <v>0</v>
      </c>
      <c r="K130" s="32">
        <f t="shared" si="29"/>
        <v>0</v>
      </c>
      <c r="L130" s="36">
        <f t="shared" si="29"/>
        <v>0</v>
      </c>
    </row>
    <row r="131" spans="1:12" ht="13.5" thickBot="1">
      <c r="A131" s="399"/>
      <c r="B131" s="26"/>
      <c r="C131" s="26" t="s">
        <v>246</v>
      </c>
      <c r="D131" s="30" t="s">
        <v>247</v>
      </c>
      <c r="E131" s="34">
        <v>13699</v>
      </c>
      <c r="F131" s="34">
        <v>13699</v>
      </c>
      <c r="G131" s="34"/>
      <c r="H131" s="34"/>
      <c r="I131" s="34"/>
      <c r="J131" s="34"/>
      <c r="K131" s="34"/>
      <c r="L131" s="37"/>
    </row>
    <row r="132" spans="1:12" s="42" customFormat="1" ht="12.75">
      <c r="A132" s="66">
        <v>801</v>
      </c>
      <c r="B132" s="13"/>
      <c r="C132" s="13"/>
      <c r="D132" s="31" t="s">
        <v>204</v>
      </c>
      <c r="E132" s="43">
        <f>SUM(E133+E155+E176+E196+E206+E208)</f>
        <v>5252101</v>
      </c>
      <c r="F132" s="43">
        <f>SUM(F133+F155+F176+F196+F206+F208)</f>
        <v>5202101</v>
      </c>
      <c r="G132" s="43">
        <f aca="true" t="shared" si="30" ref="G132:L132">SUM(G133+G155+G176+G196+G206+G208)</f>
        <v>2686877</v>
      </c>
      <c r="H132" s="43">
        <f t="shared" si="30"/>
        <v>576773</v>
      </c>
      <c r="I132" s="43">
        <f t="shared" si="30"/>
        <v>366213</v>
      </c>
      <c r="J132" s="43">
        <f t="shared" si="30"/>
        <v>0</v>
      </c>
      <c r="K132" s="43">
        <f t="shared" si="30"/>
        <v>0</v>
      </c>
      <c r="L132" s="43">
        <f t="shared" si="30"/>
        <v>50000</v>
      </c>
    </row>
    <row r="133" spans="1:12" ht="12.75">
      <c r="A133" s="399"/>
      <c r="B133" s="16" t="s">
        <v>205</v>
      </c>
      <c r="C133" s="16"/>
      <c r="D133" s="17" t="s">
        <v>206</v>
      </c>
      <c r="E133" s="32">
        <f aca="true" t="shared" si="31" ref="E133:L133">SUM(E134+E135+E136+E137+E138+E139+E140+E141+E142+E143+E144+E147+E148+E149+E150+E151+E152+E153+E154)</f>
        <v>2578994</v>
      </c>
      <c r="F133" s="32">
        <f t="shared" si="31"/>
        <v>2578994</v>
      </c>
      <c r="G133" s="32">
        <f t="shared" si="31"/>
        <v>1352311</v>
      </c>
      <c r="H133" s="32">
        <f t="shared" si="31"/>
        <v>288023</v>
      </c>
      <c r="I133" s="32">
        <f t="shared" si="31"/>
        <v>338149</v>
      </c>
      <c r="J133" s="32">
        <f t="shared" si="31"/>
        <v>0</v>
      </c>
      <c r="K133" s="32">
        <f t="shared" si="31"/>
        <v>0</v>
      </c>
      <c r="L133" s="32">
        <f t="shared" si="31"/>
        <v>0</v>
      </c>
    </row>
    <row r="134" spans="1:12" ht="38.25">
      <c r="A134" s="397"/>
      <c r="B134" s="26"/>
      <c r="C134" s="16" t="s">
        <v>298</v>
      </c>
      <c r="D134" s="17" t="s">
        <v>299</v>
      </c>
      <c r="E134" s="9">
        <v>338149</v>
      </c>
      <c r="F134" s="9">
        <v>338149</v>
      </c>
      <c r="G134" s="9">
        <v>0</v>
      </c>
      <c r="H134" s="9">
        <v>0</v>
      </c>
      <c r="I134" s="9">
        <v>338149</v>
      </c>
      <c r="J134" s="9">
        <v>0</v>
      </c>
      <c r="K134" s="9">
        <v>0</v>
      </c>
      <c r="L134" s="48">
        <v>0</v>
      </c>
    </row>
    <row r="135" spans="1:12" ht="25.5">
      <c r="A135" s="288"/>
      <c r="B135" s="267"/>
      <c r="C135" s="45" t="s">
        <v>300</v>
      </c>
      <c r="D135" s="67" t="s">
        <v>301</v>
      </c>
      <c r="E135" s="9">
        <v>102883</v>
      </c>
      <c r="F135" s="9">
        <v>102883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48">
        <v>0</v>
      </c>
    </row>
    <row r="136" spans="1:12" ht="25.5">
      <c r="A136" s="288"/>
      <c r="B136" s="267"/>
      <c r="C136" s="16" t="s">
        <v>274</v>
      </c>
      <c r="D136" s="17" t="s">
        <v>275</v>
      </c>
      <c r="E136" s="9">
        <v>9306</v>
      </c>
      <c r="F136" s="9">
        <v>9306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48">
        <v>0</v>
      </c>
    </row>
    <row r="137" spans="1:12" ht="15.75" customHeight="1">
      <c r="A137" s="288"/>
      <c r="B137" s="267"/>
      <c r="C137" s="18">
        <v>4010</v>
      </c>
      <c r="D137" s="17" t="s">
        <v>268</v>
      </c>
      <c r="E137" s="9">
        <v>1253712</v>
      </c>
      <c r="F137" s="9">
        <v>1253712</v>
      </c>
      <c r="G137" s="9">
        <v>1253712</v>
      </c>
      <c r="H137" s="9">
        <v>0</v>
      </c>
      <c r="I137" s="9">
        <v>0</v>
      </c>
      <c r="J137" s="9">
        <v>0</v>
      </c>
      <c r="K137" s="9">
        <v>0</v>
      </c>
      <c r="L137" s="48">
        <v>0</v>
      </c>
    </row>
    <row r="138" spans="1:12" ht="15.75" customHeight="1">
      <c r="A138" s="288"/>
      <c r="B138" s="267"/>
      <c r="C138" s="16" t="s">
        <v>278</v>
      </c>
      <c r="D138" s="17" t="s">
        <v>279</v>
      </c>
      <c r="E138" s="9">
        <v>98599</v>
      </c>
      <c r="F138" s="9">
        <v>98599</v>
      </c>
      <c r="G138" s="9">
        <v>98599</v>
      </c>
      <c r="H138" s="9">
        <v>0</v>
      </c>
      <c r="I138" s="9">
        <v>0</v>
      </c>
      <c r="J138" s="9">
        <v>0</v>
      </c>
      <c r="K138" s="9">
        <v>0</v>
      </c>
      <c r="L138" s="48">
        <v>0</v>
      </c>
    </row>
    <row r="139" spans="1:12" ht="12.75">
      <c r="A139" s="288"/>
      <c r="B139" s="267"/>
      <c r="C139" s="16" t="s">
        <v>269</v>
      </c>
      <c r="D139" s="17" t="s">
        <v>270</v>
      </c>
      <c r="E139" s="32">
        <v>252308</v>
      </c>
      <c r="F139" s="32">
        <v>252308</v>
      </c>
      <c r="G139" s="32">
        <v>0</v>
      </c>
      <c r="H139" s="32">
        <v>252308</v>
      </c>
      <c r="I139" s="32">
        <v>0</v>
      </c>
      <c r="J139" s="32">
        <v>0</v>
      </c>
      <c r="K139" s="32">
        <v>0</v>
      </c>
      <c r="L139" s="36">
        <v>0</v>
      </c>
    </row>
    <row r="140" spans="1:12" ht="12.75">
      <c r="A140" s="288"/>
      <c r="B140" s="267"/>
      <c r="C140" s="16" t="s">
        <v>271</v>
      </c>
      <c r="D140" s="17" t="s">
        <v>272</v>
      </c>
      <c r="E140" s="9">
        <v>35715</v>
      </c>
      <c r="F140" s="9">
        <v>35715</v>
      </c>
      <c r="G140" s="9">
        <v>0</v>
      </c>
      <c r="H140" s="9">
        <v>35715</v>
      </c>
      <c r="I140" s="9">
        <v>0</v>
      </c>
      <c r="J140" s="9">
        <v>0</v>
      </c>
      <c r="K140" s="9">
        <v>0</v>
      </c>
      <c r="L140" s="48">
        <v>0</v>
      </c>
    </row>
    <row r="141" spans="1:12" ht="12.75">
      <c r="A141" s="288"/>
      <c r="B141" s="267"/>
      <c r="C141" s="26" t="s">
        <v>255</v>
      </c>
      <c r="D141" s="33" t="s">
        <v>256</v>
      </c>
      <c r="E141" s="10">
        <v>176500</v>
      </c>
      <c r="F141" s="10">
        <v>176500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49">
        <v>0</v>
      </c>
    </row>
    <row r="142" spans="1:12" ht="15" customHeight="1">
      <c r="A142" s="288"/>
      <c r="B142" s="267"/>
      <c r="C142" s="16" t="s">
        <v>302</v>
      </c>
      <c r="D142" s="17" t="s">
        <v>303</v>
      </c>
      <c r="E142" s="32">
        <v>80000</v>
      </c>
      <c r="F142" s="32">
        <v>80000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6">
        <v>0</v>
      </c>
    </row>
    <row r="143" spans="1:12" ht="25.5">
      <c r="A143" s="288"/>
      <c r="B143" s="267"/>
      <c r="C143" s="26" t="s">
        <v>304</v>
      </c>
      <c r="D143" s="33" t="s">
        <v>305</v>
      </c>
      <c r="E143" s="10">
        <v>10000</v>
      </c>
      <c r="F143" s="10">
        <v>10000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49">
        <v>0</v>
      </c>
    </row>
    <row r="144" spans="1:12" ht="13.5" thickBot="1">
      <c r="A144" s="288"/>
      <c r="B144" s="267"/>
      <c r="C144" s="26" t="s">
        <v>257</v>
      </c>
      <c r="D144" s="33" t="s">
        <v>258</v>
      </c>
      <c r="E144" s="34">
        <v>33600</v>
      </c>
      <c r="F144" s="34">
        <v>33600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7">
        <v>0</v>
      </c>
    </row>
    <row r="145" spans="1:12" ht="13.5" thickBot="1">
      <c r="A145" s="322"/>
      <c r="B145" s="322"/>
      <c r="C145" s="319"/>
      <c r="D145" s="320"/>
      <c r="E145" s="321"/>
      <c r="F145" s="321"/>
      <c r="G145" s="321"/>
      <c r="H145" s="321"/>
      <c r="I145" s="321"/>
      <c r="J145" s="321"/>
      <c r="K145" s="321"/>
      <c r="L145" s="321"/>
    </row>
    <row r="146" spans="1:12" ht="7.5" customHeight="1" thickBot="1">
      <c r="A146" s="60">
        <v>1</v>
      </c>
      <c r="B146" s="61">
        <v>2</v>
      </c>
      <c r="C146" s="61" t="s">
        <v>357</v>
      </c>
      <c r="D146" s="61">
        <v>4</v>
      </c>
      <c r="E146" s="61">
        <v>6</v>
      </c>
      <c r="F146" s="61">
        <v>7</v>
      </c>
      <c r="G146" s="61">
        <v>8</v>
      </c>
      <c r="H146" s="61">
        <v>9</v>
      </c>
      <c r="I146" s="61">
        <v>10</v>
      </c>
      <c r="J146" s="61">
        <v>11</v>
      </c>
      <c r="K146" s="61">
        <v>12</v>
      </c>
      <c r="L146" s="62">
        <v>13</v>
      </c>
    </row>
    <row r="147" spans="1:12" ht="12.75">
      <c r="A147" s="288"/>
      <c r="B147" s="267"/>
      <c r="C147" s="16" t="s">
        <v>306</v>
      </c>
      <c r="D147" s="17" t="s">
        <v>307</v>
      </c>
      <c r="E147" s="9">
        <v>12000</v>
      </c>
      <c r="F147" s="9">
        <v>12000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48">
        <v>0</v>
      </c>
    </row>
    <row r="148" spans="1:12" ht="12.75">
      <c r="A148" s="288"/>
      <c r="B148" s="267"/>
      <c r="C148" s="16" t="s">
        <v>259</v>
      </c>
      <c r="D148" s="17" t="s">
        <v>260</v>
      </c>
      <c r="E148" s="9">
        <v>32000</v>
      </c>
      <c r="F148" s="9">
        <v>32000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48">
        <v>0</v>
      </c>
    </row>
    <row r="149" spans="1:12" ht="24">
      <c r="A149" s="288"/>
      <c r="B149" s="267"/>
      <c r="C149" s="16" t="s">
        <v>338</v>
      </c>
      <c r="D149" s="27" t="s">
        <v>342</v>
      </c>
      <c r="E149" s="9">
        <v>7200</v>
      </c>
      <c r="F149" s="9">
        <v>7200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48">
        <v>0</v>
      </c>
    </row>
    <row r="150" spans="1:12" ht="12.75">
      <c r="A150" s="288"/>
      <c r="B150" s="267"/>
      <c r="C150" s="16" t="s">
        <v>280</v>
      </c>
      <c r="D150" s="17" t="s">
        <v>281</v>
      </c>
      <c r="E150" s="9">
        <v>4800</v>
      </c>
      <c r="F150" s="9">
        <v>4800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48">
        <v>0</v>
      </c>
    </row>
    <row r="151" spans="1:12" ht="12.75">
      <c r="A151" s="288"/>
      <c r="B151" s="267"/>
      <c r="C151" s="16" t="s">
        <v>246</v>
      </c>
      <c r="D151" s="17" t="s">
        <v>247</v>
      </c>
      <c r="E151" s="9">
        <v>10900</v>
      </c>
      <c r="F151" s="9">
        <v>10900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48">
        <v>0</v>
      </c>
    </row>
    <row r="152" spans="1:12" ht="25.5">
      <c r="A152" s="288"/>
      <c r="B152" s="267"/>
      <c r="C152" s="16" t="s">
        <v>282</v>
      </c>
      <c r="D152" s="17" t="s">
        <v>283</v>
      </c>
      <c r="E152" s="9">
        <v>116322</v>
      </c>
      <c r="F152" s="9">
        <v>116322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48">
        <v>0</v>
      </c>
    </row>
    <row r="153" spans="1:12" ht="38.25">
      <c r="A153" s="288"/>
      <c r="B153" s="267"/>
      <c r="C153" s="16" t="s">
        <v>335</v>
      </c>
      <c r="D153" s="17" t="s">
        <v>336</v>
      </c>
      <c r="E153" s="9">
        <v>2800</v>
      </c>
      <c r="F153" s="9">
        <v>2800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48">
        <v>0</v>
      </c>
    </row>
    <row r="154" spans="1:12" ht="24">
      <c r="A154" s="288"/>
      <c r="B154" s="267"/>
      <c r="C154" s="16" t="s">
        <v>340</v>
      </c>
      <c r="D154" s="27" t="s">
        <v>344</v>
      </c>
      <c r="E154" s="9">
        <v>2200</v>
      </c>
      <c r="F154" s="9">
        <v>2200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48">
        <v>0</v>
      </c>
    </row>
    <row r="155" spans="1:12" ht="12.75">
      <c r="A155" s="288"/>
      <c r="B155" s="16" t="s">
        <v>211</v>
      </c>
      <c r="C155" s="16"/>
      <c r="D155" s="35" t="s">
        <v>212</v>
      </c>
      <c r="E155" s="9">
        <f>SUM(E156:E175)</f>
        <v>746185</v>
      </c>
      <c r="F155" s="9">
        <f aca="true" t="shared" si="32" ref="F155:L155">SUM(F156:F175)</f>
        <v>696185</v>
      </c>
      <c r="G155" s="9">
        <f t="shared" si="32"/>
        <v>359071</v>
      </c>
      <c r="H155" s="9">
        <f t="shared" si="32"/>
        <v>77280</v>
      </c>
      <c r="I155" s="9">
        <f t="shared" si="32"/>
        <v>28064</v>
      </c>
      <c r="J155" s="9">
        <f t="shared" si="32"/>
        <v>0</v>
      </c>
      <c r="K155" s="9">
        <f t="shared" si="32"/>
        <v>0</v>
      </c>
      <c r="L155" s="36">
        <f t="shared" si="32"/>
        <v>50000</v>
      </c>
    </row>
    <row r="156" spans="1:12" ht="38.25">
      <c r="A156" s="288"/>
      <c r="B156" s="267"/>
      <c r="C156" s="16" t="s">
        <v>298</v>
      </c>
      <c r="D156" s="35" t="s">
        <v>299</v>
      </c>
      <c r="E156" s="9">
        <v>28064</v>
      </c>
      <c r="F156" s="9">
        <v>28064</v>
      </c>
      <c r="G156" s="9">
        <v>0</v>
      </c>
      <c r="H156" s="9">
        <v>0</v>
      </c>
      <c r="I156" s="9">
        <v>28064</v>
      </c>
      <c r="J156" s="9">
        <v>0</v>
      </c>
      <c r="K156" s="9">
        <v>0</v>
      </c>
      <c r="L156" s="48">
        <v>0</v>
      </c>
    </row>
    <row r="157" spans="1:12" ht="25.5">
      <c r="A157" s="288"/>
      <c r="B157" s="267"/>
      <c r="C157" s="16" t="s">
        <v>300</v>
      </c>
      <c r="D157" s="35" t="s">
        <v>301</v>
      </c>
      <c r="E157" s="9">
        <v>23863</v>
      </c>
      <c r="F157" s="9">
        <v>23863</v>
      </c>
      <c r="G157" s="9"/>
      <c r="H157" s="9"/>
      <c r="I157" s="9"/>
      <c r="J157" s="9"/>
      <c r="K157" s="9"/>
      <c r="L157" s="48"/>
    </row>
    <row r="158" spans="1:12" ht="25.5">
      <c r="A158" s="288"/>
      <c r="B158" s="267"/>
      <c r="C158" s="16" t="s">
        <v>274</v>
      </c>
      <c r="D158" s="35" t="s">
        <v>275</v>
      </c>
      <c r="E158" s="9">
        <v>4287</v>
      </c>
      <c r="F158" s="9">
        <v>4287</v>
      </c>
      <c r="G158" s="9"/>
      <c r="H158" s="9"/>
      <c r="I158" s="9"/>
      <c r="J158" s="9"/>
      <c r="K158" s="9"/>
      <c r="L158" s="48"/>
    </row>
    <row r="159" spans="1:12" ht="15" customHeight="1">
      <c r="A159" s="288"/>
      <c r="B159" s="267"/>
      <c r="C159" s="16" t="s">
        <v>267</v>
      </c>
      <c r="D159" s="17" t="s">
        <v>268</v>
      </c>
      <c r="E159" s="9">
        <v>334202</v>
      </c>
      <c r="F159" s="9">
        <v>334202</v>
      </c>
      <c r="G159" s="9">
        <v>334202</v>
      </c>
      <c r="H159" s="9"/>
      <c r="I159" s="9"/>
      <c r="J159" s="9"/>
      <c r="K159" s="9"/>
      <c r="L159" s="48"/>
    </row>
    <row r="160" spans="1:12" ht="13.5" customHeight="1">
      <c r="A160" s="288"/>
      <c r="B160" s="267"/>
      <c r="C160" s="16" t="s">
        <v>278</v>
      </c>
      <c r="D160" s="17" t="s">
        <v>279</v>
      </c>
      <c r="E160" s="9">
        <v>24869</v>
      </c>
      <c r="F160" s="9">
        <v>24869</v>
      </c>
      <c r="G160" s="9">
        <v>24869</v>
      </c>
      <c r="H160" s="9"/>
      <c r="I160" s="9"/>
      <c r="J160" s="9"/>
      <c r="K160" s="9"/>
      <c r="L160" s="48"/>
    </row>
    <row r="161" spans="1:12" ht="12.75">
      <c r="A161" s="288"/>
      <c r="B161" s="267"/>
      <c r="C161" s="16" t="s">
        <v>269</v>
      </c>
      <c r="D161" s="17" t="s">
        <v>270</v>
      </c>
      <c r="E161" s="9">
        <v>67877</v>
      </c>
      <c r="F161" s="9">
        <v>67877</v>
      </c>
      <c r="G161" s="9">
        <v>0</v>
      </c>
      <c r="H161" s="9">
        <v>67877</v>
      </c>
      <c r="I161" s="9"/>
      <c r="J161" s="9"/>
      <c r="K161" s="9"/>
      <c r="L161" s="48"/>
    </row>
    <row r="162" spans="1:12" ht="12.75">
      <c r="A162" s="288"/>
      <c r="B162" s="267"/>
      <c r="C162" s="16" t="s">
        <v>271</v>
      </c>
      <c r="D162" s="17" t="s">
        <v>272</v>
      </c>
      <c r="E162" s="9">
        <v>9403</v>
      </c>
      <c r="F162" s="9">
        <v>9403</v>
      </c>
      <c r="G162" s="9">
        <v>0</v>
      </c>
      <c r="H162" s="9">
        <v>9403</v>
      </c>
      <c r="I162" s="9"/>
      <c r="J162" s="9"/>
      <c r="K162" s="9"/>
      <c r="L162" s="48"/>
    </row>
    <row r="163" spans="1:12" ht="12.75">
      <c r="A163" s="288"/>
      <c r="B163" s="267"/>
      <c r="C163" s="16" t="s">
        <v>255</v>
      </c>
      <c r="D163" s="17" t="s">
        <v>256</v>
      </c>
      <c r="E163" s="9">
        <v>47600</v>
      </c>
      <c r="F163" s="9">
        <v>47600</v>
      </c>
      <c r="G163" s="9"/>
      <c r="H163" s="9"/>
      <c r="I163" s="9"/>
      <c r="J163" s="9"/>
      <c r="K163" s="9"/>
      <c r="L163" s="48"/>
    </row>
    <row r="164" spans="1:12" ht="12.75">
      <c r="A164" s="288"/>
      <c r="B164" s="267"/>
      <c r="C164" s="16" t="s">
        <v>302</v>
      </c>
      <c r="D164" s="17" t="s">
        <v>303</v>
      </c>
      <c r="E164" s="9">
        <v>102000</v>
      </c>
      <c r="F164" s="9">
        <v>102000</v>
      </c>
      <c r="G164" s="9"/>
      <c r="H164" s="9"/>
      <c r="I164" s="9"/>
      <c r="J164" s="9"/>
      <c r="K164" s="9"/>
      <c r="L164" s="48"/>
    </row>
    <row r="165" spans="1:12" ht="25.5">
      <c r="A165" s="288"/>
      <c r="B165" s="267"/>
      <c r="C165" s="16" t="s">
        <v>304</v>
      </c>
      <c r="D165" s="17" t="s">
        <v>305</v>
      </c>
      <c r="E165" s="9">
        <v>2000</v>
      </c>
      <c r="F165" s="9">
        <v>2000</v>
      </c>
      <c r="G165" s="9"/>
      <c r="H165" s="9"/>
      <c r="I165" s="9"/>
      <c r="J165" s="9"/>
      <c r="K165" s="9"/>
      <c r="L165" s="48"/>
    </row>
    <row r="166" spans="1:12" ht="12.75">
      <c r="A166" s="288"/>
      <c r="B166" s="267"/>
      <c r="C166" s="16" t="s">
        <v>257</v>
      </c>
      <c r="D166" s="17" t="s">
        <v>258</v>
      </c>
      <c r="E166" s="9">
        <v>8700</v>
      </c>
      <c r="F166" s="9">
        <v>8700</v>
      </c>
      <c r="G166" s="9"/>
      <c r="H166" s="9"/>
      <c r="I166" s="9"/>
      <c r="J166" s="9"/>
      <c r="K166" s="9"/>
      <c r="L166" s="48"/>
    </row>
    <row r="167" spans="1:12" ht="12.75">
      <c r="A167" s="288"/>
      <c r="B167" s="267"/>
      <c r="C167" s="16" t="s">
        <v>306</v>
      </c>
      <c r="D167" s="17" t="s">
        <v>307</v>
      </c>
      <c r="E167" s="9">
        <v>15000</v>
      </c>
      <c r="F167" s="9">
        <v>15000</v>
      </c>
      <c r="G167" s="9"/>
      <c r="H167" s="9"/>
      <c r="I167" s="9"/>
      <c r="J167" s="9"/>
      <c r="K167" s="9"/>
      <c r="L167" s="48"/>
    </row>
    <row r="168" spans="1:12" ht="12.75">
      <c r="A168" s="288"/>
      <c r="B168" s="267"/>
      <c r="C168" s="16" t="s">
        <v>259</v>
      </c>
      <c r="D168" s="17" t="s">
        <v>260</v>
      </c>
      <c r="E168" s="9">
        <v>6000</v>
      </c>
      <c r="F168" s="9">
        <v>6000</v>
      </c>
      <c r="G168" s="9"/>
      <c r="H168" s="9"/>
      <c r="I168" s="9"/>
      <c r="J168" s="9"/>
      <c r="K168" s="9"/>
      <c r="L168" s="48"/>
    </row>
    <row r="169" spans="1:12" ht="38.25">
      <c r="A169" s="333"/>
      <c r="B169" s="267"/>
      <c r="C169" s="45" t="s">
        <v>338</v>
      </c>
      <c r="D169" s="67" t="s">
        <v>342</v>
      </c>
      <c r="E169" s="9">
        <v>1800</v>
      </c>
      <c r="F169" s="9">
        <v>1800</v>
      </c>
      <c r="G169" s="9"/>
      <c r="H169" s="9"/>
      <c r="I169" s="9"/>
      <c r="J169" s="9"/>
      <c r="K169" s="9"/>
      <c r="L169" s="48"/>
    </row>
    <row r="170" spans="1:12" ht="29.25" customHeight="1">
      <c r="A170" s="288"/>
      <c r="B170" s="267"/>
      <c r="C170" s="16" t="s">
        <v>280</v>
      </c>
      <c r="D170" s="17" t="s">
        <v>281</v>
      </c>
      <c r="E170" s="9">
        <v>4400</v>
      </c>
      <c r="F170" s="9">
        <v>4400</v>
      </c>
      <c r="G170" s="9"/>
      <c r="H170" s="9"/>
      <c r="I170" s="9"/>
      <c r="J170" s="9"/>
      <c r="K170" s="9"/>
      <c r="L170" s="48"/>
    </row>
    <row r="171" spans="1:12" ht="12.75">
      <c r="A171" s="288"/>
      <c r="B171" s="267"/>
      <c r="C171" s="16" t="s">
        <v>246</v>
      </c>
      <c r="D171" s="17" t="s">
        <v>247</v>
      </c>
      <c r="E171" s="9">
        <v>400</v>
      </c>
      <c r="F171" s="9">
        <v>400</v>
      </c>
      <c r="G171" s="9"/>
      <c r="H171" s="9"/>
      <c r="I171" s="9"/>
      <c r="J171" s="9"/>
      <c r="K171" s="9"/>
      <c r="L171" s="48"/>
    </row>
    <row r="172" spans="1:12" ht="25.5">
      <c r="A172" s="288"/>
      <c r="B172" s="267"/>
      <c r="C172" s="16" t="s">
        <v>282</v>
      </c>
      <c r="D172" s="17" t="s">
        <v>283</v>
      </c>
      <c r="E172" s="9">
        <v>14520</v>
      </c>
      <c r="F172" s="9">
        <v>14520</v>
      </c>
      <c r="G172" s="9"/>
      <c r="H172" s="9"/>
      <c r="I172" s="9"/>
      <c r="J172" s="9"/>
      <c r="K172" s="9"/>
      <c r="L172" s="48"/>
    </row>
    <row r="173" spans="1:12" ht="36">
      <c r="A173" s="288"/>
      <c r="B173" s="267"/>
      <c r="C173" s="16" t="s">
        <v>335</v>
      </c>
      <c r="D173" s="27" t="s">
        <v>336</v>
      </c>
      <c r="E173" s="9">
        <v>600</v>
      </c>
      <c r="F173" s="9">
        <v>600</v>
      </c>
      <c r="G173" s="9"/>
      <c r="H173" s="9"/>
      <c r="I173" s="9"/>
      <c r="J173" s="9"/>
      <c r="K173" s="9"/>
      <c r="L173" s="48"/>
    </row>
    <row r="174" spans="1:12" ht="27.75" customHeight="1">
      <c r="A174" s="288"/>
      <c r="B174" s="267"/>
      <c r="C174" s="26" t="s">
        <v>340</v>
      </c>
      <c r="D174" s="68" t="s">
        <v>344</v>
      </c>
      <c r="E174" s="10">
        <v>600</v>
      </c>
      <c r="F174" s="10">
        <v>600</v>
      </c>
      <c r="G174" s="10"/>
      <c r="H174" s="10"/>
      <c r="I174" s="10"/>
      <c r="J174" s="10"/>
      <c r="K174" s="10"/>
      <c r="L174" s="49"/>
    </row>
    <row r="175" spans="1:12" ht="24">
      <c r="A175" s="288"/>
      <c r="B175" s="311"/>
      <c r="C175" s="26" t="s">
        <v>248</v>
      </c>
      <c r="D175" s="27" t="s">
        <v>284</v>
      </c>
      <c r="E175" s="32">
        <v>50000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6">
        <v>50000</v>
      </c>
    </row>
    <row r="176" spans="1:12" ht="12.75">
      <c r="A176" s="288"/>
      <c r="B176" s="16" t="s">
        <v>214</v>
      </c>
      <c r="C176" s="16"/>
      <c r="D176" s="17" t="s">
        <v>215</v>
      </c>
      <c r="E176" s="32">
        <f>SUM(E177+E178+E179+E181+E182+E183+E184+E185+E186+E187+E188+E189+E190+E191+E192+E193+E194+E195)</f>
        <v>1534756</v>
      </c>
      <c r="F176" s="32">
        <f aca="true" t="shared" si="33" ref="F176:L176">SUM(F177+F178+F179+F181+F182+F183+F184+F185+F186+F187+F188+F189+F190+F191+F192+F193+F194+F195)</f>
        <v>1534756</v>
      </c>
      <c r="G176" s="32">
        <f t="shared" si="33"/>
        <v>938782</v>
      </c>
      <c r="H176" s="32">
        <f t="shared" si="33"/>
        <v>204288</v>
      </c>
      <c r="I176" s="32">
        <f t="shared" si="33"/>
        <v>0</v>
      </c>
      <c r="J176" s="32">
        <f t="shared" si="33"/>
        <v>0</v>
      </c>
      <c r="K176" s="32">
        <f t="shared" si="33"/>
        <v>0</v>
      </c>
      <c r="L176" s="36">
        <f t="shared" si="33"/>
        <v>0</v>
      </c>
    </row>
    <row r="177" spans="1:12" ht="15.75" customHeight="1">
      <c r="A177" s="288"/>
      <c r="B177" s="26"/>
      <c r="C177" s="16" t="s">
        <v>300</v>
      </c>
      <c r="D177" s="17" t="s">
        <v>301</v>
      </c>
      <c r="E177" s="9">
        <v>80191</v>
      </c>
      <c r="F177" s="9">
        <v>80191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48">
        <v>0</v>
      </c>
    </row>
    <row r="178" spans="1:12" ht="25.5">
      <c r="A178" s="288"/>
      <c r="B178" s="300"/>
      <c r="C178" s="26" t="s">
        <v>274</v>
      </c>
      <c r="D178" s="33" t="s">
        <v>275</v>
      </c>
      <c r="E178" s="10">
        <v>7806</v>
      </c>
      <c r="F178" s="10">
        <v>7806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49">
        <v>0</v>
      </c>
    </row>
    <row r="179" spans="1:12" ht="17.25" customHeight="1" thickBot="1">
      <c r="A179" s="289"/>
      <c r="B179" s="119"/>
      <c r="C179" s="21" t="s">
        <v>267</v>
      </c>
      <c r="D179" s="24" t="s">
        <v>268</v>
      </c>
      <c r="E179" s="38">
        <v>870839</v>
      </c>
      <c r="F179" s="38">
        <v>870839</v>
      </c>
      <c r="G179" s="38">
        <v>870839</v>
      </c>
      <c r="H179" s="38">
        <v>0</v>
      </c>
      <c r="I179" s="38">
        <v>0</v>
      </c>
      <c r="J179" s="38">
        <v>0</v>
      </c>
      <c r="K179" s="38">
        <v>0</v>
      </c>
      <c r="L179" s="39">
        <v>0</v>
      </c>
    </row>
    <row r="180" spans="1:12" ht="7.5" customHeight="1" thickBot="1">
      <c r="A180" s="60">
        <v>1</v>
      </c>
      <c r="B180" s="61">
        <v>2</v>
      </c>
      <c r="C180" s="61" t="s">
        <v>357</v>
      </c>
      <c r="D180" s="61">
        <v>4</v>
      </c>
      <c r="E180" s="61">
        <v>6</v>
      </c>
      <c r="F180" s="61">
        <v>7</v>
      </c>
      <c r="G180" s="61">
        <v>8</v>
      </c>
      <c r="H180" s="61">
        <v>9</v>
      </c>
      <c r="I180" s="61">
        <v>10</v>
      </c>
      <c r="J180" s="61">
        <v>11</v>
      </c>
      <c r="K180" s="61">
        <v>12</v>
      </c>
      <c r="L180" s="62">
        <v>13</v>
      </c>
    </row>
    <row r="181" spans="1:12" ht="14.25" customHeight="1">
      <c r="A181" s="288"/>
      <c r="B181" s="300"/>
      <c r="C181" s="16" t="s">
        <v>278</v>
      </c>
      <c r="D181" s="17" t="s">
        <v>279</v>
      </c>
      <c r="E181" s="9">
        <v>67943</v>
      </c>
      <c r="F181" s="9">
        <v>67943</v>
      </c>
      <c r="G181" s="9">
        <v>67943</v>
      </c>
      <c r="H181" s="9">
        <v>0</v>
      </c>
      <c r="I181" s="9">
        <v>0</v>
      </c>
      <c r="J181" s="9">
        <v>0</v>
      </c>
      <c r="K181" s="9">
        <v>0</v>
      </c>
      <c r="L181" s="48">
        <v>0</v>
      </c>
    </row>
    <row r="182" spans="1:12" ht="12.75">
      <c r="A182" s="288"/>
      <c r="B182" s="300"/>
      <c r="C182" s="16" t="s">
        <v>269</v>
      </c>
      <c r="D182" s="17" t="s">
        <v>270</v>
      </c>
      <c r="E182" s="9">
        <v>179150</v>
      </c>
      <c r="F182" s="9">
        <v>179150</v>
      </c>
      <c r="G182" s="9">
        <v>0</v>
      </c>
      <c r="H182" s="9">
        <v>179150</v>
      </c>
      <c r="I182" s="9">
        <v>0</v>
      </c>
      <c r="J182" s="9">
        <v>0</v>
      </c>
      <c r="K182" s="9">
        <v>0</v>
      </c>
      <c r="L182" s="48">
        <v>0</v>
      </c>
    </row>
    <row r="183" spans="1:12" ht="12.75">
      <c r="A183" s="288"/>
      <c r="B183" s="300"/>
      <c r="C183" s="16" t="s">
        <v>271</v>
      </c>
      <c r="D183" s="17" t="s">
        <v>272</v>
      </c>
      <c r="E183" s="9">
        <v>25138</v>
      </c>
      <c r="F183" s="9">
        <v>25138</v>
      </c>
      <c r="G183" s="9">
        <v>0</v>
      </c>
      <c r="H183" s="9">
        <v>25138</v>
      </c>
      <c r="I183" s="9">
        <v>0</v>
      </c>
      <c r="J183" s="9">
        <v>0</v>
      </c>
      <c r="K183" s="9">
        <v>0</v>
      </c>
      <c r="L183" s="48">
        <v>0</v>
      </c>
    </row>
    <row r="184" spans="1:12" ht="12.75">
      <c r="A184" s="288"/>
      <c r="B184" s="300"/>
      <c r="C184" s="16" t="s">
        <v>255</v>
      </c>
      <c r="D184" s="17" t="s">
        <v>256</v>
      </c>
      <c r="E184" s="9">
        <v>40000</v>
      </c>
      <c r="F184" s="9">
        <v>40000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48">
        <v>0</v>
      </c>
    </row>
    <row r="185" spans="1:12" ht="12.75">
      <c r="A185" s="288"/>
      <c r="B185" s="300"/>
      <c r="C185" s="16" t="s">
        <v>302</v>
      </c>
      <c r="D185" s="17" t="s">
        <v>303</v>
      </c>
      <c r="E185" s="9">
        <v>42000</v>
      </c>
      <c r="F185" s="9">
        <v>42000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48">
        <v>0</v>
      </c>
    </row>
    <row r="186" spans="1:12" ht="25.5">
      <c r="A186" s="288"/>
      <c r="B186" s="300"/>
      <c r="C186" s="16" t="s">
        <v>304</v>
      </c>
      <c r="D186" s="17" t="s">
        <v>308</v>
      </c>
      <c r="E186" s="9">
        <v>3000</v>
      </c>
      <c r="F186" s="9">
        <v>3000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48">
        <v>0</v>
      </c>
    </row>
    <row r="187" spans="1:12" ht="12.75">
      <c r="A187" s="288"/>
      <c r="B187" s="300"/>
      <c r="C187" s="16" t="s">
        <v>257</v>
      </c>
      <c r="D187" s="17" t="s">
        <v>258</v>
      </c>
      <c r="E187" s="9">
        <v>99000</v>
      </c>
      <c r="F187" s="9">
        <v>99000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48">
        <v>0</v>
      </c>
    </row>
    <row r="188" spans="1:12" ht="12.75">
      <c r="A188" s="288"/>
      <c r="B188" s="300"/>
      <c r="C188" s="16" t="s">
        <v>306</v>
      </c>
      <c r="D188" s="17" t="s">
        <v>307</v>
      </c>
      <c r="E188" s="9">
        <v>10000</v>
      </c>
      <c r="F188" s="9">
        <v>10000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48">
        <v>0</v>
      </c>
    </row>
    <row r="189" spans="1:12" ht="12.75">
      <c r="A189" s="288"/>
      <c r="B189" s="300"/>
      <c r="C189" s="16" t="s">
        <v>259</v>
      </c>
      <c r="D189" s="17" t="s">
        <v>260</v>
      </c>
      <c r="E189" s="9">
        <v>32000</v>
      </c>
      <c r="F189" s="9">
        <v>32000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48">
        <v>0</v>
      </c>
    </row>
    <row r="190" spans="1:12" ht="38.25">
      <c r="A190" s="288"/>
      <c r="B190" s="300"/>
      <c r="C190" s="16" t="s">
        <v>338</v>
      </c>
      <c r="D190" s="17" t="s">
        <v>342</v>
      </c>
      <c r="E190" s="9">
        <v>3600</v>
      </c>
      <c r="F190" s="9">
        <v>3600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48">
        <v>0</v>
      </c>
    </row>
    <row r="191" spans="1:12" ht="12.75">
      <c r="A191" s="288"/>
      <c r="B191" s="300"/>
      <c r="C191" s="16" t="s">
        <v>280</v>
      </c>
      <c r="D191" s="17" t="s">
        <v>281</v>
      </c>
      <c r="E191" s="9">
        <v>4800</v>
      </c>
      <c r="F191" s="9">
        <v>4800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48">
        <v>0</v>
      </c>
    </row>
    <row r="192" spans="1:12" ht="12.75">
      <c r="A192" s="288"/>
      <c r="B192" s="300"/>
      <c r="C192" s="16" t="s">
        <v>246</v>
      </c>
      <c r="D192" s="17" t="s">
        <v>247</v>
      </c>
      <c r="E192" s="9">
        <v>6300</v>
      </c>
      <c r="F192" s="9">
        <v>6300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48">
        <v>0</v>
      </c>
    </row>
    <row r="193" spans="1:12" ht="25.5">
      <c r="A193" s="288"/>
      <c r="B193" s="300"/>
      <c r="C193" s="16" t="s">
        <v>282</v>
      </c>
      <c r="D193" s="17" t="s">
        <v>283</v>
      </c>
      <c r="E193" s="9">
        <v>60189</v>
      </c>
      <c r="F193" s="9">
        <v>60189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48">
        <v>0</v>
      </c>
    </row>
    <row r="194" spans="1:12" ht="38.25">
      <c r="A194" s="288"/>
      <c r="B194" s="300"/>
      <c r="C194" s="16" t="s">
        <v>335</v>
      </c>
      <c r="D194" s="17" t="s">
        <v>336</v>
      </c>
      <c r="E194" s="9">
        <v>1800</v>
      </c>
      <c r="F194" s="9">
        <v>1800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48">
        <v>0</v>
      </c>
    </row>
    <row r="195" spans="1:12" ht="24">
      <c r="A195" s="288"/>
      <c r="B195" s="300"/>
      <c r="C195" s="16" t="s">
        <v>340</v>
      </c>
      <c r="D195" s="27" t="s">
        <v>344</v>
      </c>
      <c r="E195" s="9">
        <v>1000</v>
      </c>
      <c r="F195" s="9">
        <v>1000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48">
        <v>0</v>
      </c>
    </row>
    <row r="196" spans="1:12" ht="12.75">
      <c r="A196" s="288"/>
      <c r="B196" s="16" t="s">
        <v>310</v>
      </c>
      <c r="C196" s="16"/>
      <c r="D196" s="17" t="s">
        <v>311</v>
      </c>
      <c r="E196" s="32">
        <f aca="true" t="shared" si="34" ref="E196:L196">E197+E198+E199+E200+E201+E202+E203+E204+E205</f>
        <v>374641</v>
      </c>
      <c r="F196" s="32">
        <f t="shared" si="34"/>
        <v>374641</v>
      </c>
      <c r="G196" s="32">
        <f t="shared" si="34"/>
        <v>36513</v>
      </c>
      <c r="H196" s="32">
        <f t="shared" si="34"/>
        <v>7182</v>
      </c>
      <c r="I196" s="32">
        <f t="shared" si="34"/>
        <v>0</v>
      </c>
      <c r="J196" s="32">
        <f t="shared" si="34"/>
        <v>0</v>
      </c>
      <c r="K196" s="32">
        <f t="shared" si="34"/>
        <v>0</v>
      </c>
      <c r="L196" s="36">
        <f t="shared" si="34"/>
        <v>0</v>
      </c>
    </row>
    <row r="197" spans="1:12" ht="12.75">
      <c r="A197" s="288"/>
      <c r="B197" s="26"/>
      <c r="C197" s="16" t="s">
        <v>267</v>
      </c>
      <c r="D197" s="17" t="s">
        <v>268</v>
      </c>
      <c r="E197" s="9">
        <v>33694</v>
      </c>
      <c r="F197" s="9">
        <v>33694</v>
      </c>
      <c r="G197" s="9">
        <v>33694</v>
      </c>
      <c r="H197" s="9">
        <v>0</v>
      </c>
      <c r="I197" s="9">
        <v>0</v>
      </c>
      <c r="J197" s="9">
        <v>0</v>
      </c>
      <c r="K197" s="9">
        <v>0</v>
      </c>
      <c r="L197" s="48">
        <v>0</v>
      </c>
    </row>
    <row r="198" spans="1:12" ht="18" customHeight="1">
      <c r="A198" s="288"/>
      <c r="B198" s="302"/>
      <c r="C198" s="16" t="s">
        <v>278</v>
      </c>
      <c r="D198" s="17" t="s">
        <v>279</v>
      </c>
      <c r="E198" s="9">
        <v>2819</v>
      </c>
      <c r="F198" s="9">
        <v>2819</v>
      </c>
      <c r="G198" s="9">
        <v>2819</v>
      </c>
      <c r="H198" s="9">
        <v>0</v>
      </c>
      <c r="I198" s="9">
        <v>0</v>
      </c>
      <c r="J198" s="9">
        <v>0</v>
      </c>
      <c r="K198" s="9">
        <v>0</v>
      </c>
      <c r="L198" s="48">
        <v>0</v>
      </c>
    </row>
    <row r="199" spans="1:12" ht="15.75" customHeight="1">
      <c r="A199" s="288"/>
      <c r="B199" s="302"/>
      <c r="C199" s="16" t="s">
        <v>269</v>
      </c>
      <c r="D199" s="17" t="s">
        <v>270</v>
      </c>
      <c r="E199" s="9">
        <v>6287</v>
      </c>
      <c r="F199" s="9">
        <v>6287</v>
      </c>
      <c r="G199" s="9">
        <v>0</v>
      </c>
      <c r="H199" s="9">
        <v>6287</v>
      </c>
      <c r="I199" s="9">
        <v>0</v>
      </c>
      <c r="J199" s="9">
        <v>0</v>
      </c>
      <c r="K199" s="9">
        <v>0</v>
      </c>
      <c r="L199" s="48">
        <v>0</v>
      </c>
    </row>
    <row r="200" spans="1:12" ht="16.5" customHeight="1">
      <c r="A200" s="288"/>
      <c r="B200" s="302"/>
      <c r="C200" s="16" t="s">
        <v>271</v>
      </c>
      <c r="D200" s="17" t="s">
        <v>272</v>
      </c>
      <c r="E200" s="9">
        <v>895</v>
      </c>
      <c r="F200" s="9">
        <v>895</v>
      </c>
      <c r="G200" s="9">
        <v>0</v>
      </c>
      <c r="H200" s="9">
        <v>895</v>
      </c>
      <c r="I200" s="9">
        <v>0</v>
      </c>
      <c r="J200" s="9">
        <v>0</v>
      </c>
      <c r="K200" s="9">
        <v>0</v>
      </c>
      <c r="L200" s="48">
        <v>0</v>
      </c>
    </row>
    <row r="201" spans="1:12" ht="17.25" customHeight="1">
      <c r="A201" s="288"/>
      <c r="B201" s="302"/>
      <c r="C201" s="26" t="s">
        <v>255</v>
      </c>
      <c r="D201" s="33" t="s">
        <v>256</v>
      </c>
      <c r="E201" s="10">
        <v>30000</v>
      </c>
      <c r="F201" s="10">
        <v>30000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49">
        <v>0</v>
      </c>
    </row>
    <row r="202" spans="1:12" ht="18" customHeight="1">
      <c r="A202" s="288"/>
      <c r="B202" s="302"/>
      <c r="C202" s="272" t="s">
        <v>259</v>
      </c>
      <c r="D202" s="323" t="s">
        <v>260</v>
      </c>
      <c r="E202" s="324">
        <v>293200</v>
      </c>
      <c r="F202" s="324">
        <v>293200</v>
      </c>
      <c r="G202" s="324">
        <v>0</v>
      </c>
      <c r="H202" s="324">
        <v>0</v>
      </c>
      <c r="I202" s="324">
        <v>0</v>
      </c>
      <c r="J202" s="324">
        <v>0</v>
      </c>
      <c r="K202" s="324">
        <v>0</v>
      </c>
      <c r="L202" s="325">
        <v>0</v>
      </c>
    </row>
    <row r="203" spans="1:12" ht="38.25">
      <c r="A203" s="397"/>
      <c r="B203" s="336"/>
      <c r="C203" s="45" t="s">
        <v>337</v>
      </c>
      <c r="D203" s="67" t="s">
        <v>341</v>
      </c>
      <c r="E203" s="9">
        <v>600</v>
      </c>
      <c r="F203" s="9">
        <v>600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48">
        <v>0</v>
      </c>
    </row>
    <row r="204" spans="1:12" ht="12.75">
      <c r="A204" s="397"/>
      <c r="B204" s="336"/>
      <c r="C204" s="16" t="s">
        <v>246</v>
      </c>
      <c r="D204" s="17" t="s">
        <v>247</v>
      </c>
      <c r="E204" s="9">
        <v>6000</v>
      </c>
      <c r="F204" s="9">
        <v>6000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48">
        <v>0</v>
      </c>
    </row>
    <row r="205" spans="1:12" ht="25.5">
      <c r="A205" s="397"/>
      <c r="B205" s="389"/>
      <c r="C205" s="16" t="s">
        <v>282</v>
      </c>
      <c r="D205" s="17" t="s">
        <v>283</v>
      </c>
      <c r="E205" s="9">
        <v>1146</v>
      </c>
      <c r="F205" s="9">
        <v>1146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48">
        <v>0</v>
      </c>
    </row>
    <row r="206" spans="1:12" ht="12.75">
      <c r="A206" s="397"/>
      <c r="B206" s="16" t="s">
        <v>312</v>
      </c>
      <c r="C206" s="16"/>
      <c r="D206" s="19" t="s">
        <v>313</v>
      </c>
      <c r="E206" s="9">
        <f aca="true" t="shared" si="35" ref="E206:L206">E207</f>
        <v>200</v>
      </c>
      <c r="F206" s="9">
        <f t="shared" si="35"/>
        <v>200</v>
      </c>
      <c r="G206" s="9">
        <f t="shared" si="35"/>
        <v>200</v>
      </c>
      <c r="H206" s="9">
        <f t="shared" si="35"/>
        <v>0</v>
      </c>
      <c r="I206" s="9">
        <f t="shared" si="35"/>
        <v>0</v>
      </c>
      <c r="J206" s="9">
        <f t="shared" si="35"/>
        <v>0</v>
      </c>
      <c r="K206" s="9">
        <f t="shared" si="35"/>
        <v>0</v>
      </c>
      <c r="L206" s="48">
        <f t="shared" si="35"/>
        <v>0</v>
      </c>
    </row>
    <row r="207" spans="1:12" ht="12.75">
      <c r="A207" s="397"/>
      <c r="B207" s="16"/>
      <c r="C207" s="16" t="s">
        <v>261</v>
      </c>
      <c r="D207" s="19" t="s">
        <v>262</v>
      </c>
      <c r="E207" s="9">
        <v>200</v>
      </c>
      <c r="F207" s="9">
        <v>200</v>
      </c>
      <c r="G207" s="9">
        <v>200</v>
      </c>
      <c r="H207" s="9">
        <v>0</v>
      </c>
      <c r="I207" s="9">
        <v>0</v>
      </c>
      <c r="J207" s="9">
        <v>0</v>
      </c>
      <c r="K207" s="9">
        <v>0</v>
      </c>
      <c r="L207" s="48">
        <v>0</v>
      </c>
    </row>
    <row r="208" spans="1:12" ht="25.5">
      <c r="A208" s="397"/>
      <c r="B208" s="16" t="s">
        <v>314</v>
      </c>
      <c r="C208" s="16"/>
      <c r="D208" s="17" t="s">
        <v>315</v>
      </c>
      <c r="E208" s="9">
        <f aca="true" t="shared" si="36" ref="E208:L208">E209</f>
        <v>17325</v>
      </c>
      <c r="F208" s="9">
        <f t="shared" si="36"/>
        <v>17325</v>
      </c>
      <c r="G208" s="9">
        <f t="shared" si="36"/>
        <v>0</v>
      </c>
      <c r="H208" s="9">
        <f t="shared" si="36"/>
        <v>0</v>
      </c>
      <c r="I208" s="9">
        <f t="shared" si="36"/>
        <v>0</v>
      </c>
      <c r="J208" s="9">
        <f t="shared" si="36"/>
        <v>0</v>
      </c>
      <c r="K208" s="9">
        <f t="shared" si="36"/>
        <v>0</v>
      </c>
      <c r="L208" s="48">
        <f t="shared" si="36"/>
        <v>0</v>
      </c>
    </row>
    <row r="209" spans="1:12" ht="13.5" customHeight="1" thickBot="1">
      <c r="A209" s="398"/>
      <c r="B209" s="21"/>
      <c r="C209" s="21" t="s">
        <v>259</v>
      </c>
      <c r="D209" s="118" t="s">
        <v>260</v>
      </c>
      <c r="E209" s="58">
        <v>17325</v>
      </c>
      <c r="F209" s="58">
        <v>17325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59">
        <v>0</v>
      </c>
    </row>
    <row r="210" spans="1:12" ht="12.75">
      <c r="A210" s="202" t="s">
        <v>216</v>
      </c>
      <c r="B210" s="50"/>
      <c r="C210" s="50"/>
      <c r="D210" s="64" t="s">
        <v>217</v>
      </c>
      <c r="E210" s="51">
        <f aca="true" t="shared" si="37" ref="E210:J210">E211</f>
        <v>105000</v>
      </c>
      <c r="F210" s="51">
        <f t="shared" si="37"/>
        <v>86000</v>
      </c>
      <c r="G210" s="51">
        <f t="shared" si="37"/>
        <v>5000</v>
      </c>
      <c r="H210" s="51">
        <f t="shared" si="37"/>
        <v>0</v>
      </c>
      <c r="I210" s="51">
        <f t="shared" si="37"/>
        <v>0</v>
      </c>
      <c r="J210" s="51">
        <f t="shared" si="37"/>
        <v>0</v>
      </c>
      <c r="K210" s="51">
        <f>K211</f>
        <v>0</v>
      </c>
      <c r="L210" s="52">
        <f>L211</f>
        <v>19000</v>
      </c>
    </row>
    <row r="211" spans="1:12" s="42" customFormat="1" ht="12.75">
      <c r="A211" s="373"/>
      <c r="B211" s="16" t="s">
        <v>218</v>
      </c>
      <c r="C211" s="16"/>
      <c r="D211" s="19" t="s">
        <v>219</v>
      </c>
      <c r="E211" s="32">
        <f aca="true" t="shared" si="38" ref="E211:L211">SUM(E212:E216)</f>
        <v>105000</v>
      </c>
      <c r="F211" s="32">
        <f t="shared" si="38"/>
        <v>86000</v>
      </c>
      <c r="G211" s="32">
        <f t="shared" si="38"/>
        <v>5000</v>
      </c>
      <c r="H211" s="32">
        <f t="shared" si="38"/>
        <v>0</v>
      </c>
      <c r="I211" s="32">
        <f t="shared" si="38"/>
        <v>0</v>
      </c>
      <c r="J211" s="32">
        <f t="shared" si="38"/>
        <v>0</v>
      </c>
      <c r="K211" s="32">
        <f t="shared" si="38"/>
        <v>0</v>
      </c>
      <c r="L211" s="36">
        <f t="shared" si="38"/>
        <v>19000</v>
      </c>
    </row>
    <row r="212" spans="1:12" ht="12.75">
      <c r="A212" s="373"/>
      <c r="B212" s="385"/>
      <c r="C212" s="16" t="s">
        <v>269</v>
      </c>
      <c r="D212" s="17" t="s">
        <v>270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6">
        <v>0</v>
      </c>
    </row>
    <row r="213" spans="1:12" ht="12.75">
      <c r="A213" s="374"/>
      <c r="B213" s="347"/>
      <c r="C213" s="16" t="s">
        <v>261</v>
      </c>
      <c r="D213" s="19" t="s">
        <v>262</v>
      </c>
      <c r="E213" s="32">
        <v>5000</v>
      </c>
      <c r="F213" s="32">
        <v>5000</v>
      </c>
      <c r="G213" s="32">
        <v>5000</v>
      </c>
      <c r="H213" s="32">
        <v>0</v>
      </c>
      <c r="I213" s="32">
        <v>0</v>
      </c>
      <c r="J213" s="32">
        <v>0</v>
      </c>
      <c r="K213" s="32">
        <v>0</v>
      </c>
      <c r="L213" s="36">
        <v>0</v>
      </c>
    </row>
    <row r="214" spans="1:12" ht="12.75">
      <c r="A214" s="374"/>
      <c r="B214" s="347"/>
      <c r="C214" s="16" t="s">
        <v>255</v>
      </c>
      <c r="D214" s="19" t="s">
        <v>256</v>
      </c>
      <c r="E214" s="32">
        <v>40000</v>
      </c>
      <c r="F214" s="32">
        <v>40000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6">
        <v>0</v>
      </c>
    </row>
    <row r="215" spans="1:12" ht="12.75">
      <c r="A215" s="374"/>
      <c r="B215" s="347"/>
      <c r="C215" s="16" t="s">
        <v>259</v>
      </c>
      <c r="D215" s="19" t="s">
        <v>260</v>
      </c>
      <c r="E215" s="32">
        <v>41000</v>
      </c>
      <c r="F215" s="32">
        <v>41000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6">
        <v>0</v>
      </c>
    </row>
    <row r="216" spans="1:12" ht="26.25" thickBot="1">
      <c r="A216" s="399"/>
      <c r="B216" s="347"/>
      <c r="C216" s="26" t="s">
        <v>265</v>
      </c>
      <c r="D216" s="30" t="s">
        <v>309</v>
      </c>
      <c r="E216" s="34">
        <v>19000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7">
        <v>19000</v>
      </c>
    </row>
    <row r="217" spans="1:12" ht="12.75">
      <c r="A217" s="326"/>
      <c r="B217" s="318"/>
      <c r="C217" s="319"/>
      <c r="D217" s="327"/>
      <c r="E217" s="321"/>
      <c r="F217" s="321"/>
      <c r="G217" s="321"/>
      <c r="H217" s="321"/>
      <c r="I217" s="321"/>
      <c r="J217" s="321"/>
      <c r="K217" s="321"/>
      <c r="L217" s="321"/>
    </row>
    <row r="218" spans="1:12" ht="12.75">
      <c r="A218" s="53"/>
      <c r="B218" s="1"/>
      <c r="C218" s="55"/>
      <c r="D218" s="328"/>
      <c r="E218" s="57"/>
      <c r="F218" s="57"/>
      <c r="G218" s="57"/>
      <c r="H218" s="57"/>
      <c r="I218" s="57"/>
      <c r="J218" s="57"/>
      <c r="K218" s="57"/>
      <c r="L218" s="57"/>
    </row>
    <row r="219" spans="1:12" ht="13.5" thickBot="1">
      <c r="A219" s="53"/>
      <c r="B219" s="1"/>
      <c r="C219" s="55"/>
      <c r="D219" s="328"/>
      <c r="E219" s="57"/>
      <c r="F219" s="57"/>
      <c r="G219" s="57"/>
      <c r="H219" s="57"/>
      <c r="I219" s="57"/>
      <c r="J219" s="57"/>
      <c r="K219" s="57"/>
      <c r="L219" s="57"/>
    </row>
    <row r="220" spans="1:12" ht="8.25" customHeight="1" thickBot="1">
      <c r="A220" s="60">
        <v>1</v>
      </c>
      <c r="B220" s="61">
        <v>2</v>
      </c>
      <c r="C220" s="61" t="s">
        <v>357</v>
      </c>
      <c r="D220" s="61">
        <v>4</v>
      </c>
      <c r="E220" s="61">
        <v>6</v>
      </c>
      <c r="F220" s="61">
        <v>7</v>
      </c>
      <c r="G220" s="61">
        <v>8</v>
      </c>
      <c r="H220" s="61">
        <v>9</v>
      </c>
      <c r="I220" s="61">
        <v>10</v>
      </c>
      <c r="J220" s="61">
        <v>11</v>
      </c>
      <c r="K220" s="61">
        <v>12</v>
      </c>
      <c r="L220" s="62">
        <v>13</v>
      </c>
    </row>
    <row r="221" spans="1:12" ht="12.75">
      <c r="A221" s="81" t="s">
        <v>222</v>
      </c>
      <c r="B221" s="13"/>
      <c r="C221" s="13"/>
      <c r="D221" s="31" t="s">
        <v>223</v>
      </c>
      <c r="E221" s="43">
        <f aca="true" t="shared" si="39" ref="E221:L221">E222+E224+E236+E238+E241+E243+E265+E267+E269</f>
        <v>2189529</v>
      </c>
      <c r="F221" s="43">
        <f t="shared" si="39"/>
        <v>2189529</v>
      </c>
      <c r="G221" s="43">
        <f t="shared" si="39"/>
        <v>180086</v>
      </c>
      <c r="H221" s="43">
        <f t="shared" si="39"/>
        <v>36275</v>
      </c>
      <c r="I221" s="43">
        <f t="shared" si="39"/>
        <v>0</v>
      </c>
      <c r="J221" s="43">
        <f t="shared" si="39"/>
        <v>0</v>
      </c>
      <c r="K221" s="43">
        <f t="shared" si="39"/>
        <v>0</v>
      </c>
      <c r="L221" s="44">
        <f t="shared" si="39"/>
        <v>0</v>
      </c>
    </row>
    <row r="222" spans="1:12" s="42" customFormat="1" ht="12.75">
      <c r="A222" s="400"/>
      <c r="B222" s="16" t="s">
        <v>351</v>
      </c>
      <c r="C222" s="16"/>
      <c r="D222" s="19" t="s">
        <v>353</v>
      </c>
      <c r="E222" s="32">
        <f aca="true" t="shared" si="40" ref="E222:K222">E223</f>
        <v>100000</v>
      </c>
      <c r="F222" s="32">
        <f t="shared" si="40"/>
        <v>100000</v>
      </c>
      <c r="G222" s="32">
        <f t="shared" si="40"/>
        <v>0</v>
      </c>
      <c r="H222" s="32">
        <f t="shared" si="40"/>
        <v>0</v>
      </c>
      <c r="I222" s="32">
        <f t="shared" si="40"/>
        <v>0</v>
      </c>
      <c r="J222" s="32">
        <f t="shared" si="40"/>
        <v>0</v>
      </c>
      <c r="K222" s="32">
        <f t="shared" si="40"/>
        <v>0</v>
      </c>
      <c r="L222" s="36">
        <f>L223</f>
        <v>0</v>
      </c>
    </row>
    <row r="223" spans="1:12" ht="12.75">
      <c r="A223" s="397"/>
      <c r="B223" s="16"/>
      <c r="C223" s="16" t="s">
        <v>316</v>
      </c>
      <c r="D223" s="19" t="s">
        <v>352</v>
      </c>
      <c r="E223" s="32">
        <v>100000</v>
      </c>
      <c r="F223" s="32">
        <v>100000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6">
        <v>0</v>
      </c>
    </row>
    <row r="224" spans="1:12" ht="38.25">
      <c r="A224" s="397"/>
      <c r="B224" s="16" t="s">
        <v>224</v>
      </c>
      <c r="C224" s="16"/>
      <c r="D224" s="17" t="s">
        <v>225</v>
      </c>
      <c r="E224" s="32">
        <f aca="true" t="shared" si="41" ref="E224:L224">SUM(E225:E235)</f>
        <v>1545000</v>
      </c>
      <c r="F224" s="32">
        <f t="shared" si="41"/>
        <v>1545000</v>
      </c>
      <c r="G224" s="32">
        <f t="shared" si="41"/>
        <v>32280</v>
      </c>
      <c r="H224" s="32">
        <f t="shared" si="41"/>
        <v>6548</v>
      </c>
      <c r="I224" s="32">
        <f t="shared" si="41"/>
        <v>0</v>
      </c>
      <c r="J224" s="32">
        <f t="shared" si="41"/>
        <v>0</v>
      </c>
      <c r="K224" s="32">
        <f t="shared" si="41"/>
        <v>0</v>
      </c>
      <c r="L224" s="36">
        <f t="shared" si="41"/>
        <v>0</v>
      </c>
    </row>
    <row r="225" spans="1:12" ht="25.5">
      <c r="A225" s="397"/>
      <c r="B225" s="376"/>
      <c r="C225" s="16" t="s">
        <v>316</v>
      </c>
      <c r="D225" s="17" t="s">
        <v>317</v>
      </c>
      <c r="E225" s="32">
        <v>1479150</v>
      </c>
      <c r="F225" s="32">
        <v>1479150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6">
        <v>0</v>
      </c>
    </row>
    <row r="226" spans="1:12" ht="16.5" customHeight="1">
      <c r="A226" s="397"/>
      <c r="B226" s="376"/>
      <c r="C226" s="16" t="s">
        <v>267</v>
      </c>
      <c r="D226" s="17" t="s">
        <v>268</v>
      </c>
      <c r="E226" s="32">
        <v>29961</v>
      </c>
      <c r="F226" s="32">
        <v>29961</v>
      </c>
      <c r="G226" s="32">
        <v>29961</v>
      </c>
      <c r="H226" s="32">
        <v>0</v>
      </c>
      <c r="I226" s="32">
        <v>0</v>
      </c>
      <c r="J226" s="32">
        <v>0</v>
      </c>
      <c r="K226" s="32">
        <v>0</v>
      </c>
      <c r="L226" s="36">
        <v>0</v>
      </c>
    </row>
    <row r="227" spans="1:12" ht="15.75" customHeight="1">
      <c r="A227" s="397"/>
      <c r="B227" s="376"/>
      <c r="C227" s="16" t="s">
        <v>278</v>
      </c>
      <c r="D227" s="17" t="s">
        <v>279</v>
      </c>
      <c r="E227" s="32">
        <v>2319</v>
      </c>
      <c r="F227" s="32">
        <v>2319</v>
      </c>
      <c r="G227" s="32">
        <v>2319</v>
      </c>
      <c r="H227" s="32">
        <v>0</v>
      </c>
      <c r="I227" s="32">
        <v>0</v>
      </c>
      <c r="J227" s="32">
        <v>0</v>
      </c>
      <c r="K227" s="32">
        <v>0</v>
      </c>
      <c r="L227" s="36">
        <v>0</v>
      </c>
    </row>
    <row r="228" spans="1:12" ht="25.5">
      <c r="A228" s="397"/>
      <c r="B228" s="376"/>
      <c r="C228" s="16" t="s">
        <v>269</v>
      </c>
      <c r="D228" s="17" t="s">
        <v>318</v>
      </c>
      <c r="E228" s="32">
        <v>5758</v>
      </c>
      <c r="F228" s="32">
        <v>5758</v>
      </c>
      <c r="G228" s="32">
        <v>0</v>
      </c>
      <c r="H228" s="32">
        <v>5758</v>
      </c>
      <c r="I228" s="32">
        <v>0</v>
      </c>
      <c r="J228" s="32">
        <v>0</v>
      </c>
      <c r="K228" s="32">
        <v>0</v>
      </c>
      <c r="L228" s="36">
        <v>0</v>
      </c>
    </row>
    <row r="229" spans="1:12" ht="25.5">
      <c r="A229" s="397"/>
      <c r="B229" s="376"/>
      <c r="C229" s="16" t="s">
        <v>269</v>
      </c>
      <c r="D229" s="17" t="s">
        <v>319</v>
      </c>
      <c r="E229" s="32">
        <v>19500</v>
      </c>
      <c r="F229" s="32">
        <v>19500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6">
        <v>0</v>
      </c>
    </row>
    <row r="230" spans="1:12" ht="12.75">
      <c r="A230" s="397"/>
      <c r="B230" s="376"/>
      <c r="C230" s="16" t="s">
        <v>271</v>
      </c>
      <c r="D230" s="17" t="s">
        <v>272</v>
      </c>
      <c r="E230" s="32">
        <v>790</v>
      </c>
      <c r="F230" s="32">
        <v>790</v>
      </c>
      <c r="G230" s="32">
        <v>0</v>
      </c>
      <c r="H230" s="32">
        <v>790</v>
      </c>
      <c r="I230" s="32">
        <v>0</v>
      </c>
      <c r="J230" s="32">
        <v>0</v>
      </c>
      <c r="K230" s="32">
        <v>0</v>
      </c>
      <c r="L230" s="36">
        <v>0</v>
      </c>
    </row>
    <row r="231" spans="1:12" ht="12.75">
      <c r="A231" s="397"/>
      <c r="B231" s="376"/>
      <c r="C231" s="16" t="s">
        <v>255</v>
      </c>
      <c r="D231" s="17" t="s">
        <v>256</v>
      </c>
      <c r="E231" s="32">
        <v>3000</v>
      </c>
      <c r="F231" s="32">
        <v>3000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6">
        <v>0</v>
      </c>
    </row>
    <row r="232" spans="1:12" ht="12.75">
      <c r="A232" s="397"/>
      <c r="B232" s="376"/>
      <c r="C232" s="16" t="s">
        <v>259</v>
      </c>
      <c r="D232" s="19" t="s">
        <v>260</v>
      </c>
      <c r="E232" s="32">
        <v>958</v>
      </c>
      <c r="F232" s="32">
        <v>958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6">
        <v>0</v>
      </c>
    </row>
    <row r="233" spans="1:12" ht="25.5">
      <c r="A233" s="397"/>
      <c r="B233" s="376"/>
      <c r="C233" s="16" t="s">
        <v>282</v>
      </c>
      <c r="D233" s="17" t="s">
        <v>283</v>
      </c>
      <c r="E233" s="32">
        <v>764</v>
      </c>
      <c r="F233" s="32">
        <v>764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6">
        <v>0</v>
      </c>
    </row>
    <row r="234" spans="1:12" ht="24">
      <c r="A234" s="397"/>
      <c r="B234" s="383"/>
      <c r="C234" s="16" t="s">
        <v>339</v>
      </c>
      <c r="D234" s="27" t="s">
        <v>343</v>
      </c>
      <c r="E234" s="32">
        <v>500</v>
      </c>
      <c r="F234" s="32">
        <v>500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6">
        <v>0</v>
      </c>
    </row>
    <row r="235" spans="1:12" ht="38.25">
      <c r="A235" s="397"/>
      <c r="B235" s="384"/>
      <c r="C235" s="329" t="s">
        <v>335</v>
      </c>
      <c r="D235" s="330" t="s">
        <v>336</v>
      </c>
      <c r="E235" s="331">
        <v>2300</v>
      </c>
      <c r="F235" s="331">
        <v>2300</v>
      </c>
      <c r="G235" s="331">
        <v>0</v>
      </c>
      <c r="H235" s="331">
        <v>0</v>
      </c>
      <c r="I235" s="331">
        <v>0</v>
      </c>
      <c r="J235" s="331">
        <v>0</v>
      </c>
      <c r="K235" s="331">
        <v>0</v>
      </c>
      <c r="L235" s="332">
        <v>0</v>
      </c>
    </row>
    <row r="236" spans="1:12" ht="38.25">
      <c r="A236" s="288"/>
      <c r="B236" s="45" t="s">
        <v>227</v>
      </c>
      <c r="C236" s="45"/>
      <c r="D236" s="67" t="s">
        <v>228</v>
      </c>
      <c r="E236" s="9">
        <f aca="true" t="shared" si="42" ref="E236:L236">SUM(E237:E237)</f>
        <v>12000</v>
      </c>
      <c r="F236" s="9">
        <f t="shared" si="42"/>
        <v>12000</v>
      </c>
      <c r="G236" s="9">
        <f t="shared" si="42"/>
        <v>0</v>
      </c>
      <c r="H236" s="9">
        <f t="shared" si="42"/>
        <v>0</v>
      </c>
      <c r="I236" s="9">
        <f t="shared" si="42"/>
        <v>0</v>
      </c>
      <c r="J236" s="9">
        <f t="shared" si="42"/>
        <v>0</v>
      </c>
      <c r="K236" s="9">
        <f t="shared" si="42"/>
        <v>0</v>
      </c>
      <c r="L236" s="48">
        <f t="shared" si="42"/>
        <v>0</v>
      </c>
    </row>
    <row r="237" spans="1:12" ht="12.75">
      <c r="A237" s="288"/>
      <c r="B237" s="16"/>
      <c r="C237" s="16" t="s">
        <v>347</v>
      </c>
      <c r="D237" s="17" t="s">
        <v>348</v>
      </c>
      <c r="E237" s="32">
        <v>12000</v>
      </c>
      <c r="F237" s="32">
        <v>12000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6">
        <v>0</v>
      </c>
    </row>
    <row r="238" spans="1:12" ht="25.5">
      <c r="A238" s="288"/>
      <c r="B238" s="15">
        <v>85214</v>
      </c>
      <c r="C238" s="15"/>
      <c r="D238" s="17" t="s">
        <v>230</v>
      </c>
      <c r="E238" s="32">
        <f aca="true" t="shared" si="43" ref="E238:J238">SUM(E239:E240)</f>
        <v>178300</v>
      </c>
      <c r="F238" s="32">
        <f t="shared" si="43"/>
        <v>178300</v>
      </c>
      <c r="G238" s="32">
        <f t="shared" si="43"/>
        <v>0</v>
      </c>
      <c r="H238" s="32">
        <f t="shared" si="43"/>
        <v>0</v>
      </c>
      <c r="I238" s="32">
        <f t="shared" si="43"/>
        <v>0</v>
      </c>
      <c r="J238" s="32">
        <f t="shared" si="43"/>
        <v>0</v>
      </c>
      <c r="K238" s="32">
        <f>SUM(K239:K240)</f>
        <v>0</v>
      </c>
      <c r="L238" s="36">
        <f>SUM(L239:L240)</f>
        <v>0</v>
      </c>
    </row>
    <row r="239" spans="1:12" ht="25.5">
      <c r="A239" s="288"/>
      <c r="B239" s="15"/>
      <c r="C239" s="15">
        <v>3110</v>
      </c>
      <c r="D239" s="17" t="s">
        <v>317</v>
      </c>
      <c r="E239" s="32">
        <v>44000</v>
      </c>
      <c r="F239" s="32">
        <v>44000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6">
        <v>0</v>
      </c>
    </row>
    <row r="240" spans="1:12" ht="15" customHeight="1">
      <c r="A240" s="288"/>
      <c r="B240" s="15"/>
      <c r="C240" s="15">
        <v>3110</v>
      </c>
      <c r="D240" s="17" t="s">
        <v>320</v>
      </c>
      <c r="E240" s="32">
        <v>134300</v>
      </c>
      <c r="F240" s="32">
        <v>134300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6">
        <v>0</v>
      </c>
    </row>
    <row r="241" spans="1:12" ht="16.5" customHeight="1">
      <c r="A241" s="288"/>
      <c r="B241" s="15">
        <v>85215</v>
      </c>
      <c r="C241" s="15"/>
      <c r="D241" s="17" t="s">
        <v>321</v>
      </c>
      <c r="E241" s="32">
        <f aca="true" t="shared" si="44" ref="E241:L241">E242</f>
        <v>20000</v>
      </c>
      <c r="F241" s="32">
        <f t="shared" si="44"/>
        <v>20000</v>
      </c>
      <c r="G241" s="32">
        <f t="shared" si="44"/>
        <v>0</v>
      </c>
      <c r="H241" s="32">
        <f t="shared" si="44"/>
        <v>0</v>
      </c>
      <c r="I241" s="32">
        <f t="shared" si="44"/>
        <v>0</v>
      </c>
      <c r="J241" s="32">
        <f t="shared" si="44"/>
        <v>0</v>
      </c>
      <c r="K241" s="32">
        <f t="shared" si="44"/>
        <v>0</v>
      </c>
      <c r="L241" s="36">
        <f t="shared" si="44"/>
        <v>0</v>
      </c>
    </row>
    <row r="242" spans="1:12" ht="12.75">
      <c r="A242" s="288"/>
      <c r="B242" s="15"/>
      <c r="C242" s="15">
        <v>3110</v>
      </c>
      <c r="D242" s="17" t="s">
        <v>322</v>
      </c>
      <c r="E242" s="32">
        <v>20000</v>
      </c>
      <c r="F242" s="32">
        <v>20000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6">
        <v>0</v>
      </c>
    </row>
    <row r="243" spans="1:12" ht="25.5">
      <c r="A243" s="288"/>
      <c r="B243" s="15">
        <v>85219</v>
      </c>
      <c r="C243" s="15"/>
      <c r="D243" s="17" t="s">
        <v>323</v>
      </c>
      <c r="E243" s="32">
        <f>SUM(E244+E245+E246+E247+E248+E249+E250+E251+E252+E253+E254+E255+E258+E259+E260+E261+E262+E263+E264)</f>
        <v>260429</v>
      </c>
      <c r="F243" s="32">
        <f aca="true" t="shared" si="45" ref="F243:L243">SUM(F244+F245+F246+F247+F248+F249+F250+F251+F252+F253+F254+F255+F258+F259+F260+F261+F262+F263+F264)</f>
        <v>260429</v>
      </c>
      <c r="G243" s="32">
        <f t="shared" si="45"/>
        <v>147806</v>
      </c>
      <c r="H243" s="32">
        <f t="shared" si="45"/>
        <v>29727</v>
      </c>
      <c r="I243" s="32">
        <f t="shared" si="45"/>
        <v>0</v>
      </c>
      <c r="J243" s="32">
        <f t="shared" si="45"/>
        <v>0</v>
      </c>
      <c r="K243" s="32">
        <f t="shared" si="45"/>
        <v>0</v>
      </c>
      <c r="L243" s="36">
        <f t="shared" si="45"/>
        <v>0</v>
      </c>
    </row>
    <row r="244" spans="1:12" ht="12.75">
      <c r="A244" s="288"/>
      <c r="B244" s="29"/>
      <c r="C244" s="15">
        <v>3247</v>
      </c>
      <c r="D244" s="17" t="s">
        <v>349</v>
      </c>
      <c r="E244" s="32">
        <v>20916</v>
      </c>
      <c r="F244" s="32">
        <v>20916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6">
        <v>0</v>
      </c>
    </row>
    <row r="245" spans="1:12" ht="12.75">
      <c r="A245" s="288"/>
      <c r="B245" s="300"/>
      <c r="C245" s="29">
        <v>4010</v>
      </c>
      <c r="D245" s="33" t="s">
        <v>268</v>
      </c>
      <c r="E245" s="34">
        <v>137167</v>
      </c>
      <c r="F245" s="34">
        <v>137167</v>
      </c>
      <c r="G245" s="34">
        <v>137167</v>
      </c>
      <c r="H245" s="34">
        <v>0</v>
      </c>
      <c r="I245" s="34">
        <v>0</v>
      </c>
      <c r="J245" s="34">
        <v>0</v>
      </c>
      <c r="K245" s="34">
        <v>0</v>
      </c>
      <c r="L245" s="37">
        <v>0</v>
      </c>
    </row>
    <row r="246" spans="1:12" ht="12.75">
      <c r="A246" s="288"/>
      <c r="B246" s="305"/>
      <c r="C246" s="15">
        <v>4040</v>
      </c>
      <c r="D246" s="17" t="s">
        <v>279</v>
      </c>
      <c r="E246" s="32">
        <v>10639</v>
      </c>
      <c r="F246" s="32">
        <v>10639</v>
      </c>
      <c r="G246" s="32">
        <v>10639</v>
      </c>
      <c r="H246" s="32">
        <v>0</v>
      </c>
      <c r="I246" s="32">
        <v>0</v>
      </c>
      <c r="J246" s="32">
        <v>0</v>
      </c>
      <c r="K246" s="32">
        <v>0</v>
      </c>
      <c r="L246" s="36">
        <v>0</v>
      </c>
    </row>
    <row r="247" spans="1:12" ht="12.75">
      <c r="A247" s="288"/>
      <c r="B247" s="305"/>
      <c r="C247" s="15">
        <v>4110</v>
      </c>
      <c r="D247" s="17" t="s">
        <v>270</v>
      </c>
      <c r="E247" s="32">
        <v>26374</v>
      </c>
      <c r="F247" s="32">
        <v>26374</v>
      </c>
      <c r="G247" s="32">
        <v>0</v>
      </c>
      <c r="H247" s="32">
        <v>26374</v>
      </c>
      <c r="I247" s="32">
        <v>0</v>
      </c>
      <c r="J247" s="32">
        <v>0</v>
      </c>
      <c r="K247" s="32">
        <v>0</v>
      </c>
      <c r="L247" s="36">
        <v>0</v>
      </c>
    </row>
    <row r="248" spans="1:12" ht="13.5" customHeight="1">
      <c r="A248" s="288"/>
      <c r="B248" s="305"/>
      <c r="C248" s="15">
        <v>4117</v>
      </c>
      <c r="D248" s="17" t="s">
        <v>270</v>
      </c>
      <c r="E248" s="32">
        <v>14502</v>
      </c>
      <c r="F248" s="32">
        <v>14502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6">
        <v>0</v>
      </c>
    </row>
    <row r="249" spans="1:12" ht="12.75">
      <c r="A249" s="288"/>
      <c r="B249" s="305"/>
      <c r="C249" s="15">
        <v>4120</v>
      </c>
      <c r="D249" s="17" t="s">
        <v>272</v>
      </c>
      <c r="E249" s="32">
        <v>3353</v>
      </c>
      <c r="F249" s="32">
        <v>3353</v>
      </c>
      <c r="G249" s="32">
        <v>0</v>
      </c>
      <c r="H249" s="32">
        <v>3353</v>
      </c>
      <c r="I249" s="32">
        <v>0</v>
      </c>
      <c r="J249" s="32">
        <v>0</v>
      </c>
      <c r="K249" s="32">
        <v>0</v>
      </c>
      <c r="L249" s="36">
        <v>0</v>
      </c>
    </row>
    <row r="250" spans="1:12" ht="12.75">
      <c r="A250" s="288"/>
      <c r="B250" s="305"/>
      <c r="C250" s="15">
        <v>4177</v>
      </c>
      <c r="D250" s="17" t="s">
        <v>262</v>
      </c>
      <c r="E250" s="32">
        <v>7130</v>
      </c>
      <c r="F250" s="32">
        <v>7130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6">
        <v>0</v>
      </c>
    </row>
    <row r="251" spans="1:12" ht="12.75">
      <c r="A251" s="288"/>
      <c r="B251" s="305"/>
      <c r="C251" s="15">
        <v>4210</v>
      </c>
      <c r="D251" s="17" t="s">
        <v>256</v>
      </c>
      <c r="E251" s="32">
        <v>11500</v>
      </c>
      <c r="F251" s="32">
        <v>11500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6">
        <v>0</v>
      </c>
    </row>
    <row r="252" spans="1:12" ht="12.75">
      <c r="A252" s="288"/>
      <c r="B252" s="305"/>
      <c r="C252" s="15">
        <v>4217</v>
      </c>
      <c r="D252" s="17" t="s">
        <v>256</v>
      </c>
      <c r="E252" s="32">
        <v>1954</v>
      </c>
      <c r="F252" s="32">
        <v>1954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6">
        <v>0</v>
      </c>
    </row>
    <row r="253" spans="1:12" ht="12.75">
      <c r="A253" s="288"/>
      <c r="B253" s="305"/>
      <c r="C253" s="15">
        <v>4227</v>
      </c>
      <c r="D253" s="17" t="s">
        <v>350</v>
      </c>
      <c r="E253" s="32">
        <v>2393</v>
      </c>
      <c r="F253" s="32">
        <v>2393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6">
        <v>0</v>
      </c>
    </row>
    <row r="254" spans="1:12" ht="12.75">
      <c r="A254" s="288"/>
      <c r="B254" s="305"/>
      <c r="C254" s="15">
        <v>4300</v>
      </c>
      <c r="D254" s="17" t="s">
        <v>260</v>
      </c>
      <c r="E254" s="32">
        <v>4400</v>
      </c>
      <c r="F254" s="32">
        <v>4400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6">
        <v>0</v>
      </c>
    </row>
    <row r="255" spans="1:12" ht="13.5" thickBot="1">
      <c r="A255" s="288"/>
      <c r="B255" s="305"/>
      <c r="C255" s="29">
        <v>4307</v>
      </c>
      <c r="D255" s="33" t="s">
        <v>260</v>
      </c>
      <c r="E255" s="34">
        <v>1283</v>
      </c>
      <c r="F255" s="34">
        <v>1283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7">
        <v>0</v>
      </c>
    </row>
    <row r="256" spans="1:12" ht="32.25" customHeight="1" thickBot="1">
      <c r="A256" s="322"/>
      <c r="B256" s="318"/>
      <c r="C256" s="326"/>
      <c r="D256" s="320"/>
      <c r="E256" s="321"/>
      <c r="F256" s="321"/>
      <c r="G256" s="321"/>
      <c r="H256" s="321"/>
      <c r="I256" s="321"/>
      <c r="J256" s="321"/>
      <c r="K256" s="321"/>
      <c r="L256" s="321"/>
    </row>
    <row r="257" spans="1:12" ht="9" customHeight="1" thickBot="1">
      <c r="A257" s="60">
        <v>1</v>
      </c>
      <c r="B257" s="61">
        <v>2</v>
      </c>
      <c r="C257" s="61" t="s">
        <v>357</v>
      </c>
      <c r="D257" s="61">
        <v>4</v>
      </c>
      <c r="E257" s="61">
        <v>6</v>
      </c>
      <c r="F257" s="61">
        <v>7</v>
      </c>
      <c r="G257" s="61">
        <v>8</v>
      </c>
      <c r="H257" s="61">
        <v>9</v>
      </c>
      <c r="I257" s="61">
        <v>10</v>
      </c>
      <c r="J257" s="61">
        <v>11</v>
      </c>
      <c r="K257" s="61">
        <v>12</v>
      </c>
      <c r="L257" s="62">
        <v>13</v>
      </c>
    </row>
    <row r="258" spans="1:12" ht="38.25">
      <c r="A258" s="288"/>
      <c r="B258" s="305"/>
      <c r="C258" s="15">
        <v>4360</v>
      </c>
      <c r="D258" s="17" t="s">
        <v>341</v>
      </c>
      <c r="E258" s="32">
        <v>1100</v>
      </c>
      <c r="F258" s="32">
        <v>1100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6">
        <v>0</v>
      </c>
    </row>
    <row r="259" spans="1:12" ht="38.25">
      <c r="A259" s="288"/>
      <c r="B259" s="305"/>
      <c r="C259" s="15">
        <v>4370</v>
      </c>
      <c r="D259" s="17" t="s">
        <v>342</v>
      </c>
      <c r="E259" s="32">
        <v>2662</v>
      </c>
      <c r="F259" s="32">
        <v>2662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6">
        <v>0</v>
      </c>
    </row>
    <row r="260" spans="1:12" ht="19.5" customHeight="1">
      <c r="A260" s="288"/>
      <c r="B260" s="305"/>
      <c r="C260" s="15">
        <v>4410</v>
      </c>
      <c r="D260" s="17" t="s">
        <v>281</v>
      </c>
      <c r="E260" s="32">
        <v>5000</v>
      </c>
      <c r="F260" s="32">
        <v>5000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6">
        <v>0</v>
      </c>
    </row>
    <row r="261" spans="1:12" ht="25.5">
      <c r="A261" s="288"/>
      <c r="B261" s="305"/>
      <c r="C261" s="15">
        <v>4440</v>
      </c>
      <c r="D261" s="17" t="s">
        <v>283</v>
      </c>
      <c r="E261" s="32">
        <v>3056</v>
      </c>
      <c r="F261" s="32">
        <v>3056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6">
        <v>0</v>
      </c>
    </row>
    <row r="262" spans="1:12" ht="24">
      <c r="A262" s="288"/>
      <c r="B262" s="305"/>
      <c r="C262" s="15">
        <v>4700</v>
      </c>
      <c r="D262" s="27" t="s">
        <v>343</v>
      </c>
      <c r="E262" s="32">
        <v>3000</v>
      </c>
      <c r="F262" s="32">
        <v>3000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6">
        <v>0</v>
      </c>
    </row>
    <row r="263" spans="1:12" ht="27.75" customHeight="1">
      <c r="A263" s="288"/>
      <c r="B263" s="305"/>
      <c r="C263" s="15">
        <v>4740</v>
      </c>
      <c r="D263" s="27" t="s">
        <v>336</v>
      </c>
      <c r="E263" s="32">
        <v>2000</v>
      </c>
      <c r="F263" s="32">
        <v>2000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6">
        <v>0</v>
      </c>
    </row>
    <row r="264" spans="1:12" ht="25.5" customHeight="1">
      <c r="A264" s="288"/>
      <c r="B264" s="305"/>
      <c r="C264" s="15">
        <v>4750</v>
      </c>
      <c r="D264" s="27" t="s">
        <v>344</v>
      </c>
      <c r="E264" s="32">
        <v>2000</v>
      </c>
      <c r="F264" s="32">
        <v>2000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6">
        <v>0</v>
      </c>
    </row>
    <row r="265" spans="1:12" ht="25.5">
      <c r="A265" s="288"/>
      <c r="B265" s="15">
        <v>85228</v>
      </c>
      <c r="C265" s="15"/>
      <c r="D265" s="17" t="s">
        <v>324</v>
      </c>
      <c r="E265" s="32">
        <f aca="true" t="shared" si="46" ref="E265:L265">E266</f>
        <v>12800</v>
      </c>
      <c r="F265" s="32">
        <f t="shared" si="46"/>
        <v>12800</v>
      </c>
      <c r="G265" s="32">
        <f t="shared" si="46"/>
        <v>0</v>
      </c>
      <c r="H265" s="32">
        <f t="shared" si="46"/>
        <v>0</v>
      </c>
      <c r="I265" s="32">
        <f t="shared" si="46"/>
        <v>0</v>
      </c>
      <c r="J265" s="32">
        <f t="shared" si="46"/>
        <v>0</v>
      </c>
      <c r="K265" s="32">
        <f t="shared" si="46"/>
        <v>0</v>
      </c>
      <c r="L265" s="36">
        <f t="shared" si="46"/>
        <v>0</v>
      </c>
    </row>
    <row r="266" spans="1:12" ht="12.75">
      <c r="A266" s="288"/>
      <c r="B266" s="15"/>
      <c r="C266" s="15">
        <v>3110</v>
      </c>
      <c r="D266" s="17" t="s">
        <v>322</v>
      </c>
      <c r="E266" s="32">
        <v>12800</v>
      </c>
      <c r="F266" s="32">
        <v>12800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6">
        <v>0</v>
      </c>
    </row>
    <row r="267" spans="1:12" ht="12.75">
      <c r="A267" s="288"/>
      <c r="B267" s="15">
        <v>85278</v>
      </c>
      <c r="C267" s="15"/>
      <c r="D267" s="17" t="s">
        <v>354</v>
      </c>
      <c r="E267" s="32">
        <f aca="true" t="shared" si="47" ref="E267:K267">E268</f>
        <v>21000</v>
      </c>
      <c r="F267" s="32">
        <f t="shared" si="47"/>
        <v>21000</v>
      </c>
      <c r="G267" s="32">
        <f t="shared" si="47"/>
        <v>0</v>
      </c>
      <c r="H267" s="32">
        <f t="shared" si="47"/>
        <v>0</v>
      </c>
      <c r="I267" s="32">
        <f t="shared" si="47"/>
        <v>0</v>
      </c>
      <c r="J267" s="32">
        <f t="shared" si="47"/>
        <v>0</v>
      </c>
      <c r="K267" s="32">
        <f t="shared" si="47"/>
        <v>0</v>
      </c>
      <c r="L267" s="36">
        <f>L268</f>
        <v>0</v>
      </c>
    </row>
    <row r="268" spans="1:12" ht="12.75">
      <c r="A268" s="288"/>
      <c r="B268" s="15"/>
      <c r="C268" s="15">
        <v>3110</v>
      </c>
      <c r="D268" s="17" t="s">
        <v>322</v>
      </c>
      <c r="E268" s="32">
        <v>21000</v>
      </c>
      <c r="F268" s="32">
        <v>21000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6">
        <v>0</v>
      </c>
    </row>
    <row r="269" spans="1:12" ht="12.75">
      <c r="A269" s="397"/>
      <c r="B269" s="69">
        <v>85295</v>
      </c>
      <c r="C269" s="69"/>
      <c r="D269" s="67" t="s">
        <v>104</v>
      </c>
      <c r="E269" s="9">
        <f aca="true" t="shared" si="48" ref="E269:L269">SUM(E270:E270)</f>
        <v>40000</v>
      </c>
      <c r="F269" s="9">
        <f t="shared" si="48"/>
        <v>40000</v>
      </c>
      <c r="G269" s="9">
        <f t="shared" si="48"/>
        <v>0</v>
      </c>
      <c r="H269" s="9">
        <f t="shared" si="48"/>
        <v>0</v>
      </c>
      <c r="I269" s="9">
        <f t="shared" si="48"/>
        <v>0</v>
      </c>
      <c r="J269" s="9">
        <f t="shared" si="48"/>
        <v>0</v>
      </c>
      <c r="K269" s="9">
        <f t="shared" si="48"/>
        <v>0</v>
      </c>
      <c r="L269" s="48">
        <f t="shared" si="48"/>
        <v>0</v>
      </c>
    </row>
    <row r="270" spans="1:12" ht="13.5" thickBot="1">
      <c r="A270" s="398"/>
      <c r="B270" s="306"/>
      <c r="C270" s="20">
        <v>3110</v>
      </c>
      <c r="D270" s="24" t="s">
        <v>322</v>
      </c>
      <c r="E270" s="38">
        <v>40000</v>
      </c>
      <c r="F270" s="38">
        <v>40000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9">
        <v>0</v>
      </c>
    </row>
    <row r="271" spans="1:12" ht="25.5">
      <c r="A271" s="66">
        <v>854</v>
      </c>
      <c r="B271" s="12"/>
      <c r="C271" s="12"/>
      <c r="D271" s="14" t="s">
        <v>233</v>
      </c>
      <c r="E271" s="43">
        <f>SUM(E272)</f>
        <v>86390</v>
      </c>
      <c r="F271" s="43">
        <f aca="true" t="shared" si="49" ref="F271:L271">SUM(F272)</f>
        <v>86390</v>
      </c>
      <c r="G271" s="43">
        <f t="shared" si="49"/>
        <v>61431</v>
      </c>
      <c r="H271" s="43">
        <f t="shared" si="49"/>
        <v>13551</v>
      </c>
      <c r="I271" s="43">
        <f t="shared" si="49"/>
        <v>0</v>
      </c>
      <c r="J271" s="43">
        <f t="shared" si="49"/>
        <v>0</v>
      </c>
      <c r="K271" s="43">
        <f t="shared" si="49"/>
        <v>0</v>
      </c>
      <c r="L271" s="43">
        <f t="shared" si="49"/>
        <v>0</v>
      </c>
    </row>
    <row r="272" spans="1:12" s="42" customFormat="1" ht="12.75">
      <c r="A272" s="374"/>
      <c r="B272" s="15">
        <v>85401</v>
      </c>
      <c r="C272" s="15"/>
      <c r="D272" s="17" t="s">
        <v>325</v>
      </c>
      <c r="E272" s="32">
        <f aca="true" t="shared" si="50" ref="E272:L272">SUM(E273:E279)</f>
        <v>86390</v>
      </c>
      <c r="F272" s="32">
        <f t="shared" si="50"/>
        <v>86390</v>
      </c>
      <c r="G272" s="32">
        <f t="shared" si="50"/>
        <v>61431</v>
      </c>
      <c r="H272" s="32">
        <f t="shared" si="50"/>
        <v>13551</v>
      </c>
      <c r="I272" s="32">
        <f t="shared" si="50"/>
        <v>0</v>
      </c>
      <c r="J272" s="32">
        <f t="shared" si="50"/>
        <v>0</v>
      </c>
      <c r="K272" s="32">
        <f t="shared" si="50"/>
        <v>0</v>
      </c>
      <c r="L272" s="36">
        <f t="shared" si="50"/>
        <v>0</v>
      </c>
    </row>
    <row r="273" spans="1:12" ht="25.5">
      <c r="A273" s="374"/>
      <c r="B273" s="377"/>
      <c r="C273" s="15">
        <v>3020</v>
      </c>
      <c r="D273" s="17" t="s">
        <v>301</v>
      </c>
      <c r="E273" s="32">
        <v>7287</v>
      </c>
      <c r="F273" s="32">
        <v>7287</v>
      </c>
      <c r="G273" s="32"/>
      <c r="H273" s="32"/>
      <c r="I273" s="32"/>
      <c r="J273" s="32"/>
      <c r="K273" s="32"/>
      <c r="L273" s="36"/>
    </row>
    <row r="274" spans="1:12" ht="25.5">
      <c r="A274" s="374"/>
      <c r="B274" s="377"/>
      <c r="C274" s="15">
        <v>3030</v>
      </c>
      <c r="D274" s="17" t="s">
        <v>275</v>
      </c>
      <c r="E274" s="32">
        <v>170</v>
      </c>
      <c r="F274" s="32">
        <v>170</v>
      </c>
      <c r="G274" s="32"/>
      <c r="H274" s="32"/>
      <c r="I274" s="32"/>
      <c r="J274" s="32"/>
      <c r="K274" s="32"/>
      <c r="L274" s="36"/>
    </row>
    <row r="275" spans="1:12" ht="13.5" customHeight="1">
      <c r="A275" s="374"/>
      <c r="B275" s="377"/>
      <c r="C275" s="15">
        <v>4010</v>
      </c>
      <c r="D275" s="17" t="s">
        <v>268</v>
      </c>
      <c r="E275" s="32">
        <v>57158</v>
      </c>
      <c r="F275" s="32">
        <v>57158</v>
      </c>
      <c r="G275" s="32">
        <v>57158</v>
      </c>
      <c r="H275" s="32"/>
      <c r="I275" s="32"/>
      <c r="J275" s="32"/>
      <c r="K275" s="32"/>
      <c r="L275" s="36"/>
    </row>
    <row r="276" spans="1:12" ht="12.75">
      <c r="A276" s="374"/>
      <c r="B276" s="377"/>
      <c r="C276" s="15">
        <v>4040</v>
      </c>
      <c r="D276" s="17" t="s">
        <v>279</v>
      </c>
      <c r="E276" s="32">
        <v>4273</v>
      </c>
      <c r="F276" s="32">
        <v>4273</v>
      </c>
      <c r="G276" s="32">
        <v>4273</v>
      </c>
      <c r="H276" s="32">
        <v>0</v>
      </c>
      <c r="I276" s="32"/>
      <c r="J276" s="32"/>
      <c r="K276" s="32"/>
      <c r="L276" s="36"/>
    </row>
    <row r="277" spans="1:12" ht="12.75">
      <c r="A277" s="374"/>
      <c r="B277" s="377"/>
      <c r="C277" s="15">
        <v>4110</v>
      </c>
      <c r="D277" s="17" t="s">
        <v>270</v>
      </c>
      <c r="E277" s="32">
        <v>11863</v>
      </c>
      <c r="F277" s="32">
        <v>11863</v>
      </c>
      <c r="G277" s="32">
        <v>0</v>
      </c>
      <c r="H277" s="32">
        <v>11863</v>
      </c>
      <c r="I277" s="32"/>
      <c r="J277" s="32"/>
      <c r="K277" s="32"/>
      <c r="L277" s="36"/>
    </row>
    <row r="278" spans="1:12" ht="12.75">
      <c r="A278" s="374"/>
      <c r="B278" s="377"/>
      <c r="C278" s="15">
        <v>4120</v>
      </c>
      <c r="D278" s="17" t="s">
        <v>272</v>
      </c>
      <c r="E278" s="32">
        <v>1688</v>
      </c>
      <c r="F278" s="32">
        <v>1688</v>
      </c>
      <c r="G278" s="32">
        <v>0</v>
      </c>
      <c r="H278" s="32">
        <v>1688</v>
      </c>
      <c r="I278" s="32"/>
      <c r="J278" s="32"/>
      <c r="K278" s="32"/>
      <c r="L278" s="36"/>
    </row>
    <row r="279" spans="1:12" ht="26.25" thickBot="1">
      <c r="A279" s="374"/>
      <c r="B279" s="377"/>
      <c r="C279" s="15">
        <v>4440</v>
      </c>
      <c r="D279" s="17" t="s">
        <v>283</v>
      </c>
      <c r="E279" s="32">
        <v>3951</v>
      </c>
      <c r="F279" s="32">
        <v>3951</v>
      </c>
      <c r="G279" s="32"/>
      <c r="H279" s="32"/>
      <c r="I279" s="32"/>
      <c r="J279" s="32"/>
      <c r="K279" s="32"/>
      <c r="L279" s="36"/>
    </row>
    <row r="280" spans="1:12" ht="29.25" customHeight="1">
      <c r="A280" s="66">
        <v>900</v>
      </c>
      <c r="B280" s="12"/>
      <c r="C280" s="12"/>
      <c r="D280" s="14" t="s">
        <v>235</v>
      </c>
      <c r="E280" s="43">
        <f aca="true" t="shared" si="51" ref="E280:L280">E281+E298+E302+E306</f>
        <v>1747825</v>
      </c>
      <c r="F280" s="43">
        <f t="shared" si="51"/>
        <v>1248825</v>
      </c>
      <c r="G280" s="43">
        <f t="shared" si="51"/>
        <v>393362</v>
      </c>
      <c r="H280" s="43">
        <f t="shared" si="51"/>
        <v>76704</v>
      </c>
      <c r="I280" s="43">
        <f t="shared" si="51"/>
        <v>0</v>
      </c>
      <c r="J280" s="43">
        <f t="shared" si="51"/>
        <v>0</v>
      </c>
      <c r="K280" s="43">
        <f t="shared" si="51"/>
        <v>0</v>
      </c>
      <c r="L280" s="44">
        <f t="shared" si="51"/>
        <v>499000</v>
      </c>
    </row>
    <row r="281" spans="1:12" s="42" customFormat="1" ht="12.75">
      <c r="A281" s="310"/>
      <c r="B281" s="15">
        <v>90001</v>
      </c>
      <c r="C281" s="15"/>
      <c r="D281" s="17" t="s">
        <v>237</v>
      </c>
      <c r="E281" s="32">
        <f>SUM(E282+E283+E284+E286+E285+E287+E288+E289+E290+E293+E294+E295+E296+E297)</f>
        <v>840733</v>
      </c>
      <c r="F281" s="32">
        <f aca="true" t="shared" si="52" ref="F281:L281">SUM(F282+F283+F284+F286+F285+F287+F288+F289+F290+F293+F294+F295+F296+F297)</f>
        <v>840733</v>
      </c>
      <c r="G281" s="32">
        <f t="shared" si="52"/>
        <v>344406</v>
      </c>
      <c r="H281" s="32">
        <f t="shared" si="52"/>
        <v>67332</v>
      </c>
      <c r="I281" s="32">
        <f t="shared" si="52"/>
        <v>0</v>
      </c>
      <c r="J281" s="32">
        <f t="shared" si="52"/>
        <v>0</v>
      </c>
      <c r="K281" s="32">
        <f t="shared" si="52"/>
        <v>0</v>
      </c>
      <c r="L281" s="36">
        <f t="shared" si="52"/>
        <v>0</v>
      </c>
    </row>
    <row r="282" spans="1:12" ht="12.75">
      <c r="A282" s="307"/>
      <c r="B282" s="15"/>
      <c r="C282" s="15">
        <v>4010</v>
      </c>
      <c r="D282" s="17" t="s">
        <v>268</v>
      </c>
      <c r="E282" s="32">
        <v>320687</v>
      </c>
      <c r="F282" s="32">
        <v>320687</v>
      </c>
      <c r="G282" s="32">
        <v>320687</v>
      </c>
      <c r="H282" s="32"/>
      <c r="I282" s="32"/>
      <c r="J282" s="32"/>
      <c r="K282" s="32"/>
      <c r="L282" s="36"/>
    </row>
    <row r="283" spans="1:12" ht="12.75">
      <c r="A283" s="307"/>
      <c r="B283" s="15"/>
      <c r="C283" s="15">
        <v>4040</v>
      </c>
      <c r="D283" s="17" t="s">
        <v>279</v>
      </c>
      <c r="E283" s="32">
        <v>23719</v>
      </c>
      <c r="F283" s="32">
        <v>23719</v>
      </c>
      <c r="G283" s="32">
        <v>23719</v>
      </c>
      <c r="H283" s="32">
        <v>0</v>
      </c>
      <c r="I283" s="32">
        <v>0</v>
      </c>
      <c r="J283" s="32">
        <v>0</v>
      </c>
      <c r="K283" s="32">
        <v>0</v>
      </c>
      <c r="L283" s="36">
        <v>0</v>
      </c>
    </row>
    <row r="284" spans="1:12" ht="12.75">
      <c r="A284" s="307"/>
      <c r="B284" s="15"/>
      <c r="C284" s="15">
        <v>4110</v>
      </c>
      <c r="D284" s="17" t="s">
        <v>270</v>
      </c>
      <c r="E284" s="32">
        <v>58894</v>
      </c>
      <c r="F284" s="32">
        <v>58894</v>
      </c>
      <c r="G284" s="32">
        <v>0</v>
      </c>
      <c r="H284" s="32">
        <v>58894</v>
      </c>
      <c r="I284" s="32">
        <v>0</v>
      </c>
      <c r="J284" s="32">
        <v>0</v>
      </c>
      <c r="K284" s="32">
        <v>0</v>
      </c>
      <c r="L284" s="36">
        <v>0</v>
      </c>
    </row>
    <row r="285" spans="1:12" ht="12.75">
      <c r="A285" s="307"/>
      <c r="B285" s="15"/>
      <c r="C285" s="15">
        <v>4120</v>
      </c>
      <c r="D285" s="17" t="s">
        <v>272</v>
      </c>
      <c r="E285" s="32">
        <v>8438</v>
      </c>
      <c r="F285" s="32">
        <v>8438</v>
      </c>
      <c r="G285" s="32">
        <v>0</v>
      </c>
      <c r="H285" s="32">
        <v>8438</v>
      </c>
      <c r="I285" s="32">
        <v>0</v>
      </c>
      <c r="J285" s="32">
        <v>0</v>
      </c>
      <c r="K285" s="32">
        <v>0</v>
      </c>
      <c r="L285" s="36">
        <v>0</v>
      </c>
    </row>
    <row r="286" spans="1:12" ht="12.75">
      <c r="A286" s="307"/>
      <c r="B286" s="15"/>
      <c r="C286" s="15">
        <v>4210</v>
      </c>
      <c r="D286" s="17" t="s">
        <v>256</v>
      </c>
      <c r="E286" s="32">
        <v>60000</v>
      </c>
      <c r="F286" s="32">
        <v>60000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6">
        <v>0</v>
      </c>
    </row>
    <row r="287" spans="1:12" ht="12.75">
      <c r="A287" s="307"/>
      <c r="B287" s="15"/>
      <c r="C287" s="15">
        <v>4260</v>
      </c>
      <c r="D287" s="17" t="s">
        <v>258</v>
      </c>
      <c r="E287" s="32">
        <v>200000</v>
      </c>
      <c r="F287" s="32">
        <v>200000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6">
        <v>0</v>
      </c>
    </row>
    <row r="288" spans="1:12" ht="12.75">
      <c r="A288" s="307"/>
      <c r="B288" s="15"/>
      <c r="C288" s="15">
        <v>4270</v>
      </c>
      <c r="D288" s="17" t="s">
        <v>307</v>
      </c>
      <c r="E288" s="32">
        <v>20000</v>
      </c>
      <c r="F288" s="32">
        <v>20000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6">
        <v>0</v>
      </c>
    </row>
    <row r="289" spans="1:12" ht="12.75">
      <c r="A289" s="307"/>
      <c r="B289" s="15"/>
      <c r="C289" s="15">
        <v>4300</v>
      </c>
      <c r="D289" s="17" t="s">
        <v>260</v>
      </c>
      <c r="E289" s="32">
        <v>100000</v>
      </c>
      <c r="F289" s="32">
        <v>100000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6">
        <v>0</v>
      </c>
    </row>
    <row r="290" spans="1:12" ht="39" thickBot="1">
      <c r="A290" s="307"/>
      <c r="B290" s="29"/>
      <c r="C290" s="29">
        <v>4360</v>
      </c>
      <c r="D290" s="33" t="s">
        <v>341</v>
      </c>
      <c r="E290" s="34">
        <v>4560</v>
      </c>
      <c r="F290" s="34">
        <v>4560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7">
        <v>0</v>
      </c>
    </row>
    <row r="291" spans="1:12" ht="34.5" customHeight="1" thickBot="1">
      <c r="A291" s="318"/>
      <c r="B291" s="326"/>
      <c r="C291" s="326"/>
      <c r="D291" s="320"/>
      <c r="E291" s="321"/>
      <c r="F291" s="321"/>
      <c r="G291" s="321"/>
      <c r="H291" s="321"/>
      <c r="I291" s="321"/>
      <c r="J291" s="321"/>
      <c r="K291" s="321"/>
      <c r="L291" s="321"/>
    </row>
    <row r="292" spans="1:12" ht="9" customHeight="1" thickBot="1">
      <c r="A292" s="60">
        <v>1</v>
      </c>
      <c r="B292" s="61">
        <v>2</v>
      </c>
      <c r="C292" s="61" t="s">
        <v>357</v>
      </c>
      <c r="D292" s="61">
        <v>4</v>
      </c>
      <c r="E292" s="61">
        <v>6</v>
      </c>
      <c r="F292" s="61">
        <v>7</v>
      </c>
      <c r="G292" s="61">
        <v>8</v>
      </c>
      <c r="H292" s="61">
        <v>9</v>
      </c>
      <c r="I292" s="61">
        <v>10</v>
      </c>
      <c r="J292" s="61">
        <v>11</v>
      </c>
      <c r="K292" s="61">
        <v>12</v>
      </c>
      <c r="L292" s="62">
        <v>13</v>
      </c>
    </row>
    <row r="293" spans="1:12" ht="38.25">
      <c r="A293" s="307"/>
      <c r="B293" s="15"/>
      <c r="C293" s="15">
        <v>4370</v>
      </c>
      <c r="D293" s="17" t="s">
        <v>342</v>
      </c>
      <c r="E293" s="32">
        <v>1500</v>
      </c>
      <c r="F293" s="32">
        <v>1500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6">
        <v>0</v>
      </c>
    </row>
    <row r="294" spans="1:12" ht="12.75">
      <c r="A294" s="307"/>
      <c r="B294" s="15"/>
      <c r="C294" s="15">
        <v>4410</v>
      </c>
      <c r="D294" s="17" t="s">
        <v>281</v>
      </c>
      <c r="E294" s="32">
        <v>4500</v>
      </c>
      <c r="F294" s="32">
        <v>4500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6">
        <v>0</v>
      </c>
    </row>
    <row r="295" spans="1:12" ht="12.75">
      <c r="A295" s="307"/>
      <c r="B295" s="15"/>
      <c r="C295" s="15">
        <v>4430</v>
      </c>
      <c r="D295" s="17" t="s">
        <v>247</v>
      </c>
      <c r="E295" s="32">
        <v>25500</v>
      </c>
      <c r="F295" s="32">
        <v>25500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6">
        <v>0</v>
      </c>
    </row>
    <row r="296" spans="1:12" ht="25.5">
      <c r="A296" s="307"/>
      <c r="B296" s="15"/>
      <c r="C296" s="15">
        <v>4440</v>
      </c>
      <c r="D296" s="17" t="s">
        <v>283</v>
      </c>
      <c r="E296" s="32">
        <v>9935</v>
      </c>
      <c r="F296" s="32">
        <v>9935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6">
        <v>0</v>
      </c>
    </row>
    <row r="297" spans="1:12" ht="22.5">
      <c r="A297" s="307"/>
      <c r="B297" s="15"/>
      <c r="C297" s="15">
        <v>4740</v>
      </c>
      <c r="D297" s="70" t="s">
        <v>336</v>
      </c>
      <c r="E297" s="32">
        <v>3000</v>
      </c>
      <c r="F297" s="32">
        <v>3000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6">
        <v>0</v>
      </c>
    </row>
    <row r="298" spans="1:12" ht="12.75">
      <c r="A298" s="307"/>
      <c r="B298" s="15">
        <v>90003</v>
      </c>
      <c r="C298" s="15"/>
      <c r="D298" s="17" t="s">
        <v>326</v>
      </c>
      <c r="E298" s="32">
        <f aca="true" t="shared" si="53" ref="E298:L298">SUM(E299:E301)</f>
        <v>141100</v>
      </c>
      <c r="F298" s="32">
        <f t="shared" si="53"/>
        <v>141100</v>
      </c>
      <c r="G298" s="32">
        <f t="shared" si="53"/>
        <v>1100</v>
      </c>
      <c r="H298" s="32">
        <f t="shared" si="53"/>
        <v>0</v>
      </c>
      <c r="I298" s="32">
        <f t="shared" si="53"/>
        <v>0</v>
      </c>
      <c r="J298" s="32">
        <f t="shared" si="53"/>
        <v>0</v>
      </c>
      <c r="K298" s="32">
        <f t="shared" si="53"/>
        <v>0</v>
      </c>
      <c r="L298" s="36">
        <f t="shared" si="53"/>
        <v>0</v>
      </c>
    </row>
    <row r="299" spans="1:12" ht="12.75">
      <c r="A299" s="307"/>
      <c r="B299" s="15"/>
      <c r="C299" s="15">
        <v>4170</v>
      </c>
      <c r="D299" s="17" t="s">
        <v>262</v>
      </c>
      <c r="E299" s="32">
        <v>1100</v>
      </c>
      <c r="F299" s="32">
        <v>1100</v>
      </c>
      <c r="G299" s="32">
        <v>1100</v>
      </c>
      <c r="H299" s="32">
        <v>0</v>
      </c>
      <c r="I299" s="32">
        <v>0</v>
      </c>
      <c r="J299" s="32">
        <v>0</v>
      </c>
      <c r="K299" s="32">
        <v>0</v>
      </c>
      <c r="L299" s="36">
        <v>0</v>
      </c>
    </row>
    <row r="300" spans="1:12" ht="12.75">
      <c r="A300" s="307"/>
      <c r="B300" s="15"/>
      <c r="C300" s="15">
        <v>4210</v>
      </c>
      <c r="D300" s="17" t="s">
        <v>256</v>
      </c>
      <c r="E300" s="32">
        <v>20000</v>
      </c>
      <c r="F300" s="32">
        <v>20000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6">
        <v>0</v>
      </c>
    </row>
    <row r="301" spans="1:12" ht="12.75">
      <c r="A301" s="307"/>
      <c r="B301" s="15"/>
      <c r="C301" s="15">
        <v>4300</v>
      </c>
      <c r="D301" s="17" t="s">
        <v>260</v>
      </c>
      <c r="E301" s="32">
        <v>120000</v>
      </c>
      <c r="F301" s="32">
        <v>120000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6">
        <v>0</v>
      </c>
    </row>
    <row r="302" spans="1:12" ht="12.75">
      <c r="A302" s="349"/>
      <c r="B302" s="69">
        <v>90015</v>
      </c>
      <c r="C302" s="69"/>
      <c r="D302" s="67" t="s">
        <v>327</v>
      </c>
      <c r="E302" s="9">
        <f aca="true" t="shared" si="54" ref="E302:L302">SUM(E303:E305)</f>
        <v>327000</v>
      </c>
      <c r="F302" s="9">
        <f t="shared" si="54"/>
        <v>77000</v>
      </c>
      <c r="G302" s="9">
        <f t="shared" si="54"/>
        <v>0</v>
      </c>
      <c r="H302" s="9">
        <f t="shared" si="54"/>
        <v>0</v>
      </c>
      <c r="I302" s="9">
        <f t="shared" si="54"/>
        <v>0</v>
      </c>
      <c r="J302" s="9">
        <f t="shared" si="54"/>
        <v>0</v>
      </c>
      <c r="K302" s="9">
        <f t="shared" si="54"/>
        <v>0</v>
      </c>
      <c r="L302" s="48">
        <f t="shared" si="54"/>
        <v>250000</v>
      </c>
    </row>
    <row r="303" spans="1:12" ht="12.75">
      <c r="A303" s="349"/>
      <c r="B303" s="347"/>
      <c r="C303" s="15">
        <v>4260</v>
      </c>
      <c r="D303" s="17" t="s">
        <v>258</v>
      </c>
      <c r="E303" s="32">
        <v>55000</v>
      </c>
      <c r="F303" s="32">
        <v>55000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6">
        <v>0</v>
      </c>
    </row>
    <row r="304" spans="1:12" ht="12.75">
      <c r="A304" s="349"/>
      <c r="B304" s="347"/>
      <c r="C304" s="15">
        <v>4270</v>
      </c>
      <c r="D304" s="17" t="s">
        <v>307</v>
      </c>
      <c r="E304" s="32">
        <v>22000</v>
      </c>
      <c r="F304" s="32">
        <v>22000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6">
        <v>0</v>
      </c>
    </row>
    <row r="305" spans="1:12" ht="25.5">
      <c r="A305" s="349"/>
      <c r="B305" s="386"/>
      <c r="C305" s="15">
        <v>6050</v>
      </c>
      <c r="D305" s="17" t="s">
        <v>284</v>
      </c>
      <c r="E305" s="32">
        <v>250000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6">
        <v>250000</v>
      </c>
    </row>
    <row r="306" spans="1:12" ht="12.75">
      <c r="A306" s="349"/>
      <c r="B306" s="15">
        <v>90095</v>
      </c>
      <c r="C306" s="15"/>
      <c r="D306" s="17" t="s">
        <v>104</v>
      </c>
      <c r="E306" s="32">
        <f aca="true" t="shared" si="55" ref="E306:L306">E307+E308+E309+E310+E311+E312+E313+E314+E315</f>
        <v>438992</v>
      </c>
      <c r="F306" s="32">
        <f t="shared" si="55"/>
        <v>189992</v>
      </c>
      <c r="G306" s="32">
        <f t="shared" si="55"/>
        <v>47856</v>
      </c>
      <c r="H306" s="32">
        <f t="shared" si="55"/>
        <v>9372</v>
      </c>
      <c r="I306" s="32">
        <f t="shared" si="55"/>
        <v>0</v>
      </c>
      <c r="J306" s="32">
        <f t="shared" si="55"/>
        <v>0</v>
      </c>
      <c r="K306" s="32">
        <f t="shared" si="55"/>
        <v>0</v>
      </c>
      <c r="L306" s="36">
        <f t="shared" si="55"/>
        <v>249000</v>
      </c>
    </row>
    <row r="307" spans="1:12" ht="12.75">
      <c r="A307" s="349"/>
      <c r="B307" s="387"/>
      <c r="C307" s="15">
        <v>4010</v>
      </c>
      <c r="D307" s="17" t="s">
        <v>328</v>
      </c>
      <c r="E307" s="32">
        <v>45856</v>
      </c>
      <c r="F307" s="32">
        <v>45856</v>
      </c>
      <c r="G307" s="32">
        <v>45856</v>
      </c>
      <c r="H307" s="32">
        <v>0</v>
      </c>
      <c r="I307" s="32">
        <v>0</v>
      </c>
      <c r="J307" s="32">
        <v>0</v>
      </c>
      <c r="K307" s="32">
        <v>0</v>
      </c>
      <c r="L307" s="36">
        <v>0</v>
      </c>
    </row>
    <row r="308" spans="1:12" ht="12.75">
      <c r="A308" s="349"/>
      <c r="B308" s="347"/>
      <c r="C308" s="15">
        <v>4040</v>
      </c>
      <c r="D308" s="17" t="s">
        <v>279</v>
      </c>
      <c r="E308" s="32">
        <v>2000</v>
      </c>
      <c r="F308" s="32">
        <v>2000</v>
      </c>
      <c r="G308" s="32">
        <v>2000</v>
      </c>
      <c r="H308" s="32">
        <v>0</v>
      </c>
      <c r="I308" s="32">
        <v>0</v>
      </c>
      <c r="J308" s="32">
        <v>0</v>
      </c>
      <c r="K308" s="32">
        <v>0</v>
      </c>
      <c r="L308" s="36">
        <v>0</v>
      </c>
    </row>
    <row r="309" spans="1:12" ht="12.75">
      <c r="A309" s="349"/>
      <c r="B309" s="347"/>
      <c r="C309" s="29">
        <v>4110</v>
      </c>
      <c r="D309" s="33" t="s">
        <v>270</v>
      </c>
      <c r="E309" s="34">
        <v>8200</v>
      </c>
      <c r="F309" s="34">
        <v>8200</v>
      </c>
      <c r="G309" s="34">
        <v>0</v>
      </c>
      <c r="H309" s="34">
        <v>8200</v>
      </c>
      <c r="I309" s="34">
        <v>0</v>
      </c>
      <c r="J309" s="34">
        <v>0</v>
      </c>
      <c r="K309" s="34">
        <v>0</v>
      </c>
      <c r="L309" s="37">
        <v>0</v>
      </c>
    </row>
    <row r="310" spans="1:12" ht="12.75">
      <c r="A310" s="349"/>
      <c r="B310" s="347"/>
      <c r="C310" s="15">
        <v>4120</v>
      </c>
      <c r="D310" s="17" t="s">
        <v>272</v>
      </c>
      <c r="E310" s="32">
        <v>1172</v>
      </c>
      <c r="F310" s="32">
        <v>1172</v>
      </c>
      <c r="G310" s="32">
        <v>0</v>
      </c>
      <c r="H310" s="32">
        <v>1172</v>
      </c>
      <c r="I310" s="32">
        <v>0</v>
      </c>
      <c r="J310" s="32">
        <v>0</v>
      </c>
      <c r="K310" s="32">
        <v>0</v>
      </c>
      <c r="L310" s="36">
        <v>0</v>
      </c>
    </row>
    <row r="311" spans="1:12" ht="12.75">
      <c r="A311" s="349"/>
      <c r="B311" s="347"/>
      <c r="C311" s="15">
        <v>4210</v>
      </c>
      <c r="D311" s="17" t="s">
        <v>256</v>
      </c>
      <c r="E311" s="32">
        <v>100000</v>
      </c>
      <c r="F311" s="32">
        <v>100000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6">
        <v>0</v>
      </c>
    </row>
    <row r="312" spans="1:12" ht="12.75">
      <c r="A312" s="349"/>
      <c r="B312" s="347"/>
      <c r="C312" s="15">
        <v>4300</v>
      </c>
      <c r="D312" s="17" t="s">
        <v>260</v>
      </c>
      <c r="E312" s="32">
        <v>26000</v>
      </c>
      <c r="F312" s="32">
        <v>26000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6">
        <v>0</v>
      </c>
    </row>
    <row r="313" spans="1:12" ht="12.75">
      <c r="A313" s="349"/>
      <c r="B313" s="347"/>
      <c r="C313" s="29">
        <v>4430</v>
      </c>
      <c r="D313" s="33" t="s">
        <v>247</v>
      </c>
      <c r="E313" s="34">
        <v>6000</v>
      </c>
      <c r="F313" s="34">
        <v>6000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7">
        <v>0</v>
      </c>
    </row>
    <row r="314" spans="1:12" ht="25.5">
      <c r="A314" s="349"/>
      <c r="B314" s="347"/>
      <c r="C314" s="15">
        <v>4440</v>
      </c>
      <c r="D314" s="17" t="s">
        <v>283</v>
      </c>
      <c r="E314" s="32">
        <v>764</v>
      </c>
      <c r="F314" s="32">
        <v>764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6">
        <v>0</v>
      </c>
    </row>
    <row r="315" spans="1:12" ht="26.25" thickBot="1">
      <c r="A315" s="350"/>
      <c r="B315" s="388"/>
      <c r="C315" s="20">
        <v>6060</v>
      </c>
      <c r="D315" s="24" t="s">
        <v>266</v>
      </c>
      <c r="E315" s="38">
        <v>249000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9">
        <v>249000</v>
      </c>
    </row>
    <row r="316" spans="1:12" ht="25.5">
      <c r="A316" s="66">
        <v>921</v>
      </c>
      <c r="B316" s="12"/>
      <c r="C316" s="12"/>
      <c r="D316" s="14" t="s">
        <v>239</v>
      </c>
      <c r="E316" s="43">
        <f>SUM(E317+E319)</f>
        <v>326903</v>
      </c>
      <c r="F316" s="43">
        <f aca="true" t="shared" si="56" ref="F316:L316">SUM(F317+F319)</f>
        <v>326903</v>
      </c>
      <c r="G316" s="43">
        <f t="shared" si="56"/>
        <v>0</v>
      </c>
      <c r="H316" s="43">
        <f t="shared" si="56"/>
        <v>0</v>
      </c>
      <c r="I316" s="43">
        <f t="shared" si="56"/>
        <v>326903</v>
      </c>
      <c r="J316" s="43">
        <f t="shared" si="56"/>
        <v>0</v>
      </c>
      <c r="K316" s="43">
        <f t="shared" si="56"/>
        <v>0</v>
      </c>
      <c r="L316" s="44">
        <f t="shared" si="56"/>
        <v>0</v>
      </c>
    </row>
    <row r="317" spans="1:12" s="42" customFormat="1" ht="25.5">
      <c r="A317" s="399"/>
      <c r="B317" s="15">
        <v>92109</v>
      </c>
      <c r="C317" s="15"/>
      <c r="D317" s="17" t="s">
        <v>329</v>
      </c>
      <c r="E317" s="32">
        <f aca="true" t="shared" si="57" ref="E317:L317">E318</f>
        <v>240438</v>
      </c>
      <c r="F317" s="32">
        <f t="shared" si="57"/>
        <v>240438</v>
      </c>
      <c r="G317" s="32">
        <f t="shared" si="57"/>
        <v>0</v>
      </c>
      <c r="H317" s="32">
        <f t="shared" si="57"/>
        <v>0</v>
      </c>
      <c r="I317" s="32">
        <f t="shared" si="57"/>
        <v>240438</v>
      </c>
      <c r="J317" s="32">
        <f t="shared" si="57"/>
        <v>0</v>
      </c>
      <c r="K317" s="32">
        <f t="shared" si="57"/>
        <v>0</v>
      </c>
      <c r="L317" s="36">
        <f t="shared" si="57"/>
        <v>0</v>
      </c>
    </row>
    <row r="318" spans="1:12" ht="25.5">
      <c r="A318" s="335"/>
      <c r="B318" s="15"/>
      <c r="C318" s="15">
        <v>2480</v>
      </c>
      <c r="D318" s="17" t="s">
        <v>330</v>
      </c>
      <c r="E318" s="32">
        <v>240438</v>
      </c>
      <c r="F318" s="32">
        <v>240438</v>
      </c>
      <c r="G318" s="32">
        <v>0</v>
      </c>
      <c r="H318" s="32">
        <v>0</v>
      </c>
      <c r="I318" s="32">
        <v>240438</v>
      </c>
      <c r="J318" s="32">
        <v>0</v>
      </c>
      <c r="K318" s="32">
        <v>0</v>
      </c>
      <c r="L318" s="36">
        <v>0</v>
      </c>
    </row>
    <row r="319" spans="1:12" ht="12.75">
      <c r="A319" s="335"/>
      <c r="B319" s="15">
        <v>92116</v>
      </c>
      <c r="C319" s="15"/>
      <c r="D319" s="17" t="s">
        <v>241</v>
      </c>
      <c r="E319" s="32">
        <f aca="true" t="shared" si="58" ref="E319:J319">E320</f>
        <v>86465</v>
      </c>
      <c r="F319" s="32">
        <f t="shared" si="58"/>
        <v>86465</v>
      </c>
      <c r="G319" s="32">
        <f t="shared" si="58"/>
        <v>0</v>
      </c>
      <c r="H319" s="32">
        <f t="shared" si="58"/>
        <v>0</v>
      </c>
      <c r="I319" s="32">
        <f t="shared" si="58"/>
        <v>86465</v>
      </c>
      <c r="J319" s="32">
        <f t="shared" si="58"/>
        <v>0</v>
      </c>
      <c r="K319" s="32">
        <f>K320</f>
        <v>0</v>
      </c>
      <c r="L319" s="36">
        <f>L320</f>
        <v>0</v>
      </c>
    </row>
    <row r="320" spans="1:12" ht="26.25" thickBot="1">
      <c r="A320" s="335"/>
      <c r="B320" s="15"/>
      <c r="C320" s="15">
        <v>2480</v>
      </c>
      <c r="D320" s="17" t="s">
        <v>330</v>
      </c>
      <c r="E320" s="32">
        <v>86465</v>
      </c>
      <c r="F320" s="32">
        <v>86465</v>
      </c>
      <c r="G320" s="32">
        <v>0</v>
      </c>
      <c r="H320" s="32">
        <v>0</v>
      </c>
      <c r="I320" s="32">
        <v>86465</v>
      </c>
      <c r="J320" s="32">
        <v>0</v>
      </c>
      <c r="K320" s="32">
        <v>0</v>
      </c>
      <c r="L320" s="36">
        <v>0</v>
      </c>
    </row>
    <row r="321" spans="1:12" ht="12.75">
      <c r="A321" s="66">
        <v>926</v>
      </c>
      <c r="B321" s="12"/>
      <c r="C321" s="12"/>
      <c r="D321" s="14" t="s">
        <v>331</v>
      </c>
      <c r="E321" s="43">
        <f aca="true" t="shared" si="59" ref="E321:K321">E322</f>
        <v>220000</v>
      </c>
      <c r="F321" s="43">
        <f t="shared" si="59"/>
        <v>220000</v>
      </c>
      <c r="G321" s="43">
        <f t="shared" si="59"/>
        <v>0</v>
      </c>
      <c r="H321" s="43">
        <f t="shared" si="59"/>
        <v>0</v>
      </c>
      <c r="I321" s="43">
        <f t="shared" si="59"/>
        <v>155000</v>
      </c>
      <c r="J321" s="43">
        <f t="shared" si="59"/>
        <v>0</v>
      </c>
      <c r="K321" s="43">
        <f t="shared" si="59"/>
        <v>0</v>
      </c>
      <c r="L321" s="44">
        <f>L322</f>
        <v>0</v>
      </c>
    </row>
    <row r="322" spans="1:12" s="42" customFormat="1" ht="12.75">
      <c r="A322" s="374"/>
      <c r="B322" s="15">
        <v>92695</v>
      </c>
      <c r="C322" s="15"/>
      <c r="D322" s="17" t="s">
        <v>104</v>
      </c>
      <c r="E322" s="32">
        <f aca="true" t="shared" si="60" ref="E322:L322">SUM(E323:E326)</f>
        <v>220000</v>
      </c>
      <c r="F322" s="32">
        <f t="shared" si="60"/>
        <v>220000</v>
      </c>
      <c r="G322" s="32">
        <f t="shared" si="60"/>
        <v>0</v>
      </c>
      <c r="H322" s="32">
        <f t="shared" si="60"/>
        <v>0</v>
      </c>
      <c r="I322" s="32">
        <f t="shared" si="60"/>
        <v>155000</v>
      </c>
      <c r="J322" s="32">
        <f t="shared" si="60"/>
        <v>0</v>
      </c>
      <c r="K322" s="32">
        <f t="shared" si="60"/>
        <v>0</v>
      </c>
      <c r="L322" s="36">
        <f t="shared" si="60"/>
        <v>0</v>
      </c>
    </row>
    <row r="323" spans="1:12" ht="51">
      <c r="A323" s="374"/>
      <c r="B323" s="377"/>
      <c r="C323" s="15">
        <v>2820</v>
      </c>
      <c r="D323" s="17" t="s">
        <v>332</v>
      </c>
      <c r="E323" s="32">
        <v>155000</v>
      </c>
      <c r="F323" s="32">
        <v>155000</v>
      </c>
      <c r="G323" s="32">
        <v>0</v>
      </c>
      <c r="H323" s="32">
        <v>0</v>
      </c>
      <c r="I323" s="32">
        <v>155000</v>
      </c>
      <c r="J323" s="32">
        <v>0</v>
      </c>
      <c r="K323" s="32">
        <v>0</v>
      </c>
      <c r="L323" s="36">
        <v>0</v>
      </c>
    </row>
    <row r="324" spans="1:12" ht="12.75">
      <c r="A324" s="374"/>
      <c r="B324" s="377"/>
      <c r="C324" s="15">
        <v>4210</v>
      </c>
      <c r="D324" s="17" t="s">
        <v>256</v>
      </c>
      <c r="E324" s="32">
        <v>20000</v>
      </c>
      <c r="F324" s="32">
        <v>20000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6">
        <v>0</v>
      </c>
    </row>
    <row r="325" spans="1:12" ht="12.75">
      <c r="A325" s="374"/>
      <c r="B325" s="377"/>
      <c r="C325" s="15">
        <v>4300</v>
      </c>
      <c r="D325" s="17" t="s">
        <v>260</v>
      </c>
      <c r="E325" s="32">
        <v>35000</v>
      </c>
      <c r="F325" s="32">
        <v>35000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6">
        <v>0</v>
      </c>
    </row>
    <row r="326" spans="1:12" ht="13.5" thickBot="1">
      <c r="A326" s="374"/>
      <c r="B326" s="377"/>
      <c r="C326" s="15">
        <v>4430</v>
      </c>
      <c r="D326" s="17" t="s">
        <v>247</v>
      </c>
      <c r="E326" s="32">
        <v>10000</v>
      </c>
      <c r="F326" s="32">
        <v>10000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6">
        <v>0</v>
      </c>
    </row>
    <row r="327" spans="1:12" ht="13.5" thickBot="1">
      <c r="A327" s="391" t="s">
        <v>68</v>
      </c>
      <c r="B327" s="392"/>
      <c r="C327" s="392"/>
      <c r="D327" s="392"/>
      <c r="E327" s="40">
        <f aca="true" t="shared" si="61" ref="E327:L327">E12+E20+E26+E37+E46+E49+E94+E97+E100+E119+E126+E129+E132+E210+E221+E271+E280+E316+E321</f>
        <v>15726761</v>
      </c>
      <c r="F327" s="40">
        <f t="shared" si="61"/>
        <v>13261261</v>
      </c>
      <c r="G327" s="40">
        <f t="shared" si="61"/>
        <v>4639885</v>
      </c>
      <c r="H327" s="40">
        <f t="shared" si="61"/>
        <v>948900</v>
      </c>
      <c r="I327" s="40">
        <f t="shared" si="61"/>
        <v>898116</v>
      </c>
      <c r="J327" s="40">
        <f t="shared" si="61"/>
        <v>143982</v>
      </c>
      <c r="K327" s="40">
        <f t="shared" si="61"/>
        <v>0</v>
      </c>
      <c r="L327" s="65">
        <f t="shared" si="61"/>
        <v>2465500</v>
      </c>
    </row>
    <row r="328" spans="1:12" s="5" customFormat="1" ht="24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ht="12.75">
      <c r="A329" s="8"/>
    </row>
  </sheetData>
  <sheetProtection/>
  <mergeCells count="53">
    <mergeCell ref="B39:B45"/>
    <mergeCell ref="A38:A45"/>
    <mergeCell ref="A50:A73"/>
    <mergeCell ref="A98:A99"/>
    <mergeCell ref="A47:A48"/>
    <mergeCell ref="A130:A131"/>
    <mergeCell ref="A76:A93"/>
    <mergeCell ref="A95:A96"/>
    <mergeCell ref="A327:D327"/>
    <mergeCell ref="B121:B125"/>
    <mergeCell ref="A269:A270"/>
    <mergeCell ref="A322:A326"/>
    <mergeCell ref="B323:B326"/>
    <mergeCell ref="A317:A320"/>
    <mergeCell ref="A222:A235"/>
    <mergeCell ref="A120:A125"/>
    <mergeCell ref="A133:A134"/>
    <mergeCell ref="A127:A128"/>
    <mergeCell ref="B88:B93"/>
    <mergeCell ref="B84:B86"/>
    <mergeCell ref="A302:A315"/>
    <mergeCell ref="B307:B315"/>
    <mergeCell ref="A272:A279"/>
    <mergeCell ref="B273:B279"/>
    <mergeCell ref="B303:B305"/>
    <mergeCell ref="A211:A216"/>
    <mergeCell ref="A203:A209"/>
    <mergeCell ref="D8:D10"/>
    <mergeCell ref="B8:B10"/>
    <mergeCell ref="A13:A19"/>
    <mergeCell ref="B225:B235"/>
    <mergeCell ref="B51:B53"/>
    <mergeCell ref="B55:B61"/>
    <mergeCell ref="B63:B73"/>
    <mergeCell ref="B203:B205"/>
    <mergeCell ref="B212:B216"/>
    <mergeCell ref="B76:B82"/>
    <mergeCell ref="A21:A25"/>
    <mergeCell ref="A27:A34"/>
    <mergeCell ref="B22:B25"/>
    <mergeCell ref="B30:B34"/>
    <mergeCell ref="B16:B17"/>
    <mergeCell ref="A8:A10"/>
    <mergeCell ref="L9:L10"/>
    <mergeCell ref="A1:L1"/>
    <mergeCell ref="A2:L2"/>
    <mergeCell ref="A3:L3"/>
    <mergeCell ref="F8:L8"/>
    <mergeCell ref="A5:L5"/>
    <mergeCell ref="C8:C10"/>
    <mergeCell ref="G9:K9"/>
    <mergeCell ref="F9:F10"/>
    <mergeCell ref="E8:E10"/>
  </mergeCell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85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D19">
      <selection activeCell="H33" sqref="H33"/>
    </sheetView>
  </sheetViews>
  <sheetFormatPr defaultColWidth="9.00390625" defaultRowHeight="12.75"/>
  <cols>
    <col min="1" max="1" width="5.625" style="4" customWidth="1"/>
    <col min="2" max="2" width="6.875" style="4" customWidth="1"/>
    <col min="3" max="3" width="7.75390625" style="4" customWidth="1"/>
    <col min="4" max="4" width="5.375" style="4" customWidth="1"/>
    <col min="5" max="5" width="36.625" style="4" customWidth="1"/>
    <col min="6" max="6" width="12.00390625" style="4" customWidth="1"/>
    <col min="7" max="7" width="12.75390625" style="4" customWidth="1"/>
    <col min="8" max="8" width="11.375" style="4" customWidth="1"/>
    <col min="9" max="9" width="11.00390625" style="4" customWidth="1"/>
    <col min="10" max="10" width="13.125" style="4" customWidth="1"/>
    <col min="11" max="11" width="14.375" style="4" customWidth="1"/>
    <col min="12" max="12" width="16.75390625" style="4" customWidth="1"/>
    <col min="13" max="16384" width="9.125" style="4" customWidth="1"/>
  </cols>
  <sheetData>
    <row r="1" spans="1:12" ht="12.75">
      <c r="A1" s="363" t="s">
        <v>477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ht="12.75">
      <c r="A2" s="363" t="s">
        <v>512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ht="12.75">
      <c r="A3" s="363" t="s">
        <v>513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ht="18.75">
      <c r="A4" s="406" t="s">
        <v>64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</row>
    <row r="5" spans="1:12" ht="10.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72" t="s">
        <v>40</v>
      </c>
    </row>
    <row r="6" spans="1:12" ht="19.5" customHeight="1">
      <c r="A6" s="407" t="s">
        <v>58</v>
      </c>
      <c r="B6" s="402" t="s">
        <v>2</v>
      </c>
      <c r="C6" s="402" t="s">
        <v>39</v>
      </c>
      <c r="D6" s="402" t="s">
        <v>85</v>
      </c>
      <c r="E6" s="364" t="s">
        <v>89</v>
      </c>
      <c r="F6" s="364" t="s">
        <v>82</v>
      </c>
      <c r="G6" s="364" t="s">
        <v>65</v>
      </c>
      <c r="H6" s="364"/>
      <c r="I6" s="364"/>
      <c r="J6" s="364"/>
      <c r="K6" s="364"/>
      <c r="L6" s="365" t="s">
        <v>86</v>
      </c>
    </row>
    <row r="7" spans="1:12" ht="19.5" customHeight="1">
      <c r="A7" s="408"/>
      <c r="B7" s="403"/>
      <c r="C7" s="403"/>
      <c r="D7" s="403"/>
      <c r="E7" s="369"/>
      <c r="F7" s="369"/>
      <c r="G7" s="369" t="s">
        <v>93</v>
      </c>
      <c r="H7" s="369" t="s">
        <v>94</v>
      </c>
      <c r="I7" s="369"/>
      <c r="J7" s="369"/>
      <c r="K7" s="369"/>
      <c r="L7" s="362"/>
    </row>
    <row r="8" spans="1:12" ht="29.25" customHeight="1">
      <c r="A8" s="408"/>
      <c r="B8" s="403"/>
      <c r="C8" s="403"/>
      <c r="D8" s="403"/>
      <c r="E8" s="369"/>
      <c r="F8" s="369"/>
      <c r="G8" s="369"/>
      <c r="H8" s="369" t="s">
        <v>87</v>
      </c>
      <c r="I8" s="369" t="s">
        <v>78</v>
      </c>
      <c r="J8" s="369" t="s">
        <v>90</v>
      </c>
      <c r="K8" s="369" t="s">
        <v>79</v>
      </c>
      <c r="L8" s="362"/>
    </row>
    <row r="9" spans="1:12" ht="19.5" customHeight="1">
      <c r="A9" s="408"/>
      <c r="B9" s="403"/>
      <c r="C9" s="403"/>
      <c r="D9" s="403"/>
      <c r="E9" s="369"/>
      <c r="F9" s="369"/>
      <c r="G9" s="369"/>
      <c r="H9" s="369"/>
      <c r="I9" s="369"/>
      <c r="J9" s="369"/>
      <c r="K9" s="369"/>
      <c r="L9" s="362"/>
    </row>
    <row r="10" spans="1:12" ht="19.5" customHeight="1">
      <c r="A10" s="408"/>
      <c r="B10" s="403"/>
      <c r="C10" s="403"/>
      <c r="D10" s="403"/>
      <c r="E10" s="369"/>
      <c r="F10" s="369"/>
      <c r="G10" s="369"/>
      <c r="H10" s="369"/>
      <c r="I10" s="369"/>
      <c r="J10" s="369"/>
      <c r="K10" s="369"/>
      <c r="L10" s="362"/>
    </row>
    <row r="11" spans="1:12" ht="7.5" customHeight="1">
      <c r="A11" s="89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84">
        <v>8</v>
      </c>
      <c r="I11" s="84">
        <v>9</v>
      </c>
      <c r="J11" s="84">
        <v>10</v>
      </c>
      <c r="K11" s="84">
        <v>11</v>
      </c>
      <c r="L11" s="90">
        <v>12</v>
      </c>
    </row>
    <row r="12" spans="1:12" ht="47.25" customHeight="1">
      <c r="A12" s="156" t="s">
        <v>11</v>
      </c>
      <c r="B12" s="25" t="s">
        <v>97</v>
      </c>
      <c r="C12" s="25" t="s">
        <v>99</v>
      </c>
      <c r="D12" s="25" t="s">
        <v>248</v>
      </c>
      <c r="E12" s="142" t="s">
        <v>499</v>
      </c>
      <c r="F12" s="146">
        <v>1146500</v>
      </c>
      <c r="G12" s="146">
        <v>1146500</v>
      </c>
      <c r="H12" s="146">
        <v>1146500</v>
      </c>
      <c r="I12" s="146">
        <v>0</v>
      </c>
      <c r="J12" s="147" t="s">
        <v>88</v>
      </c>
      <c r="K12" s="146">
        <v>0</v>
      </c>
      <c r="L12" s="157" t="s">
        <v>390</v>
      </c>
    </row>
    <row r="13" spans="1:12" ht="45.75" customHeight="1">
      <c r="A13" s="154" t="s">
        <v>12</v>
      </c>
      <c r="B13" s="45" t="s">
        <v>97</v>
      </c>
      <c r="C13" s="45" t="s">
        <v>99</v>
      </c>
      <c r="D13" s="45" t="s">
        <v>248</v>
      </c>
      <c r="E13" s="144" t="s">
        <v>500</v>
      </c>
      <c r="F13" s="9">
        <v>60000</v>
      </c>
      <c r="G13" s="9">
        <v>60000</v>
      </c>
      <c r="H13" s="9">
        <v>60000</v>
      </c>
      <c r="I13" s="9">
        <v>0</v>
      </c>
      <c r="J13" s="148" t="s">
        <v>88</v>
      </c>
      <c r="K13" s="9">
        <v>0</v>
      </c>
      <c r="L13" s="155" t="s">
        <v>390</v>
      </c>
    </row>
    <row r="14" spans="1:12" ht="43.5" customHeight="1">
      <c r="A14" s="154" t="s">
        <v>13</v>
      </c>
      <c r="B14" s="45" t="s">
        <v>97</v>
      </c>
      <c r="C14" s="45" t="s">
        <v>99</v>
      </c>
      <c r="D14" s="45" t="s">
        <v>248</v>
      </c>
      <c r="E14" s="144" t="s">
        <v>501</v>
      </c>
      <c r="F14" s="9">
        <v>20000</v>
      </c>
      <c r="G14" s="9">
        <v>20000</v>
      </c>
      <c r="H14" s="9">
        <v>20000</v>
      </c>
      <c r="I14" s="9">
        <v>0</v>
      </c>
      <c r="J14" s="148" t="s">
        <v>88</v>
      </c>
      <c r="K14" s="9">
        <v>0</v>
      </c>
      <c r="L14" s="155" t="s">
        <v>390</v>
      </c>
    </row>
    <row r="15" spans="1:12" ht="43.5" customHeight="1">
      <c r="A15" s="154">
        <v>4</v>
      </c>
      <c r="B15" s="45" t="s">
        <v>97</v>
      </c>
      <c r="C15" s="45" t="s">
        <v>99</v>
      </c>
      <c r="D15" s="45" t="s">
        <v>265</v>
      </c>
      <c r="E15" s="144" t="s">
        <v>504</v>
      </c>
      <c r="F15" s="9">
        <v>186000</v>
      </c>
      <c r="G15" s="9">
        <v>186000</v>
      </c>
      <c r="H15" s="9">
        <v>186000</v>
      </c>
      <c r="I15" s="9">
        <v>0</v>
      </c>
      <c r="J15" s="148" t="s">
        <v>88</v>
      </c>
      <c r="K15" s="9">
        <v>0</v>
      </c>
      <c r="L15" s="155" t="s">
        <v>390</v>
      </c>
    </row>
    <row r="16" spans="1:12" ht="43.5" customHeight="1">
      <c r="A16" s="154" t="s">
        <v>17</v>
      </c>
      <c r="B16" s="45" t="s">
        <v>113</v>
      </c>
      <c r="C16" s="45" t="s">
        <v>119</v>
      </c>
      <c r="D16" s="45" t="s">
        <v>248</v>
      </c>
      <c r="E16" s="144" t="s">
        <v>391</v>
      </c>
      <c r="F16" s="9">
        <v>50000</v>
      </c>
      <c r="G16" s="9">
        <v>50000</v>
      </c>
      <c r="H16" s="9">
        <v>50000</v>
      </c>
      <c r="I16" s="9">
        <v>0</v>
      </c>
      <c r="J16" s="148" t="s">
        <v>88</v>
      </c>
      <c r="K16" s="9">
        <v>0</v>
      </c>
      <c r="L16" s="155" t="s">
        <v>390</v>
      </c>
    </row>
    <row r="17" spans="1:12" ht="45" customHeight="1">
      <c r="A17" s="154" t="s">
        <v>20</v>
      </c>
      <c r="B17" s="45" t="s">
        <v>113</v>
      </c>
      <c r="C17" s="45" t="s">
        <v>119</v>
      </c>
      <c r="D17" s="45" t="s">
        <v>248</v>
      </c>
      <c r="E17" s="144" t="s">
        <v>502</v>
      </c>
      <c r="F17" s="9">
        <v>150000</v>
      </c>
      <c r="G17" s="9">
        <v>150000</v>
      </c>
      <c r="H17" s="9">
        <v>150000</v>
      </c>
      <c r="I17" s="9">
        <v>0</v>
      </c>
      <c r="J17" s="148" t="s">
        <v>88</v>
      </c>
      <c r="K17" s="9">
        <v>0</v>
      </c>
      <c r="L17" s="155" t="s">
        <v>390</v>
      </c>
    </row>
    <row r="18" spans="1:12" ht="46.5" customHeight="1">
      <c r="A18" s="154" t="s">
        <v>22</v>
      </c>
      <c r="B18" s="45" t="s">
        <v>113</v>
      </c>
      <c r="C18" s="45" t="s">
        <v>119</v>
      </c>
      <c r="D18" s="45" t="s">
        <v>248</v>
      </c>
      <c r="E18" s="144" t="s">
        <v>503</v>
      </c>
      <c r="F18" s="9">
        <v>40000</v>
      </c>
      <c r="G18" s="9">
        <v>40000</v>
      </c>
      <c r="H18" s="9">
        <v>40000</v>
      </c>
      <c r="I18" s="9">
        <v>0</v>
      </c>
      <c r="J18" s="148" t="s">
        <v>88</v>
      </c>
      <c r="K18" s="9">
        <v>0</v>
      </c>
      <c r="L18" s="155" t="s">
        <v>390</v>
      </c>
    </row>
    <row r="19" spans="1:12" ht="46.5" customHeight="1">
      <c r="A19" s="154" t="s">
        <v>28</v>
      </c>
      <c r="B19" s="45" t="s">
        <v>113</v>
      </c>
      <c r="C19" s="45" t="s">
        <v>119</v>
      </c>
      <c r="D19" s="45" t="s">
        <v>248</v>
      </c>
      <c r="E19" s="144" t="s">
        <v>509</v>
      </c>
      <c r="F19" s="9">
        <v>15000</v>
      </c>
      <c r="G19" s="9">
        <v>15000</v>
      </c>
      <c r="H19" s="9">
        <v>15000</v>
      </c>
      <c r="I19" s="9">
        <v>0</v>
      </c>
      <c r="J19" s="148" t="s">
        <v>88</v>
      </c>
      <c r="K19" s="9">
        <v>0</v>
      </c>
      <c r="L19" s="155" t="s">
        <v>390</v>
      </c>
    </row>
    <row r="20" spans="1:12" ht="43.5" customHeight="1">
      <c r="A20" s="154" t="s">
        <v>393</v>
      </c>
      <c r="B20" s="45" t="s">
        <v>121</v>
      </c>
      <c r="C20" s="45" t="s">
        <v>123</v>
      </c>
      <c r="D20" s="45" t="s">
        <v>248</v>
      </c>
      <c r="E20" s="144" t="s">
        <v>392</v>
      </c>
      <c r="F20" s="9">
        <v>20000</v>
      </c>
      <c r="G20" s="9">
        <v>20000</v>
      </c>
      <c r="H20" s="9">
        <v>20000</v>
      </c>
      <c r="I20" s="9">
        <v>0</v>
      </c>
      <c r="J20" s="148" t="s">
        <v>88</v>
      </c>
      <c r="K20" s="9">
        <v>0</v>
      </c>
      <c r="L20" s="155" t="s">
        <v>390</v>
      </c>
    </row>
    <row r="21" spans="1:12" ht="51" customHeight="1" thickBot="1">
      <c r="A21" s="165" t="s">
        <v>507</v>
      </c>
      <c r="B21" s="21" t="s">
        <v>121</v>
      </c>
      <c r="C21" s="21" t="s">
        <v>123</v>
      </c>
      <c r="D21" s="21" t="s">
        <v>265</v>
      </c>
      <c r="E21" s="166" t="s">
        <v>403</v>
      </c>
      <c r="F21" s="38">
        <v>100000</v>
      </c>
      <c r="G21" s="38">
        <v>100000</v>
      </c>
      <c r="H21" s="38">
        <v>100000</v>
      </c>
      <c r="I21" s="38">
        <v>0</v>
      </c>
      <c r="J21" s="149" t="s">
        <v>88</v>
      </c>
      <c r="K21" s="38">
        <v>0</v>
      </c>
      <c r="L21" s="167" t="s">
        <v>390</v>
      </c>
    </row>
    <row r="22" spans="1:12" ht="51" customHeight="1" thickBot="1">
      <c r="A22" s="53"/>
      <c r="B22" s="55"/>
      <c r="C22" s="55"/>
      <c r="D22" s="55"/>
      <c r="E22" s="292"/>
      <c r="F22" s="57"/>
      <c r="G22" s="57"/>
      <c r="H22" s="57"/>
      <c r="I22" s="57"/>
      <c r="J22" s="293"/>
      <c r="K22" s="57"/>
      <c r="L22" s="53"/>
    </row>
    <row r="23" spans="1:12" ht="15" customHeight="1">
      <c r="A23" s="160">
        <v>1</v>
      </c>
      <c r="B23" s="151">
        <v>2</v>
      </c>
      <c r="C23" s="151">
        <v>3</v>
      </c>
      <c r="D23" s="151">
        <v>4</v>
      </c>
      <c r="E23" s="152">
        <v>5</v>
      </c>
      <c r="F23" s="151">
        <v>6</v>
      </c>
      <c r="G23" s="151">
        <v>7</v>
      </c>
      <c r="H23" s="151">
        <v>8</v>
      </c>
      <c r="I23" s="151">
        <v>9</v>
      </c>
      <c r="J23" s="152">
        <v>10</v>
      </c>
      <c r="K23" s="151">
        <v>11</v>
      </c>
      <c r="L23" s="153">
        <v>12</v>
      </c>
    </row>
    <row r="24" spans="1:12" ht="48" customHeight="1">
      <c r="A24" s="294" t="s">
        <v>507</v>
      </c>
      <c r="B24" s="295">
        <v>754</v>
      </c>
      <c r="C24" s="295">
        <v>75412</v>
      </c>
      <c r="D24" s="295">
        <v>6050</v>
      </c>
      <c r="E24" s="145" t="s">
        <v>394</v>
      </c>
      <c r="F24" s="32">
        <v>60000</v>
      </c>
      <c r="G24" s="32">
        <v>60000</v>
      </c>
      <c r="H24" s="32">
        <v>60000</v>
      </c>
      <c r="I24" s="32">
        <v>0</v>
      </c>
      <c r="J24" s="296" t="s">
        <v>88</v>
      </c>
      <c r="K24" s="9">
        <v>0</v>
      </c>
      <c r="L24" s="299" t="s">
        <v>390</v>
      </c>
    </row>
    <row r="25" spans="1:12" s="161" customFormat="1" ht="45.75" customHeight="1">
      <c r="A25" s="162" t="s">
        <v>395</v>
      </c>
      <c r="B25" s="16" t="s">
        <v>157</v>
      </c>
      <c r="C25" s="16" t="s">
        <v>288</v>
      </c>
      <c r="D25" s="16" t="s">
        <v>265</v>
      </c>
      <c r="E25" s="297" t="s">
        <v>508</v>
      </c>
      <c r="F25" s="298">
        <v>50000</v>
      </c>
      <c r="G25" s="298">
        <v>50000</v>
      </c>
      <c r="H25" s="298">
        <v>50000</v>
      </c>
      <c r="I25" s="32">
        <v>0</v>
      </c>
      <c r="J25" s="291" t="s">
        <v>88</v>
      </c>
      <c r="K25" s="32">
        <v>0</v>
      </c>
      <c r="L25" s="155" t="s">
        <v>390</v>
      </c>
    </row>
    <row r="26" spans="1:12" ht="47.25" customHeight="1">
      <c r="A26" s="294" t="s">
        <v>396</v>
      </c>
      <c r="B26" s="16" t="s">
        <v>203</v>
      </c>
      <c r="C26" s="16" t="s">
        <v>211</v>
      </c>
      <c r="D26" s="16" t="s">
        <v>248</v>
      </c>
      <c r="E26" s="145" t="s">
        <v>505</v>
      </c>
      <c r="F26" s="32">
        <v>50000</v>
      </c>
      <c r="G26" s="32">
        <v>50000</v>
      </c>
      <c r="H26" s="32">
        <v>50000</v>
      </c>
      <c r="I26" s="32">
        <v>0</v>
      </c>
      <c r="J26" s="148" t="s">
        <v>88</v>
      </c>
      <c r="K26" s="32">
        <v>0</v>
      </c>
      <c r="L26" s="163" t="s">
        <v>390</v>
      </c>
    </row>
    <row r="27" spans="1:12" ht="47.25" customHeight="1">
      <c r="A27" s="162" t="s">
        <v>397</v>
      </c>
      <c r="B27" s="16" t="s">
        <v>216</v>
      </c>
      <c r="C27" s="16" t="s">
        <v>218</v>
      </c>
      <c r="D27" s="16" t="s">
        <v>265</v>
      </c>
      <c r="E27" s="145" t="s">
        <v>519</v>
      </c>
      <c r="F27" s="32">
        <v>19000</v>
      </c>
      <c r="G27" s="32">
        <v>19000</v>
      </c>
      <c r="H27" s="32">
        <v>19000</v>
      </c>
      <c r="I27" s="32">
        <v>0</v>
      </c>
      <c r="J27" s="148" t="s">
        <v>88</v>
      </c>
      <c r="K27" s="32">
        <v>0</v>
      </c>
      <c r="L27" s="163" t="s">
        <v>390</v>
      </c>
    </row>
    <row r="28" spans="1:12" ht="51" customHeight="1">
      <c r="A28" s="294" t="s">
        <v>398</v>
      </c>
      <c r="B28" s="16" t="s">
        <v>234</v>
      </c>
      <c r="C28" s="16" t="s">
        <v>400</v>
      </c>
      <c r="D28" s="16" t="s">
        <v>248</v>
      </c>
      <c r="E28" s="145" t="s">
        <v>506</v>
      </c>
      <c r="F28" s="32">
        <v>250000</v>
      </c>
      <c r="G28" s="32">
        <v>250000</v>
      </c>
      <c r="H28" s="32">
        <v>250000</v>
      </c>
      <c r="I28" s="32">
        <v>0</v>
      </c>
      <c r="J28" s="148" t="s">
        <v>88</v>
      </c>
      <c r="K28" s="32">
        <v>0</v>
      </c>
      <c r="L28" s="163" t="s">
        <v>390</v>
      </c>
    </row>
    <row r="29" spans="1:12" ht="48.75" customHeight="1">
      <c r="A29" s="162" t="s">
        <v>399</v>
      </c>
      <c r="B29" s="16" t="s">
        <v>234</v>
      </c>
      <c r="C29" s="16" t="s">
        <v>401</v>
      </c>
      <c r="D29" s="16" t="s">
        <v>265</v>
      </c>
      <c r="E29" s="145" t="s">
        <v>402</v>
      </c>
      <c r="F29" s="32">
        <v>50000</v>
      </c>
      <c r="G29" s="32">
        <v>50000</v>
      </c>
      <c r="H29" s="32">
        <v>50000</v>
      </c>
      <c r="I29" s="32">
        <v>0</v>
      </c>
      <c r="J29" s="148" t="s">
        <v>88</v>
      </c>
      <c r="K29" s="32">
        <v>0</v>
      </c>
      <c r="L29" s="163" t="s">
        <v>390</v>
      </c>
    </row>
    <row r="30" spans="1:12" ht="45" customHeight="1" thickBot="1">
      <c r="A30" s="294" t="s">
        <v>518</v>
      </c>
      <c r="B30" s="26" t="s">
        <v>234</v>
      </c>
      <c r="C30" s="26" t="s">
        <v>401</v>
      </c>
      <c r="D30" s="26" t="s">
        <v>265</v>
      </c>
      <c r="E30" s="143" t="s">
        <v>515</v>
      </c>
      <c r="F30" s="34">
        <v>199000</v>
      </c>
      <c r="G30" s="34">
        <v>199000</v>
      </c>
      <c r="H30" s="34">
        <v>199000</v>
      </c>
      <c r="I30" s="34">
        <v>0</v>
      </c>
      <c r="J30" s="150" t="s">
        <v>88</v>
      </c>
      <c r="K30" s="34">
        <v>0</v>
      </c>
      <c r="L30" s="164" t="s">
        <v>390</v>
      </c>
    </row>
    <row r="31" spans="1:12" ht="45.75" customHeight="1" thickBot="1">
      <c r="A31" s="404" t="s">
        <v>80</v>
      </c>
      <c r="B31" s="405"/>
      <c r="C31" s="405"/>
      <c r="D31" s="405"/>
      <c r="E31" s="405"/>
      <c r="F31" s="158">
        <f>SUM(F12+F13+F14+F15+F16+F17+F18+F19+F20+F21+F24+F25+F26+F27+F28+F29+F30)</f>
        <v>2465500</v>
      </c>
      <c r="G31" s="158">
        <f>SUM(G12+G13+G14+G15+G16+G17+G18+G19+G20+G21+G24+G25+G26+G27+G28+G29+G30)</f>
        <v>2465500</v>
      </c>
      <c r="H31" s="158">
        <f>SUM(H12+H13+H14+H15+H16+H17+H18+H19+H20+H21+H24+H25+H26+H27+H28+H29+H30)</f>
        <v>2465500</v>
      </c>
      <c r="I31" s="158">
        <f>SUM(I12+I13+I14+I15+I16+I17+I18+I20+I21+I24+I25+I26+I28+I29+I30)</f>
        <v>0</v>
      </c>
      <c r="J31" s="158"/>
      <c r="K31" s="158">
        <f>SUM(K12+K13+K14+K15+K16+K17+K18+K20+K21+K25+K26+K28+K29+K30)</f>
        <v>0</v>
      </c>
      <c r="L31" s="159" t="s">
        <v>47</v>
      </c>
    </row>
    <row r="32" ht="22.5" customHeight="1"/>
    <row r="38" ht="12.75">
      <c r="A38" s="8"/>
    </row>
  </sheetData>
  <sheetProtection/>
  <mergeCells count="19">
    <mergeCell ref="A1:L1"/>
    <mergeCell ref="A2:L2"/>
    <mergeCell ref="A3:L3"/>
    <mergeCell ref="A31:E31"/>
    <mergeCell ref="A4:L4"/>
    <mergeCell ref="A6:A10"/>
    <mergeCell ref="B6:B10"/>
    <mergeCell ref="C6:C10"/>
    <mergeCell ref="E6:E10"/>
    <mergeCell ref="G6:K6"/>
    <mergeCell ref="L6:L10"/>
    <mergeCell ref="G7:G10"/>
    <mergeCell ref="D6:D10"/>
    <mergeCell ref="F6:F10"/>
    <mergeCell ref="H7:K7"/>
    <mergeCell ref="H8:H10"/>
    <mergeCell ref="I8:I10"/>
    <mergeCell ref="J8:J10"/>
    <mergeCell ref="K8:K10"/>
  </mergeCell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showGridLines="0" zoomScalePageLayoutView="0" workbookViewId="0" topLeftCell="A10">
      <selection activeCell="B31" sqref="B31"/>
    </sheetView>
  </sheetViews>
  <sheetFormatPr defaultColWidth="9.00390625" defaultRowHeight="12.75"/>
  <cols>
    <col min="1" max="1" width="4.75390625" style="4" customWidth="1"/>
    <col min="2" max="2" width="40.125" style="4" customWidth="1"/>
    <col min="3" max="3" width="14.00390625" style="4" customWidth="1"/>
    <col min="4" max="4" width="16.125" style="4" customWidth="1"/>
    <col min="5" max="16384" width="9.125" style="4" customWidth="1"/>
  </cols>
  <sheetData>
    <row r="1" spans="1:4" ht="12.75">
      <c r="A1" s="363" t="s">
        <v>478</v>
      </c>
      <c r="B1" s="363"/>
      <c r="C1" s="363"/>
      <c r="D1" s="363"/>
    </row>
    <row r="2" spans="1:4" ht="12.75">
      <c r="A2" s="363" t="s">
        <v>512</v>
      </c>
      <c r="B2" s="363"/>
      <c r="C2" s="363"/>
      <c r="D2" s="363"/>
    </row>
    <row r="3" spans="1:4" ht="12.75">
      <c r="A3" s="363" t="s">
        <v>514</v>
      </c>
      <c r="B3" s="363"/>
      <c r="C3" s="363"/>
      <c r="D3" s="363"/>
    </row>
    <row r="4" spans="1:4" ht="0.75" customHeight="1">
      <c r="A4" s="83"/>
      <c r="B4" s="83"/>
      <c r="C4" s="83"/>
      <c r="D4" s="83"/>
    </row>
    <row r="5" spans="1:4" ht="15" customHeight="1">
      <c r="A5" s="409" t="s">
        <v>404</v>
      </c>
      <c r="B5" s="409"/>
      <c r="C5" s="409"/>
      <c r="D5" s="409"/>
    </row>
    <row r="6" spans="1:4" ht="15" customHeight="1">
      <c r="A6" s="409" t="s">
        <v>424</v>
      </c>
      <c r="B6" s="409"/>
      <c r="C6" s="409"/>
      <c r="D6" s="409"/>
    </row>
    <row r="7" ht="2.25" customHeight="1"/>
    <row r="8" ht="13.5" customHeight="1" thickBot="1">
      <c r="D8" s="120" t="s">
        <v>40</v>
      </c>
    </row>
    <row r="9" spans="1:4" ht="15" thickBot="1">
      <c r="A9" s="168" t="s">
        <v>405</v>
      </c>
      <c r="B9" s="168" t="s">
        <v>5</v>
      </c>
      <c r="C9" s="168" t="s">
        <v>406</v>
      </c>
      <c r="D9" s="290"/>
    </row>
    <row r="10" spans="1:4" ht="14.25">
      <c r="A10" s="169"/>
      <c r="B10" s="169"/>
      <c r="C10" s="169" t="s">
        <v>4</v>
      </c>
      <c r="D10" s="170" t="s">
        <v>408</v>
      </c>
    </row>
    <row r="11" spans="1:4" ht="15" thickBot="1">
      <c r="A11" s="169"/>
      <c r="B11" s="169"/>
      <c r="C11" s="169"/>
      <c r="D11" s="171" t="s">
        <v>63</v>
      </c>
    </row>
    <row r="12" spans="1:4" ht="9" customHeight="1" thickBot="1">
      <c r="A12" s="172">
        <v>1</v>
      </c>
      <c r="B12" s="172">
        <v>2</v>
      </c>
      <c r="C12" s="172">
        <v>3</v>
      </c>
      <c r="D12" s="172">
        <v>5</v>
      </c>
    </row>
    <row r="13" spans="1:4" ht="19.5" customHeight="1">
      <c r="A13" s="173" t="s">
        <v>11</v>
      </c>
      <c r="B13" s="174" t="s">
        <v>409</v>
      </c>
      <c r="C13" s="173"/>
      <c r="D13" s="175">
        <v>15726761</v>
      </c>
    </row>
    <row r="14" spans="1:4" ht="19.5" customHeight="1">
      <c r="A14" s="176" t="s">
        <v>12</v>
      </c>
      <c r="B14" s="177" t="s">
        <v>65</v>
      </c>
      <c r="C14" s="176"/>
      <c r="D14" s="178">
        <v>15726761</v>
      </c>
    </row>
    <row r="15" spans="1:4" ht="19.5" customHeight="1">
      <c r="A15" s="176"/>
      <c r="B15" s="177" t="s">
        <v>410</v>
      </c>
      <c r="C15" s="176"/>
      <c r="D15" s="178"/>
    </row>
    <row r="16" spans="1:4" ht="19.5" customHeight="1" thickBot="1">
      <c r="A16" s="179"/>
      <c r="B16" s="180" t="s">
        <v>411</v>
      </c>
      <c r="C16" s="179"/>
      <c r="D16" s="181">
        <f>D13-D14</f>
        <v>0</v>
      </c>
    </row>
    <row r="17" spans="1:4" ht="19.5" customHeight="1" thickBot="1">
      <c r="A17" s="168" t="s">
        <v>10</v>
      </c>
      <c r="B17" s="182" t="s">
        <v>412</v>
      </c>
      <c r="C17" s="183"/>
      <c r="D17" s="184">
        <f>D18-D28</f>
        <v>0</v>
      </c>
    </row>
    <row r="18" spans="1:4" ht="19.5" customHeight="1" thickBot="1">
      <c r="A18" s="410" t="s">
        <v>23</v>
      </c>
      <c r="B18" s="411"/>
      <c r="C18" s="185"/>
      <c r="D18" s="186">
        <f>SUM(D19:D27)</f>
        <v>977599</v>
      </c>
    </row>
    <row r="19" spans="1:4" ht="19.5" customHeight="1">
      <c r="A19" s="187" t="s">
        <v>11</v>
      </c>
      <c r="B19" s="188" t="s">
        <v>18</v>
      </c>
      <c r="C19" s="187" t="s">
        <v>24</v>
      </c>
      <c r="D19" s="189">
        <v>0</v>
      </c>
    </row>
    <row r="20" spans="1:4" ht="19.5" customHeight="1">
      <c r="A20" s="176" t="s">
        <v>12</v>
      </c>
      <c r="B20" s="177" t="s">
        <v>19</v>
      </c>
      <c r="C20" s="176" t="s">
        <v>24</v>
      </c>
      <c r="D20" s="178">
        <v>0</v>
      </c>
    </row>
    <row r="21" spans="1:4" ht="49.5" customHeight="1">
      <c r="A21" s="176" t="s">
        <v>13</v>
      </c>
      <c r="B21" s="190" t="s">
        <v>413</v>
      </c>
      <c r="C21" s="176" t="s">
        <v>49</v>
      </c>
      <c r="D21" s="178">
        <v>0</v>
      </c>
    </row>
    <row r="22" spans="1:4" ht="19.5" customHeight="1">
      <c r="A22" s="176" t="s">
        <v>1</v>
      </c>
      <c r="B22" s="177" t="s">
        <v>26</v>
      </c>
      <c r="C22" s="176" t="s">
        <v>50</v>
      </c>
      <c r="D22" s="178">
        <v>0</v>
      </c>
    </row>
    <row r="23" spans="1:4" ht="19.5" customHeight="1">
      <c r="A23" s="176" t="s">
        <v>17</v>
      </c>
      <c r="B23" s="177" t="s">
        <v>414</v>
      </c>
      <c r="C23" s="176" t="s">
        <v>415</v>
      </c>
      <c r="D23" s="178">
        <v>0</v>
      </c>
    </row>
    <row r="24" spans="1:4" ht="19.5" customHeight="1">
      <c r="A24" s="176" t="s">
        <v>20</v>
      </c>
      <c r="B24" s="177" t="s">
        <v>21</v>
      </c>
      <c r="C24" s="176" t="s">
        <v>25</v>
      </c>
      <c r="D24" s="178">
        <v>0</v>
      </c>
    </row>
    <row r="25" spans="1:4" ht="19.5" customHeight="1">
      <c r="A25" s="176" t="s">
        <v>22</v>
      </c>
      <c r="B25" s="177" t="s">
        <v>416</v>
      </c>
      <c r="C25" s="176" t="s">
        <v>417</v>
      </c>
      <c r="D25" s="178">
        <v>0</v>
      </c>
    </row>
    <row r="26" spans="1:4" ht="19.5" customHeight="1">
      <c r="A26" s="176" t="s">
        <v>28</v>
      </c>
      <c r="B26" s="177" t="s">
        <v>418</v>
      </c>
      <c r="C26" s="176" t="s">
        <v>419</v>
      </c>
      <c r="D26" s="178">
        <v>0</v>
      </c>
    </row>
    <row r="27" spans="1:4" ht="19.5" customHeight="1" thickBot="1">
      <c r="A27" s="173" t="s">
        <v>393</v>
      </c>
      <c r="B27" s="174" t="s">
        <v>48</v>
      </c>
      <c r="C27" s="173" t="s">
        <v>27</v>
      </c>
      <c r="D27" s="175">
        <v>977599</v>
      </c>
    </row>
    <row r="28" spans="1:4" ht="19.5" customHeight="1" thickBot="1">
      <c r="A28" s="410" t="s">
        <v>420</v>
      </c>
      <c r="B28" s="411"/>
      <c r="C28" s="185"/>
      <c r="D28" s="186">
        <f>SUM(D29:D36)</f>
        <v>977599</v>
      </c>
    </row>
    <row r="29" spans="1:4" ht="19.5" customHeight="1">
      <c r="A29" s="191" t="s">
        <v>11</v>
      </c>
      <c r="B29" s="192" t="s">
        <v>51</v>
      </c>
      <c r="C29" s="191" t="s">
        <v>30</v>
      </c>
      <c r="D29" s="193">
        <v>515084</v>
      </c>
    </row>
    <row r="30" spans="1:4" ht="19.5" customHeight="1">
      <c r="A30" s="176" t="s">
        <v>12</v>
      </c>
      <c r="B30" s="177" t="s">
        <v>29</v>
      </c>
      <c r="C30" s="176" t="s">
        <v>30</v>
      </c>
      <c r="D30" s="178">
        <v>462515</v>
      </c>
    </row>
    <row r="31" spans="1:4" ht="52.5" customHeight="1">
      <c r="A31" s="176" t="s">
        <v>13</v>
      </c>
      <c r="B31" s="190" t="s">
        <v>54</v>
      </c>
      <c r="C31" s="176" t="s">
        <v>55</v>
      </c>
      <c r="D31" s="178">
        <v>0</v>
      </c>
    </row>
    <row r="32" spans="1:4" ht="19.5" customHeight="1">
      <c r="A32" s="176" t="s">
        <v>1</v>
      </c>
      <c r="B32" s="177" t="s">
        <v>52</v>
      </c>
      <c r="C32" s="176" t="s">
        <v>46</v>
      </c>
      <c r="D32" s="178">
        <v>0</v>
      </c>
    </row>
    <row r="33" spans="1:4" ht="19.5" customHeight="1">
      <c r="A33" s="176" t="s">
        <v>17</v>
      </c>
      <c r="B33" s="177" t="s">
        <v>53</v>
      </c>
      <c r="C33" s="176" t="s">
        <v>32</v>
      </c>
      <c r="D33" s="178">
        <v>0</v>
      </c>
    </row>
    <row r="34" spans="1:4" ht="19.5" customHeight="1">
      <c r="A34" s="176" t="s">
        <v>20</v>
      </c>
      <c r="B34" s="177" t="s">
        <v>421</v>
      </c>
      <c r="C34" s="176" t="s">
        <v>33</v>
      </c>
      <c r="D34" s="178">
        <v>0</v>
      </c>
    </row>
    <row r="35" spans="1:4" ht="19.5" customHeight="1">
      <c r="A35" s="176" t="s">
        <v>22</v>
      </c>
      <c r="B35" s="194" t="s">
        <v>422</v>
      </c>
      <c r="C35" s="195" t="s">
        <v>423</v>
      </c>
      <c r="D35" s="196">
        <v>0</v>
      </c>
    </row>
    <row r="36" spans="1:4" ht="19.5" customHeight="1" thickBot="1">
      <c r="A36" s="197" t="s">
        <v>28</v>
      </c>
      <c r="B36" s="198" t="s">
        <v>34</v>
      </c>
      <c r="C36" s="197" t="s">
        <v>31</v>
      </c>
      <c r="D36" s="199">
        <v>0</v>
      </c>
    </row>
    <row r="37" spans="1:4" ht="19.5" customHeight="1">
      <c r="A37" s="53"/>
      <c r="B37" s="87"/>
      <c r="C37" s="87"/>
      <c r="D37" s="87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</sheetData>
  <sheetProtection/>
  <mergeCells count="7">
    <mergeCell ref="A6:D6"/>
    <mergeCell ref="A18:B18"/>
    <mergeCell ref="A28:B28"/>
    <mergeCell ref="A1:D1"/>
    <mergeCell ref="A2:D2"/>
    <mergeCell ref="A3:D3"/>
    <mergeCell ref="A5:D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defaultGridColor="0" zoomScalePageLayoutView="0" colorId="8" workbookViewId="0" topLeftCell="A10">
      <selection activeCell="A1" sqref="A1:J1"/>
    </sheetView>
  </sheetViews>
  <sheetFormatPr defaultColWidth="9.00390625" defaultRowHeight="12.75"/>
  <cols>
    <col min="1" max="1" width="5.625" style="4" bestFit="1" customWidth="1"/>
    <col min="2" max="2" width="8.875" style="4" bestFit="1" customWidth="1"/>
    <col min="3" max="3" width="6.875" style="4" customWidth="1"/>
    <col min="4" max="4" width="14.25390625" style="4" customWidth="1"/>
    <col min="5" max="5" width="14.875" style="4" customWidth="1"/>
    <col min="6" max="6" width="13.625" style="4" customWidth="1"/>
    <col min="7" max="7" width="15.625" style="2" customWidth="1"/>
    <col min="8" max="8" width="15.75390625" style="2" customWidth="1"/>
    <col min="9" max="9" width="12.25390625" style="2" customWidth="1"/>
    <col min="10" max="10" width="15.875" style="2" customWidth="1"/>
    <col min="11" max="16384" width="9.125" style="2" customWidth="1"/>
  </cols>
  <sheetData>
    <row r="1" spans="1:10" ht="12.75">
      <c r="A1" s="363" t="s">
        <v>479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ht="12.75">
      <c r="A2" s="363" t="s">
        <v>512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0" ht="12.75">
      <c r="A3" s="363" t="s">
        <v>514</v>
      </c>
      <c r="B3" s="363"/>
      <c r="C3" s="363"/>
      <c r="D3" s="363"/>
      <c r="E3" s="363"/>
      <c r="F3" s="363"/>
      <c r="G3" s="363"/>
      <c r="H3" s="363"/>
      <c r="I3" s="363"/>
      <c r="J3" s="363"/>
    </row>
    <row r="4" spans="1:10" ht="42" customHeight="1">
      <c r="A4" s="417" t="s">
        <v>362</v>
      </c>
      <c r="B4" s="417"/>
      <c r="C4" s="417"/>
      <c r="D4" s="417"/>
      <c r="E4" s="417"/>
      <c r="F4" s="417"/>
      <c r="G4" s="417"/>
      <c r="H4" s="417"/>
      <c r="I4" s="417"/>
      <c r="J4" s="417"/>
    </row>
    <row r="5" ht="14.25" customHeight="1" thickBot="1">
      <c r="J5" s="72" t="s">
        <v>40</v>
      </c>
    </row>
    <row r="6" spans="1:10" s="5" customFormat="1" ht="15.75" customHeight="1">
      <c r="A6" s="407" t="s">
        <v>2</v>
      </c>
      <c r="B6" s="420" t="s">
        <v>3</v>
      </c>
      <c r="C6" s="420" t="s">
        <v>83</v>
      </c>
      <c r="D6" s="364" t="s">
        <v>76</v>
      </c>
      <c r="E6" s="364" t="s">
        <v>91</v>
      </c>
      <c r="F6" s="364" t="s">
        <v>66</v>
      </c>
      <c r="G6" s="364"/>
      <c r="H6" s="364"/>
      <c r="I6" s="364"/>
      <c r="J6" s="365"/>
    </row>
    <row r="7" spans="1:10" s="5" customFormat="1" ht="16.5" customHeight="1">
      <c r="A7" s="408"/>
      <c r="B7" s="421"/>
      <c r="C7" s="421"/>
      <c r="D7" s="403"/>
      <c r="E7" s="369"/>
      <c r="F7" s="369" t="s">
        <v>74</v>
      </c>
      <c r="G7" s="369" t="s">
        <v>6</v>
      </c>
      <c r="H7" s="369"/>
      <c r="I7" s="369"/>
      <c r="J7" s="362" t="s">
        <v>75</v>
      </c>
    </row>
    <row r="8" spans="1:10" s="5" customFormat="1" ht="57" customHeight="1" thickBot="1">
      <c r="A8" s="419"/>
      <c r="B8" s="422"/>
      <c r="C8" s="422"/>
      <c r="D8" s="415"/>
      <c r="E8" s="418"/>
      <c r="F8" s="418"/>
      <c r="G8" s="78" t="s">
        <v>71</v>
      </c>
      <c r="H8" s="78" t="s">
        <v>72</v>
      </c>
      <c r="I8" s="78" t="s">
        <v>92</v>
      </c>
      <c r="J8" s="424"/>
    </row>
    <row r="9" spans="1:10" ht="9" customHeight="1">
      <c r="A9" s="75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  <c r="H9" s="76">
        <v>8</v>
      </c>
      <c r="I9" s="76">
        <v>9</v>
      </c>
      <c r="J9" s="77">
        <v>10</v>
      </c>
    </row>
    <row r="10" spans="1:10" s="42" customFormat="1" ht="15" customHeight="1">
      <c r="A10" s="74">
        <v>750</v>
      </c>
      <c r="B10" s="73"/>
      <c r="C10" s="73"/>
      <c r="D10" s="41">
        <f>D11</f>
        <v>72886</v>
      </c>
      <c r="E10" s="41">
        <f aca="true" t="shared" si="0" ref="E10:J10">E11</f>
        <v>72886</v>
      </c>
      <c r="F10" s="41">
        <f t="shared" si="0"/>
        <v>72886</v>
      </c>
      <c r="G10" s="41">
        <f t="shared" si="0"/>
        <v>60975</v>
      </c>
      <c r="H10" s="41">
        <f t="shared" si="0"/>
        <v>11911</v>
      </c>
      <c r="I10" s="41">
        <f t="shared" si="0"/>
        <v>0</v>
      </c>
      <c r="J10" s="47">
        <f t="shared" si="0"/>
        <v>0</v>
      </c>
    </row>
    <row r="11" spans="1:10" ht="15" customHeight="1">
      <c r="A11" s="399"/>
      <c r="B11" s="15">
        <v>75011</v>
      </c>
      <c r="C11" s="15"/>
      <c r="D11" s="32">
        <f>SUM(D12:D15)</f>
        <v>72886</v>
      </c>
      <c r="E11" s="32">
        <f aca="true" t="shared" si="1" ref="E11:J11">SUM(E12:E15)</f>
        <v>72886</v>
      </c>
      <c r="F11" s="32">
        <f t="shared" si="1"/>
        <v>72886</v>
      </c>
      <c r="G11" s="32">
        <f t="shared" si="1"/>
        <v>60975</v>
      </c>
      <c r="H11" s="32">
        <f t="shared" si="1"/>
        <v>11911</v>
      </c>
      <c r="I11" s="32">
        <f t="shared" si="1"/>
        <v>0</v>
      </c>
      <c r="J11" s="36">
        <f t="shared" si="1"/>
        <v>0</v>
      </c>
    </row>
    <row r="12" spans="1:10" ht="15" customHeight="1">
      <c r="A12" s="349"/>
      <c r="B12" s="387"/>
      <c r="C12" s="15">
        <v>2010</v>
      </c>
      <c r="D12" s="32">
        <v>72886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6">
        <v>0</v>
      </c>
    </row>
    <row r="13" spans="1:10" ht="15" customHeight="1">
      <c r="A13" s="349"/>
      <c r="B13" s="347"/>
      <c r="C13" s="15">
        <v>4010</v>
      </c>
      <c r="D13" s="32">
        <v>0</v>
      </c>
      <c r="E13" s="32">
        <v>60975</v>
      </c>
      <c r="F13" s="32">
        <v>60975</v>
      </c>
      <c r="G13" s="32">
        <v>60975</v>
      </c>
      <c r="H13" s="32">
        <v>0</v>
      </c>
      <c r="I13" s="32">
        <v>0</v>
      </c>
      <c r="J13" s="36">
        <v>0</v>
      </c>
    </row>
    <row r="14" spans="1:10" ht="15" customHeight="1">
      <c r="A14" s="349"/>
      <c r="B14" s="347"/>
      <c r="C14" s="15">
        <v>4110</v>
      </c>
      <c r="D14" s="32">
        <v>0</v>
      </c>
      <c r="E14" s="32">
        <v>10704</v>
      </c>
      <c r="F14" s="32">
        <v>10704</v>
      </c>
      <c r="G14" s="32">
        <v>0</v>
      </c>
      <c r="H14" s="32">
        <v>10704</v>
      </c>
      <c r="I14" s="32">
        <v>0</v>
      </c>
      <c r="J14" s="36">
        <v>0</v>
      </c>
    </row>
    <row r="15" spans="1:10" ht="15" customHeight="1" thickBot="1">
      <c r="A15" s="349"/>
      <c r="B15" s="347"/>
      <c r="C15" s="29">
        <v>4120</v>
      </c>
      <c r="D15" s="34">
        <v>0</v>
      </c>
      <c r="E15" s="34">
        <v>1207</v>
      </c>
      <c r="F15" s="34">
        <v>1207</v>
      </c>
      <c r="G15" s="34">
        <v>0</v>
      </c>
      <c r="H15" s="34">
        <v>1207</v>
      </c>
      <c r="I15" s="34">
        <v>0</v>
      </c>
      <c r="J15" s="37">
        <v>0</v>
      </c>
    </row>
    <row r="16" spans="1:10" s="42" customFormat="1" ht="15" customHeight="1">
      <c r="A16" s="66">
        <v>751</v>
      </c>
      <c r="B16" s="12"/>
      <c r="C16" s="12"/>
      <c r="D16" s="43">
        <f aca="true" t="shared" si="2" ref="D16:J16">D17</f>
        <v>900</v>
      </c>
      <c r="E16" s="43">
        <f t="shared" si="2"/>
        <v>900</v>
      </c>
      <c r="F16" s="43">
        <f t="shared" si="2"/>
        <v>900</v>
      </c>
      <c r="G16" s="43">
        <f t="shared" si="2"/>
        <v>0</v>
      </c>
      <c r="H16" s="43">
        <f t="shared" si="2"/>
        <v>0</v>
      </c>
      <c r="I16" s="43">
        <f t="shared" si="2"/>
        <v>0</v>
      </c>
      <c r="J16" s="44">
        <f t="shared" si="2"/>
        <v>0</v>
      </c>
    </row>
    <row r="17" spans="1:10" ht="15" customHeight="1">
      <c r="A17" s="399"/>
      <c r="B17" s="15">
        <v>75101</v>
      </c>
      <c r="C17" s="15"/>
      <c r="D17" s="32">
        <f aca="true" t="shared" si="3" ref="D17:J17">SUM(D18:D19)</f>
        <v>900</v>
      </c>
      <c r="E17" s="32">
        <f t="shared" si="3"/>
        <v>900</v>
      </c>
      <c r="F17" s="32">
        <f t="shared" si="3"/>
        <v>900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6">
        <f t="shared" si="3"/>
        <v>0</v>
      </c>
    </row>
    <row r="18" spans="1:10" ht="15" customHeight="1">
      <c r="A18" s="349"/>
      <c r="B18" s="387"/>
      <c r="C18" s="15">
        <v>2010</v>
      </c>
      <c r="D18" s="32">
        <v>900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6">
        <v>0</v>
      </c>
    </row>
    <row r="19" spans="1:10" ht="15" customHeight="1" thickBot="1">
      <c r="A19" s="350"/>
      <c r="B19" s="388"/>
      <c r="C19" s="20">
        <v>4300</v>
      </c>
      <c r="D19" s="38">
        <v>0</v>
      </c>
      <c r="E19" s="38">
        <v>900</v>
      </c>
      <c r="F19" s="38">
        <v>900</v>
      </c>
      <c r="G19" s="38">
        <v>0</v>
      </c>
      <c r="H19" s="38">
        <v>0</v>
      </c>
      <c r="I19" s="38">
        <v>0</v>
      </c>
      <c r="J19" s="39">
        <v>0</v>
      </c>
    </row>
    <row r="20" spans="1:10" s="42" customFormat="1" ht="15" customHeight="1">
      <c r="A20" s="66">
        <v>754</v>
      </c>
      <c r="B20" s="12"/>
      <c r="C20" s="12"/>
      <c r="D20" s="43">
        <f>D21</f>
        <v>300</v>
      </c>
      <c r="E20" s="43">
        <f aca="true" t="shared" si="4" ref="E20:J20">E21</f>
        <v>300</v>
      </c>
      <c r="F20" s="43">
        <f t="shared" si="4"/>
        <v>300</v>
      </c>
      <c r="G20" s="43">
        <f t="shared" si="4"/>
        <v>0</v>
      </c>
      <c r="H20" s="43">
        <f t="shared" si="4"/>
        <v>0</v>
      </c>
      <c r="I20" s="43">
        <f t="shared" si="4"/>
        <v>0</v>
      </c>
      <c r="J20" s="44">
        <f t="shared" si="4"/>
        <v>0</v>
      </c>
    </row>
    <row r="21" spans="1:10" ht="15" customHeight="1">
      <c r="A21" s="399"/>
      <c r="B21" s="15">
        <v>75414</v>
      </c>
      <c r="C21" s="15"/>
      <c r="D21" s="32">
        <f>SUM(D22:D23)</f>
        <v>300</v>
      </c>
      <c r="E21" s="32">
        <f aca="true" t="shared" si="5" ref="E21:J21">SUM(E22:E23)</f>
        <v>300</v>
      </c>
      <c r="F21" s="32">
        <f t="shared" si="5"/>
        <v>300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6">
        <f t="shared" si="5"/>
        <v>0</v>
      </c>
    </row>
    <row r="22" spans="1:10" ht="15" customHeight="1">
      <c r="A22" s="335"/>
      <c r="B22" s="387"/>
      <c r="C22" s="15">
        <v>2010</v>
      </c>
      <c r="D22" s="32">
        <v>300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6">
        <v>0</v>
      </c>
    </row>
    <row r="23" spans="1:10" ht="15" customHeight="1" thickBot="1">
      <c r="A23" s="335"/>
      <c r="B23" s="412"/>
      <c r="C23" s="29">
        <v>4210</v>
      </c>
      <c r="D23" s="34">
        <v>0</v>
      </c>
      <c r="E23" s="34">
        <v>300</v>
      </c>
      <c r="F23" s="34">
        <v>300</v>
      </c>
      <c r="G23" s="34">
        <v>0</v>
      </c>
      <c r="H23" s="34">
        <v>0</v>
      </c>
      <c r="I23" s="34">
        <v>0</v>
      </c>
      <c r="J23" s="37">
        <v>0</v>
      </c>
    </row>
    <row r="24" spans="1:10" s="42" customFormat="1" ht="15" customHeight="1">
      <c r="A24" s="66">
        <v>852</v>
      </c>
      <c r="B24" s="12"/>
      <c r="C24" s="12"/>
      <c r="D24" s="43">
        <f>D25+D37+D41+D44</f>
        <v>1622000</v>
      </c>
      <c r="E24" s="43">
        <f aca="true" t="shared" si="6" ref="E24:J24">E25+E37+E41+E44</f>
        <v>1622000</v>
      </c>
      <c r="F24" s="43">
        <f t="shared" si="6"/>
        <v>1622000</v>
      </c>
      <c r="G24" s="43">
        <f t="shared" si="6"/>
        <v>32280</v>
      </c>
      <c r="H24" s="43">
        <f t="shared" si="6"/>
        <v>6548</v>
      </c>
      <c r="I24" s="43">
        <f t="shared" si="6"/>
        <v>1544150</v>
      </c>
      <c r="J24" s="44">
        <f t="shared" si="6"/>
        <v>0</v>
      </c>
    </row>
    <row r="25" spans="1:10" ht="15" customHeight="1">
      <c r="A25" s="399"/>
      <c r="B25" s="15">
        <v>85212</v>
      </c>
      <c r="C25" s="15"/>
      <c r="D25" s="32">
        <f>SUM(D26:D36)</f>
        <v>1545000</v>
      </c>
      <c r="E25" s="32">
        <f aca="true" t="shared" si="7" ref="E25:J25">SUM(E26:E36)</f>
        <v>1545000</v>
      </c>
      <c r="F25" s="32">
        <f t="shared" si="7"/>
        <v>1545000</v>
      </c>
      <c r="G25" s="32">
        <f t="shared" si="7"/>
        <v>32280</v>
      </c>
      <c r="H25" s="32">
        <f t="shared" si="7"/>
        <v>6548</v>
      </c>
      <c r="I25" s="32">
        <f t="shared" si="7"/>
        <v>1479150</v>
      </c>
      <c r="J25" s="36">
        <f t="shared" si="7"/>
        <v>0</v>
      </c>
    </row>
    <row r="26" spans="1:10" ht="15" customHeight="1">
      <c r="A26" s="349"/>
      <c r="B26" s="387"/>
      <c r="C26" s="15">
        <v>2010</v>
      </c>
      <c r="D26" s="32">
        <v>1545000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6">
        <v>0</v>
      </c>
    </row>
    <row r="27" spans="1:10" ht="15" customHeight="1">
      <c r="A27" s="349"/>
      <c r="B27" s="412"/>
      <c r="C27" s="15">
        <v>3110</v>
      </c>
      <c r="D27" s="32">
        <v>0</v>
      </c>
      <c r="E27" s="32">
        <v>1479150</v>
      </c>
      <c r="F27" s="32">
        <v>1479150</v>
      </c>
      <c r="G27" s="32">
        <v>0</v>
      </c>
      <c r="H27" s="32">
        <v>0</v>
      </c>
      <c r="I27" s="32">
        <v>1479150</v>
      </c>
      <c r="J27" s="36">
        <v>0</v>
      </c>
    </row>
    <row r="28" spans="1:10" ht="15" customHeight="1">
      <c r="A28" s="349"/>
      <c r="B28" s="412"/>
      <c r="C28" s="15">
        <v>4010</v>
      </c>
      <c r="D28" s="32">
        <v>0</v>
      </c>
      <c r="E28" s="32">
        <v>29961</v>
      </c>
      <c r="F28" s="32">
        <v>29961</v>
      </c>
      <c r="G28" s="32">
        <v>29961</v>
      </c>
      <c r="H28" s="32">
        <v>0</v>
      </c>
      <c r="I28" s="32">
        <v>0</v>
      </c>
      <c r="J28" s="36">
        <v>0</v>
      </c>
    </row>
    <row r="29" spans="1:10" ht="15" customHeight="1">
      <c r="A29" s="349"/>
      <c r="B29" s="412"/>
      <c r="C29" s="15">
        <v>4040</v>
      </c>
      <c r="D29" s="32">
        <v>0</v>
      </c>
      <c r="E29" s="32">
        <v>2319</v>
      </c>
      <c r="F29" s="32">
        <v>2319</v>
      </c>
      <c r="G29" s="32">
        <v>2319</v>
      </c>
      <c r="H29" s="32">
        <v>0</v>
      </c>
      <c r="I29" s="32">
        <v>0</v>
      </c>
      <c r="J29" s="36">
        <v>0</v>
      </c>
    </row>
    <row r="30" spans="1:10" ht="15" customHeight="1">
      <c r="A30" s="349"/>
      <c r="B30" s="412"/>
      <c r="C30" s="15">
        <v>4110</v>
      </c>
      <c r="D30" s="32">
        <v>0</v>
      </c>
      <c r="E30" s="32">
        <v>25258</v>
      </c>
      <c r="F30" s="32">
        <v>25258</v>
      </c>
      <c r="G30" s="32">
        <v>0</v>
      </c>
      <c r="H30" s="32">
        <v>5758</v>
      </c>
      <c r="I30" s="32">
        <v>0</v>
      </c>
      <c r="J30" s="36">
        <v>0</v>
      </c>
    </row>
    <row r="31" spans="1:10" ht="15" customHeight="1">
      <c r="A31" s="349"/>
      <c r="B31" s="412"/>
      <c r="C31" s="15">
        <v>4120</v>
      </c>
      <c r="D31" s="32">
        <v>0</v>
      </c>
      <c r="E31" s="32">
        <v>790</v>
      </c>
      <c r="F31" s="32">
        <v>790</v>
      </c>
      <c r="G31" s="32">
        <v>0</v>
      </c>
      <c r="H31" s="32">
        <v>790</v>
      </c>
      <c r="I31" s="32">
        <v>0</v>
      </c>
      <c r="J31" s="36">
        <v>0</v>
      </c>
    </row>
    <row r="32" spans="1:10" ht="15" customHeight="1">
      <c r="A32" s="349"/>
      <c r="B32" s="412"/>
      <c r="C32" s="15">
        <v>4210</v>
      </c>
      <c r="D32" s="32">
        <v>0</v>
      </c>
      <c r="E32" s="32">
        <v>3000</v>
      </c>
      <c r="F32" s="32">
        <v>3000</v>
      </c>
      <c r="G32" s="32">
        <v>0</v>
      </c>
      <c r="H32" s="32">
        <v>0</v>
      </c>
      <c r="I32" s="32">
        <v>0</v>
      </c>
      <c r="J32" s="36">
        <v>0</v>
      </c>
    </row>
    <row r="33" spans="1:10" ht="15" customHeight="1">
      <c r="A33" s="349"/>
      <c r="B33" s="412"/>
      <c r="C33" s="15">
        <v>4300</v>
      </c>
      <c r="D33" s="32">
        <v>0</v>
      </c>
      <c r="E33" s="32">
        <v>958</v>
      </c>
      <c r="F33" s="32">
        <v>958</v>
      </c>
      <c r="G33" s="32">
        <v>0</v>
      </c>
      <c r="H33" s="32">
        <v>0</v>
      </c>
      <c r="I33" s="32">
        <v>0</v>
      </c>
      <c r="J33" s="36">
        <v>0</v>
      </c>
    </row>
    <row r="34" spans="1:10" ht="15" customHeight="1">
      <c r="A34" s="349"/>
      <c r="B34" s="412"/>
      <c r="C34" s="15">
        <v>4440</v>
      </c>
      <c r="D34" s="32">
        <v>0</v>
      </c>
      <c r="E34" s="32">
        <v>764</v>
      </c>
      <c r="F34" s="32">
        <v>764</v>
      </c>
      <c r="G34" s="32">
        <v>0</v>
      </c>
      <c r="H34" s="32">
        <v>0</v>
      </c>
      <c r="I34" s="32">
        <v>0</v>
      </c>
      <c r="J34" s="36">
        <v>0</v>
      </c>
    </row>
    <row r="35" spans="1:10" ht="15" customHeight="1">
      <c r="A35" s="349"/>
      <c r="B35" s="412"/>
      <c r="C35" s="15">
        <v>4700</v>
      </c>
      <c r="D35" s="32">
        <v>0</v>
      </c>
      <c r="E35" s="32">
        <v>500</v>
      </c>
      <c r="F35" s="32">
        <v>500</v>
      </c>
      <c r="G35" s="32">
        <v>0</v>
      </c>
      <c r="H35" s="32">
        <v>0</v>
      </c>
      <c r="I35" s="32">
        <v>0</v>
      </c>
      <c r="J35" s="36">
        <v>0</v>
      </c>
    </row>
    <row r="36" spans="1:10" ht="15" customHeight="1">
      <c r="A36" s="349"/>
      <c r="B36" s="416"/>
      <c r="C36" s="15">
        <v>4740</v>
      </c>
      <c r="D36" s="32">
        <v>0</v>
      </c>
      <c r="E36" s="32">
        <v>2300</v>
      </c>
      <c r="F36" s="32">
        <v>2300</v>
      </c>
      <c r="G36" s="32">
        <v>0</v>
      </c>
      <c r="H36" s="32">
        <v>0</v>
      </c>
      <c r="I36" s="32">
        <v>0</v>
      </c>
      <c r="J36" s="36"/>
    </row>
    <row r="37" spans="1:10" ht="15" customHeight="1">
      <c r="A37" s="349"/>
      <c r="B37" s="69">
        <v>85213</v>
      </c>
      <c r="C37" s="15"/>
      <c r="D37" s="32">
        <f>SUM(D38:D39)</f>
        <v>12000</v>
      </c>
      <c r="E37" s="32">
        <f aca="true" t="shared" si="8" ref="E37:J37">SUM(E38:E39)</f>
        <v>12000</v>
      </c>
      <c r="F37" s="32">
        <f t="shared" si="8"/>
        <v>12000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6">
        <f t="shared" si="8"/>
        <v>0</v>
      </c>
    </row>
    <row r="38" spans="1:10" ht="15" customHeight="1">
      <c r="A38" s="349"/>
      <c r="B38" s="387"/>
      <c r="C38" s="15">
        <v>2010</v>
      </c>
      <c r="D38" s="32">
        <v>12000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6">
        <v>0</v>
      </c>
    </row>
    <row r="39" spans="1:10" ht="17.25" customHeight="1" thickBot="1">
      <c r="A39" s="350"/>
      <c r="B39" s="358"/>
      <c r="C39" s="20">
        <v>4130</v>
      </c>
      <c r="D39" s="38">
        <v>0</v>
      </c>
      <c r="E39" s="38">
        <v>12000</v>
      </c>
      <c r="F39" s="38">
        <v>12000</v>
      </c>
      <c r="G39" s="38">
        <v>0</v>
      </c>
      <c r="H39" s="38">
        <v>0</v>
      </c>
      <c r="I39" s="38">
        <v>0</v>
      </c>
      <c r="J39" s="39">
        <v>0</v>
      </c>
    </row>
    <row r="40" spans="1:10" ht="12.75" customHeight="1">
      <c r="A40" s="243">
        <v>1</v>
      </c>
      <c r="B40" s="244">
        <v>2</v>
      </c>
      <c r="C40" s="244">
        <v>3</v>
      </c>
      <c r="D40" s="244">
        <v>4</v>
      </c>
      <c r="E40" s="244">
        <v>5</v>
      </c>
      <c r="F40" s="244">
        <v>6</v>
      </c>
      <c r="G40" s="244">
        <v>7</v>
      </c>
      <c r="H40" s="244">
        <v>8</v>
      </c>
      <c r="I40" s="244">
        <v>9</v>
      </c>
      <c r="J40" s="245">
        <v>10</v>
      </c>
    </row>
    <row r="41" spans="1:10" ht="15" customHeight="1">
      <c r="A41" s="423"/>
      <c r="B41" s="69">
        <v>85214</v>
      </c>
      <c r="C41" s="15"/>
      <c r="D41" s="32">
        <f>SUM(D42:D43)</f>
        <v>44000</v>
      </c>
      <c r="E41" s="32">
        <f aca="true" t="shared" si="9" ref="E41:J41">SUM(E42:E43)</f>
        <v>44000</v>
      </c>
      <c r="F41" s="32">
        <f t="shared" si="9"/>
        <v>44000</v>
      </c>
      <c r="G41" s="32">
        <f t="shared" si="9"/>
        <v>0</v>
      </c>
      <c r="H41" s="32">
        <f t="shared" si="9"/>
        <v>0</v>
      </c>
      <c r="I41" s="32">
        <f t="shared" si="9"/>
        <v>44000</v>
      </c>
      <c r="J41" s="36">
        <f t="shared" si="9"/>
        <v>0</v>
      </c>
    </row>
    <row r="42" spans="1:10" ht="15" customHeight="1">
      <c r="A42" s="349"/>
      <c r="B42" s="387"/>
      <c r="C42" s="15">
        <v>2010</v>
      </c>
      <c r="D42" s="32">
        <v>44000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6">
        <v>0</v>
      </c>
    </row>
    <row r="43" spans="1:10" ht="15" customHeight="1">
      <c r="A43" s="349"/>
      <c r="B43" s="416"/>
      <c r="C43" s="15">
        <v>3110</v>
      </c>
      <c r="D43" s="32">
        <v>0</v>
      </c>
      <c r="E43" s="32">
        <v>44000</v>
      </c>
      <c r="F43" s="32">
        <v>44000</v>
      </c>
      <c r="G43" s="32">
        <v>0</v>
      </c>
      <c r="H43" s="32">
        <v>0</v>
      </c>
      <c r="I43" s="32">
        <v>44000</v>
      </c>
      <c r="J43" s="36">
        <v>0</v>
      </c>
    </row>
    <row r="44" spans="1:10" ht="15" customHeight="1">
      <c r="A44" s="349"/>
      <c r="B44" s="15">
        <v>85278</v>
      </c>
      <c r="C44" s="15"/>
      <c r="D44" s="32">
        <f>SUM(D45:D46)</f>
        <v>21000</v>
      </c>
      <c r="E44" s="32">
        <f aca="true" t="shared" si="10" ref="E44:J44">SUM(E45:E46)</f>
        <v>21000</v>
      </c>
      <c r="F44" s="32">
        <f t="shared" si="10"/>
        <v>21000</v>
      </c>
      <c r="G44" s="32">
        <f t="shared" si="10"/>
        <v>0</v>
      </c>
      <c r="H44" s="32">
        <f t="shared" si="10"/>
        <v>0</v>
      </c>
      <c r="I44" s="32">
        <f t="shared" si="10"/>
        <v>21000</v>
      </c>
      <c r="J44" s="36">
        <f t="shared" si="10"/>
        <v>0</v>
      </c>
    </row>
    <row r="45" spans="1:10" ht="15" customHeight="1">
      <c r="A45" s="349"/>
      <c r="B45" s="387"/>
      <c r="C45" s="15">
        <v>2010</v>
      </c>
      <c r="D45" s="32">
        <v>21000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6">
        <v>0</v>
      </c>
    </row>
    <row r="46" spans="1:10" ht="15" customHeight="1" thickBot="1">
      <c r="A46" s="350"/>
      <c r="B46" s="388"/>
      <c r="C46" s="20">
        <v>3110</v>
      </c>
      <c r="D46" s="38">
        <v>0</v>
      </c>
      <c r="E46" s="38">
        <v>21000</v>
      </c>
      <c r="F46" s="38">
        <v>21000</v>
      </c>
      <c r="G46" s="38"/>
      <c r="H46" s="38"/>
      <c r="I46" s="38">
        <v>21000</v>
      </c>
      <c r="J46" s="39">
        <v>0</v>
      </c>
    </row>
    <row r="47" spans="1:10" s="42" customFormat="1" ht="19.5" customHeight="1" thickBot="1">
      <c r="A47" s="410" t="s">
        <v>80</v>
      </c>
      <c r="B47" s="413"/>
      <c r="C47" s="414"/>
      <c r="D47" s="79">
        <f aca="true" t="shared" si="11" ref="D47:J47">D10+D20+D24</f>
        <v>1695186</v>
      </c>
      <c r="E47" s="79">
        <f t="shared" si="11"/>
        <v>1695186</v>
      </c>
      <c r="F47" s="79">
        <f t="shared" si="11"/>
        <v>1695186</v>
      </c>
      <c r="G47" s="79">
        <f t="shared" si="11"/>
        <v>93255</v>
      </c>
      <c r="H47" s="79">
        <f t="shared" si="11"/>
        <v>18459</v>
      </c>
      <c r="I47" s="79">
        <f t="shared" si="11"/>
        <v>1544150</v>
      </c>
      <c r="J47" s="80">
        <f t="shared" si="11"/>
        <v>0</v>
      </c>
    </row>
    <row r="49" ht="12.75">
      <c r="A49" s="8"/>
    </row>
  </sheetData>
  <sheetProtection/>
  <mergeCells count="26">
    <mergeCell ref="A25:A39"/>
    <mergeCell ref="A41:A46"/>
    <mergeCell ref="A1:J1"/>
    <mergeCell ref="A2:J2"/>
    <mergeCell ref="A3:J3"/>
    <mergeCell ref="A11:A15"/>
    <mergeCell ref="B12:B15"/>
    <mergeCell ref="G7:I7"/>
    <mergeCell ref="J7:J8"/>
    <mergeCell ref="F6:J6"/>
    <mergeCell ref="A4:J4"/>
    <mergeCell ref="F7:F8"/>
    <mergeCell ref="E6:E8"/>
    <mergeCell ref="A6:A8"/>
    <mergeCell ref="B6:B8"/>
    <mergeCell ref="C6:C8"/>
    <mergeCell ref="A21:A23"/>
    <mergeCell ref="B22:B23"/>
    <mergeCell ref="A47:C47"/>
    <mergeCell ref="D6:D8"/>
    <mergeCell ref="B26:B36"/>
    <mergeCell ref="B45:B46"/>
    <mergeCell ref="A17:A19"/>
    <mergeCell ref="B18:B19"/>
    <mergeCell ref="B42:B43"/>
    <mergeCell ref="B38:B39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W19"/>
  <sheetViews>
    <sheetView zoomScalePageLayoutView="0" workbookViewId="0" topLeftCell="A1">
      <selection activeCell="A4" sqref="A4:J4"/>
    </sheetView>
  </sheetViews>
  <sheetFormatPr defaultColWidth="9.00390625" defaultRowHeight="12.75"/>
  <cols>
    <col min="1" max="1" width="7.25390625" style="4" customWidth="1"/>
    <col min="2" max="2" width="9.00390625" style="4" customWidth="1"/>
    <col min="3" max="3" width="6.625" style="4" customWidth="1"/>
    <col min="4" max="4" width="12.625" style="4" customWidth="1"/>
    <col min="5" max="5" width="13.125" style="4" customWidth="1"/>
    <col min="6" max="6" width="12.875" style="4" customWidth="1"/>
    <col min="7" max="7" width="15.875" style="4" customWidth="1"/>
    <col min="8" max="8" width="14.25390625" style="2" customWidth="1"/>
    <col min="9" max="9" width="12.875" style="2" customWidth="1"/>
    <col min="10" max="10" width="14.375" style="2" customWidth="1"/>
    <col min="11" max="75" width="9.125" style="2" customWidth="1"/>
    <col min="76" max="16384" width="9.125" style="4" customWidth="1"/>
  </cols>
  <sheetData>
    <row r="3" spans="1:10" ht="12.75">
      <c r="A3" s="363" t="s">
        <v>480</v>
      </c>
      <c r="B3" s="363"/>
      <c r="C3" s="363"/>
      <c r="D3" s="363"/>
      <c r="E3" s="363"/>
      <c r="F3" s="363"/>
      <c r="G3" s="363"/>
      <c r="H3" s="363"/>
      <c r="I3" s="363"/>
      <c r="J3" s="363"/>
    </row>
    <row r="4" spans="1:10" ht="12.75">
      <c r="A4" s="363" t="s">
        <v>512</v>
      </c>
      <c r="B4" s="363"/>
      <c r="C4" s="363"/>
      <c r="D4" s="363"/>
      <c r="E4" s="363"/>
      <c r="F4" s="363"/>
      <c r="G4" s="363"/>
      <c r="H4" s="363"/>
      <c r="I4" s="363"/>
      <c r="J4" s="363"/>
    </row>
    <row r="5" spans="1:10" ht="12.75">
      <c r="A5" s="363" t="s">
        <v>514</v>
      </c>
      <c r="B5" s="363"/>
      <c r="C5" s="363"/>
      <c r="D5" s="363"/>
      <c r="E5" s="363"/>
      <c r="F5" s="363"/>
      <c r="G5" s="363"/>
      <c r="H5" s="363"/>
      <c r="I5" s="363"/>
      <c r="J5" s="363"/>
    </row>
    <row r="6" spans="1:10" ht="45" customHeight="1">
      <c r="A6" s="417" t="s">
        <v>96</v>
      </c>
      <c r="B6" s="417"/>
      <c r="C6" s="417"/>
      <c r="D6" s="417"/>
      <c r="E6" s="417"/>
      <c r="F6" s="417"/>
      <c r="G6" s="417"/>
      <c r="H6" s="417"/>
      <c r="I6" s="417"/>
      <c r="J6" s="417"/>
    </row>
    <row r="7" spans="1:6" ht="15.75">
      <c r="A7" s="86"/>
      <c r="B7" s="86"/>
      <c r="C7" s="86"/>
      <c r="D7" s="86"/>
      <c r="E7" s="86"/>
      <c r="F7" s="86"/>
    </row>
    <row r="8" spans="1:10" ht="13.5" customHeight="1" thickBot="1">
      <c r="A8" s="87"/>
      <c r="B8" s="87"/>
      <c r="C8" s="87"/>
      <c r="D8" s="87"/>
      <c r="E8" s="87"/>
      <c r="F8" s="87"/>
      <c r="J8" s="83" t="s">
        <v>40</v>
      </c>
    </row>
    <row r="9" spans="1:10" ht="20.25" customHeight="1">
      <c r="A9" s="407" t="s">
        <v>2</v>
      </c>
      <c r="B9" s="420" t="s">
        <v>3</v>
      </c>
      <c r="C9" s="420" t="s">
        <v>83</v>
      </c>
      <c r="D9" s="364" t="s">
        <v>76</v>
      </c>
      <c r="E9" s="364" t="s">
        <v>91</v>
      </c>
      <c r="F9" s="364" t="s">
        <v>66</v>
      </c>
      <c r="G9" s="364"/>
      <c r="H9" s="364"/>
      <c r="I9" s="364"/>
      <c r="J9" s="365"/>
    </row>
    <row r="10" spans="1:10" ht="18" customHeight="1">
      <c r="A10" s="408"/>
      <c r="B10" s="421"/>
      <c r="C10" s="421"/>
      <c r="D10" s="403"/>
      <c r="E10" s="369"/>
      <c r="F10" s="369" t="s">
        <v>74</v>
      </c>
      <c r="G10" s="369" t="s">
        <v>6</v>
      </c>
      <c r="H10" s="369"/>
      <c r="I10" s="369"/>
      <c r="J10" s="362" t="s">
        <v>75</v>
      </c>
    </row>
    <row r="11" spans="1:10" ht="69" customHeight="1">
      <c r="A11" s="408"/>
      <c r="B11" s="427"/>
      <c r="C11" s="427"/>
      <c r="D11" s="403"/>
      <c r="E11" s="369"/>
      <c r="F11" s="369"/>
      <c r="G11" s="7" t="s">
        <v>71</v>
      </c>
      <c r="H11" s="7" t="s">
        <v>72</v>
      </c>
      <c r="I11" s="7" t="s">
        <v>92</v>
      </c>
      <c r="J11" s="362"/>
    </row>
    <row r="12" spans="1:10" ht="8.25" customHeight="1">
      <c r="A12" s="89">
        <v>1</v>
      </c>
      <c r="B12" s="84">
        <v>2</v>
      </c>
      <c r="C12" s="84">
        <v>3</v>
      </c>
      <c r="D12" s="84">
        <v>4</v>
      </c>
      <c r="E12" s="84">
        <v>5</v>
      </c>
      <c r="F12" s="84">
        <v>6</v>
      </c>
      <c r="G12" s="84">
        <v>7</v>
      </c>
      <c r="H12" s="84">
        <v>8</v>
      </c>
      <c r="I12" s="84">
        <v>9</v>
      </c>
      <c r="J12" s="90">
        <v>10</v>
      </c>
    </row>
    <row r="13" spans="1:75" s="88" customFormat="1" ht="19.5" customHeight="1">
      <c r="A13" s="74">
        <v>752</v>
      </c>
      <c r="B13" s="73"/>
      <c r="C13" s="73"/>
      <c r="D13" s="41">
        <f>D14</f>
        <v>1000</v>
      </c>
      <c r="E13" s="41">
        <f aca="true" t="shared" si="0" ref="E13:J13">E14</f>
        <v>1000</v>
      </c>
      <c r="F13" s="41">
        <f t="shared" si="0"/>
        <v>1000</v>
      </c>
      <c r="G13" s="41">
        <f t="shared" si="0"/>
        <v>0</v>
      </c>
      <c r="H13" s="41">
        <f t="shared" si="0"/>
        <v>0</v>
      </c>
      <c r="I13" s="41">
        <f t="shared" si="0"/>
        <v>0</v>
      </c>
      <c r="J13" s="47">
        <f t="shared" si="0"/>
        <v>0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</row>
    <row r="14" spans="1:10" ht="19.5" customHeight="1">
      <c r="A14" s="399"/>
      <c r="B14" s="15">
        <v>75212</v>
      </c>
      <c r="C14" s="15"/>
      <c r="D14" s="32">
        <f>SUM(D15:D16)</f>
        <v>1000</v>
      </c>
      <c r="E14" s="32">
        <f aca="true" t="shared" si="1" ref="E14:J14">SUM(E15:E16)</f>
        <v>1000</v>
      </c>
      <c r="F14" s="32">
        <f t="shared" si="1"/>
        <v>1000</v>
      </c>
      <c r="G14" s="32">
        <f t="shared" si="1"/>
        <v>0</v>
      </c>
      <c r="H14" s="32">
        <f t="shared" si="1"/>
        <v>0</v>
      </c>
      <c r="I14" s="32">
        <f t="shared" si="1"/>
        <v>0</v>
      </c>
      <c r="J14" s="36">
        <f t="shared" si="1"/>
        <v>0</v>
      </c>
    </row>
    <row r="15" spans="1:10" ht="19.5" customHeight="1">
      <c r="A15" s="335"/>
      <c r="B15" s="387"/>
      <c r="C15" s="15">
        <v>2020</v>
      </c>
      <c r="D15" s="32">
        <v>1000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6">
        <v>0</v>
      </c>
    </row>
    <row r="16" spans="1:10" ht="19.5" customHeight="1" thickBot="1">
      <c r="A16" s="357"/>
      <c r="B16" s="358"/>
      <c r="C16" s="20">
        <v>4210</v>
      </c>
      <c r="D16" s="38">
        <v>0</v>
      </c>
      <c r="E16" s="38">
        <v>1000</v>
      </c>
      <c r="F16" s="38">
        <v>1000</v>
      </c>
      <c r="G16" s="38">
        <v>0</v>
      </c>
      <c r="H16" s="38">
        <v>0</v>
      </c>
      <c r="I16" s="38">
        <v>0</v>
      </c>
      <c r="J16" s="39">
        <v>0</v>
      </c>
    </row>
    <row r="17" spans="1:75" s="88" customFormat="1" ht="24.75" customHeight="1" thickBot="1">
      <c r="A17" s="425" t="s">
        <v>80</v>
      </c>
      <c r="B17" s="426"/>
      <c r="C17" s="426"/>
      <c r="D17" s="426"/>
      <c r="E17" s="91">
        <f aca="true" t="shared" si="2" ref="E17:J17">E13</f>
        <v>1000</v>
      </c>
      <c r="F17" s="91">
        <f t="shared" si="2"/>
        <v>1000</v>
      </c>
      <c r="G17" s="91">
        <f t="shared" si="2"/>
        <v>0</v>
      </c>
      <c r="H17" s="91">
        <f t="shared" si="2"/>
        <v>0</v>
      </c>
      <c r="I17" s="91">
        <f t="shared" si="2"/>
        <v>0</v>
      </c>
      <c r="J17" s="92">
        <f t="shared" si="2"/>
        <v>0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</row>
    <row r="19" spans="1:7" ht="12.75">
      <c r="A19" s="8"/>
      <c r="G19" s="2"/>
    </row>
  </sheetData>
  <sheetProtection/>
  <mergeCells count="16">
    <mergeCell ref="B9:B11"/>
    <mergeCell ref="A3:J3"/>
    <mergeCell ref="A4:J4"/>
    <mergeCell ref="A5:J5"/>
    <mergeCell ref="C9:C11"/>
    <mergeCell ref="D9:D11"/>
    <mergeCell ref="A17:D17"/>
    <mergeCell ref="A6:J6"/>
    <mergeCell ref="E9:E11"/>
    <mergeCell ref="F9:J9"/>
    <mergeCell ref="F10:F11"/>
    <mergeCell ref="G10:I10"/>
    <mergeCell ref="J10:J11"/>
    <mergeCell ref="A9:A11"/>
    <mergeCell ref="A14:A16"/>
    <mergeCell ref="B15:B16"/>
  </mergeCell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A29"/>
  <sheetViews>
    <sheetView zoomScalePageLayoutView="0" workbookViewId="0" topLeftCell="A1">
      <selection activeCell="A5" sqref="A5:J5"/>
    </sheetView>
  </sheetViews>
  <sheetFormatPr defaultColWidth="9.00390625" defaultRowHeight="12.75"/>
  <cols>
    <col min="1" max="1" width="7.25390625" style="4" customWidth="1"/>
    <col min="2" max="2" width="9.00390625" style="4" customWidth="1"/>
    <col min="3" max="3" width="7.75390625" style="4" customWidth="1"/>
    <col min="4" max="4" width="13.125" style="4" customWidth="1"/>
    <col min="5" max="5" width="14.125" style="4" customWidth="1"/>
    <col min="6" max="6" width="14.375" style="4" customWidth="1"/>
    <col min="7" max="7" width="15.875" style="4" customWidth="1"/>
    <col min="8" max="8" width="14.625" style="2" customWidth="1"/>
    <col min="9" max="9" width="10.375" style="2" customWidth="1"/>
    <col min="10" max="10" width="14.625" style="2" customWidth="1"/>
    <col min="11" max="79" width="9.125" style="2" customWidth="1"/>
    <col min="80" max="16384" width="9.125" style="4" customWidth="1"/>
  </cols>
  <sheetData>
    <row r="2" spans="1:10" ht="12.75">
      <c r="A2" s="363" t="s">
        <v>481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0" ht="12.75">
      <c r="A3" s="363" t="s">
        <v>512</v>
      </c>
      <c r="B3" s="363"/>
      <c r="C3" s="363"/>
      <c r="D3" s="363"/>
      <c r="E3" s="363"/>
      <c r="F3" s="363"/>
      <c r="G3" s="363"/>
      <c r="H3" s="363"/>
      <c r="I3" s="363"/>
      <c r="J3" s="363"/>
    </row>
    <row r="4" spans="1:10" ht="12.75">
      <c r="A4" s="363" t="s">
        <v>514</v>
      </c>
      <c r="B4" s="363"/>
      <c r="C4" s="363"/>
      <c r="D4" s="363"/>
      <c r="E4" s="363"/>
      <c r="F4" s="363"/>
      <c r="G4" s="363"/>
      <c r="H4" s="363"/>
      <c r="I4" s="363"/>
      <c r="J4" s="363"/>
    </row>
    <row r="5" spans="1:10" ht="45" customHeight="1">
      <c r="A5" s="417" t="s">
        <v>95</v>
      </c>
      <c r="B5" s="417"/>
      <c r="C5" s="417"/>
      <c r="D5" s="417"/>
      <c r="E5" s="417"/>
      <c r="F5" s="417"/>
      <c r="G5" s="417"/>
      <c r="H5" s="417"/>
      <c r="I5" s="417"/>
      <c r="J5" s="417"/>
    </row>
    <row r="7" ht="13.5" thickBot="1">
      <c r="J7" s="83" t="s">
        <v>40</v>
      </c>
    </row>
    <row r="8" spans="1:79" ht="20.25" customHeight="1">
      <c r="A8" s="407" t="s">
        <v>2</v>
      </c>
      <c r="B8" s="420" t="s">
        <v>3</v>
      </c>
      <c r="C8" s="420" t="s">
        <v>83</v>
      </c>
      <c r="D8" s="364" t="s">
        <v>76</v>
      </c>
      <c r="E8" s="364" t="s">
        <v>91</v>
      </c>
      <c r="F8" s="364" t="s">
        <v>66</v>
      </c>
      <c r="G8" s="364"/>
      <c r="H8" s="364"/>
      <c r="I8" s="364"/>
      <c r="J8" s="365"/>
      <c r="BX8" s="4"/>
      <c r="BY8" s="4"/>
      <c r="BZ8" s="4"/>
      <c r="CA8" s="4"/>
    </row>
    <row r="9" spans="1:79" ht="18" customHeight="1">
      <c r="A9" s="408"/>
      <c r="B9" s="421"/>
      <c r="C9" s="421"/>
      <c r="D9" s="403"/>
      <c r="E9" s="369"/>
      <c r="F9" s="369" t="s">
        <v>74</v>
      </c>
      <c r="G9" s="369" t="s">
        <v>6</v>
      </c>
      <c r="H9" s="369"/>
      <c r="I9" s="369"/>
      <c r="J9" s="362" t="s">
        <v>75</v>
      </c>
      <c r="BX9" s="4"/>
      <c r="BY9" s="4"/>
      <c r="BZ9" s="4"/>
      <c r="CA9" s="4"/>
    </row>
    <row r="10" spans="1:79" ht="69" customHeight="1">
      <c r="A10" s="408"/>
      <c r="B10" s="427"/>
      <c r="C10" s="427"/>
      <c r="D10" s="403"/>
      <c r="E10" s="369"/>
      <c r="F10" s="369"/>
      <c r="G10" s="7" t="s">
        <v>71</v>
      </c>
      <c r="H10" s="7" t="s">
        <v>72</v>
      </c>
      <c r="I10" s="7" t="s">
        <v>73</v>
      </c>
      <c r="J10" s="362"/>
      <c r="BX10" s="4"/>
      <c r="BY10" s="4"/>
      <c r="BZ10" s="4"/>
      <c r="CA10" s="4"/>
    </row>
    <row r="11" spans="1:79" ht="8.25" customHeight="1">
      <c r="A11" s="89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84">
        <v>8</v>
      </c>
      <c r="I11" s="84">
        <v>9</v>
      </c>
      <c r="J11" s="90">
        <v>10</v>
      </c>
      <c r="BX11" s="4"/>
      <c r="BY11" s="4"/>
      <c r="BZ11" s="4"/>
      <c r="CA11" s="4"/>
    </row>
    <row r="12" spans="1:75" s="88" customFormat="1" ht="19.5" customHeight="1">
      <c r="A12" s="74">
        <v>600</v>
      </c>
      <c r="B12" s="73"/>
      <c r="C12" s="73"/>
      <c r="D12" s="41">
        <f>D13</f>
        <v>11541</v>
      </c>
      <c r="E12" s="41">
        <f aca="true" t="shared" si="0" ref="E12:J12">E13</f>
        <v>11541</v>
      </c>
      <c r="F12" s="41">
        <f t="shared" si="0"/>
        <v>11541</v>
      </c>
      <c r="G12" s="41">
        <f t="shared" si="0"/>
        <v>0</v>
      </c>
      <c r="H12" s="41">
        <f t="shared" si="0"/>
        <v>0</v>
      </c>
      <c r="I12" s="41">
        <f t="shared" si="0"/>
        <v>0</v>
      </c>
      <c r="J12" s="47">
        <f t="shared" si="0"/>
        <v>0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</row>
    <row r="13" spans="1:79" ht="19.5" customHeight="1">
      <c r="A13" s="399"/>
      <c r="B13" s="15">
        <v>60014</v>
      </c>
      <c r="C13" s="15"/>
      <c r="D13" s="32">
        <f>SUM(D14:D15)</f>
        <v>11541</v>
      </c>
      <c r="E13" s="32">
        <f aca="true" t="shared" si="1" ref="E13:J13">SUM(E14:E15)</f>
        <v>11541</v>
      </c>
      <c r="F13" s="32">
        <f t="shared" si="1"/>
        <v>11541</v>
      </c>
      <c r="G13" s="32">
        <f t="shared" si="1"/>
        <v>0</v>
      </c>
      <c r="H13" s="32">
        <f t="shared" si="1"/>
        <v>0</v>
      </c>
      <c r="I13" s="32">
        <f t="shared" si="1"/>
        <v>0</v>
      </c>
      <c r="J13" s="36">
        <f t="shared" si="1"/>
        <v>0</v>
      </c>
      <c r="BX13" s="4"/>
      <c r="BY13" s="4"/>
      <c r="BZ13" s="4"/>
      <c r="CA13" s="4"/>
    </row>
    <row r="14" spans="1:79" ht="19.5" customHeight="1">
      <c r="A14" s="349"/>
      <c r="B14" s="387"/>
      <c r="C14" s="15">
        <v>2320</v>
      </c>
      <c r="D14" s="32">
        <v>11541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6">
        <v>0</v>
      </c>
      <c r="BX14" s="4"/>
      <c r="BY14" s="4"/>
      <c r="BZ14" s="4"/>
      <c r="CA14" s="4"/>
    </row>
    <row r="15" spans="1:79" ht="19.5" customHeight="1" thickBot="1">
      <c r="A15" s="349"/>
      <c r="B15" s="347"/>
      <c r="C15" s="29">
        <v>4210</v>
      </c>
      <c r="D15" s="34">
        <v>0</v>
      </c>
      <c r="E15" s="34">
        <v>11541</v>
      </c>
      <c r="F15" s="34">
        <v>11541</v>
      </c>
      <c r="G15" s="34">
        <v>0</v>
      </c>
      <c r="H15" s="34">
        <v>0</v>
      </c>
      <c r="I15" s="34">
        <v>0</v>
      </c>
      <c r="J15" s="37">
        <v>0</v>
      </c>
      <c r="BX15" s="4"/>
      <c r="BY15" s="4"/>
      <c r="BZ15" s="4"/>
      <c r="CA15" s="4"/>
    </row>
    <row r="16" spans="1:75" s="88" customFormat="1" ht="19.5" customHeight="1">
      <c r="A16" s="66">
        <v>750</v>
      </c>
      <c r="B16" s="12"/>
      <c r="C16" s="12"/>
      <c r="D16" s="43">
        <f>D17</f>
        <v>0</v>
      </c>
      <c r="E16" s="43">
        <f aca="true" t="shared" si="2" ref="E16:J16">E17</f>
        <v>50000</v>
      </c>
      <c r="F16" s="43">
        <f t="shared" si="2"/>
        <v>50000</v>
      </c>
      <c r="G16" s="43">
        <f t="shared" si="2"/>
        <v>0</v>
      </c>
      <c r="H16" s="43">
        <f t="shared" si="2"/>
        <v>0</v>
      </c>
      <c r="I16" s="43">
        <f t="shared" si="2"/>
        <v>50000</v>
      </c>
      <c r="J16" s="44">
        <f t="shared" si="2"/>
        <v>0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</row>
    <row r="17" spans="1:79" ht="19.5" customHeight="1">
      <c r="A17" s="399"/>
      <c r="B17" s="15">
        <v>75095</v>
      </c>
      <c r="C17" s="15"/>
      <c r="D17" s="32">
        <f>D18</f>
        <v>0</v>
      </c>
      <c r="E17" s="32">
        <f aca="true" t="shared" si="3" ref="E17:J17">E18</f>
        <v>50000</v>
      </c>
      <c r="F17" s="32">
        <f t="shared" si="3"/>
        <v>50000</v>
      </c>
      <c r="G17" s="32">
        <f t="shared" si="3"/>
        <v>0</v>
      </c>
      <c r="H17" s="32">
        <f t="shared" si="3"/>
        <v>0</v>
      </c>
      <c r="I17" s="32">
        <f t="shared" si="3"/>
        <v>50000</v>
      </c>
      <c r="J17" s="36">
        <f t="shared" si="3"/>
        <v>0</v>
      </c>
      <c r="BX17" s="4"/>
      <c r="BY17" s="4"/>
      <c r="BZ17" s="4"/>
      <c r="CA17" s="4"/>
    </row>
    <row r="18" spans="1:79" ht="19.5" customHeight="1" thickBot="1">
      <c r="A18" s="350"/>
      <c r="B18" s="20"/>
      <c r="C18" s="20">
        <v>2320</v>
      </c>
      <c r="D18" s="38">
        <v>0</v>
      </c>
      <c r="E18" s="38">
        <v>50000</v>
      </c>
      <c r="F18" s="38">
        <v>50000</v>
      </c>
      <c r="G18" s="38">
        <v>0</v>
      </c>
      <c r="H18" s="38">
        <v>0</v>
      </c>
      <c r="I18" s="38">
        <v>50000</v>
      </c>
      <c r="J18" s="39">
        <v>0</v>
      </c>
      <c r="BX18" s="4"/>
      <c r="BY18" s="4"/>
      <c r="BZ18" s="4"/>
      <c r="CA18" s="4"/>
    </row>
    <row r="19" spans="1:75" s="88" customFormat="1" ht="19.5" customHeight="1">
      <c r="A19" s="66">
        <v>800</v>
      </c>
      <c r="B19" s="12"/>
      <c r="C19" s="12"/>
      <c r="D19" s="43">
        <f>D20</f>
        <v>18700</v>
      </c>
      <c r="E19" s="43">
        <f aca="true" t="shared" si="4" ref="E19:J19">E20</f>
        <v>18700</v>
      </c>
      <c r="F19" s="43">
        <f t="shared" si="4"/>
        <v>18700</v>
      </c>
      <c r="G19" s="43">
        <f t="shared" si="4"/>
        <v>0</v>
      </c>
      <c r="H19" s="43">
        <f t="shared" si="4"/>
        <v>0</v>
      </c>
      <c r="I19" s="43">
        <f t="shared" si="4"/>
        <v>0</v>
      </c>
      <c r="J19" s="44">
        <f t="shared" si="4"/>
        <v>0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</row>
    <row r="20" spans="1:79" ht="19.5" customHeight="1">
      <c r="A20" s="399"/>
      <c r="B20" s="15">
        <v>80001</v>
      </c>
      <c r="C20" s="15"/>
      <c r="D20" s="32">
        <f>SUM(D21:D22)</f>
        <v>18700</v>
      </c>
      <c r="E20" s="32">
        <f aca="true" t="shared" si="5" ref="E20:J20">SUM(E21:E22)</f>
        <v>18700</v>
      </c>
      <c r="F20" s="32">
        <f t="shared" si="5"/>
        <v>18700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6">
        <f t="shared" si="5"/>
        <v>0</v>
      </c>
      <c r="BX20" s="4"/>
      <c r="BY20" s="4"/>
      <c r="BZ20" s="4"/>
      <c r="CA20" s="4"/>
    </row>
    <row r="21" spans="1:79" ht="19.5" customHeight="1">
      <c r="A21" s="335"/>
      <c r="B21" s="387"/>
      <c r="C21" s="15">
        <v>2310</v>
      </c>
      <c r="D21" s="32">
        <v>18700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6">
        <v>0</v>
      </c>
      <c r="BX21" s="4"/>
      <c r="BY21" s="4"/>
      <c r="BZ21" s="4"/>
      <c r="CA21" s="4"/>
    </row>
    <row r="22" spans="1:79" ht="19.5" customHeight="1" thickBot="1">
      <c r="A22" s="335"/>
      <c r="B22" s="412"/>
      <c r="C22" s="29">
        <v>4300</v>
      </c>
      <c r="D22" s="34">
        <v>0</v>
      </c>
      <c r="E22" s="34">
        <v>18700</v>
      </c>
      <c r="F22" s="34">
        <v>18700</v>
      </c>
      <c r="G22" s="34">
        <v>0</v>
      </c>
      <c r="H22" s="34">
        <v>0</v>
      </c>
      <c r="I22" s="34">
        <v>0</v>
      </c>
      <c r="J22" s="37">
        <v>0</v>
      </c>
      <c r="BX22" s="4"/>
      <c r="BY22" s="4"/>
      <c r="BZ22" s="4"/>
      <c r="CA22" s="4"/>
    </row>
    <row r="23" spans="1:75" s="88" customFormat="1" ht="19.5" customHeight="1">
      <c r="A23" s="66">
        <v>921</v>
      </c>
      <c r="B23" s="12"/>
      <c r="C23" s="12"/>
      <c r="D23" s="43">
        <f>D24</f>
        <v>2000</v>
      </c>
      <c r="E23" s="43">
        <f aca="true" t="shared" si="6" ref="E23:J23">E24</f>
        <v>2000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2000</v>
      </c>
      <c r="J23" s="44">
        <f t="shared" si="6"/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</row>
    <row r="24" spans="1:79" ht="19.5" customHeight="1">
      <c r="A24" s="399"/>
      <c r="B24" s="15">
        <v>92116</v>
      </c>
      <c r="C24" s="15"/>
      <c r="D24" s="32">
        <f>SUM(D25:D26)</f>
        <v>2000</v>
      </c>
      <c r="E24" s="32">
        <f aca="true" t="shared" si="7" ref="E24:J24">SUM(E25:E26)</f>
        <v>2000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2000</v>
      </c>
      <c r="J24" s="36">
        <f t="shared" si="7"/>
        <v>0</v>
      </c>
      <c r="BX24" s="4"/>
      <c r="BY24" s="4"/>
      <c r="BZ24" s="4"/>
      <c r="CA24" s="4"/>
    </row>
    <row r="25" spans="1:79" ht="19.5" customHeight="1">
      <c r="A25" s="349"/>
      <c r="B25" s="387"/>
      <c r="C25" s="15">
        <v>2320</v>
      </c>
      <c r="D25" s="32">
        <v>2000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6">
        <v>0</v>
      </c>
      <c r="BX25" s="4"/>
      <c r="BY25" s="4"/>
      <c r="BZ25" s="4"/>
      <c r="CA25" s="4"/>
    </row>
    <row r="26" spans="1:79" ht="19.5" customHeight="1" thickBot="1">
      <c r="A26" s="350"/>
      <c r="B26" s="388"/>
      <c r="C26" s="20">
        <v>2480</v>
      </c>
      <c r="D26" s="38">
        <v>0</v>
      </c>
      <c r="E26" s="38">
        <v>2000</v>
      </c>
      <c r="F26" s="38">
        <v>0</v>
      </c>
      <c r="G26" s="38">
        <v>0</v>
      </c>
      <c r="H26" s="38">
        <v>0</v>
      </c>
      <c r="I26" s="38">
        <v>2000</v>
      </c>
      <c r="J26" s="39">
        <v>0</v>
      </c>
      <c r="BX26" s="4"/>
      <c r="BY26" s="4"/>
      <c r="BZ26" s="4"/>
      <c r="CA26" s="4"/>
    </row>
    <row r="27" spans="1:79" ht="24.75" customHeight="1" thickBot="1">
      <c r="A27" s="425" t="s">
        <v>80</v>
      </c>
      <c r="B27" s="426"/>
      <c r="C27" s="426"/>
      <c r="D27" s="426"/>
      <c r="E27" s="91">
        <f aca="true" t="shared" si="8" ref="E27:J27">E12+E19+E16+E23</f>
        <v>82241</v>
      </c>
      <c r="F27" s="91">
        <f t="shared" si="8"/>
        <v>80241</v>
      </c>
      <c r="G27" s="91">
        <f t="shared" si="8"/>
        <v>0</v>
      </c>
      <c r="H27" s="91">
        <f t="shared" si="8"/>
        <v>0</v>
      </c>
      <c r="I27" s="91">
        <f t="shared" si="8"/>
        <v>52000</v>
      </c>
      <c r="J27" s="92">
        <f t="shared" si="8"/>
        <v>0</v>
      </c>
      <c r="BX27" s="4"/>
      <c r="BY27" s="4"/>
      <c r="BZ27" s="4"/>
      <c r="CA27" s="4"/>
    </row>
    <row r="29" spans="1:6" s="2" customFormat="1" ht="12.75">
      <c r="A29" s="8"/>
      <c r="B29" s="4"/>
      <c r="C29" s="4"/>
      <c r="D29" s="4"/>
      <c r="E29" s="4"/>
      <c r="F29" s="4"/>
    </row>
  </sheetData>
  <sheetProtection/>
  <mergeCells count="21">
    <mergeCell ref="A24:A26"/>
    <mergeCell ref="B25:B26"/>
    <mergeCell ref="A27:D27"/>
    <mergeCell ref="A20:A22"/>
    <mergeCell ref="B21:B22"/>
    <mergeCell ref="A13:A15"/>
    <mergeCell ref="B14:B15"/>
    <mergeCell ref="G9:I9"/>
    <mergeCell ref="A17:A18"/>
    <mergeCell ref="A8:A10"/>
    <mergeCell ref="B8:B10"/>
    <mergeCell ref="C8:C10"/>
    <mergeCell ref="A2:J2"/>
    <mergeCell ref="A3:J3"/>
    <mergeCell ref="A4:J4"/>
    <mergeCell ref="J9:J10"/>
    <mergeCell ref="F9:F10"/>
    <mergeCell ref="D8:D10"/>
    <mergeCell ref="E8:E10"/>
    <mergeCell ref="F8:J8"/>
    <mergeCell ref="A5:J5"/>
  </mergeCell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4.00390625" style="4" customWidth="1"/>
    <col min="2" max="2" width="8.125" style="4" customWidth="1"/>
    <col min="3" max="3" width="9.875" style="4" customWidth="1"/>
    <col min="4" max="4" width="5.75390625" style="4" customWidth="1"/>
    <col min="5" max="5" width="41.625" style="4" customWidth="1"/>
    <col min="6" max="6" width="22.375" style="4" customWidth="1"/>
    <col min="7" max="16384" width="9.125" style="4" customWidth="1"/>
  </cols>
  <sheetData>
    <row r="2" spans="1:6" ht="12.75">
      <c r="A2" s="363" t="s">
        <v>482</v>
      </c>
      <c r="B2" s="363"/>
      <c r="C2" s="363"/>
      <c r="D2" s="363"/>
      <c r="E2" s="363"/>
      <c r="F2" s="363"/>
    </row>
    <row r="3" spans="1:6" ht="12.75">
      <c r="A3" s="363" t="s">
        <v>516</v>
      </c>
      <c r="B3" s="363"/>
      <c r="C3" s="363"/>
      <c r="D3" s="363"/>
      <c r="E3" s="363"/>
      <c r="F3" s="363"/>
    </row>
    <row r="4" spans="1:6" ht="12.75">
      <c r="A4" s="363" t="s">
        <v>514</v>
      </c>
      <c r="B4" s="363"/>
      <c r="C4" s="363"/>
      <c r="D4" s="363"/>
      <c r="E4" s="363"/>
      <c r="F4" s="363"/>
    </row>
    <row r="5" spans="1:6" ht="12.75">
      <c r="A5" s="83"/>
      <c r="B5" s="83"/>
      <c r="C5" s="83"/>
      <c r="D5" s="83"/>
      <c r="E5" s="83"/>
      <c r="F5" s="83"/>
    </row>
    <row r="6" spans="1:6" ht="19.5" customHeight="1">
      <c r="A6" s="406" t="s">
        <v>389</v>
      </c>
      <c r="B6" s="406"/>
      <c r="C6" s="406"/>
      <c r="D6" s="406"/>
      <c r="E6" s="406"/>
      <c r="F6" s="406"/>
    </row>
    <row r="7" spans="5:6" ht="19.5" customHeight="1">
      <c r="E7" s="82"/>
      <c r="F7" s="82"/>
    </row>
    <row r="8" ht="19.5" customHeight="1" thickBot="1">
      <c r="F8" s="137" t="s">
        <v>40</v>
      </c>
    </row>
    <row r="9" spans="1:6" ht="19.5" customHeight="1">
      <c r="A9" s="97" t="s">
        <v>58</v>
      </c>
      <c r="B9" s="116" t="s">
        <v>2</v>
      </c>
      <c r="C9" s="116" t="s">
        <v>3</v>
      </c>
      <c r="D9" s="116" t="s">
        <v>4</v>
      </c>
      <c r="E9" s="116" t="s">
        <v>43</v>
      </c>
      <c r="F9" s="117" t="s">
        <v>42</v>
      </c>
    </row>
    <row r="10" spans="1:6" ht="7.5" customHeight="1">
      <c r="A10" s="89">
        <v>1</v>
      </c>
      <c r="B10" s="84">
        <v>2</v>
      </c>
      <c r="C10" s="84">
        <v>3</v>
      </c>
      <c r="D10" s="84">
        <v>4</v>
      </c>
      <c r="E10" s="84">
        <v>5</v>
      </c>
      <c r="F10" s="90">
        <v>6</v>
      </c>
    </row>
    <row r="11" spans="1:6" s="254" customFormat="1" ht="23.25" customHeight="1">
      <c r="A11" s="432">
        <v>1</v>
      </c>
      <c r="B11" s="140">
        <v>801</v>
      </c>
      <c r="C11" s="140"/>
      <c r="D11" s="140"/>
      <c r="E11" s="246" t="s">
        <v>204</v>
      </c>
      <c r="F11" s="253">
        <f>F12+F14</f>
        <v>366213</v>
      </c>
    </row>
    <row r="12" spans="1:6" s="5" customFormat="1" ht="18" customHeight="1">
      <c r="A12" s="433"/>
      <c r="B12" s="428"/>
      <c r="C12" s="247">
        <v>80101</v>
      </c>
      <c r="D12" s="247"/>
      <c r="E12" s="248" t="s">
        <v>206</v>
      </c>
      <c r="F12" s="249">
        <f>F13</f>
        <v>338149</v>
      </c>
    </row>
    <row r="13" spans="1:6" s="5" customFormat="1" ht="63.75" customHeight="1">
      <c r="A13" s="433"/>
      <c r="B13" s="436"/>
      <c r="C13" s="247"/>
      <c r="D13" s="247">
        <v>2590</v>
      </c>
      <c r="E13" s="248" t="s">
        <v>387</v>
      </c>
      <c r="F13" s="249">
        <v>338149</v>
      </c>
    </row>
    <row r="14" spans="1:6" s="5" customFormat="1" ht="18.75" customHeight="1">
      <c r="A14" s="433"/>
      <c r="B14" s="436"/>
      <c r="C14" s="247">
        <v>80104</v>
      </c>
      <c r="D14" s="247"/>
      <c r="E14" s="248" t="s">
        <v>212</v>
      </c>
      <c r="F14" s="249">
        <f>F15</f>
        <v>28064</v>
      </c>
    </row>
    <row r="15" spans="1:6" s="5" customFormat="1" ht="67.5" customHeight="1" thickBot="1">
      <c r="A15" s="434"/>
      <c r="B15" s="388"/>
      <c r="C15" s="250"/>
      <c r="D15" s="250">
        <v>2590</v>
      </c>
      <c r="E15" s="251" t="s">
        <v>387</v>
      </c>
      <c r="F15" s="252">
        <v>28064</v>
      </c>
    </row>
    <row r="16" spans="1:6" s="254" customFormat="1" ht="38.25" customHeight="1">
      <c r="A16" s="435">
        <v>2</v>
      </c>
      <c r="B16" s="141">
        <v>921</v>
      </c>
      <c r="C16" s="141"/>
      <c r="D16" s="141"/>
      <c r="E16" s="255" t="s">
        <v>239</v>
      </c>
      <c r="F16" s="256">
        <f>F17+F19</f>
        <v>326903</v>
      </c>
    </row>
    <row r="17" spans="1:6" s="5" customFormat="1" ht="20.25" customHeight="1">
      <c r="A17" s="433"/>
      <c r="B17" s="428"/>
      <c r="C17" s="247">
        <v>92109</v>
      </c>
      <c r="D17" s="247"/>
      <c r="E17" s="248" t="s">
        <v>490</v>
      </c>
      <c r="F17" s="249">
        <f>F18</f>
        <v>240438</v>
      </c>
    </row>
    <row r="18" spans="1:6" s="5" customFormat="1" ht="29.25" customHeight="1">
      <c r="A18" s="433"/>
      <c r="B18" s="347"/>
      <c r="C18" s="247"/>
      <c r="D18" s="247">
        <v>2480</v>
      </c>
      <c r="E18" s="248" t="s">
        <v>388</v>
      </c>
      <c r="F18" s="249">
        <v>240438</v>
      </c>
    </row>
    <row r="19" spans="1:6" s="5" customFormat="1" ht="20.25" customHeight="1">
      <c r="A19" s="433"/>
      <c r="B19" s="347"/>
      <c r="C19" s="247">
        <v>92116</v>
      </c>
      <c r="D19" s="247"/>
      <c r="E19" s="248" t="s">
        <v>241</v>
      </c>
      <c r="F19" s="249">
        <f>F20</f>
        <v>86465</v>
      </c>
    </row>
    <row r="20" spans="1:6" s="5" customFormat="1" ht="27.75" customHeight="1" thickBot="1">
      <c r="A20" s="434"/>
      <c r="B20" s="388"/>
      <c r="C20" s="250"/>
      <c r="D20" s="250">
        <v>2480</v>
      </c>
      <c r="E20" s="251" t="s">
        <v>388</v>
      </c>
      <c r="F20" s="252">
        <v>86465</v>
      </c>
    </row>
    <row r="21" spans="1:6" s="88" customFormat="1" ht="30" customHeight="1" thickBot="1">
      <c r="A21" s="429" t="s">
        <v>80</v>
      </c>
      <c r="B21" s="430"/>
      <c r="C21" s="430"/>
      <c r="D21" s="430"/>
      <c r="E21" s="431"/>
      <c r="F21" s="139">
        <f>F11+F16</f>
        <v>693116</v>
      </c>
    </row>
    <row r="23" ht="12.75">
      <c r="A23" s="138"/>
    </row>
    <row r="24" ht="12.75">
      <c r="A24" s="8"/>
    </row>
    <row r="26" ht="12.75">
      <c r="A26" s="8"/>
    </row>
  </sheetData>
  <sheetProtection/>
  <mergeCells count="9">
    <mergeCell ref="B17:B20"/>
    <mergeCell ref="A6:F6"/>
    <mergeCell ref="A21:E21"/>
    <mergeCell ref="A2:F2"/>
    <mergeCell ref="A3:F3"/>
    <mergeCell ref="A4:F4"/>
    <mergeCell ref="A11:A15"/>
    <mergeCell ref="A16:A20"/>
    <mergeCell ref="B12:B15"/>
  </mergeCells>
  <printOptions horizontalCentered="1"/>
  <pageMargins left="0.1968503937007874" right="0.1968503937007874" top="0.1968503937007874" bottom="0.1968503937007874" header="0.5118110236220472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F21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5.25390625" style="2" customWidth="1"/>
    <col min="2" max="2" width="9.125" style="2" customWidth="1"/>
    <col min="3" max="3" width="11.00390625" style="2" customWidth="1"/>
    <col min="4" max="4" width="5.00390625" style="2" customWidth="1"/>
    <col min="5" max="5" width="43.875" style="2" customWidth="1"/>
    <col min="6" max="6" width="19.625" style="2" customWidth="1"/>
    <col min="7" max="16384" width="9.125" style="2" customWidth="1"/>
  </cols>
  <sheetData>
    <row r="4" spans="1:6" ht="12.75">
      <c r="A4" s="363" t="s">
        <v>483</v>
      </c>
      <c r="B4" s="363"/>
      <c r="C4" s="363"/>
      <c r="D4" s="363"/>
      <c r="E4" s="363"/>
      <c r="F4" s="363"/>
    </row>
    <row r="5" spans="1:6" ht="12.75">
      <c r="A5" s="363" t="s">
        <v>517</v>
      </c>
      <c r="B5" s="363"/>
      <c r="C5" s="363"/>
      <c r="D5" s="363"/>
      <c r="E5" s="363"/>
      <c r="F5" s="363"/>
    </row>
    <row r="6" spans="1:6" ht="12.75">
      <c r="A6" s="363" t="s">
        <v>514</v>
      </c>
      <c r="B6" s="363"/>
      <c r="C6" s="363"/>
      <c r="D6" s="363"/>
      <c r="E6" s="363"/>
      <c r="F6" s="363"/>
    </row>
    <row r="7" spans="1:6" ht="48.75" customHeight="1">
      <c r="A7" s="417" t="s">
        <v>81</v>
      </c>
      <c r="B7" s="417"/>
      <c r="C7" s="417"/>
      <c r="D7" s="417"/>
      <c r="E7" s="417"/>
      <c r="F7" s="417"/>
    </row>
    <row r="8" spans="5:6" ht="19.5" customHeight="1">
      <c r="E8" s="82"/>
      <c r="F8" s="82"/>
    </row>
    <row r="9" spans="5:6" ht="19.5" customHeight="1" thickBot="1">
      <c r="E9" s="4"/>
      <c r="F9" s="72" t="s">
        <v>40</v>
      </c>
    </row>
    <row r="10" spans="1:6" ht="19.5" customHeight="1">
      <c r="A10" s="97" t="s">
        <v>58</v>
      </c>
      <c r="B10" s="116" t="s">
        <v>2</v>
      </c>
      <c r="C10" s="116" t="s">
        <v>3</v>
      </c>
      <c r="D10" s="116" t="s">
        <v>83</v>
      </c>
      <c r="E10" s="116" t="s">
        <v>41</v>
      </c>
      <c r="F10" s="117" t="s">
        <v>42</v>
      </c>
    </row>
    <row r="11" spans="1:6" s="85" customFormat="1" ht="7.5" customHeight="1">
      <c r="A11" s="89">
        <v>1</v>
      </c>
      <c r="B11" s="84">
        <v>2</v>
      </c>
      <c r="C11" s="84">
        <v>3</v>
      </c>
      <c r="D11" s="84">
        <v>4</v>
      </c>
      <c r="E11" s="84">
        <v>5</v>
      </c>
      <c r="F11" s="90">
        <v>6</v>
      </c>
    </row>
    <row r="12" spans="1:6" s="42" customFormat="1" ht="24" customHeight="1">
      <c r="A12" s="440">
        <v>1</v>
      </c>
      <c r="B12" s="73">
        <v>926</v>
      </c>
      <c r="C12" s="73"/>
      <c r="D12" s="73"/>
      <c r="E12" s="257" t="s">
        <v>331</v>
      </c>
      <c r="F12" s="47">
        <f>F13</f>
        <v>155000</v>
      </c>
    </row>
    <row r="13" spans="1:6" s="42" customFormat="1" ht="19.5" customHeight="1">
      <c r="A13" s="441"/>
      <c r="B13" s="444"/>
      <c r="C13" s="258">
        <v>92695</v>
      </c>
      <c r="D13" s="258"/>
      <c r="E13" s="259" t="s">
        <v>104</v>
      </c>
      <c r="F13" s="36">
        <f>SUM(F14:F18)</f>
        <v>155000</v>
      </c>
    </row>
    <row r="14" spans="1:6" s="42" customFormat="1" ht="30" customHeight="1">
      <c r="A14" s="441"/>
      <c r="B14" s="444"/>
      <c r="C14" s="443"/>
      <c r="D14" s="443">
        <v>2820</v>
      </c>
      <c r="E14" s="259" t="s">
        <v>491</v>
      </c>
      <c r="F14" s="36">
        <v>25000</v>
      </c>
    </row>
    <row r="15" spans="1:6" s="42" customFormat="1" ht="30" customHeight="1">
      <c r="A15" s="441"/>
      <c r="B15" s="383"/>
      <c r="C15" s="347"/>
      <c r="D15" s="347"/>
      <c r="E15" s="259" t="s">
        <v>365</v>
      </c>
      <c r="F15" s="36">
        <v>25000</v>
      </c>
    </row>
    <row r="16" spans="1:6" s="42" customFormat="1" ht="30" customHeight="1">
      <c r="A16" s="441"/>
      <c r="B16" s="383"/>
      <c r="C16" s="347"/>
      <c r="D16" s="347"/>
      <c r="E16" s="259" t="s">
        <v>366</v>
      </c>
      <c r="F16" s="36">
        <v>10000</v>
      </c>
    </row>
    <row r="17" spans="1:6" s="42" customFormat="1" ht="30" customHeight="1">
      <c r="A17" s="441"/>
      <c r="B17" s="383"/>
      <c r="C17" s="347"/>
      <c r="D17" s="347"/>
      <c r="E17" s="19" t="s">
        <v>367</v>
      </c>
      <c r="F17" s="36">
        <v>30000</v>
      </c>
    </row>
    <row r="18" spans="1:6" ht="30" customHeight="1" thickBot="1">
      <c r="A18" s="442"/>
      <c r="B18" s="445"/>
      <c r="C18" s="388"/>
      <c r="D18" s="388"/>
      <c r="E18" s="118" t="s">
        <v>368</v>
      </c>
      <c r="F18" s="39">
        <v>65000</v>
      </c>
    </row>
    <row r="19" spans="1:6" ht="30" customHeight="1" thickBot="1">
      <c r="A19" s="437" t="s">
        <v>80</v>
      </c>
      <c r="B19" s="438"/>
      <c r="C19" s="438"/>
      <c r="D19" s="438"/>
      <c r="E19" s="439"/>
      <c r="F19" s="80">
        <f>SUM(F14:F18)</f>
        <v>155000</v>
      </c>
    </row>
    <row r="21" ht="12.75">
      <c r="A21" s="8"/>
    </row>
  </sheetData>
  <sheetProtection/>
  <mergeCells count="9">
    <mergeCell ref="A19:E19"/>
    <mergeCell ref="A4:F4"/>
    <mergeCell ref="A5:F5"/>
    <mergeCell ref="A6:F6"/>
    <mergeCell ref="A12:A18"/>
    <mergeCell ref="D14:D18"/>
    <mergeCell ref="B13:B18"/>
    <mergeCell ref="C14:C18"/>
    <mergeCell ref="A7:F7"/>
  </mergeCells>
  <printOptions horizontalCentered="1"/>
  <pageMargins left="0.1968503937007874" right="0.1968503937007874" top="0.1968503937007874" bottom="0.1968503937007874" header="0.5118110236220472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JAREK</cp:lastModifiedBy>
  <cp:lastPrinted>2007-02-06T11:24:29Z</cp:lastPrinted>
  <dcterms:created xsi:type="dcterms:W3CDTF">1998-12-09T13:02:10Z</dcterms:created>
  <dcterms:modified xsi:type="dcterms:W3CDTF">2007-03-29T08:00:39Z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