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wykaz cen odbieranie odpadów" sheetId="4" r:id="rId1"/>
    <sheet name="Arkusz1" sheetId="1" r:id="rId2"/>
    <sheet name="Arkusz2" sheetId="2" r:id="rId3"/>
    <sheet name="Arkusz3" sheetId="3" r:id="rId4"/>
  </sheets>
  <externalReferences>
    <externalReference r:id="rId5"/>
  </externalReferences>
  <definedNames>
    <definedName name="_Toc467692441" localSheetId="0">'wykaz cen odbieranie odpadów'!#REF!</definedName>
  </definedNames>
  <calcPr calcId="145621"/>
</workbook>
</file>

<file path=xl/calcChain.xml><?xml version="1.0" encoding="utf-8"?>
<calcChain xmlns="http://schemas.openxmlformats.org/spreadsheetml/2006/main">
  <c r="N22" i="4" l="1"/>
  <c r="L22" i="4" l="1"/>
  <c r="E14" i="4" l="1"/>
  <c r="F14" i="4"/>
  <c r="D14" i="4"/>
  <c r="N23" i="4" l="1"/>
  <c r="N20" i="4"/>
  <c r="M9" i="4" l="1"/>
  <c r="L9" i="4"/>
  <c r="L12" i="4"/>
  <c r="L23" i="4"/>
  <c r="N21" i="4"/>
  <c r="N17" i="4"/>
  <c r="N14" i="4"/>
  <c r="N19" i="4"/>
  <c r="N16" i="4"/>
  <c r="M24" i="4"/>
  <c r="N18" i="4"/>
  <c r="N15" i="4"/>
  <c r="M17" i="4"/>
  <c r="M21" i="4"/>
  <c r="N9" i="4"/>
  <c r="L10" i="4"/>
  <c r="N12" i="4"/>
  <c r="L13" i="4"/>
  <c r="M10" i="4"/>
  <c r="M13" i="4"/>
  <c r="L16" i="4"/>
  <c r="L20" i="4"/>
  <c r="L21" i="4"/>
  <c r="M22" i="4"/>
  <c r="M11" i="4"/>
  <c r="N10" i="4"/>
  <c r="M16" i="4"/>
  <c r="L19" i="4"/>
  <c r="M20" i="4"/>
  <c r="M18" i="4"/>
  <c r="L24" i="4"/>
  <c r="L17" i="4"/>
  <c r="M19" i="4"/>
  <c r="M14" i="4"/>
  <c r="N13" i="4"/>
  <c r="L14" i="4"/>
  <c r="N11" i="4"/>
  <c r="M12" i="4"/>
  <c r="L11" i="4"/>
  <c r="N24" i="4"/>
  <c r="M23" i="4"/>
  <c r="L15" i="4"/>
  <c r="L18" i="4"/>
  <c r="M15" i="4"/>
  <c r="M25" i="4" l="1"/>
  <c r="L25" i="4"/>
  <c r="N25" i="4"/>
  <c r="L26" i="4" l="1"/>
</calcChain>
</file>

<file path=xl/sharedStrings.xml><?xml version="1.0" encoding="utf-8"?>
<sst xmlns="http://schemas.openxmlformats.org/spreadsheetml/2006/main" count="58" uniqueCount="50">
  <si>
    <t xml:space="preserve">W poniższym wykazie cen wykonawca zaoferuje stawki jednostkowe oraz wyliczy cenę ofertową, biorąc pod uwagę wymagania określone w SIWZ, w tym w umowie. </t>
  </si>
  <si>
    <t xml:space="preserve">Prosi się o zwrócenie uwagi na sposób wypełniania formularza Wykazu Cen, zwłaszcza jednostki ofertowe, jak opisano poniżej w tabeli. </t>
  </si>
  <si>
    <t xml:space="preserve">Wykonawca będzie uprawniony do zmiany wynagrodzenia, tylko na warunkach określonych w umowie. </t>
  </si>
  <si>
    <t>kod/kody</t>
  </si>
  <si>
    <t>Odbieranie odpadów odebranych z nieruchomości zamieszkałych</t>
  </si>
  <si>
    <t>2020 
[Mg]</t>
  </si>
  <si>
    <t>2021 
[Mg]</t>
  </si>
  <si>
    <t>2022 
[Mg]</t>
  </si>
  <si>
    <t xml:space="preserve">Jednostka ofertowa </t>
  </si>
  <si>
    <t>stawka podatku VAT</t>
  </si>
  <si>
    <t>cena ofertowa brutto -2020</t>
  </si>
  <si>
    <t>cena ofertowa brutto -2021</t>
  </si>
  <si>
    <t>cena ofertowa brutto -2022</t>
  </si>
  <si>
    <t>zł/Mg</t>
  </si>
  <si>
    <t>zł/szt</t>
  </si>
  <si>
    <t>Dostarczenie i dystrybucja worków do zbierania selektywnego papieru</t>
  </si>
  <si>
    <t xml:space="preserve">Dostarczenie i utrzymanie pojemników wykonawcy w należytym stanie technicznym </t>
  </si>
  <si>
    <t>Dystrybucja pojemników gminnych na szkło 120 i 240 l (w tym oklejenie, magazynowanie zapasu i inne świadczenia opisane w SIWZ)</t>
  </si>
  <si>
    <t>Dystrybucja pojemników gminnych na szkło 1100 l (w tym oklejenie, magazynowanie zapasu i inne świadczenia opisane w SIWZ)</t>
  </si>
  <si>
    <t xml:space="preserve">Wynagrodzenie w poszczególnych latach </t>
  </si>
  <si>
    <t xml:space="preserve">Wynagrodzenie w okresie umowy </t>
  </si>
  <si>
    <t xml:space="preserve">WYKAZ CEN sektor 2 - odbieranie odpadów </t>
  </si>
  <si>
    <t xml:space="preserve">20 03 01 </t>
  </si>
  <si>
    <t>Niesegregowane (zmieszane) odpady komunalne</t>
  </si>
  <si>
    <t>20 02 01  i 20 01 08</t>
  </si>
  <si>
    <t>BIO (odpady zielone i kuchenne)</t>
  </si>
  <si>
    <t>15 01 06</t>
  </si>
  <si>
    <t>Zmieszane odpady opakowaniowe (tworzywa sztuczne, metale, opakowania wielomateriałowe)</t>
  </si>
  <si>
    <t>15 01 01 i 20 01 01</t>
  </si>
  <si>
    <t>Papier i tektura</t>
  </si>
  <si>
    <t>15 01 07 i 20 01 02</t>
  </si>
  <si>
    <t>Szkło</t>
  </si>
  <si>
    <t>20 03 07</t>
  </si>
  <si>
    <t xml:space="preserve">Odpady wielkogabarytowe (wystawki) </t>
  </si>
  <si>
    <t>20 01 35* i 20 01 36 i 20 01 23*</t>
  </si>
  <si>
    <t xml:space="preserve">Odpady zużytego sprzętu elektrycznego i elektronicznego (wystawki) </t>
  </si>
  <si>
    <t>16 01 03</t>
  </si>
  <si>
    <t>Zużyte opony (wystawki)</t>
  </si>
  <si>
    <t>20 01 33* i 20 01 34</t>
  </si>
  <si>
    <t>Zużyte baterie i akumulatory (wystawki)</t>
  </si>
  <si>
    <t>20 01 13* - 20 01 19*</t>
  </si>
  <si>
    <t>Chemikalia (wystawki)</t>
  </si>
  <si>
    <t>20 01 31* i 20 01 32</t>
  </si>
  <si>
    <t>Przeterminowane leki (wystawki)</t>
  </si>
  <si>
    <t xml:space="preserve">Wykonawca kalkulując stawkę i cenę weźmie pod uwagę, że jest odpowiedzialny za ich prawidłową wycenę uwzględniając koszty odbierania odpadów, dostarczenia pojemników i ich utrzymania w należytym stanie technicznym oraz koszty dostarczenia worków. Wykonawca uwzględni, marżę zysku, opłaty, podatki i inne zobowiązania wynikające z umowy. </t>
  </si>
  <si>
    <t>Dostarczenie i dystrybucja worków do zbierania selektywnego szkła</t>
  </si>
  <si>
    <t>stawka jednostkowa (netto) rok 2020</t>
  </si>
  <si>
    <t>stawka jednostkowa (netto) rok 2021</t>
  </si>
  <si>
    <t>stawka jednostkowa (netto) rok 2022</t>
  </si>
  <si>
    <t>ryczałt zł/mc/szt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</si>
</sst>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9" fontId="0" fillId="3" borderId="1" xfId="0" applyNumberFormat="1" applyFill="1" applyBorder="1"/>
    <xf numFmtId="2" fontId="0" fillId="4" borderId="1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Border="1"/>
    <xf numFmtId="2" fontId="1" fillId="4" borderId="3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1" fontId="3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vertical="center" wrapText="1"/>
    </xf>
    <xf numFmtId="2" fontId="3" fillId="0" borderId="5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bina/Dokumenty/NOWA%20FIRMA%206%20lutego%202018/A_UCP%20Wdro&#380;enie%202020/Starogard%20Gd%20gmina/odbieranie%20odpad&#243;w/wysy&#322;ka%2015%2006%202020/szacunek%20warto&#347;ci%20zam&#243;wienia%20-odbieranie%20%20odpad&#243;w%2015%2006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az cen odbieranie odpadów"/>
      <sheetName val="odbieranie - m+u+gmina kup poj"/>
      <sheetName val="odbieranie - bez mycia"/>
      <sheetName val="odbieranie - bez mycia i utrzym"/>
      <sheetName val="odbieranie - mycie utrzymanie"/>
      <sheetName val="przetwarzanie odpadów"/>
      <sheetName val="wykaz cen przetwarzanie odpadów"/>
      <sheetName val="Arkusz3"/>
      <sheetName val="Arkusz1"/>
      <sheetName val="pojemniki zab wielorodz"/>
      <sheetName val="deklaracje"/>
    </sheetNames>
    <sheetDataSet>
      <sheetData sheetId="0">
        <row r="69">
          <cell r="D69">
            <v>1.05</v>
          </cell>
          <cell r="E69">
            <v>4.41</v>
          </cell>
          <cell r="F69">
            <v>0</v>
          </cell>
        </row>
        <row r="70">
          <cell r="D70">
            <v>0.11</v>
          </cell>
          <cell r="E70">
            <v>0.43</v>
          </cell>
          <cell r="F70">
            <v>0</v>
          </cell>
        </row>
        <row r="71">
          <cell r="D71">
            <v>0.21</v>
          </cell>
          <cell r="E71">
            <v>0.87</v>
          </cell>
          <cell r="F71">
            <v>0</v>
          </cell>
        </row>
        <row r="72">
          <cell r="D72">
            <v>2.0999999999999999E-3</v>
          </cell>
          <cell r="E72">
            <v>1.0500000000000001E-2</v>
          </cell>
          <cell r="F72">
            <v>0</v>
          </cell>
        </row>
        <row r="73">
          <cell r="D73">
            <v>2.0999999999999999E-3</v>
          </cell>
          <cell r="E73">
            <v>2.0999999999999999E-3</v>
          </cell>
          <cell r="F73">
            <v>0</v>
          </cell>
        </row>
        <row r="74">
          <cell r="D74">
            <v>2.0999999999999999E-3</v>
          </cell>
          <cell r="E74">
            <v>2.0999999999999999E-3</v>
          </cell>
          <cell r="F7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N26"/>
  <sheetViews>
    <sheetView tabSelected="1" topLeftCell="A7" workbookViewId="0">
      <selection activeCell="H27" sqref="H27"/>
    </sheetView>
  </sheetViews>
  <sheetFormatPr defaultRowHeight="15" x14ac:dyDescent="0.25"/>
  <cols>
    <col min="2" max="2" width="25.140625" customWidth="1"/>
    <col min="3" max="3" width="46.85546875" customWidth="1"/>
    <col min="4" max="4" width="11.42578125" bestFit="1" customWidth="1"/>
    <col min="5" max="6" width="12.42578125" bestFit="1" customWidth="1"/>
  </cols>
  <sheetData>
    <row r="2" spans="2:14" x14ac:dyDescent="0.25">
      <c r="B2" s="1" t="s">
        <v>21</v>
      </c>
    </row>
    <row r="3" spans="2:14" x14ac:dyDescent="0.25">
      <c r="B3" s="2" t="s">
        <v>0</v>
      </c>
    </row>
    <row r="4" spans="2:14" s="18" customFormat="1" x14ac:dyDescent="0.25">
      <c r="B4" s="17" t="s">
        <v>44</v>
      </c>
    </row>
    <row r="5" spans="2:14" x14ac:dyDescent="0.25">
      <c r="B5" s="2" t="s">
        <v>1</v>
      </c>
    </row>
    <row r="6" spans="2:14" x14ac:dyDescent="0.25">
      <c r="B6" s="2" t="s">
        <v>2</v>
      </c>
    </row>
    <row r="7" spans="2:14" x14ac:dyDescent="0.25">
      <c r="B7" s="2"/>
    </row>
    <row r="8" spans="2:14" ht="63.75" x14ac:dyDescent="0.25">
      <c r="B8" s="3" t="s">
        <v>3</v>
      </c>
      <c r="C8" s="3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46</v>
      </c>
      <c r="I8" s="4" t="s">
        <v>47</v>
      </c>
      <c r="J8" s="4" t="s">
        <v>48</v>
      </c>
      <c r="K8" s="4" t="s">
        <v>9</v>
      </c>
      <c r="L8" s="4" t="s">
        <v>10</v>
      </c>
      <c r="M8" s="4" t="s">
        <v>11</v>
      </c>
      <c r="N8" s="4" t="s">
        <v>12</v>
      </c>
    </row>
    <row r="9" spans="2:14" x14ac:dyDescent="0.25">
      <c r="B9" s="15" t="s">
        <v>22</v>
      </c>
      <c r="C9" s="15" t="s">
        <v>23</v>
      </c>
      <c r="D9" s="6">
        <v>105</v>
      </c>
      <c r="E9" s="6">
        <v>432.6</v>
      </c>
      <c r="F9" s="6">
        <v>222.81</v>
      </c>
      <c r="G9" s="7" t="s">
        <v>13</v>
      </c>
      <c r="H9" s="16"/>
      <c r="I9" s="16"/>
      <c r="J9" s="16"/>
      <c r="K9" s="16"/>
      <c r="L9" s="10">
        <f>ROUND(H9*D9+(H9*D9)*$K9,2)</f>
        <v>0</v>
      </c>
      <c r="M9" s="10">
        <f t="shared" ref="M9:N21" si="0">ROUND(I9*E9+(I9*E9)*$K9,2)</f>
        <v>0</v>
      </c>
      <c r="N9" s="10">
        <f t="shared" si="0"/>
        <v>0</v>
      </c>
    </row>
    <row r="10" spans="2:14" x14ac:dyDescent="0.25">
      <c r="B10" s="15" t="s">
        <v>24</v>
      </c>
      <c r="C10" s="15" t="s">
        <v>25</v>
      </c>
      <c r="D10" s="6">
        <v>44.1</v>
      </c>
      <c r="E10" s="6">
        <v>181.65</v>
      </c>
      <c r="F10" s="6">
        <v>93.56</v>
      </c>
      <c r="G10" s="7" t="s">
        <v>13</v>
      </c>
      <c r="H10" s="8"/>
      <c r="I10" s="8"/>
      <c r="J10" s="8"/>
      <c r="K10" s="9"/>
      <c r="L10" s="10">
        <f t="shared" ref="L10:L21" si="1">ROUND(H10*D10+(H10*D10)*$K10,2)</f>
        <v>0</v>
      </c>
      <c r="M10" s="10">
        <f t="shared" si="0"/>
        <v>0</v>
      </c>
      <c r="N10" s="10">
        <f t="shared" si="0"/>
        <v>0</v>
      </c>
    </row>
    <row r="11" spans="2:14" ht="25.5" x14ac:dyDescent="0.25">
      <c r="B11" s="15" t="s">
        <v>26</v>
      </c>
      <c r="C11" s="15" t="s">
        <v>27</v>
      </c>
      <c r="D11" s="6">
        <v>47.25</v>
      </c>
      <c r="E11" s="6">
        <v>194.67</v>
      </c>
      <c r="F11" s="6">
        <v>100.28</v>
      </c>
      <c r="G11" s="7" t="s">
        <v>13</v>
      </c>
      <c r="H11" s="8"/>
      <c r="I11" s="8"/>
      <c r="J11" s="8"/>
      <c r="K11" s="8"/>
      <c r="L11" s="10">
        <f t="shared" si="1"/>
        <v>0</v>
      </c>
      <c r="M11" s="10">
        <f t="shared" si="0"/>
        <v>0</v>
      </c>
      <c r="N11" s="10">
        <f t="shared" si="0"/>
        <v>0</v>
      </c>
    </row>
    <row r="12" spans="2:14" x14ac:dyDescent="0.25">
      <c r="B12" s="15" t="s">
        <v>28</v>
      </c>
      <c r="C12" s="15" t="s">
        <v>29</v>
      </c>
      <c r="D12" s="6">
        <v>5.25</v>
      </c>
      <c r="E12" s="6">
        <v>21.63</v>
      </c>
      <c r="F12" s="6">
        <v>11.13</v>
      </c>
      <c r="G12" s="7" t="s">
        <v>13</v>
      </c>
      <c r="H12" s="8"/>
      <c r="I12" s="8"/>
      <c r="J12" s="8"/>
      <c r="K12" s="8"/>
      <c r="L12" s="10">
        <f t="shared" si="1"/>
        <v>0</v>
      </c>
      <c r="M12" s="10">
        <f t="shared" si="0"/>
        <v>0</v>
      </c>
      <c r="N12" s="10">
        <f t="shared" si="0"/>
        <v>0</v>
      </c>
    </row>
    <row r="13" spans="2:14" x14ac:dyDescent="0.25">
      <c r="B13" s="15" t="s">
        <v>30</v>
      </c>
      <c r="C13" s="15" t="s">
        <v>31</v>
      </c>
      <c r="D13" s="6">
        <v>13.23</v>
      </c>
      <c r="E13" s="6">
        <v>54.18</v>
      </c>
      <c r="F13" s="6">
        <v>27.93</v>
      </c>
      <c r="G13" s="7" t="s">
        <v>13</v>
      </c>
      <c r="H13" s="8"/>
      <c r="I13" s="8"/>
      <c r="J13" s="8"/>
      <c r="K13" s="8"/>
      <c r="L13" s="10">
        <f t="shared" si="1"/>
        <v>0</v>
      </c>
      <c r="M13" s="10">
        <f t="shared" si="0"/>
        <v>0</v>
      </c>
      <c r="N13" s="10">
        <f t="shared" si="0"/>
        <v>0</v>
      </c>
    </row>
    <row r="14" spans="2:14" x14ac:dyDescent="0.25">
      <c r="B14" s="15" t="s">
        <v>32</v>
      </c>
      <c r="C14" s="15" t="s">
        <v>33</v>
      </c>
      <c r="D14" s="22">
        <f>SUM('[1]wykaz cen odbieranie odpadów'!D69:D74)</f>
        <v>1.3763000000000001</v>
      </c>
      <c r="E14" s="22">
        <f>SUM('[1]wykaz cen odbieranie odpadów'!E69:E74)</f>
        <v>5.7247000000000012</v>
      </c>
      <c r="F14" s="22">
        <f>SUM('[1]wykaz cen odbieranie odpadów'!F69:F74)</f>
        <v>0</v>
      </c>
      <c r="G14" s="25" t="s">
        <v>13</v>
      </c>
      <c r="H14" s="28"/>
      <c r="I14" s="28"/>
      <c r="J14" s="28"/>
      <c r="K14" s="28"/>
      <c r="L14" s="10">
        <f t="shared" si="1"/>
        <v>0</v>
      </c>
      <c r="M14" s="10">
        <f t="shared" si="0"/>
        <v>0</v>
      </c>
      <c r="N14" s="10">
        <f t="shared" si="0"/>
        <v>0</v>
      </c>
    </row>
    <row r="15" spans="2:14" ht="25.5" x14ac:dyDescent="0.25">
      <c r="B15" s="15" t="s">
        <v>34</v>
      </c>
      <c r="C15" s="15" t="s">
        <v>35</v>
      </c>
      <c r="D15" s="23"/>
      <c r="E15" s="23"/>
      <c r="F15" s="23"/>
      <c r="G15" s="26"/>
      <c r="H15" s="29"/>
      <c r="I15" s="29"/>
      <c r="J15" s="29"/>
      <c r="K15" s="29"/>
      <c r="L15" s="10">
        <f t="shared" si="1"/>
        <v>0</v>
      </c>
      <c r="M15" s="10">
        <f t="shared" si="0"/>
        <v>0</v>
      </c>
      <c r="N15" s="10">
        <f t="shared" si="0"/>
        <v>0</v>
      </c>
    </row>
    <row r="16" spans="2:14" x14ac:dyDescent="0.25">
      <c r="B16" s="15" t="s">
        <v>36</v>
      </c>
      <c r="C16" s="15" t="s">
        <v>37</v>
      </c>
      <c r="D16" s="23"/>
      <c r="E16" s="23"/>
      <c r="F16" s="23"/>
      <c r="G16" s="26"/>
      <c r="H16" s="29"/>
      <c r="I16" s="29"/>
      <c r="J16" s="29"/>
      <c r="K16" s="29"/>
      <c r="L16" s="10">
        <f t="shared" si="1"/>
        <v>0</v>
      </c>
      <c r="M16" s="10">
        <f t="shared" si="0"/>
        <v>0</v>
      </c>
      <c r="N16" s="10">
        <f t="shared" si="0"/>
        <v>0</v>
      </c>
    </row>
    <row r="17" spans="2:14" x14ac:dyDescent="0.25">
      <c r="B17" s="15" t="s">
        <v>38</v>
      </c>
      <c r="C17" s="15" t="s">
        <v>39</v>
      </c>
      <c r="D17" s="23"/>
      <c r="E17" s="23"/>
      <c r="F17" s="23"/>
      <c r="G17" s="26"/>
      <c r="H17" s="29"/>
      <c r="I17" s="29"/>
      <c r="J17" s="29"/>
      <c r="K17" s="29"/>
      <c r="L17" s="10">
        <f t="shared" si="1"/>
        <v>0</v>
      </c>
      <c r="M17" s="10">
        <f t="shared" si="0"/>
        <v>0</v>
      </c>
      <c r="N17" s="10">
        <f t="shared" si="0"/>
        <v>0</v>
      </c>
    </row>
    <row r="18" spans="2:14" x14ac:dyDescent="0.25">
      <c r="B18" s="15" t="s">
        <v>40</v>
      </c>
      <c r="C18" s="15" t="s">
        <v>41</v>
      </c>
      <c r="D18" s="23"/>
      <c r="E18" s="23"/>
      <c r="F18" s="23"/>
      <c r="G18" s="26"/>
      <c r="H18" s="29"/>
      <c r="I18" s="29"/>
      <c r="J18" s="29"/>
      <c r="K18" s="29"/>
      <c r="L18" s="10">
        <f t="shared" si="1"/>
        <v>0</v>
      </c>
      <c r="M18" s="10">
        <f t="shared" si="0"/>
        <v>0</v>
      </c>
      <c r="N18" s="10">
        <f t="shared" si="0"/>
        <v>0</v>
      </c>
    </row>
    <row r="19" spans="2:14" x14ac:dyDescent="0.25">
      <c r="B19" s="15" t="s">
        <v>42</v>
      </c>
      <c r="C19" s="15" t="s">
        <v>43</v>
      </c>
      <c r="D19" s="24"/>
      <c r="E19" s="24"/>
      <c r="F19" s="24"/>
      <c r="G19" s="27"/>
      <c r="H19" s="30"/>
      <c r="I19" s="30"/>
      <c r="J19" s="30"/>
      <c r="K19" s="30"/>
      <c r="L19" s="10">
        <f t="shared" si="1"/>
        <v>0</v>
      </c>
      <c r="M19" s="10">
        <f t="shared" si="0"/>
        <v>0</v>
      </c>
      <c r="N19" s="10">
        <f t="shared" si="0"/>
        <v>0</v>
      </c>
    </row>
    <row r="20" spans="2:14" ht="25.5" x14ac:dyDescent="0.25">
      <c r="B20" s="5"/>
      <c r="C20" s="5" t="s">
        <v>15</v>
      </c>
      <c r="D20" s="19">
        <v>1743</v>
      </c>
      <c r="E20" s="19">
        <v>7203</v>
      </c>
      <c r="F20" s="19">
        <v>3717</v>
      </c>
      <c r="G20" s="11" t="s">
        <v>14</v>
      </c>
      <c r="H20" s="8"/>
      <c r="I20" s="8"/>
      <c r="J20" s="8"/>
      <c r="K20" s="8"/>
      <c r="L20" s="10">
        <f t="shared" si="1"/>
        <v>0</v>
      </c>
      <c r="M20" s="10">
        <f t="shared" si="0"/>
        <v>0</v>
      </c>
      <c r="N20" s="10">
        <f t="shared" si="0"/>
        <v>0</v>
      </c>
    </row>
    <row r="21" spans="2:14" ht="25.5" x14ac:dyDescent="0.25">
      <c r="B21" s="5"/>
      <c r="C21" s="5" t="s">
        <v>45</v>
      </c>
      <c r="D21" s="19">
        <v>2205</v>
      </c>
      <c r="E21" s="19">
        <v>9030</v>
      </c>
      <c r="F21" s="19">
        <v>0</v>
      </c>
      <c r="G21" s="11" t="s">
        <v>14</v>
      </c>
      <c r="H21" s="8"/>
      <c r="I21" s="8"/>
      <c r="J21" s="8"/>
      <c r="K21" s="8"/>
      <c r="L21" s="10">
        <f t="shared" si="1"/>
        <v>0</v>
      </c>
      <c r="M21" s="10">
        <f t="shared" si="0"/>
        <v>0</v>
      </c>
      <c r="N21" s="10">
        <f t="shared" si="0"/>
        <v>0</v>
      </c>
    </row>
    <row r="22" spans="2:14" ht="25.5" x14ac:dyDescent="0.25">
      <c r="B22" s="5"/>
      <c r="C22" s="15" t="s">
        <v>16</v>
      </c>
      <c r="D22" s="19">
        <v>2416</v>
      </c>
      <c r="E22" s="19">
        <v>2416</v>
      </c>
      <c r="F22" s="19">
        <v>2416</v>
      </c>
      <c r="G22" s="3" t="s">
        <v>49</v>
      </c>
      <c r="H22" s="8"/>
      <c r="I22" s="8"/>
      <c r="J22" s="8"/>
      <c r="K22" s="8"/>
      <c r="L22" s="10">
        <f>ROUND(H22*D22+(H22*D22)*$K22,2)*3</f>
        <v>0</v>
      </c>
      <c r="M22" s="10">
        <f t="shared" ref="M22" si="2">ROUND(I22*E22+(I22*E22)*$K22,2)*12</f>
        <v>0</v>
      </c>
      <c r="N22" s="10">
        <f>ROUND(J22*F22+(J22*F22)*$K22,2)*6</f>
        <v>0</v>
      </c>
    </row>
    <row r="23" spans="2:14" ht="38.25" x14ac:dyDescent="0.25">
      <c r="B23" s="5"/>
      <c r="C23" s="15" t="s">
        <v>17</v>
      </c>
      <c r="D23" s="19">
        <v>0</v>
      </c>
      <c r="E23" s="19">
        <v>0</v>
      </c>
      <c r="F23" s="19">
        <v>809</v>
      </c>
      <c r="G23" s="11" t="s">
        <v>14</v>
      </c>
      <c r="H23" s="8"/>
      <c r="I23" s="8"/>
      <c r="J23" s="8"/>
      <c r="K23" s="8"/>
      <c r="L23" s="10">
        <f t="shared" ref="L23:N24" si="3">ROUND(H23*D23+(H23*D23)*$K23,2)</f>
        <v>0</v>
      </c>
      <c r="M23" s="10">
        <f t="shared" si="3"/>
        <v>0</v>
      </c>
      <c r="N23" s="10">
        <f>ROUND(J23*F23+(J23*F23)*$K23,2)</f>
        <v>0</v>
      </c>
    </row>
    <row r="24" spans="2:14" ht="38.25" x14ac:dyDescent="0.25">
      <c r="B24" s="5"/>
      <c r="C24" s="15" t="s">
        <v>18</v>
      </c>
      <c r="D24" s="19">
        <v>0</v>
      </c>
      <c r="E24" s="19">
        <v>0</v>
      </c>
      <c r="F24" s="19">
        <v>30</v>
      </c>
      <c r="G24" s="11" t="s">
        <v>14</v>
      </c>
      <c r="H24" s="8"/>
      <c r="I24" s="8"/>
      <c r="J24" s="8"/>
      <c r="K24" s="8"/>
      <c r="L24" s="10">
        <f t="shared" si="3"/>
        <v>0</v>
      </c>
      <c r="M24" s="10">
        <f t="shared" si="3"/>
        <v>0</v>
      </c>
      <c r="N24" s="10">
        <f t="shared" si="3"/>
        <v>0</v>
      </c>
    </row>
    <row r="25" spans="2:14" x14ac:dyDescent="0.25">
      <c r="C25" s="12" t="s">
        <v>19</v>
      </c>
      <c r="G25" s="13"/>
      <c r="H25" s="13"/>
      <c r="I25" s="13"/>
      <c r="J25" s="13"/>
      <c r="L25" s="14">
        <f>SUM(L9:L24)</f>
        <v>0</v>
      </c>
      <c r="M25" s="14">
        <f t="shared" ref="M25:N25" si="4">SUM(M9:M24)</f>
        <v>0</v>
      </c>
      <c r="N25" s="14">
        <f t="shared" si="4"/>
        <v>0</v>
      </c>
    </row>
    <row r="26" spans="2:14" x14ac:dyDescent="0.25">
      <c r="C26" s="12" t="s">
        <v>20</v>
      </c>
      <c r="G26" s="20"/>
      <c r="H26" s="20"/>
      <c r="I26" s="20"/>
      <c r="J26" s="13"/>
      <c r="L26" s="21">
        <f>SUM(L25:N25)</f>
        <v>0</v>
      </c>
      <c r="M26" s="21"/>
      <c r="N26" s="21"/>
    </row>
  </sheetData>
  <mergeCells count="10">
    <mergeCell ref="G26:I26"/>
    <mergeCell ref="L26:N26"/>
    <mergeCell ref="D14:D19"/>
    <mergeCell ref="E14:E19"/>
    <mergeCell ref="F14:F19"/>
    <mergeCell ref="G14:G19"/>
    <mergeCell ref="H14:H19"/>
    <mergeCell ref="I14:I19"/>
    <mergeCell ref="J14:J19"/>
    <mergeCell ref="K14:K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5" x14ac:dyDescent="0.25"/>
  <cols>
    <col min="2" max="2" width="45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wykaz cen odbieranie odpadów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2020-06-03T08:10:43Z</dcterms:created>
  <dcterms:modified xsi:type="dcterms:W3CDTF">2020-08-25T09:58:28Z</dcterms:modified>
</cp:coreProperties>
</file>