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000" windowHeight="11490"/>
  </bookViews>
  <sheets>
    <sheet name="wykaz cen odbieranie odpadów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_Toc467692441" localSheetId="0">'wykaz cen odbieranie odpadów'!#REF!</definedName>
  </definedNames>
  <calcPr calcId="152511"/>
</workbook>
</file>

<file path=xl/calcChain.xml><?xml version="1.0" encoding="utf-8"?>
<calcChain xmlns="http://schemas.openxmlformats.org/spreadsheetml/2006/main">
  <c r="E95" i="4" l="1"/>
  <c r="F95" i="4"/>
  <c r="D95" i="4"/>
  <c r="E68" i="4"/>
  <c r="F68" i="4"/>
  <c r="D68" i="4"/>
  <c r="E41" i="4"/>
  <c r="F41" i="4"/>
  <c r="D41" i="4"/>
  <c r="E14" i="4"/>
  <c r="F14" i="4"/>
  <c r="D14" i="4"/>
  <c r="N96" i="4" l="1"/>
  <c r="N68" i="4"/>
  <c r="N50" i="4"/>
  <c r="L12" i="4"/>
  <c r="N47" i="4"/>
  <c r="M95" i="4"/>
  <c r="M92" i="4"/>
  <c r="L11" i="4" l="1"/>
  <c r="N10" i="4"/>
  <c r="L14" i="4"/>
  <c r="N11" i="4"/>
  <c r="N13" i="4"/>
  <c r="L15" i="4"/>
  <c r="M20" i="4"/>
  <c r="L17" i="4"/>
  <c r="L18" i="4"/>
  <c r="M16" i="4"/>
  <c r="M17" i="4"/>
  <c r="M36" i="4"/>
  <c r="N22" i="4"/>
  <c r="N24" i="4"/>
  <c r="L36" i="4"/>
  <c r="L90" i="4"/>
  <c r="L39" i="4"/>
  <c r="L93" i="4"/>
  <c r="L50" i="4"/>
  <c r="N48" i="4"/>
  <c r="N44" i="4"/>
  <c r="N41" i="4"/>
  <c r="N46" i="4"/>
  <c r="N43" i="4"/>
  <c r="M51" i="4"/>
  <c r="N45" i="4"/>
  <c r="N42" i="4"/>
  <c r="M93" i="4"/>
  <c r="M44" i="4"/>
  <c r="M48" i="4"/>
  <c r="N90" i="4"/>
  <c r="N36" i="4"/>
  <c r="L91" i="4"/>
  <c r="L37" i="4"/>
  <c r="N93" i="4"/>
  <c r="N39" i="4"/>
  <c r="L94" i="4"/>
  <c r="L40" i="4"/>
  <c r="M96" i="4"/>
  <c r="L64" i="4"/>
  <c r="L103" i="4"/>
  <c r="N104" i="4"/>
  <c r="M91" i="4"/>
  <c r="M64" i="4"/>
  <c r="M37" i="4"/>
  <c r="M94" i="4"/>
  <c r="M67" i="4"/>
  <c r="M40" i="4"/>
  <c r="L97" i="4"/>
  <c r="L70" i="4"/>
  <c r="L43" i="4"/>
  <c r="L101" i="4"/>
  <c r="L74" i="4"/>
  <c r="L47" i="4"/>
  <c r="L75" i="4"/>
  <c r="L48" i="4"/>
  <c r="L102" i="4"/>
  <c r="M49" i="4"/>
  <c r="M103" i="4"/>
  <c r="M76" i="4"/>
  <c r="M38" i="4"/>
  <c r="N64" i="4"/>
  <c r="N37" i="4"/>
  <c r="N91" i="4"/>
  <c r="M24" i="4"/>
  <c r="M97" i="4"/>
  <c r="M70" i="4"/>
  <c r="M43" i="4"/>
  <c r="M105" i="4"/>
  <c r="N99" i="4"/>
  <c r="L105" i="4"/>
  <c r="M104" i="4"/>
  <c r="L104" i="4"/>
  <c r="N102" i="4"/>
  <c r="N98" i="4"/>
  <c r="N95" i="4"/>
  <c r="N100" i="4"/>
  <c r="N97" i="4"/>
  <c r="L100" i="4"/>
  <c r="L73" i="4"/>
  <c r="L46" i="4"/>
  <c r="M74" i="4"/>
  <c r="M47" i="4"/>
  <c r="M101" i="4"/>
  <c r="M102" i="4"/>
  <c r="N103" i="4"/>
  <c r="N76" i="4"/>
  <c r="M45" i="4"/>
  <c r="L49" i="4"/>
  <c r="L51" i="4"/>
  <c r="L71" i="4"/>
  <c r="L44" i="4"/>
  <c r="L98" i="4"/>
  <c r="M100" i="4"/>
  <c r="M73" i="4"/>
  <c r="M46" i="4"/>
  <c r="N101" i="4"/>
  <c r="M41" i="4"/>
  <c r="N49" i="4"/>
  <c r="M65" i="4"/>
  <c r="N40" i="4"/>
  <c r="N94" i="4"/>
  <c r="L68" i="4"/>
  <c r="L41" i="4"/>
  <c r="L95" i="4"/>
  <c r="N38" i="4"/>
  <c r="N92" i="4"/>
  <c r="N65" i="4"/>
  <c r="M39" i="4"/>
  <c r="N74" i="4"/>
  <c r="L38" i="4"/>
  <c r="L92" i="4"/>
  <c r="M98" i="4"/>
  <c r="N105" i="4"/>
  <c r="N78" i="4"/>
  <c r="N51" i="4"/>
  <c r="M50" i="4"/>
  <c r="L42" i="4"/>
  <c r="L96" i="4"/>
  <c r="L69" i="4"/>
  <c r="L45" i="4"/>
  <c r="L99" i="4"/>
  <c r="L72" i="4"/>
  <c r="M99" i="4"/>
  <c r="M42" i="4"/>
  <c r="N18" i="4" l="1"/>
  <c r="M10" i="4"/>
  <c r="N12" i="4"/>
  <c r="L10" i="4"/>
  <c r="M63" i="4"/>
  <c r="L23" i="4"/>
  <c r="M72" i="4"/>
  <c r="M23" i="4"/>
  <c r="N9" i="4"/>
  <c r="M90" i="4"/>
  <c r="M106" i="4" s="1"/>
  <c r="L65" i="4"/>
  <c r="M18" i="4"/>
  <c r="N67" i="4"/>
  <c r="L9" i="4"/>
  <c r="M14" i="4"/>
  <c r="L19" i="4"/>
  <c r="M68" i="4"/>
  <c r="N16" i="4"/>
  <c r="N77" i="4"/>
  <c r="L106" i="4"/>
  <c r="N23" i="4"/>
  <c r="L22" i="4"/>
  <c r="M22" i="4"/>
  <c r="M19" i="4"/>
  <c r="L16" i="4"/>
  <c r="M9" i="4"/>
  <c r="N17" i="4"/>
  <c r="M11" i="4"/>
  <c r="N73" i="4"/>
  <c r="N70" i="4"/>
  <c r="M78" i="4"/>
  <c r="N72" i="4"/>
  <c r="N69" i="4"/>
  <c r="L78" i="4"/>
  <c r="M77" i="4"/>
  <c r="L77" i="4"/>
  <c r="N75" i="4"/>
  <c r="N71" i="4"/>
  <c r="L76" i="4"/>
  <c r="L67" i="4"/>
  <c r="L20" i="4"/>
  <c r="L66" i="4"/>
  <c r="M13" i="4"/>
  <c r="L13" i="4"/>
  <c r="L24" i="4"/>
  <c r="M52" i="4"/>
  <c r="M21" i="4"/>
  <c r="N63" i="4"/>
  <c r="N15" i="4"/>
  <c r="M66" i="4"/>
  <c r="N14" i="4"/>
  <c r="N52" i="4"/>
  <c r="N21" i="4"/>
  <c r="N19" i="4"/>
  <c r="N106" i="4"/>
  <c r="L21" i="4"/>
  <c r="M12" i="4"/>
  <c r="M15" i="4"/>
  <c r="N20" i="4"/>
  <c r="M69" i="4"/>
  <c r="N66" i="4"/>
  <c r="L52" i="4"/>
  <c r="L63" i="4"/>
  <c r="M75" i="4"/>
  <c r="L79" i="4" l="1"/>
  <c r="N79" i="4"/>
  <c r="M71" i="4"/>
  <c r="M79" i="4" s="1"/>
  <c r="L107" i="4"/>
  <c r="M25" i="4"/>
  <c r="N25" i="4"/>
  <c r="L53" i="4"/>
  <c r="L25" i="4"/>
  <c r="L80" i="4" l="1"/>
  <c r="L26" i="4"/>
</calcChain>
</file>

<file path=xl/sharedStrings.xml><?xml version="1.0" encoding="utf-8"?>
<sst xmlns="http://schemas.openxmlformats.org/spreadsheetml/2006/main" count="252" uniqueCount="53">
  <si>
    <t xml:space="preserve">W poniższym wykazie cen wykonawca zaoferuje stawki jednostkowe oraz wyliczy cenę ofertową, biorąc pod uwagę wymagania określone w SIWZ, w tym w umowie. </t>
  </si>
  <si>
    <t xml:space="preserve">Prosi się o zwrócenie uwagi na sposób wypełniania formularza Wykazu Cen, zwłaszcza jednostki ofertowe, jak opisano poniżej w tabeli. </t>
  </si>
  <si>
    <t xml:space="preserve">Wykonawca będzie uprawniony do zmiany wynagrodzenia, tylko na warunkach określonych w umowie. </t>
  </si>
  <si>
    <t>kod/kody</t>
  </si>
  <si>
    <t>Odbieranie odpadów odebranych z nieruchomości zamieszkałych</t>
  </si>
  <si>
    <t>2020 
[Mg]</t>
  </si>
  <si>
    <t>2021 
[Mg]</t>
  </si>
  <si>
    <t>2022 
[Mg]</t>
  </si>
  <si>
    <t xml:space="preserve">Jednostka ofertowa </t>
  </si>
  <si>
    <t>stawka jednostkowa rok 2020</t>
  </si>
  <si>
    <t>stawka jednostkowa rok 2021</t>
  </si>
  <si>
    <t>stawka jednostkowa rok 2022</t>
  </si>
  <si>
    <t>stawka podatku VAT</t>
  </si>
  <si>
    <t>cena ofertowa brutto -2020</t>
  </si>
  <si>
    <t>cena ofertowa brutto -2021</t>
  </si>
  <si>
    <t>cena ofertowa brutto -2022</t>
  </si>
  <si>
    <t>zł/Mg</t>
  </si>
  <si>
    <t>zł/szt</t>
  </si>
  <si>
    <t>Dostarczenie i dystrybucja worków do zbierania selektywnego papieru</t>
  </si>
  <si>
    <t xml:space="preserve">Dostarczenie i utrzymanie pojemników wykonawcy w należytym stanie technicznym </t>
  </si>
  <si>
    <t>ryczałt zł/mc</t>
  </si>
  <si>
    <t>Dystrybucja pojemników gminnych na szkło 120 i 240 l (w tym oklejenie, magazynowanie zapasu i inne świadczenia opisane w SIWZ)</t>
  </si>
  <si>
    <t>Dystrybucja pojemników gminnych na szkło 1100 l (w tym oklejenie, magazynowanie zapasu i inne świadczenia opisane w SIWZ)</t>
  </si>
  <si>
    <t xml:space="preserve">Wynagrodzenie w poszczególnych latach </t>
  </si>
  <si>
    <t xml:space="preserve">Wynagrodzenie w okresie umowy </t>
  </si>
  <si>
    <t xml:space="preserve">WYKAZ CEN sektor 1 - odbieranie odpadów </t>
  </si>
  <si>
    <t xml:space="preserve">WYKAZ CEN sektor 2 - odbieranie odpadów </t>
  </si>
  <si>
    <t xml:space="preserve">WYKAZ CEN sektor 3 - odbieranie odpadów </t>
  </si>
  <si>
    <t xml:space="preserve">WYKAZ CEN sektor 4 - odbieranie odpadów </t>
  </si>
  <si>
    <t xml:space="preserve">20 03 01 </t>
  </si>
  <si>
    <t>Niesegregowane (zmieszane) odpady komunalne</t>
  </si>
  <si>
    <t>20 02 01  i 20 01 08</t>
  </si>
  <si>
    <t>BIO (odpady zielone i kuchenne)</t>
  </si>
  <si>
    <t>15 01 06</t>
  </si>
  <si>
    <t>Zmieszane odpady opakowaniowe (tworzywa sztuczne, metale, opakowania wielomateriałowe)</t>
  </si>
  <si>
    <t>15 01 01 i 20 01 01</t>
  </si>
  <si>
    <t>Papier i tektura</t>
  </si>
  <si>
    <t>15 01 07 i 20 01 02</t>
  </si>
  <si>
    <t>Szkło</t>
  </si>
  <si>
    <t>20 03 07</t>
  </si>
  <si>
    <t xml:space="preserve">Odpady wielkogabarytowe (wystawki) </t>
  </si>
  <si>
    <t>20 01 35* i 20 01 36 i 20 01 23*</t>
  </si>
  <si>
    <t xml:space="preserve">Odpady zużytego sprzętu elektrycznego i elektronicznego (wystawki) </t>
  </si>
  <si>
    <t>16 01 03</t>
  </si>
  <si>
    <t>Zużyte opony (wystawki)</t>
  </si>
  <si>
    <t>20 01 33* i 20 01 34</t>
  </si>
  <si>
    <t>Zużyte baterie i akumulatory (wystawki)</t>
  </si>
  <si>
    <t>20 01 13* - 20 01 19*</t>
  </si>
  <si>
    <t>Chemikalia (wystawki)</t>
  </si>
  <si>
    <t>20 01 31* i 20 01 32</t>
  </si>
  <si>
    <t>Przeterminowane leki (wystawki)</t>
  </si>
  <si>
    <t xml:space="preserve">Wykonawca kalkulując stawkę i cenę weźmie pod uwagę, że jest odpowiedzialny za ich prawidłową wycenę uwzględniając koszty odbierania odpadów, dostarczenia pojemników i ich utrzymania w należytym stanie technicznym oraz koszty dostarczenia worków. Wykonawca uwzględni, marżę zysku, opłaty, podatki i inne zobowiązania wynikające z umowy. </t>
  </si>
  <si>
    <t>Dostarczenie i dystrybucja worków do zbierania selektywnego szkła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</si>
</sst>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9" fontId="0" fillId="3" borderId="1" xfId="0" applyNumberFormat="1" applyFill="1" applyBorder="1"/>
    <xf numFmtId="2" fontId="0" fillId="4" borderId="1" xfId="0" applyNumberForma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Border="1"/>
    <xf numFmtId="2" fontId="1" fillId="4" borderId="3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2" fontId="0" fillId="0" borderId="0" xfId="0" applyNumberFormat="1"/>
    <xf numFmtId="1" fontId="3" fillId="0" borderId="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7C0C~1.SZA\AppData\Local\Temp\szacunek%20warto&#347;ci%20zam&#243;wienia%20-odbieranie%20%20odpad&#243;w%2015%2006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az cen odbieranie odpadów"/>
      <sheetName val="odbieranie - m+u+gmina kup poj"/>
      <sheetName val="odbieranie - bez mycia"/>
      <sheetName val="odbieranie - bez mycia i utrzym"/>
      <sheetName val="odbieranie - mycie utrzymanie"/>
      <sheetName val="przetwarzanie odpadów"/>
      <sheetName val="wykaz cen przetwarzanie odpadów"/>
      <sheetName val="Arkusz3"/>
      <sheetName val="Arkusz1"/>
      <sheetName val="pojemniki zab wielorodz"/>
      <sheetName val="deklaracje"/>
    </sheetNames>
    <sheetDataSet>
      <sheetData sheetId="0">
        <row r="41">
          <cell r="D41">
            <v>1.35</v>
          </cell>
          <cell r="E41">
            <v>5.67</v>
          </cell>
          <cell r="F41">
            <v>0</v>
          </cell>
        </row>
        <row r="42">
          <cell r="D42">
            <v>0.14000000000000001</v>
          </cell>
          <cell r="E42">
            <v>0.56000000000000005</v>
          </cell>
          <cell r="F42">
            <v>0</v>
          </cell>
        </row>
        <row r="43">
          <cell r="D43">
            <v>0.27</v>
          </cell>
          <cell r="E43">
            <v>1.1100000000000001</v>
          </cell>
          <cell r="F43">
            <v>0</v>
          </cell>
        </row>
        <row r="44">
          <cell r="D44">
            <v>2.7000000000000001E-3</v>
          </cell>
          <cell r="E44">
            <v>1.35E-2</v>
          </cell>
          <cell r="F44">
            <v>0</v>
          </cell>
        </row>
        <row r="45">
          <cell r="D45">
            <v>2.7000000000000001E-3</v>
          </cell>
          <cell r="E45">
            <v>2.7000000000000001E-3</v>
          </cell>
          <cell r="F45">
            <v>0</v>
          </cell>
        </row>
        <row r="46">
          <cell r="D46">
            <v>2.7000000000000001E-3</v>
          </cell>
          <cell r="E46">
            <v>2.7000000000000001E-3</v>
          </cell>
          <cell r="F46">
            <v>0</v>
          </cell>
        </row>
        <row r="69">
          <cell r="D69">
            <v>1.05</v>
          </cell>
          <cell r="E69">
            <v>4.41</v>
          </cell>
          <cell r="F69">
            <v>0</v>
          </cell>
        </row>
        <row r="70">
          <cell r="D70">
            <v>0.11</v>
          </cell>
          <cell r="E70">
            <v>0.43</v>
          </cell>
          <cell r="F70">
            <v>0</v>
          </cell>
        </row>
        <row r="71">
          <cell r="D71">
            <v>0.21</v>
          </cell>
          <cell r="E71">
            <v>0.87</v>
          </cell>
          <cell r="F71">
            <v>0</v>
          </cell>
        </row>
        <row r="72">
          <cell r="D72">
            <v>2.0999999999999999E-3</v>
          </cell>
          <cell r="E72">
            <v>1.0500000000000001E-2</v>
          </cell>
          <cell r="F72">
            <v>0</v>
          </cell>
        </row>
        <row r="73">
          <cell r="D73">
            <v>2.0999999999999999E-3</v>
          </cell>
          <cell r="E73">
            <v>2.0999999999999999E-3</v>
          </cell>
          <cell r="F73">
            <v>0</v>
          </cell>
        </row>
        <row r="74">
          <cell r="D74">
            <v>2.0999999999999999E-3</v>
          </cell>
          <cell r="E74">
            <v>2.0999999999999999E-3</v>
          </cell>
          <cell r="F74">
            <v>0</v>
          </cell>
        </row>
        <row r="97">
          <cell r="D97">
            <v>1.3</v>
          </cell>
          <cell r="E97">
            <v>5.46</v>
          </cell>
          <cell r="F97">
            <v>0</v>
          </cell>
        </row>
        <row r="98">
          <cell r="D98">
            <v>0.13</v>
          </cell>
          <cell r="E98">
            <v>0.54</v>
          </cell>
          <cell r="F98">
            <v>0</v>
          </cell>
        </row>
        <row r="99">
          <cell r="D99">
            <v>0.26</v>
          </cell>
          <cell r="E99">
            <v>1.07</v>
          </cell>
          <cell r="F99">
            <v>0</v>
          </cell>
        </row>
        <row r="100">
          <cell r="D100">
            <v>2.5999999999999999E-3</v>
          </cell>
          <cell r="E100">
            <v>1.2999999999999999E-2</v>
          </cell>
          <cell r="F100">
            <v>0</v>
          </cell>
        </row>
        <row r="101">
          <cell r="D101">
            <v>2.5999999999999999E-3</v>
          </cell>
          <cell r="E101">
            <v>2.5999999999999999E-3</v>
          </cell>
          <cell r="F101">
            <v>0</v>
          </cell>
        </row>
        <row r="102">
          <cell r="D102">
            <v>2.5999999999999999E-3</v>
          </cell>
          <cell r="E102">
            <v>2.5999999999999999E-3</v>
          </cell>
          <cell r="F102">
            <v>0</v>
          </cell>
        </row>
        <row r="125">
          <cell r="D125">
            <v>1.3</v>
          </cell>
          <cell r="E125">
            <v>5.46</v>
          </cell>
          <cell r="F125">
            <v>0</v>
          </cell>
        </row>
        <row r="126">
          <cell r="D126">
            <v>0.13</v>
          </cell>
          <cell r="E126">
            <v>0.54</v>
          </cell>
          <cell r="F126">
            <v>0</v>
          </cell>
        </row>
        <row r="127">
          <cell r="D127">
            <v>0.26</v>
          </cell>
          <cell r="E127">
            <v>1.07</v>
          </cell>
          <cell r="F127">
            <v>0</v>
          </cell>
        </row>
        <row r="128">
          <cell r="D128">
            <v>2.5999999999999999E-3</v>
          </cell>
          <cell r="E128">
            <v>1.2999999999999999E-2</v>
          </cell>
          <cell r="F128">
            <v>0</v>
          </cell>
        </row>
        <row r="129">
          <cell r="D129">
            <v>2.5999999999999999E-3</v>
          </cell>
          <cell r="E129">
            <v>2.5999999999999999E-3</v>
          </cell>
          <cell r="F129">
            <v>0</v>
          </cell>
        </row>
        <row r="130">
          <cell r="D130">
            <v>2.5999999999999999E-3</v>
          </cell>
          <cell r="E130">
            <v>2.5999999999999999E-3</v>
          </cell>
          <cell r="F1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O107"/>
  <sheetViews>
    <sheetView tabSelected="1" topLeftCell="A85" workbookViewId="0">
      <selection activeCell="E14" sqref="E14:E19"/>
    </sheetView>
  </sheetViews>
  <sheetFormatPr defaultRowHeight="15" x14ac:dyDescent="0.25"/>
  <cols>
    <col min="2" max="2" width="25.140625" customWidth="1"/>
    <col min="3" max="3" width="46.85546875" customWidth="1"/>
    <col min="4" max="4" width="11.42578125" bestFit="1" customWidth="1"/>
    <col min="5" max="6" width="12.42578125" bestFit="1" customWidth="1"/>
  </cols>
  <sheetData>
    <row r="2" spans="2:15" x14ac:dyDescent="0.25">
      <c r="B2" s="1" t="s">
        <v>25</v>
      </c>
    </row>
    <row r="3" spans="2:15" x14ac:dyDescent="0.25">
      <c r="B3" s="2" t="s">
        <v>0</v>
      </c>
    </row>
    <row r="4" spans="2:15" s="21" customFormat="1" ht="35.25" customHeight="1" x14ac:dyDescent="0.25">
      <c r="B4" s="20" t="s">
        <v>51</v>
      </c>
    </row>
    <row r="5" spans="2:15" x14ac:dyDescent="0.25">
      <c r="B5" s="2" t="s">
        <v>1</v>
      </c>
    </row>
    <row r="6" spans="2:15" x14ac:dyDescent="0.25">
      <c r="B6" s="2" t="s">
        <v>2</v>
      </c>
    </row>
    <row r="7" spans="2:15" x14ac:dyDescent="0.25">
      <c r="B7" s="2"/>
    </row>
    <row r="8" spans="2:15" ht="51" x14ac:dyDescent="0.25">
      <c r="B8" s="3" t="s">
        <v>3</v>
      </c>
      <c r="C8" s="3" t="s">
        <v>4</v>
      </c>
      <c r="D8" s="4" t="s">
        <v>5</v>
      </c>
      <c r="E8" s="4" t="s">
        <v>6</v>
      </c>
      <c r="F8" s="4" t="s">
        <v>7</v>
      </c>
      <c r="G8" s="5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6"/>
    </row>
    <row r="9" spans="2:15" x14ac:dyDescent="0.25">
      <c r="B9" s="7" t="s">
        <v>29</v>
      </c>
      <c r="C9" s="7" t="s">
        <v>30</v>
      </c>
      <c r="D9" s="8">
        <v>135</v>
      </c>
      <c r="E9" s="8">
        <v>556.20000000000005</v>
      </c>
      <c r="F9" s="8">
        <v>286.47000000000003</v>
      </c>
      <c r="G9" s="9" t="s">
        <v>16</v>
      </c>
      <c r="H9" s="10"/>
      <c r="I9" s="10"/>
      <c r="J9" s="10"/>
      <c r="K9" s="11"/>
      <c r="L9" s="12">
        <f>ROUND(H9*D9+(H9*D9)*$K9,2)</f>
        <v>0</v>
      </c>
      <c r="M9" s="12">
        <f t="shared" ref="M9:N21" si="0">ROUND(I9*E9+(I9*E9)*$K9,2)</f>
        <v>0</v>
      </c>
      <c r="N9" s="12">
        <f t="shared" si="0"/>
        <v>0</v>
      </c>
    </row>
    <row r="10" spans="2:15" x14ac:dyDescent="0.25">
      <c r="B10" s="7" t="s">
        <v>31</v>
      </c>
      <c r="C10" s="7" t="s">
        <v>32</v>
      </c>
      <c r="D10" s="8">
        <v>56.7</v>
      </c>
      <c r="E10" s="8">
        <v>233.55</v>
      </c>
      <c r="F10" s="8">
        <v>120.29</v>
      </c>
      <c r="G10" s="9" t="s">
        <v>16</v>
      </c>
      <c r="H10" s="10"/>
      <c r="I10" s="10"/>
      <c r="J10" s="10"/>
      <c r="K10" s="10"/>
      <c r="L10" s="12">
        <f t="shared" ref="L10:M21" si="1">ROUND(H10*D10+(H10*D10)*$K10,2)</f>
        <v>0</v>
      </c>
      <c r="M10" s="12">
        <f t="shared" si="0"/>
        <v>0</v>
      </c>
      <c r="N10" s="12">
        <f t="shared" si="0"/>
        <v>0</v>
      </c>
    </row>
    <row r="11" spans="2:15" ht="25.5" x14ac:dyDescent="0.25">
      <c r="B11" s="7" t="s">
        <v>33</v>
      </c>
      <c r="C11" s="7" t="s">
        <v>34</v>
      </c>
      <c r="D11" s="8">
        <v>60.75</v>
      </c>
      <c r="E11" s="8">
        <v>250.29</v>
      </c>
      <c r="F11" s="8">
        <v>128.93</v>
      </c>
      <c r="G11" s="9" t="s">
        <v>16</v>
      </c>
      <c r="H11" s="10"/>
      <c r="I11" s="10"/>
      <c r="J11" s="10"/>
      <c r="K11" s="10"/>
      <c r="L11" s="12">
        <f t="shared" si="1"/>
        <v>0</v>
      </c>
      <c r="M11" s="12">
        <f t="shared" si="0"/>
        <v>0</v>
      </c>
      <c r="N11" s="12">
        <f t="shared" si="0"/>
        <v>0</v>
      </c>
    </row>
    <row r="12" spans="2:15" x14ac:dyDescent="0.25">
      <c r="B12" s="7" t="s">
        <v>35</v>
      </c>
      <c r="C12" s="7" t="s">
        <v>36</v>
      </c>
      <c r="D12" s="8">
        <v>6.75</v>
      </c>
      <c r="E12" s="8">
        <v>27.81</v>
      </c>
      <c r="F12" s="8">
        <v>14.31</v>
      </c>
      <c r="G12" s="9" t="s">
        <v>16</v>
      </c>
      <c r="H12" s="10"/>
      <c r="I12" s="10"/>
      <c r="J12" s="10"/>
      <c r="K12" s="10"/>
      <c r="L12" s="12">
        <f>ROUND(H12*D12+(H12*D12)*$K12,2)</f>
        <v>0</v>
      </c>
      <c r="M12" s="12">
        <f t="shared" si="0"/>
        <v>0</v>
      </c>
      <c r="N12" s="12">
        <f t="shared" si="0"/>
        <v>0</v>
      </c>
    </row>
    <row r="13" spans="2:15" x14ac:dyDescent="0.25">
      <c r="B13" s="7" t="s">
        <v>37</v>
      </c>
      <c r="C13" s="7" t="s">
        <v>38</v>
      </c>
      <c r="D13" s="8">
        <v>17.010000000000002</v>
      </c>
      <c r="E13" s="8">
        <v>69.66</v>
      </c>
      <c r="F13" s="8">
        <v>35.909999999999997</v>
      </c>
      <c r="G13" s="9" t="s">
        <v>16</v>
      </c>
      <c r="H13" s="10"/>
      <c r="I13" s="10"/>
      <c r="J13" s="10"/>
      <c r="K13" s="10"/>
      <c r="L13" s="12">
        <f t="shared" si="1"/>
        <v>0</v>
      </c>
      <c r="M13" s="12">
        <f t="shared" si="0"/>
        <v>0</v>
      </c>
      <c r="N13" s="12">
        <f t="shared" si="0"/>
        <v>0</v>
      </c>
    </row>
    <row r="14" spans="2:15" x14ac:dyDescent="0.25">
      <c r="B14" s="7" t="s">
        <v>39</v>
      </c>
      <c r="C14" s="7" t="s">
        <v>40</v>
      </c>
      <c r="D14" s="24">
        <f>SUM('[1]wykaz cen odbieranie odpadów'!D41:D46)</f>
        <v>1.7681</v>
      </c>
      <c r="E14" s="24">
        <f>SUM('[1]wykaz cen odbieranie odpadów'!E41:E46)</f>
        <v>7.3589000000000002</v>
      </c>
      <c r="F14" s="24">
        <f>SUM('[1]wykaz cen odbieranie odpadów'!F41:F46)</f>
        <v>0</v>
      </c>
      <c r="G14" s="9" t="s">
        <v>16</v>
      </c>
      <c r="H14" s="10"/>
      <c r="I14" s="10"/>
      <c r="J14" s="10"/>
      <c r="K14" s="10"/>
      <c r="L14" s="12">
        <f t="shared" si="1"/>
        <v>0</v>
      </c>
      <c r="M14" s="12">
        <f t="shared" si="0"/>
        <v>0</v>
      </c>
      <c r="N14" s="12">
        <f t="shared" si="0"/>
        <v>0</v>
      </c>
    </row>
    <row r="15" spans="2:15" ht="25.5" x14ac:dyDescent="0.25">
      <c r="B15" s="7" t="s">
        <v>41</v>
      </c>
      <c r="C15" s="7" t="s">
        <v>42</v>
      </c>
      <c r="D15" s="25"/>
      <c r="E15" s="25"/>
      <c r="F15" s="25"/>
      <c r="G15" s="9" t="s">
        <v>16</v>
      </c>
      <c r="H15" s="10"/>
      <c r="I15" s="10"/>
      <c r="J15" s="10"/>
      <c r="K15" s="10"/>
      <c r="L15" s="12">
        <f t="shared" si="1"/>
        <v>0</v>
      </c>
      <c r="M15" s="12">
        <f t="shared" si="0"/>
        <v>0</v>
      </c>
      <c r="N15" s="12">
        <f t="shared" si="0"/>
        <v>0</v>
      </c>
    </row>
    <row r="16" spans="2:15" x14ac:dyDescent="0.25">
      <c r="B16" s="7" t="s">
        <v>43</v>
      </c>
      <c r="C16" s="7" t="s">
        <v>44</v>
      </c>
      <c r="D16" s="25"/>
      <c r="E16" s="25"/>
      <c r="F16" s="25"/>
      <c r="G16" s="9" t="s">
        <v>16</v>
      </c>
      <c r="H16" s="10"/>
      <c r="I16" s="10"/>
      <c r="J16" s="10"/>
      <c r="K16" s="10"/>
      <c r="L16" s="12">
        <f>ROUND(H16*D16+(H16*D16)*$K16,2)</f>
        <v>0</v>
      </c>
      <c r="M16" s="12">
        <f t="shared" si="0"/>
        <v>0</v>
      </c>
      <c r="N16" s="12">
        <f t="shared" si="0"/>
        <v>0</v>
      </c>
    </row>
    <row r="17" spans="2:14" x14ac:dyDescent="0.25">
      <c r="B17" s="7" t="s">
        <v>45</v>
      </c>
      <c r="C17" s="7" t="s">
        <v>46</v>
      </c>
      <c r="D17" s="25"/>
      <c r="E17" s="25"/>
      <c r="F17" s="25"/>
      <c r="G17" s="9" t="s">
        <v>16</v>
      </c>
      <c r="H17" s="10"/>
      <c r="I17" s="10"/>
      <c r="J17" s="10"/>
      <c r="K17" s="10"/>
      <c r="L17" s="12">
        <f t="shared" si="1"/>
        <v>0</v>
      </c>
      <c r="M17" s="12">
        <f t="shared" si="0"/>
        <v>0</v>
      </c>
      <c r="N17" s="12">
        <f t="shared" si="0"/>
        <v>0</v>
      </c>
    </row>
    <row r="18" spans="2:14" x14ac:dyDescent="0.25">
      <c r="B18" s="7" t="s">
        <v>47</v>
      </c>
      <c r="C18" s="7" t="s">
        <v>48</v>
      </c>
      <c r="D18" s="25"/>
      <c r="E18" s="25"/>
      <c r="F18" s="25"/>
      <c r="G18" s="9" t="s">
        <v>16</v>
      </c>
      <c r="H18" s="10"/>
      <c r="I18" s="10"/>
      <c r="J18" s="10"/>
      <c r="K18" s="10"/>
      <c r="L18" s="12">
        <f t="shared" si="1"/>
        <v>0</v>
      </c>
      <c r="M18" s="12">
        <f t="shared" si="0"/>
        <v>0</v>
      </c>
      <c r="N18" s="12">
        <f t="shared" si="0"/>
        <v>0</v>
      </c>
    </row>
    <row r="19" spans="2:14" x14ac:dyDescent="0.25">
      <c r="B19" s="7" t="s">
        <v>49</v>
      </c>
      <c r="C19" s="7" t="s">
        <v>50</v>
      </c>
      <c r="D19" s="26"/>
      <c r="E19" s="26"/>
      <c r="F19" s="26"/>
      <c r="G19" s="9" t="s">
        <v>16</v>
      </c>
      <c r="H19" s="10"/>
      <c r="I19" s="10"/>
      <c r="J19" s="10"/>
      <c r="K19" s="10"/>
      <c r="L19" s="12">
        <f t="shared" si="1"/>
        <v>0</v>
      </c>
      <c r="M19" s="12">
        <f>ROUND(I19*E19+(I19*E19)*$K19,2)</f>
        <v>0</v>
      </c>
      <c r="N19" s="12">
        <f t="shared" si="0"/>
        <v>0</v>
      </c>
    </row>
    <row r="20" spans="2:14" ht="25.5" x14ac:dyDescent="0.25">
      <c r="B20" s="7"/>
      <c r="C20" s="7" t="s">
        <v>18</v>
      </c>
      <c r="D20" s="23">
        <v>2241</v>
      </c>
      <c r="E20" s="23">
        <v>9261</v>
      </c>
      <c r="F20" s="23">
        <v>4779</v>
      </c>
      <c r="G20" s="13" t="s">
        <v>17</v>
      </c>
      <c r="H20" s="10"/>
      <c r="I20" s="10"/>
      <c r="J20" s="10"/>
      <c r="K20" s="10"/>
      <c r="L20" s="12">
        <f t="shared" si="1"/>
        <v>0</v>
      </c>
      <c r="M20" s="12">
        <f t="shared" si="1"/>
        <v>0</v>
      </c>
      <c r="N20" s="12">
        <f t="shared" si="0"/>
        <v>0</v>
      </c>
    </row>
    <row r="21" spans="2:14" ht="25.5" x14ac:dyDescent="0.25">
      <c r="B21" s="7"/>
      <c r="C21" s="7" t="s">
        <v>52</v>
      </c>
      <c r="D21" s="23">
        <v>2835</v>
      </c>
      <c r="E21" s="23">
        <v>11610</v>
      </c>
      <c r="F21" s="23">
        <v>0</v>
      </c>
      <c r="G21" s="13" t="s">
        <v>17</v>
      </c>
      <c r="H21" s="10"/>
      <c r="I21" s="10"/>
      <c r="J21" s="10"/>
      <c r="K21" s="10"/>
      <c r="L21" s="12">
        <f t="shared" si="1"/>
        <v>0</v>
      </c>
      <c r="M21" s="12">
        <f t="shared" si="1"/>
        <v>0</v>
      </c>
      <c r="N21" s="12">
        <f t="shared" si="0"/>
        <v>0</v>
      </c>
    </row>
    <row r="22" spans="2:14" ht="25.5" x14ac:dyDescent="0.25">
      <c r="B22" s="7"/>
      <c r="C22" s="7" t="s">
        <v>19</v>
      </c>
      <c r="D22" s="23">
        <v>3106</v>
      </c>
      <c r="E22" s="23">
        <v>3106</v>
      </c>
      <c r="F22" s="23">
        <v>3106</v>
      </c>
      <c r="G22" s="3" t="s">
        <v>20</v>
      </c>
      <c r="H22" s="10"/>
      <c r="I22" s="10"/>
      <c r="J22" s="10"/>
      <c r="K22" s="10"/>
      <c r="L22" s="12">
        <f>ROUND(H22*D22+(H22*D22)*$K22,2)*12</f>
        <v>0</v>
      </c>
      <c r="M22" s="12">
        <f t="shared" ref="M22:N22" si="2">ROUND(I22*E22+(I22*E22)*$K22,2)*12</f>
        <v>0</v>
      </c>
      <c r="N22" s="12">
        <f t="shared" si="2"/>
        <v>0</v>
      </c>
    </row>
    <row r="23" spans="2:14" ht="38.25" x14ac:dyDescent="0.25">
      <c r="B23" s="7"/>
      <c r="C23" s="7" t="s">
        <v>21</v>
      </c>
      <c r="D23" s="23">
        <v>0</v>
      </c>
      <c r="E23" s="23">
        <v>0</v>
      </c>
      <c r="F23" s="23">
        <v>1040</v>
      </c>
      <c r="G23" s="13" t="s">
        <v>17</v>
      </c>
      <c r="H23" s="10"/>
      <c r="I23" s="10"/>
      <c r="J23" s="10"/>
      <c r="K23" s="10"/>
      <c r="L23" s="12">
        <f t="shared" ref="L23:N24" si="3">ROUND(H23*D23+(H23*D23)*$K23,2)</f>
        <v>0</v>
      </c>
      <c r="M23" s="12">
        <f t="shared" si="3"/>
        <v>0</v>
      </c>
      <c r="N23" s="12">
        <f t="shared" si="3"/>
        <v>0</v>
      </c>
    </row>
    <row r="24" spans="2:14" ht="38.25" x14ac:dyDescent="0.25">
      <c r="B24" s="7"/>
      <c r="C24" s="7" t="s">
        <v>22</v>
      </c>
      <c r="D24" s="23">
        <v>0</v>
      </c>
      <c r="E24" s="23">
        <v>0</v>
      </c>
      <c r="F24" s="23">
        <v>39</v>
      </c>
      <c r="G24" s="13" t="s">
        <v>17</v>
      </c>
      <c r="H24" s="10"/>
      <c r="I24" s="10"/>
      <c r="J24" s="10"/>
      <c r="K24" s="10"/>
      <c r="L24" s="12">
        <f t="shared" si="3"/>
        <v>0</v>
      </c>
      <c r="M24" s="12">
        <f t="shared" si="3"/>
        <v>0</v>
      </c>
      <c r="N24" s="12">
        <f t="shared" si="3"/>
        <v>0</v>
      </c>
    </row>
    <row r="25" spans="2:14" x14ac:dyDescent="0.25">
      <c r="C25" s="14" t="s">
        <v>23</v>
      </c>
      <c r="G25" s="15"/>
      <c r="H25" s="15"/>
      <c r="I25" s="15"/>
      <c r="J25" s="15"/>
      <c r="L25" s="16">
        <f>SUM(L9:L24)</f>
        <v>0</v>
      </c>
      <c r="M25" s="16">
        <f t="shared" ref="M25:N25" si="4">SUM(M9:M24)</f>
        <v>0</v>
      </c>
      <c r="N25" s="16">
        <f t="shared" si="4"/>
        <v>0</v>
      </c>
    </row>
    <row r="26" spans="2:14" x14ac:dyDescent="0.25">
      <c r="C26" s="14" t="s">
        <v>24</v>
      </c>
      <c r="G26" s="27"/>
      <c r="H26" s="27"/>
      <c r="I26" s="27"/>
      <c r="J26" s="15"/>
      <c r="L26" s="28">
        <f>SUM(L25:N25)</f>
        <v>0</v>
      </c>
      <c r="M26" s="28"/>
      <c r="N26" s="28"/>
    </row>
    <row r="28" spans="2:14" x14ac:dyDescent="0.25">
      <c r="D28" s="22"/>
    </row>
    <row r="29" spans="2:14" x14ac:dyDescent="0.25">
      <c r="B29" s="1" t="s">
        <v>26</v>
      </c>
    </row>
    <row r="30" spans="2:14" x14ac:dyDescent="0.25">
      <c r="B30" s="2" t="s">
        <v>0</v>
      </c>
    </row>
    <row r="31" spans="2:14" s="21" customFormat="1" x14ac:dyDescent="0.25">
      <c r="B31" s="20" t="s">
        <v>51</v>
      </c>
    </row>
    <row r="32" spans="2:14" x14ac:dyDescent="0.25">
      <c r="B32" s="2" t="s">
        <v>1</v>
      </c>
    </row>
    <row r="33" spans="2:14" x14ac:dyDescent="0.25">
      <c r="B33" s="2" t="s">
        <v>2</v>
      </c>
    </row>
    <row r="34" spans="2:14" x14ac:dyDescent="0.25">
      <c r="B34" s="2"/>
    </row>
    <row r="35" spans="2:14" ht="51" x14ac:dyDescent="0.25">
      <c r="B35" s="3" t="s">
        <v>3</v>
      </c>
      <c r="C35" s="3" t="s">
        <v>4</v>
      </c>
      <c r="D35" s="4" t="s">
        <v>5</v>
      </c>
      <c r="E35" s="4" t="s">
        <v>6</v>
      </c>
      <c r="F35" s="4" t="s">
        <v>7</v>
      </c>
      <c r="G35" s="5" t="s">
        <v>8</v>
      </c>
      <c r="H35" s="4" t="s">
        <v>9</v>
      </c>
      <c r="I35" s="4" t="s">
        <v>10</v>
      </c>
      <c r="J35" s="4" t="s">
        <v>11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2:14" x14ac:dyDescent="0.25">
      <c r="B36" s="17" t="s">
        <v>29</v>
      </c>
      <c r="C36" s="17" t="s">
        <v>30</v>
      </c>
      <c r="D36" s="8">
        <v>105</v>
      </c>
      <c r="E36" s="8">
        <v>432.6</v>
      </c>
      <c r="F36" s="8">
        <v>222.81</v>
      </c>
      <c r="G36" s="9" t="s">
        <v>16</v>
      </c>
      <c r="H36" s="18"/>
      <c r="I36" s="18"/>
      <c r="J36" s="18"/>
      <c r="K36" s="18"/>
      <c r="L36" s="12">
        <f>ROUND(H36*D36+(H36*D36)*$K36,2)</f>
        <v>0</v>
      </c>
      <c r="M36" s="12">
        <f t="shared" ref="M36:N48" si="5">ROUND(I36*E36+(I36*E36)*$K36,2)</f>
        <v>0</v>
      </c>
      <c r="N36" s="12">
        <f t="shared" si="5"/>
        <v>0</v>
      </c>
    </row>
    <row r="37" spans="2:14" x14ac:dyDescent="0.25">
      <c r="B37" s="17" t="s">
        <v>31</v>
      </c>
      <c r="C37" s="17" t="s">
        <v>32</v>
      </c>
      <c r="D37" s="8">
        <v>44.1</v>
      </c>
      <c r="E37" s="8">
        <v>181.65</v>
      </c>
      <c r="F37" s="8">
        <v>93.56</v>
      </c>
      <c r="G37" s="9" t="s">
        <v>16</v>
      </c>
      <c r="H37" s="10"/>
      <c r="I37" s="10"/>
      <c r="J37" s="10"/>
      <c r="K37" s="11"/>
      <c r="L37" s="12">
        <f t="shared" ref="L37:L48" si="6">ROUND(H37*D37+(H37*D37)*$K37,2)</f>
        <v>0</v>
      </c>
      <c r="M37" s="12">
        <f t="shared" si="5"/>
        <v>0</v>
      </c>
      <c r="N37" s="12">
        <f t="shared" si="5"/>
        <v>0</v>
      </c>
    </row>
    <row r="38" spans="2:14" ht="25.5" x14ac:dyDescent="0.25">
      <c r="B38" s="17" t="s">
        <v>33</v>
      </c>
      <c r="C38" s="17" t="s">
        <v>34</v>
      </c>
      <c r="D38" s="8">
        <v>47.25</v>
      </c>
      <c r="E38" s="8">
        <v>194.67</v>
      </c>
      <c r="F38" s="8">
        <v>100.28</v>
      </c>
      <c r="G38" s="9" t="s">
        <v>16</v>
      </c>
      <c r="H38" s="10"/>
      <c r="I38" s="10"/>
      <c r="J38" s="10"/>
      <c r="K38" s="10"/>
      <c r="L38" s="12">
        <f t="shared" si="6"/>
        <v>0</v>
      </c>
      <c r="M38" s="12">
        <f t="shared" si="5"/>
        <v>0</v>
      </c>
      <c r="N38" s="12">
        <f t="shared" si="5"/>
        <v>0</v>
      </c>
    </row>
    <row r="39" spans="2:14" x14ac:dyDescent="0.25">
      <c r="B39" s="17" t="s">
        <v>35</v>
      </c>
      <c r="C39" s="17" t="s">
        <v>36</v>
      </c>
      <c r="D39" s="8">
        <v>5.25</v>
      </c>
      <c r="E39" s="8">
        <v>21.63</v>
      </c>
      <c r="F39" s="8">
        <v>11.13</v>
      </c>
      <c r="G39" s="9" t="s">
        <v>16</v>
      </c>
      <c r="H39" s="10"/>
      <c r="I39" s="10"/>
      <c r="J39" s="10"/>
      <c r="K39" s="10"/>
      <c r="L39" s="12">
        <f t="shared" si="6"/>
        <v>0</v>
      </c>
      <c r="M39" s="12">
        <f t="shared" si="5"/>
        <v>0</v>
      </c>
      <c r="N39" s="12">
        <f t="shared" si="5"/>
        <v>0</v>
      </c>
    </row>
    <row r="40" spans="2:14" x14ac:dyDescent="0.25">
      <c r="B40" s="17" t="s">
        <v>37</v>
      </c>
      <c r="C40" s="17" t="s">
        <v>38</v>
      </c>
      <c r="D40" s="8">
        <v>13.23</v>
      </c>
      <c r="E40" s="8">
        <v>54.18</v>
      </c>
      <c r="F40" s="8">
        <v>27.93</v>
      </c>
      <c r="G40" s="9" t="s">
        <v>16</v>
      </c>
      <c r="H40" s="10"/>
      <c r="I40" s="10"/>
      <c r="J40" s="10"/>
      <c r="K40" s="10"/>
      <c r="L40" s="12">
        <f t="shared" si="6"/>
        <v>0</v>
      </c>
      <c r="M40" s="12">
        <f t="shared" si="5"/>
        <v>0</v>
      </c>
      <c r="N40" s="12">
        <f t="shared" si="5"/>
        <v>0</v>
      </c>
    </row>
    <row r="41" spans="2:14" x14ac:dyDescent="0.25">
      <c r="B41" s="17" t="s">
        <v>39</v>
      </c>
      <c r="C41" s="17" t="s">
        <v>40</v>
      </c>
      <c r="D41" s="24">
        <f>SUM('[1]wykaz cen odbieranie odpadów'!D69:D74)</f>
        <v>1.3763000000000001</v>
      </c>
      <c r="E41" s="24">
        <f>SUM('[1]wykaz cen odbieranie odpadów'!E69:E74)</f>
        <v>5.7247000000000012</v>
      </c>
      <c r="F41" s="24">
        <f>SUM('[1]wykaz cen odbieranie odpadów'!F69:F74)</f>
        <v>0</v>
      </c>
      <c r="G41" s="9" t="s">
        <v>16</v>
      </c>
      <c r="H41" s="10"/>
      <c r="I41" s="10"/>
      <c r="J41" s="10"/>
      <c r="K41" s="10"/>
      <c r="L41" s="12">
        <f t="shared" si="6"/>
        <v>0</v>
      </c>
      <c r="M41" s="12">
        <f t="shared" si="5"/>
        <v>0</v>
      </c>
      <c r="N41" s="12">
        <f t="shared" si="5"/>
        <v>0</v>
      </c>
    </row>
    <row r="42" spans="2:14" ht="25.5" x14ac:dyDescent="0.25">
      <c r="B42" s="17" t="s">
        <v>41</v>
      </c>
      <c r="C42" s="17" t="s">
        <v>42</v>
      </c>
      <c r="D42" s="25"/>
      <c r="E42" s="25"/>
      <c r="F42" s="25"/>
      <c r="G42" s="9" t="s">
        <v>16</v>
      </c>
      <c r="H42" s="10"/>
      <c r="I42" s="10"/>
      <c r="J42" s="10"/>
      <c r="K42" s="10"/>
      <c r="L42" s="12">
        <f t="shared" si="6"/>
        <v>0</v>
      </c>
      <c r="M42" s="12">
        <f t="shared" si="5"/>
        <v>0</v>
      </c>
      <c r="N42" s="12">
        <f t="shared" si="5"/>
        <v>0</v>
      </c>
    </row>
    <row r="43" spans="2:14" x14ac:dyDescent="0.25">
      <c r="B43" s="17" t="s">
        <v>43</v>
      </c>
      <c r="C43" s="17" t="s">
        <v>44</v>
      </c>
      <c r="D43" s="25"/>
      <c r="E43" s="25"/>
      <c r="F43" s="25"/>
      <c r="G43" s="9" t="s">
        <v>16</v>
      </c>
      <c r="H43" s="10"/>
      <c r="I43" s="10"/>
      <c r="J43" s="10"/>
      <c r="K43" s="10"/>
      <c r="L43" s="12">
        <f t="shared" si="6"/>
        <v>0</v>
      </c>
      <c r="M43" s="12">
        <f t="shared" si="5"/>
        <v>0</v>
      </c>
      <c r="N43" s="12">
        <f t="shared" si="5"/>
        <v>0</v>
      </c>
    </row>
    <row r="44" spans="2:14" x14ac:dyDescent="0.25">
      <c r="B44" s="17" t="s">
        <v>45</v>
      </c>
      <c r="C44" s="17" t="s">
        <v>46</v>
      </c>
      <c r="D44" s="25"/>
      <c r="E44" s="25"/>
      <c r="F44" s="25"/>
      <c r="G44" s="9" t="s">
        <v>16</v>
      </c>
      <c r="H44" s="10"/>
      <c r="I44" s="10"/>
      <c r="J44" s="10"/>
      <c r="K44" s="10"/>
      <c r="L44" s="12">
        <f t="shared" si="6"/>
        <v>0</v>
      </c>
      <c r="M44" s="12">
        <f t="shared" si="5"/>
        <v>0</v>
      </c>
      <c r="N44" s="12">
        <f t="shared" si="5"/>
        <v>0</v>
      </c>
    </row>
    <row r="45" spans="2:14" x14ac:dyDescent="0.25">
      <c r="B45" s="17" t="s">
        <v>47</v>
      </c>
      <c r="C45" s="17" t="s">
        <v>48</v>
      </c>
      <c r="D45" s="25"/>
      <c r="E45" s="25"/>
      <c r="F45" s="25"/>
      <c r="G45" s="9" t="s">
        <v>16</v>
      </c>
      <c r="H45" s="10"/>
      <c r="I45" s="10"/>
      <c r="J45" s="10"/>
      <c r="K45" s="10"/>
      <c r="L45" s="12">
        <f t="shared" si="6"/>
        <v>0</v>
      </c>
      <c r="M45" s="12">
        <f t="shared" si="5"/>
        <v>0</v>
      </c>
      <c r="N45" s="12">
        <f t="shared" si="5"/>
        <v>0</v>
      </c>
    </row>
    <row r="46" spans="2:14" x14ac:dyDescent="0.25">
      <c r="B46" s="17" t="s">
        <v>49</v>
      </c>
      <c r="C46" s="17" t="s">
        <v>50</v>
      </c>
      <c r="D46" s="26"/>
      <c r="E46" s="26"/>
      <c r="F46" s="26"/>
      <c r="G46" s="9" t="s">
        <v>16</v>
      </c>
      <c r="H46" s="10"/>
      <c r="I46" s="10"/>
      <c r="J46" s="10"/>
      <c r="K46" s="10"/>
      <c r="L46" s="12">
        <f t="shared" si="6"/>
        <v>0</v>
      </c>
      <c r="M46" s="12">
        <f t="shared" si="5"/>
        <v>0</v>
      </c>
      <c r="N46" s="12">
        <f t="shared" si="5"/>
        <v>0</v>
      </c>
    </row>
    <row r="47" spans="2:14" ht="25.5" x14ac:dyDescent="0.25">
      <c r="B47" s="7"/>
      <c r="C47" s="7" t="s">
        <v>18</v>
      </c>
      <c r="D47" s="23">
        <v>1743</v>
      </c>
      <c r="E47" s="23">
        <v>7203</v>
      </c>
      <c r="F47" s="23">
        <v>3717</v>
      </c>
      <c r="G47" s="13" t="s">
        <v>17</v>
      </c>
      <c r="H47" s="10"/>
      <c r="I47" s="10"/>
      <c r="J47" s="10"/>
      <c r="K47" s="10"/>
      <c r="L47" s="12">
        <f t="shared" si="6"/>
        <v>0</v>
      </c>
      <c r="M47" s="12">
        <f t="shared" si="5"/>
        <v>0</v>
      </c>
      <c r="N47" s="12">
        <f t="shared" si="5"/>
        <v>0</v>
      </c>
    </row>
    <row r="48" spans="2:14" ht="25.5" x14ac:dyDescent="0.25">
      <c r="B48" s="7"/>
      <c r="C48" s="7" t="s">
        <v>52</v>
      </c>
      <c r="D48" s="23">
        <v>2205</v>
      </c>
      <c r="E48" s="23">
        <v>9030</v>
      </c>
      <c r="F48" s="23">
        <v>0</v>
      </c>
      <c r="G48" s="13" t="s">
        <v>17</v>
      </c>
      <c r="H48" s="10"/>
      <c r="I48" s="10"/>
      <c r="J48" s="10"/>
      <c r="K48" s="10"/>
      <c r="L48" s="12">
        <f t="shared" si="6"/>
        <v>0</v>
      </c>
      <c r="M48" s="12">
        <f t="shared" si="5"/>
        <v>0</v>
      </c>
      <c r="N48" s="12">
        <f t="shared" si="5"/>
        <v>0</v>
      </c>
    </row>
    <row r="49" spans="2:14" ht="25.5" x14ac:dyDescent="0.25">
      <c r="B49" s="7"/>
      <c r="C49" s="17" t="s">
        <v>19</v>
      </c>
      <c r="D49" s="23">
        <v>2416</v>
      </c>
      <c r="E49" s="23">
        <v>2416</v>
      </c>
      <c r="F49" s="23">
        <v>2416</v>
      </c>
      <c r="G49" s="3" t="s">
        <v>20</v>
      </c>
      <c r="H49" s="10"/>
      <c r="I49" s="10"/>
      <c r="J49" s="10"/>
      <c r="K49" s="10"/>
      <c r="L49" s="12">
        <f>ROUND(H49*D49+(H49*D49)*$K49,2)*12</f>
        <v>0</v>
      </c>
      <c r="M49" s="12">
        <f t="shared" ref="M49:N49" si="7">ROUND(I49*E49+(I49*E49)*$K49,2)*12</f>
        <v>0</v>
      </c>
      <c r="N49" s="12">
        <f t="shared" si="7"/>
        <v>0</v>
      </c>
    </row>
    <row r="50" spans="2:14" ht="38.25" x14ac:dyDescent="0.25">
      <c r="B50" s="7"/>
      <c r="C50" s="17" t="s">
        <v>21</v>
      </c>
      <c r="D50" s="23">
        <v>0</v>
      </c>
      <c r="E50" s="23">
        <v>0</v>
      </c>
      <c r="F50" s="23">
        <v>809</v>
      </c>
      <c r="G50" s="13" t="s">
        <v>17</v>
      </c>
      <c r="H50" s="10"/>
      <c r="I50" s="10"/>
      <c r="J50" s="10"/>
      <c r="K50" s="10"/>
      <c r="L50" s="12">
        <f t="shared" ref="L50:N51" si="8">ROUND(H50*D50+(H50*D50)*$K50,2)</f>
        <v>0</v>
      </c>
      <c r="M50" s="12">
        <f t="shared" si="8"/>
        <v>0</v>
      </c>
      <c r="N50" s="12">
        <f>ROUND(J50*F50+(J50*F50)*$K50,2)</f>
        <v>0</v>
      </c>
    </row>
    <row r="51" spans="2:14" ht="38.25" x14ac:dyDescent="0.25">
      <c r="B51" s="7"/>
      <c r="C51" s="17" t="s">
        <v>22</v>
      </c>
      <c r="D51" s="23">
        <v>0</v>
      </c>
      <c r="E51" s="23">
        <v>0</v>
      </c>
      <c r="F51" s="23">
        <v>30</v>
      </c>
      <c r="G51" s="13" t="s">
        <v>17</v>
      </c>
      <c r="H51" s="10"/>
      <c r="I51" s="10"/>
      <c r="J51" s="10"/>
      <c r="K51" s="10"/>
      <c r="L51" s="12">
        <f t="shared" si="8"/>
        <v>0</v>
      </c>
      <c r="M51" s="12">
        <f t="shared" si="8"/>
        <v>0</v>
      </c>
      <c r="N51" s="12">
        <f t="shared" si="8"/>
        <v>0</v>
      </c>
    </row>
    <row r="52" spans="2:14" x14ac:dyDescent="0.25">
      <c r="C52" s="14" t="s">
        <v>23</v>
      </c>
      <c r="G52" s="15"/>
      <c r="H52" s="15"/>
      <c r="I52" s="15"/>
      <c r="J52" s="15"/>
      <c r="L52" s="16">
        <f>SUM(L37:L51)</f>
        <v>0</v>
      </c>
      <c r="M52" s="16">
        <f>SUM(M37:M51)</f>
        <v>0</v>
      </c>
      <c r="N52" s="16">
        <f>SUM(N37:N51)</f>
        <v>0</v>
      </c>
    </row>
    <row r="53" spans="2:14" x14ac:dyDescent="0.25">
      <c r="C53" s="14" t="s">
        <v>24</v>
      </c>
      <c r="G53" s="27"/>
      <c r="H53" s="27"/>
      <c r="I53" s="27"/>
      <c r="J53" s="15"/>
      <c r="L53" s="28">
        <f>SUM(L52:N52)</f>
        <v>0</v>
      </c>
      <c r="M53" s="28"/>
      <c r="N53" s="28"/>
    </row>
    <row r="56" spans="2:14" x14ac:dyDescent="0.25">
      <c r="B56" s="1" t="s">
        <v>27</v>
      </c>
    </row>
    <row r="57" spans="2:14" x14ac:dyDescent="0.25">
      <c r="B57" s="2" t="s">
        <v>0</v>
      </c>
    </row>
    <row r="58" spans="2:14" s="21" customFormat="1" x14ac:dyDescent="0.25">
      <c r="B58" s="20" t="s">
        <v>51</v>
      </c>
    </row>
    <row r="59" spans="2:14" x14ac:dyDescent="0.25">
      <c r="B59" s="2" t="s">
        <v>1</v>
      </c>
    </row>
    <row r="60" spans="2:14" x14ac:dyDescent="0.25">
      <c r="B60" s="2" t="s">
        <v>2</v>
      </c>
    </row>
    <row r="61" spans="2:14" x14ac:dyDescent="0.25">
      <c r="B61" s="2"/>
    </row>
    <row r="62" spans="2:14" ht="51" x14ac:dyDescent="0.25">
      <c r="B62" s="3" t="s">
        <v>3</v>
      </c>
      <c r="C62" s="3" t="s">
        <v>4</v>
      </c>
      <c r="D62" s="4" t="s">
        <v>5</v>
      </c>
      <c r="E62" s="4" t="s">
        <v>6</v>
      </c>
      <c r="F62" s="4" t="s">
        <v>7</v>
      </c>
      <c r="G62" s="5" t="s">
        <v>8</v>
      </c>
      <c r="H62" s="4" t="s">
        <v>9</v>
      </c>
      <c r="I62" s="4" t="s">
        <v>10</v>
      </c>
      <c r="J62" s="4" t="s">
        <v>11</v>
      </c>
      <c r="K62" s="4" t="s">
        <v>12</v>
      </c>
      <c r="L62" s="4" t="s">
        <v>13</v>
      </c>
      <c r="M62" s="4" t="s">
        <v>14</v>
      </c>
      <c r="N62" s="4" t="s">
        <v>15</v>
      </c>
    </row>
    <row r="63" spans="2:14" x14ac:dyDescent="0.25">
      <c r="B63" s="7" t="s">
        <v>29</v>
      </c>
      <c r="C63" s="7" t="s">
        <v>30</v>
      </c>
      <c r="D63" s="8">
        <v>130</v>
      </c>
      <c r="E63" s="8">
        <v>535.6</v>
      </c>
      <c r="F63" s="8">
        <v>275.86</v>
      </c>
      <c r="G63" s="9" t="s">
        <v>16</v>
      </c>
      <c r="H63" s="10"/>
      <c r="I63" s="10"/>
      <c r="J63" s="10"/>
      <c r="K63" s="11"/>
      <c r="L63" s="12">
        <f>ROUND(H63*D63+(H63*D63)*$K63,2)</f>
        <v>0</v>
      </c>
      <c r="M63" s="12">
        <f t="shared" ref="M63:N75" si="9">ROUND(I63*E63+(I63*E63)*$K63,2)</f>
        <v>0</v>
      </c>
      <c r="N63" s="12">
        <f t="shared" si="9"/>
        <v>0</v>
      </c>
    </row>
    <row r="64" spans="2:14" x14ac:dyDescent="0.25">
      <c r="B64" s="7" t="s">
        <v>31</v>
      </c>
      <c r="C64" s="7" t="s">
        <v>32</v>
      </c>
      <c r="D64" s="8">
        <v>54.6</v>
      </c>
      <c r="E64" s="8">
        <v>224.9</v>
      </c>
      <c r="F64" s="8">
        <v>115.83</v>
      </c>
      <c r="G64" s="9" t="s">
        <v>16</v>
      </c>
      <c r="H64" s="10"/>
      <c r="I64" s="10"/>
      <c r="J64" s="10"/>
      <c r="K64" s="10"/>
      <c r="L64" s="12">
        <f t="shared" ref="L64:L69" si="10">ROUND(H64*D64+(H64*D64)*$K64,2)</f>
        <v>0</v>
      </c>
      <c r="M64" s="12">
        <f t="shared" si="9"/>
        <v>0</v>
      </c>
      <c r="N64" s="12">
        <f t="shared" si="9"/>
        <v>0</v>
      </c>
    </row>
    <row r="65" spans="2:14" ht="25.5" x14ac:dyDescent="0.25">
      <c r="B65" s="7" t="s">
        <v>33</v>
      </c>
      <c r="C65" s="7" t="s">
        <v>34</v>
      </c>
      <c r="D65" s="8">
        <v>58.5</v>
      </c>
      <c r="E65" s="8">
        <v>241.02</v>
      </c>
      <c r="F65" s="8">
        <v>124.15</v>
      </c>
      <c r="G65" s="9" t="s">
        <v>16</v>
      </c>
      <c r="H65" s="10"/>
      <c r="I65" s="10"/>
      <c r="J65" s="10"/>
      <c r="K65" s="10"/>
      <c r="L65" s="12">
        <f t="shared" si="10"/>
        <v>0</v>
      </c>
      <c r="M65" s="12">
        <f t="shared" si="9"/>
        <v>0</v>
      </c>
      <c r="N65" s="12">
        <f t="shared" si="9"/>
        <v>0</v>
      </c>
    </row>
    <row r="66" spans="2:14" x14ac:dyDescent="0.25">
      <c r="B66" s="7" t="s">
        <v>35</v>
      </c>
      <c r="C66" s="7" t="s">
        <v>36</v>
      </c>
      <c r="D66" s="8">
        <v>6.5</v>
      </c>
      <c r="E66" s="8">
        <v>26.78</v>
      </c>
      <c r="F66" s="8">
        <v>13.78</v>
      </c>
      <c r="G66" s="9" t="s">
        <v>16</v>
      </c>
      <c r="H66" s="10"/>
      <c r="I66" s="10"/>
      <c r="J66" s="10"/>
      <c r="K66" s="10"/>
      <c r="L66" s="12">
        <f t="shared" si="10"/>
        <v>0</v>
      </c>
      <c r="M66" s="12">
        <f t="shared" si="9"/>
        <v>0</v>
      </c>
      <c r="N66" s="12">
        <f t="shared" si="9"/>
        <v>0</v>
      </c>
    </row>
    <row r="67" spans="2:14" x14ac:dyDescent="0.25">
      <c r="B67" s="7" t="s">
        <v>37</v>
      </c>
      <c r="C67" s="7" t="s">
        <v>38</v>
      </c>
      <c r="D67" s="8">
        <v>16.38</v>
      </c>
      <c r="E67" s="8">
        <v>67.08</v>
      </c>
      <c r="F67" s="8">
        <v>34.58</v>
      </c>
      <c r="G67" s="9" t="s">
        <v>16</v>
      </c>
      <c r="H67" s="10"/>
      <c r="I67" s="10"/>
      <c r="J67" s="10"/>
      <c r="K67" s="10"/>
      <c r="L67" s="12">
        <f t="shared" si="10"/>
        <v>0</v>
      </c>
      <c r="M67" s="12">
        <f t="shared" si="9"/>
        <v>0</v>
      </c>
      <c r="N67" s="12">
        <f t="shared" si="9"/>
        <v>0</v>
      </c>
    </row>
    <row r="68" spans="2:14" x14ac:dyDescent="0.25">
      <c r="B68" s="7" t="s">
        <v>39</v>
      </c>
      <c r="C68" s="7" t="s">
        <v>40</v>
      </c>
      <c r="D68" s="24">
        <f>SUM('[1]wykaz cen odbieranie odpadów'!D97:D102)</f>
        <v>1.6978</v>
      </c>
      <c r="E68" s="24">
        <f>SUM('[1]wykaz cen odbieranie odpadów'!E97:E102)</f>
        <v>7.0882000000000005</v>
      </c>
      <c r="F68" s="24">
        <f>SUM('[1]wykaz cen odbieranie odpadów'!F97:F102)</f>
        <v>0</v>
      </c>
      <c r="G68" s="9" t="s">
        <v>16</v>
      </c>
      <c r="H68" s="10"/>
      <c r="I68" s="10"/>
      <c r="J68" s="10"/>
      <c r="K68" s="10"/>
      <c r="L68" s="12">
        <f t="shared" si="10"/>
        <v>0</v>
      </c>
      <c r="M68" s="12">
        <f t="shared" si="9"/>
        <v>0</v>
      </c>
      <c r="N68" s="12">
        <f>ROUND(J68*F68+(J68*F68)*$K68,2)</f>
        <v>0</v>
      </c>
    </row>
    <row r="69" spans="2:14" ht="25.5" x14ac:dyDescent="0.25">
      <c r="B69" s="7" t="s">
        <v>41</v>
      </c>
      <c r="C69" s="7" t="s">
        <v>42</v>
      </c>
      <c r="D69" s="25"/>
      <c r="E69" s="25"/>
      <c r="F69" s="25"/>
      <c r="G69" s="9" t="s">
        <v>16</v>
      </c>
      <c r="H69" s="10"/>
      <c r="I69" s="10"/>
      <c r="J69" s="10"/>
      <c r="K69" s="10"/>
      <c r="L69" s="12">
        <f t="shared" si="10"/>
        <v>0</v>
      </c>
      <c r="M69" s="12">
        <f t="shared" si="9"/>
        <v>0</v>
      </c>
      <c r="N69" s="12">
        <f t="shared" si="9"/>
        <v>0</v>
      </c>
    </row>
    <row r="70" spans="2:14" x14ac:dyDescent="0.25">
      <c r="B70" s="7" t="s">
        <v>43</v>
      </c>
      <c r="C70" s="7" t="s">
        <v>44</v>
      </c>
      <c r="D70" s="25"/>
      <c r="E70" s="25"/>
      <c r="F70" s="25"/>
      <c r="G70" s="9" t="s">
        <v>16</v>
      </c>
      <c r="H70" s="10"/>
      <c r="I70" s="10"/>
      <c r="J70" s="10"/>
      <c r="K70" s="10"/>
      <c r="L70" s="12">
        <f>ROUND(H70*D70+(H70*D70)*$K70,2)</f>
        <v>0</v>
      </c>
      <c r="M70" s="12">
        <f t="shared" si="9"/>
        <v>0</v>
      </c>
      <c r="N70" s="12">
        <f t="shared" si="9"/>
        <v>0</v>
      </c>
    </row>
    <row r="71" spans="2:14" x14ac:dyDescent="0.25">
      <c r="B71" s="7" t="s">
        <v>45</v>
      </c>
      <c r="C71" s="7" t="s">
        <v>46</v>
      </c>
      <c r="D71" s="25"/>
      <c r="E71" s="25"/>
      <c r="F71" s="25"/>
      <c r="G71" s="9" t="s">
        <v>16</v>
      </c>
      <c r="H71" s="10"/>
      <c r="I71" s="10"/>
      <c r="J71" s="10"/>
      <c r="K71" s="10"/>
      <c r="L71" s="12">
        <f t="shared" ref="L71:M75" si="11">ROUND(H71*D71+(H71*D71)*$K71,2)</f>
        <v>0</v>
      </c>
      <c r="M71" s="12">
        <f t="shared" si="9"/>
        <v>0</v>
      </c>
      <c r="N71" s="12">
        <f t="shared" si="9"/>
        <v>0</v>
      </c>
    </row>
    <row r="72" spans="2:14" x14ac:dyDescent="0.25">
      <c r="B72" s="7" t="s">
        <v>47</v>
      </c>
      <c r="C72" s="7" t="s">
        <v>48</v>
      </c>
      <c r="D72" s="25"/>
      <c r="E72" s="25"/>
      <c r="F72" s="25"/>
      <c r="G72" s="9" t="s">
        <v>16</v>
      </c>
      <c r="H72" s="10"/>
      <c r="I72" s="10"/>
      <c r="J72" s="10"/>
      <c r="K72" s="10"/>
      <c r="L72" s="12">
        <f t="shared" si="11"/>
        <v>0</v>
      </c>
      <c r="M72" s="12">
        <f t="shared" si="9"/>
        <v>0</v>
      </c>
      <c r="N72" s="12">
        <f t="shared" si="9"/>
        <v>0</v>
      </c>
    </row>
    <row r="73" spans="2:14" x14ac:dyDescent="0.25">
      <c r="B73" s="7" t="s">
        <v>49</v>
      </c>
      <c r="C73" s="7" t="s">
        <v>50</v>
      </c>
      <c r="D73" s="26"/>
      <c r="E73" s="26"/>
      <c r="F73" s="26"/>
      <c r="G73" s="9" t="s">
        <v>16</v>
      </c>
      <c r="H73" s="10"/>
      <c r="I73" s="10"/>
      <c r="J73" s="10"/>
      <c r="K73" s="10"/>
      <c r="L73" s="12">
        <f t="shared" si="11"/>
        <v>0</v>
      </c>
      <c r="M73" s="12">
        <f>ROUND(I73*E73+(I73*E73)*$K73,2)</f>
        <v>0</v>
      </c>
      <c r="N73" s="12">
        <f t="shared" si="9"/>
        <v>0</v>
      </c>
    </row>
    <row r="74" spans="2:14" ht="25.5" x14ac:dyDescent="0.25">
      <c r="B74" s="7"/>
      <c r="C74" s="7" t="s">
        <v>18</v>
      </c>
      <c r="D74" s="23">
        <v>2158</v>
      </c>
      <c r="E74" s="23">
        <v>8918</v>
      </c>
      <c r="F74" s="23">
        <v>4602</v>
      </c>
      <c r="G74" s="13" t="s">
        <v>17</v>
      </c>
      <c r="H74" s="10"/>
      <c r="I74" s="10"/>
      <c r="J74" s="10"/>
      <c r="K74" s="10"/>
      <c r="L74" s="12">
        <f t="shared" si="11"/>
        <v>0</v>
      </c>
      <c r="M74" s="12">
        <f t="shared" si="11"/>
        <v>0</v>
      </c>
      <c r="N74" s="12">
        <f t="shared" si="9"/>
        <v>0</v>
      </c>
    </row>
    <row r="75" spans="2:14" ht="25.5" x14ac:dyDescent="0.25">
      <c r="B75" s="7"/>
      <c r="C75" s="7" t="s">
        <v>52</v>
      </c>
      <c r="D75" s="23">
        <v>2730</v>
      </c>
      <c r="E75" s="23">
        <v>11180</v>
      </c>
      <c r="F75" s="23">
        <v>0</v>
      </c>
      <c r="G75" s="13" t="s">
        <v>17</v>
      </c>
      <c r="H75" s="10"/>
      <c r="I75" s="10"/>
      <c r="J75" s="10"/>
      <c r="K75" s="10"/>
      <c r="L75" s="12">
        <f t="shared" si="11"/>
        <v>0</v>
      </c>
      <c r="M75" s="12">
        <f t="shared" si="11"/>
        <v>0</v>
      </c>
      <c r="N75" s="12">
        <f t="shared" si="9"/>
        <v>0</v>
      </c>
    </row>
    <row r="76" spans="2:14" ht="25.5" x14ac:dyDescent="0.25">
      <c r="B76" s="7"/>
      <c r="C76" s="7" t="s">
        <v>19</v>
      </c>
      <c r="D76" s="23">
        <v>2991</v>
      </c>
      <c r="E76" s="23">
        <v>2991</v>
      </c>
      <c r="F76" s="23">
        <v>2991</v>
      </c>
      <c r="G76" s="3" t="s">
        <v>20</v>
      </c>
      <c r="H76" s="10"/>
      <c r="I76" s="10"/>
      <c r="J76" s="10"/>
      <c r="K76" s="10"/>
      <c r="L76" s="12">
        <f>ROUND(H76*D76+(H76*D76)*$K76,2)*12</f>
        <v>0</v>
      </c>
      <c r="M76" s="12">
        <f t="shared" ref="M76:N76" si="12">ROUND(I76*E76+(I76*E76)*$K76,2)*12</f>
        <v>0</v>
      </c>
      <c r="N76" s="12">
        <f t="shared" si="12"/>
        <v>0</v>
      </c>
    </row>
    <row r="77" spans="2:14" ht="38.25" x14ac:dyDescent="0.25">
      <c r="B77" s="7"/>
      <c r="C77" s="7" t="s">
        <v>21</v>
      </c>
      <c r="D77" s="23">
        <v>0</v>
      </c>
      <c r="E77" s="23">
        <v>0</v>
      </c>
      <c r="F77" s="23">
        <v>1001</v>
      </c>
      <c r="G77" s="13" t="s">
        <v>17</v>
      </c>
      <c r="H77" s="10"/>
      <c r="I77" s="10"/>
      <c r="J77" s="10"/>
      <c r="K77" s="10"/>
      <c r="L77" s="12">
        <f t="shared" ref="L77:N78" si="13">ROUND(H77*D77+(H77*D77)*$K77,2)</f>
        <v>0</v>
      </c>
      <c r="M77" s="12">
        <f t="shared" si="13"/>
        <v>0</v>
      </c>
      <c r="N77" s="12">
        <f t="shared" si="13"/>
        <v>0</v>
      </c>
    </row>
    <row r="78" spans="2:14" ht="38.25" x14ac:dyDescent="0.25">
      <c r="B78" s="7"/>
      <c r="C78" s="7" t="s">
        <v>22</v>
      </c>
      <c r="D78" s="23">
        <v>0</v>
      </c>
      <c r="E78" s="23">
        <v>0</v>
      </c>
      <c r="F78" s="23">
        <v>38</v>
      </c>
      <c r="G78" s="13" t="s">
        <v>17</v>
      </c>
      <c r="H78" s="10"/>
      <c r="I78" s="10"/>
      <c r="J78" s="10"/>
      <c r="K78" s="10"/>
      <c r="L78" s="12">
        <f t="shared" si="13"/>
        <v>0</v>
      </c>
      <c r="M78" s="12">
        <f t="shared" si="13"/>
        <v>0</v>
      </c>
      <c r="N78" s="12">
        <f t="shared" si="13"/>
        <v>0</v>
      </c>
    </row>
    <row r="79" spans="2:14" x14ac:dyDescent="0.25">
      <c r="C79" s="14" t="s">
        <v>23</v>
      </c>
      <c r="G79" s="15"/>
      <c r="H79" s="15"/>
      <c r="I79" s="15"/>
      <c r="J79" s="15"/>
      <c r="L79" s="16">
        <f>SUM(L63:L78)</f>
        <v>0</v>
      </c>
      <c r="M79" s="16">
        <f t="shared" ref="M79:N79" si="14">SUM(M63:M78)</f>
        <v>0</v>
      </c>
      <c r="N79" s="16">
        <f t="shared" si="14"/>
        <v>0</v>
      </c>
    </row>
    <row r="80" spans="2:14" x14ac:dyDescent="0.25">
      <c r="C80" s="14" t="s">
        <v>24</v>
      </c>
      <c r="G80" s="27"/>
      <c r="H80" s="27"/>
      <c r="I80" s="27"/>
      <c r="J80" s="15"/>
      <c r="L80" s="28">
        <f>SUM(L79:N79)</f>
        <v>0</v>
      </c>
      <c r="M80" s="28"/>
      <c r="N80" s="28"/>
    </row>
    <row r="83" spans="2:14" x14ac:dyDescent="0.25">
      <c r="B83" s="1" t="s">
        <v>28</v>
      </c>
    </row>
    <row r="84" spans="2:14" x14ac:dyDescent="0.25">
      <c r="B84" s="2" t="s">
        <v>0</v>
      </c>
    </row>
    <row r="85" spans="2:14" s="21" customFormat="1" x14ac:dyDescent="0.25">
      <c r="B85" s="20" t="s">
        <v>51</v>
      </c>
    </row>
    <row r="86" spans="2:14" x14ac:dyDescent="0.25">
      <c r="B86" s="2" t="s">
        <v>1</v>
      </c>
    </row>
    <row r="87" spans="2:14" x14ac:dyDescent="0.25">
      <c r="B87" s="2" t="s">
        <v>2</v>
      </c>
    </row>
    <row r="88" spans="2:14" x14ac:dyDescent="0.25">
      <c r="B88" s="2"/>
    </row>
    <row r="89" spans="2:14" ht="51" x14ac:dyDescent="0.25">
      <c r="B89" s="3" t="s">
        <v>3</v>
      </c>
      <c r="C89" s="3" t="s">
        <v>4</v>
      </c>
      <c r="D89" s="4" t="s">
        <v>5</v>
      </c>
      <c r="E89" s="4" t="s">
        <v>6</v>
      </c>
      <c r="F89" s="4" t="s">
        <v>7</v>
      </c>
      <c r="G89" s="5" t="s">
        <v>8</v>
      </c>
      <c r="H89" s="4" t="s">
        <v>9</v>
      </c>
      <c r="I89" s="4" t="s">
        <v>10</v>
      </c>
      <c r="J89" s="4" t="s">
        <v>11</v>
      </c>
      <c r="K89" s="4" t="s">
        <v>12</v>
      </c>
      <c r="L89" s="4" t="s">
        <v>13</v>
      </c>
      <c r="M89" s="4" t="s">
        <v>14</v>
      </c>
      <c r="N89" s="4" t="s">
        <v>15</v>
      </c>
    </row>
    <row r="90" spans="2:14" x14ac:dyDescent="0.25">
      <c r="B90" s="7" t="s">
        <v>29</v>
      </c>
      <c r="C90" s="7" t="s">
        <v>30</v>
      </c>
      <c r="D90" s="8">
        <v>130</v>
      </c>
      <c r="E90" s="8">
        <v>535.6</v>
      </c>
      <c r="F90" s="8">
        <v>275.86</v>
      </c>
      <c r="G90" s="9" t="s">
        <v>16</v>
      </c>
      <c r="H90" s="10"/>
      <c r="I90" s="10"/>
      <c r="J90" s="10"/>
      <c r="K90" s="11"/>
      <c r="L90" s="12">
        <f>ROUND(H90*D90+(H90*D90)*$K90,2)</f>
        <v>0</v>
      </c>
      <c r="M90" s="12">
        <f t="shared" ref="M90:N102" si="15">ROUND(I90*E90+(I90*E90)*$K90,2)</f>
        <v>0</v>
      </c>
      <c r="N90" s="12">
        <f t="shared" si="15"/>
        <v>0</v>
      </c>
    </row>
    <row r="91" spans="2:14" x14ac:dyDescent="0.25">
      <c r="B91" s="7" t="s">
        <v>31</v>
      </c>
      <c r="C91" s="7" t="s">
        <v>32</v>
      </c>
      <c r="D91" s="8">
        <v>54.6</v>
      </c>
      <c r="E91" s="8">
        <v>224.9</v>
      </c>
      <c r="F91" s="8">
        <v>115.83</v>
      </c>
      <c r="G91" s="9" t="s">
        <v>16</v>
      </c>
      <c r="H91" s="10"/>
      <c r="I91" s="10"/>
      <c r="J91" s="10"/>
      <c r="K91" s="10"/>
      <c r="L91" s="12">
        <f t="shared" ref="L91:L96" si="16">ROUND(H91*D91+(H91*D91)*$K91,2)</f>
        <v>0</v>
      </c>
      <c r="M91" s="12">
        <f t="shared" si="15"/>
        <v>0</v>
      </c>
      <c r="N91" s="12">
        <f t="shared" si="15"/>
        <v>0</v>
      </c>
    </row>
    <row r="92" spans="2:14" ht="25.5" x14ac:dyDescent="0.25">
      <c r="B92" s="7" t="s">
        <v>33</v>
      </c>
      <c r="C92" s="7" t="s">
        <v>34</v>
      </c>
      <c r="D92" s="8">
        <v>58.5</v>
      </c>
      <c r="E92" s="8">
        <v>241.02</v>
      </c>
      <c r="F92" s="8">
        <v>124.15</v>
      </c>
      <c r="G92" s="9" t="s">
        <v>16</v>
      </c>
      <c r="H92" s="10"/>
      <c r="I92" s="10"/>
      <c r="J92" s="10"/>
      <c r="K92" s="10"/>
      <c r="L92" s="12">
        <f t="shared" si="16"/>
        <v>0</v>
      </c>
      <c r="M92" s="12">
        <f t="shared" si="15"/>
        <v>0</v>
      </c>
      <c r="N92" s="12">
        <f t="shared" si="15"/>
        <v>0</v>
      </c>
    </row>
    <row r="93" spans="2:14" x14ac:dyDescent="0.25">
      <c r="B93" s="7" t="s">
        <v>35</v>
      </c>
      <c r="C93" s="7" t="s">
        <v>36</v>
      </c>
      <c r="D93" s="8">
        <v>6.5</v>
      </c>
      <c r="E93" s="8">
        <v>26.78</v>
      </c>
      <c r="F93" s="8">
        <v>13.78</v>
      </c>
      <c r="G93" s="9" t="s">
        <v>16</v>
      </c>
      <c r="H93" s="10"/>
      <c r="I93" s="10"/>
      <c r="J93" s="10"/>
      <c r="K93" s="10"/>
      <c r="L93" s="12">
        <f t="shared" si="16"/>
        <v>0</v>
      </c>
      <c r="M93" s="12">
        <f t="shared" si="15"/>
        <v>0</v>
      </c>
      <c r="N93" s="12">
        <f t="shared" si="15"/>
        <v>0</v>
      </c>
    </row>
    <row r="94" spans="2:14" x14ac:dyDescent="0.25">
      <c r="B94" s="7" t="s">
        <v>37</v>
      </c>
      <c r="C94" s="7" t="s">
        <v>38</v>
      </c>
      <c r="D94" s="8">
        <v>16.38</v>
      </c>
      <c r="E94" s="8">
        <v>67.08</v>
      </c>
      <c r="F94" s="8">
        <v>34.58</v>
      </c>
      <c r="G94" s="9" t="s">
        <v>16</v>
      </c>
      <c r="H94" s="10"/>
      <c r="I94" s="10"/>
      <c r="J94" s="10"/>
      <c r="K94" s="10"/>
      <c r="L94" s="12">
        <f t="shared" si="16"/>
        <v>0</v>
      </c>
      <c r="M94" s="12">
        <f t="shared" si="15"/>
        <v>0</v>
      </c>
      <c r="N94" s="12">
        <f t="shared" si="15"/>
        <v>0</v>
      </c>
    </row>
    <row r="95" spans="2:14" x14ac:dyDescent="0.25">
      <c r="B95" s="7" t="s">
        <v>39</v>
      </c>
      <c r="C95" s="7" t="s">
        <v>40</v>
      </c>
      <c r="D95" s="24">
        <f>SUM('[1]wykaz cen odbieranie odpadów'!D125:D130)</f>
        <v>1.6978</v>
      </c>
      <c r="E95" s="24">
        <f>SUM('[1]wykaz cen odbieranie odpadów'!E125:E130)</f>
        <v>7.0882000000000005</v>
      </c>
      <c r="F95" s="24">
        <f>SUM('[1]wykaz cen odbieranie odpadów'!F125:F130)</f>
        <v>0</v>
      </c>
      <c r="G95" s="9" t="s">
        <v>16</v>
      </c>
      <c r="H95" s="10"/>
      <c r="I95" s="10"/>
      <c r="J95" s="10"/>
      <c r="K95" s="10"/>
      <c r="L95" s="12">
        <f t="shared" si="16"/>
        <v>0</v>
      </c>
      <c r="M95" s="12">
        <f t="shared" si="15"/>
        <v>0</v>
      </c>
      <c r="N95" s="12">
        <f t="shared" si="15"/>
        <v>0</v>
      </c>
    </row>
    <row r="96" spans="2:14" ht="25.5" x14ac:dyDescent="0.25">
      <c r="B96" s="7" t="s">
        <v>41</v>
      </c>
      <c r="C96" s="7" t="s">
        <v>42</v>
      </c>
      <c r="D96" s="25"/>
      <c r="E96" s="25"/>
      <c r="F96" s="25"/>
      <c r="G96" s="9" t="s">
        <v>16</v>
      </c>
      <c r="H96" s="10"/>
      <c r="I96" s="10"/>
      <c r="J96" s="10"/>
      <c r="K96" s="10"/>
      <c r="L96" s="12">
        <f t="shared" si="16"/>
        <v>0</v>
      </c>
      <c r="M96" s="12">
        <f t="shared" si="15"/>
        <v>0</v>
      </c>
      <c r="N96" s="12">
        <f t="shared" si="15"/>
        <v>0</v>
      </c>
    </row>
    <row r="97" spans="2:14" x14ac:dyDescent="0.25">
      <c r="B97" s="7" t="s">
        <v>43</v>
      </c>
      <c r="C97" s="7" t="s">
        <v>44</v>
      </c>
      <c r="D97" s="25"/>
      <c r="E97" s="25"/>
      <c r="F97" s="25"/>
      <c r="G97" s="9" t="s">
        <v>16</v>
      </c>
      <c r="H97" s="10"/>
      <c r="I97" s="10"/>
      <c r="J97" s="10"/>
      <c r="K97" s="10"/>
      <c r="L97" s="12">
        <f>ROUND(H97*D97+(H97*D97)*$K97,2)</f>
        <v>0</v>
      </c>
      <c r="M97" s="12">
        <f t="shared" si="15"/>
        <v>0</v>
      </c>
      <c r="N97" s="12">
        <f t="shared" si="15"/>
        <v>0</v>
      </c>
    </row>
    <row r="98" spans="2:14" x14ac:dyDescent="0.25">
      <c r="B98" s="7" t="s">
        <v>45</v>
      </c>
      <c r="C98" s="7" t="s">
        <v>46</v>
      </c>
      <c r="D98" s="25"/>
      <c r="E98" s="25"/>
      <c r="F98" s="25"/>
      <c r="G98" s="9" t="s">
        <v>16</v>
      </c>
      <c r="H98" s="10"/>
      <c r="I98" s="10"/>
      <c r="J98" s="10"/>
      <c r="K98" s="10"/>
      <c r="L98" s="12">
        <f t="shared" ref="L98:M102" si="17">ROUND(H98*D98+(H98*D98)*$K98,2)</f>
        <v>0</v>
      </c>
      <c r="M98" s="12">
        <f t="shared" si="15"/>
        <v>0</v>
      </c>
      <c r="N98" s="12">
        <f t="shared" si="15"/>
        <v>0</v>
      </c>
    </row>
    <row r="99" spans="2:14" x14ac:dyDescent="0.25">
      <c r="B99" s="7" t="s">
        <v>47</v>
      </c>
      <c r="C99" s="7" t="s">
        <v>48</v>
      </c>
      <c r="D99" s="25"/>
      <c r="E99" s="25"/>
      <c r="F99" s="25"/>
      <c r="G99" s="9" t="s">
        <v>16</v>
      </c>
      <c r="H99" s="10"/>
      <c r="I99" s="10"/>
      <c r="J99" s="10"/>
      <c r="K99" s="10"/>
      <c r="L99" s="12">
        <f t="shared" si="17"/>
        <v>0</v>
      </c>
      <c r="M99" s="12">
        <f t="shared" si="15"/>
        <v>0</v>
      </c>
      <c r="N99" s="12">
        <f t="shared" si="15"/>
        <v>0</v>
      </c>
    </row>
    <row r="100" spans="2:14" x14ac:dyDescent="0.25">
      <c r="B100" s="7" t="s">
        <v>49</v>
      </c>
      <c r="C100" s="7" t="s">
        <v>50</v>
      </c>
      <c r="D100" s="26"/>
      <c r="E100" s="26"/>
      <c r="F100" s="26"/>
      <c r="G100" s="9" t="s">
        <v>16</v>
      </c>
      <c r="H100" s="10"/>
      <c r="I100" s="10"/>
      <c r="J100" s="10"/>
      <c r="K100" s="10"/>
      <c r="L100" s="12">
        <f t="shared" si="17"/>
        <v>0</v>
      </c>
      <c r="M100" s="12">
        <f>ROUND(I100*E100+(I100*E100)*$K100,2)</f>
        <v>0</v>
      </c>
      <c r="N100" s="12">
        <f t="shared" si="15"/>
        <v>0</v>
      </c>
    </row>
    <row r="101" spans="2:14" ht="25.5" x14ac:dyDescent="0.25">
      <c r="B101" s="7"/>
      <c r="C101" s="7" t="s">
        <v>18</v>
      </c>
      <c r="D101" s="23">
        <v>2158</v>
      </c>
      <c r="E101" s="23">
        <v>8918</v>
      </c>
      <c r="F101" s="23">
        <v>4602</v>
      </c>
      <c r="G101" s="13" t="s">
        <v>17</v>
      </c>
      <c r="H101" s="10"/>
      <c r="I101" s="10"/>
      <c r="J101" s="10"/>
      <c r="K101" s="10"/>
      <c r="L101" s="12">
        <f t="shared" si="17"/>
        <v>0</v>
      </c>
      <c r="M101" s="12">
        <f t="shared" si="17"/>
        <v>0</v>
      </c>
      <c r="N101" s="12">
        <f t="shared" si="15"/>
        <v>0</v>
      </c>
    </row>
    <row r="102" spans="2:14" ht="25.5" x14ac:dyDescent="0.25">
      <c r="B102" s="7"/>
      <c r="C102" s="7" t="s">
        <v>52</v>
      </c>
      <c r="D102" s="23">
        <v>2730</v>
      </c>
      <c r="E102" s="23">
        <v>11180</v>
      </c>
      <c r="F102" s="23">
        <v>0</v>
      </c>
      <c r="G102" s="13" t="s">
        <v>17</v>
      </c>
      <c r="H102" s="10"/>
      <c r="I102" s="10"/>
      <c r="J102" s="10"/>
      <c r="K102" s="10"/>
      <c r="L102" s="12">
        <f t="shared" si="17"/>
        <v>0</v>
      </c>
      <c r="M102" s="12">
        <f t="shared" si="17"/>
        <v>0</v>
      </c>
      <c r="N102" s="12">
        <f t="shared" si="15"/>
        <v>0</v>
      </c>
    </row>
    <row r="103" spans="2:14" ht="25.5" x14ac:dyDescent="0.25">
      <c r="B103" s="7"/>
      <c r="C103" s="7" t="s">
        <v>19</v>
      </c>
      <c r="D103" s="23">
        <v>2991.3</v>
      </c>
      <c r="E103" s="23">
        <v>2991.3</v>
      </c>
      <c r="F103" s="23">
        <v>2991.3</v>
      </c>
      <c r="G103" s="3" t="s">
        <v>20</v>
      </c>
      <c r="H103" s="10"/>
      <c r="I103" s="10"/>
      <c r="J103" s="10"/>
      <c r="K103" s="10"/>
      <c r="L103" s="12">
        <f>ROUND(H103*D103+(H103*D103)*$K103,2)*12</f>
        <v>0</v>
      </c>
      <c r="M103" s="12">
        <f t="shared" ref="M103:N103" si="18">ROUND(I103*E103+(I103*E103)*$K103,2)*12</f>
        <v>0</v>
      </c>
      <c r="N103" s="12">
        <f t="shared" si="18"/>
        <v>0</v>
      </c>
    </row>
    <row r="104" spans="2:14" ht="38.25" x14ac:dyDescent="0.25">
      <c r="B104" s="7"/>
      <c r="C104" s="7" t="s">
        <v>21</v>
      </c>
      <c r="D104" s="23">
        <v>0</v>
      </c>
      <c r="E104" s="23">
        <v>0</v>
      </c>
      <c r="F104" s="23">
        <v>1001</v>
      </c>
      <c r="G104" s="13" t="s">
        <v>17</v>
      </c>
      <c r="H104" s="10"/>
      <c r="I104" s="10"/>
      <c r="J104" s="10"/>
      <c r="K104" s="10"/>
      <c r="L104" s="12">
        <f t="shared" ref="L104:N105" si="19">ROUND(H104*D104+(H104*D104)*$K104,2)</f>
        <v>0</v>
      </c>
      <c r="M104" s="12">
        <f t="shared" si="19"/>
        <v>0</v>
      </c>
      <c r="N104" s="12">
        <f t="shared" si="19"/>
        <v>0</v>
      </c>
    </row>
    <row r="105" spans="2:14" ht="38.25" x14ac:dyDescent="0.25">
      <c r="B105" s="7"/>
      <c r="C105" s="7" t="s">
        <v>22</v>
      </c>
      <c r="D105" s="23">
        <v>0</v>
      </c>
      <c r="E105" s="23">
        <v>0</v>
      </c>
      <c r="F105" s="23">
        <v>37.700000000000003</v>
      </c>
      <c r="G105" s="13" t="s">
        <v>17</v>
      </c>
      <c r="H105" s="10"/>
      <c r="I105" s="10"/>
      <c r="J105" s="10"/>
      <c r="K105" s="10"/>
      <c r="L105" s="12">
        <f t="shared" si="19"/>
        <v>0</v>
      </c>
      <c r="M105" s="12">
        <f t="shared" si="19"/>
        <v>0</v>
      </c>
      <c r="N105" s="12">
        <f t="shared" si="19"/>
        <v>0</v>
      </c>
    </row>
    <row r="106" spans="2:14" x14ac:dyDescent="0.25">
      <c r="C106" s="19" t="s">
        <v>23</v>
      </c>
      <c r="G106" s="15"/>
      <c r="H106" s="15"/>
      <c r="I106" s="15"/>
      <c r="J106" s="15"/>
      <c r="L106" s="16">
        <f>SUM(L90:L105)</f>
        <v>0</v>
      </c>
      <c r="M106" s="16">
        <f t="shared" ref="M106:N106" si="20">SUM(M90:M105)</f>
        <v>0</v>
      </c>
      <c r="N106" s="16">
        <f t="shared" si="20"/>
        <v>0</v>
      </c>
    </row>
    <row r="107" spans="2:14" x14ac:dyDescent="0.25">
      <c r="C107" s="19" t="s">
        <v>24</v>
      </c>
      <c r="G107" s="27"/>
      <c r="H107" s="27"/>
      <c r="I107" s="27"/>
      <c r="J107" s="15"/>
      <c r="L107" s="28">
        <f>SUM(L106:N106)</f>
        <v>0</v>
      </c>
      <c r="M107" s="28"/>
      <c r="N107" s="28"/>
    </row>
  </sheetData>
  <mergeCells count="20">
    <mergeCell ref="G107:I107"/>
    <mergeCell ref="L107:N107"/>
    <mergeCell ref="G53:I53"/>
    <mergeCell ref="L53:N53"/>
    <mergeCell ref="G80:I80"/>
    <mergeCell ref="L80:N80"/>
    <mergeCell ref="G26:I26"/>
    <mergeCell ref="L26:N26"/>
    <mergeCell ref="D14:D19"/>
    <mergeCell ref="E14:E19"/>
    <mergeCell ref="F14:F19"/>
    <mergeCell ref="D95:D100"/>
    <mergeCell ref="E95:E100"/>
    <mergeCell ref="F95:F100"/>
    <mergeCell ref="D41:D46"/>
    <mergeCell ref="E41:E46"/>
    <mergeCell ref="F41:F46"/>
    <mergeCell ref="D68:D73"/>
    <mergeCell ref="E68:E73"/>
    <mergeCell ref="F68:F7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5" x14ac:dyDescent="0.25"/>
  <cols>
    <col min="2" max="2" width="45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cen odbieranie odpadów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Mariusz Karpała</cp:lastModifiedBy>
  <dcterms:created xsi:type="dcterms:W3CDTF">2020-06-03T08:10:43Z</dcterms:created>
  <dcterms:modified xsi:type="dcterms:W3CDTF">2020-06-25T09:42:47Z</dcterms:modified>
</cp:coreProperties>
</file>