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rkusz1" sheetId="1" r:id="rId1"/>
    <sheet name="wersja robocza" sheetId="2" r:id="rId2"/>
    <sheet name="Arkusz3" sheetId="3" r:id="rId3"/>
  </sheets>
  <definedNames>
    <definedName name="_xlnm._FilterDatabase" localSheetId="0" hidden="1">Arkusz1!$A$15:$H$51</definedName>
    <definedName name="_xlnm.Print_Area" localSheetId="0">Arkusz1!$A$1:$I$53</definedName>
  </definedNames>
  <calcPr calcId="145621"/>
</workbook>
</file>

<file path=xl/calcChain.xml><?xml version="1.0" encoding="utf-8"?>
<calcChain xmlns="http://schemas.openxmlformats.org/spreadsheetml/2006/main">
  <c r="G35" i="1" l="1"/>
  <c r="H35" i="1"/>
  <c r="F35" i="1"/>
  <c r="G23" i="1"/>
  <c r="H23" i="1"/>
  <c r="G24" i="1"/>
  <c r="H24" i="1"/>
  <c r="G27" i="1"/>
  <c r="H27" i="1"/>
  <c r="F27" i="1"/>
  <c r="G40" i="1"/>
  <c r="H40" i="1"/>
  <c r="F40" i="1"/>
  <c r="G41" i="1"/>
  <c r="H41" i="1"/>
  <c r="F41" i="1"/>
  <c r="H43" i="1"/>
  <c r="H42" i="1"/>
  <c r="G37" i="1"/>
  <c r="G50" i="1" l="1"/>
  <c r="G47" i="1"/>
  <c r="G46" i="1" s="1"/>
  <c r="G44" i="1"/>
  <c r="G34" i="1"/>
  <c r="G33" i="1" s="1"/>
  <c r="G30" i="1"/>
  <c r="G29" i="1" s="1"/>
  <c r="G31" i="1"/>
  <c r="H31" i="1"/>
  <c r="H30" i="1" s="1"/>
  <c r="H29" i="1" s="1"/>
  <c r="G22" i="1"/>
  <c r="G18" i="1"/>
  <c r="G17" i="1" s="1"/>
  <c r="G19" i="1"/>
  <c r="H148" i="2"/>
  <c r="H143" i="2" s="1"/>
  <c r="F143" i="2"/>
  <c r="H141" i="2"/>
  <c r="F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 s="1"/>
  <c r="F128" i="2"/>
  <c r="F127" i="2"/>
  <c r="H124" i="2"/>
  <c r="H123" i="2" s="1"/>
  <c r="H122" i="2" s="1"/>
  <c r="F123" i="2"/>
  <c r="F122" i="2" s="1"/>
  <c r="F121" i="2" s="1"/>
  <c r="H120" i="2"/>
  <c r="H119" i="2" s="1"/>
  <c r="F119" i="2"/>
  <c r="H118" i="2"/>
  <c r="H117" i="2"/>
  <c r="H116" i="2"/>
  <c r="H115" i="2"/>
  <c r="H114" i="2"/>
  <c r="H113" i="2"/>
  <c r="H112" i="2"/>
  <c r="H111" i="2"/>
  <c r="H110" i="2"/>
  <c r="H109" i="2"/>
  <c r="F109" i="2"/>
  <c r="F108" i="2" s="1"/>
  <c r="H106" i="2"/>
  <c r="H105" i="2" s="1"/>
  <c r="F106" i="2"/>
  <c r="F105" i="2" s="1"/>
  <c r="H101" i="2"/>
  <c r="F101" i="2"/>
  <c r="H98" i="2"/>
  <c r="F98" i="2"/>
  <c r="H91" i="2"/>
  <c r="H84" i="2"/>
  <c r="F84" i="2"/>
  <c r="H75" i="2"/>
  <c r="H74" i="2" s="1"/>
  <c r="H73" i="2" s="1"/>
  <c r="F75" i="2"/>
  <c r="F74" i="2"/>
  <c r="F73" i="2" s="1"/>
  <c r="H68" i="2"/>
  <c r="F68" i="2"/>
  <c r="F67" i="2" s="1"/>
  <c r="F66" i="2" s="1"/>
  <c r="H67" i="2"/>
  <c r="H66" i="2" s="1"/>
  <c r="H65" i="2"/>
  <c r="H62" i="2"/>
  <c r="F62" i="2"/>
  <c r="H61" i="2"/>
  <c r="H60" i="2"/>
  <c r="H59" i="2"/>
  <c r="H58" i="2"/>
  <c r="H57" i="2"/>
  <c r="H56" i="2" s="1"/>
  <c r="F57" i="2"/>
  <c r="F56" i="2" s="1"/>
  <c r="H54" i="2"/>
  <c r="H53" i="2" s="1"/>
  <c r="F54" i="2"/>
  <c r="F53" i="2" s="1"/>
  <c r="F52" i="2" s="1"/>
  <c r="H45" i="2"/>
  <c r="F45" i="2"/>
  <c r="H35" i="2"/>
  <c r="F35" i="2"/>
  <c r="H34" i="2"/>
  <c r="H33" i="2"/>
  <c r="H19" i="2"/>
  <c r="H18" i="2" s="1"/>
  <c r="H17" i="2" s="1"/>
  <c r="F19" i="2"/>
  <c r="F18" i="2" s="1"/>
  <c r="F17" i="2" s="1"/>
  <c r="H48" i="1"/>
  <c r="H47" i="1" s="1"/>
  <c r="H49" i="1"/>
  <c r="H25" i="1"/>
  <c r="H26" i="1"/>
  <c r="H21" i="1"/>
  <c r="H19" i="1" s="1"/>
  <c r="H18" i="1" s="1"/>
  <c r="H17" i="1" s="1"/>
  <c r="H20" i="1"/>
  <c r="H28" i="1"/>
  <c r="H45" i="1"/>
  <c r="H44" i="1" s="1"/>
  <c r="H51" i="1"/>
  <c r="H50" i="1" s="1"/>
  <c r="H38" i="1"/>
  <c r="H36" i="1"/>
  <c r="H32" i="1"/>
  <c r="H46" i="1" l="1"/>
  <c r="G39" i="1"/>
  <c r="H108" i="2"/>
  <c r="H104" i="2" s="1"/>
  <c r="H153" i="2" s="1"/>
  <c r="H127" i="2"/>
  <c r="H121" i="2" s="1"/>
  <c r="F104" i="2"/>
  <c r="H52" i="2"/>
  <c r="F50" i="1"/>
  <c r="F47" i="1"/>
  <c r="F46" i="1" s="1"/>
  <c r="F44" i="1"/>
  <c r="F37" i="1"/>
  <c r="F34" i="1"/>
  <c r="F33" i="1" s="1"/>
  <c r="F31" i="1"/>
  <c r="F30" i="1" s="1"/>
  <c r="F29" i="1" s="1"/>
  <c r="F24" i="1"/>
  <c r="F23" i="1" s="1"/>
  <c r="F22" i="1" s="1"/>
  <c r="F19" i="1"/>
  <c r="F18" i="1" s="1"/>
  <c r="F17" i="1" s="1"/>
  <c r="H39" i="1" l="1"/>
  <c r="H22" i="1"/>
  <c r="H37" i="1"/>
  <c r="H34" i="1" l="1"/>
  <c r="H33" i="1" s="1"/>
  <c r="F39" i="1"/>
</calcChain>
</file>

<file path=xl/sharedStrings.xml><?xml version="1.0" encoding="utf-8"?>
<sst xmlns="http://schemas.openxmlformats.org/spreadsheetml/2006/main" count="305" uniqueCount="134">
  <si>
    <t>Dział</t>
  </si>
  <si>
    <t>Rozdział</t>
  </si>
  <si>
    <t>§</t>
  </si>
  <si>
    <t>Sołectwo</t>
  </si>
  <si>
    <t>Nazwa zadania/przedsięwzięcia</t>
  </si>
  <si>
    <t>Transport i łączność</t>
  </si>
  <si>
    <t>Drogi publiczne gminne</t>
  </si>
  <si>
    <t>Zakup materiałów i wyposażenia</t>
  </si>
  <si>
    <t>Jasienica</t>
  </si>
  <si>
    <t>Zakup koszy na śmieci</t>
  </si>
  <si>
    <t>Zakup usług remontowych</t>
  </si>
  <si>
    <t>Antoniewo</t>
  </si>
  <si>
    <t>Dybki</t>
  </si>
  <si>
    <t>Fidury</t>
  </si>
  <si>
    <t>Jelenie</t>
  </si>
  <si>
    <t>Komorowo</t>
  </si>
  <si>
    <t>Lipniki</t>
  </si>
  <si>
    <t>Nagoszewo</t>
  </si>
  <si>
    <t>Stara Osuchowa</t>
  </si>
  <si>
    <t>Pałapus</t>
  </si>
  <si>
    <t>Podborze</t>
  </si>
  <si>
    <t>Popielarnia</t>
  </si>
  <si>
    <t>Przyjmy k. Jelonek</t>
  </si>
  <si>
    <t>Sielc</t>
  </si>
  <si>
    <t>Smolechy</t>
  </si>
  <si>
    <t>Ugniewo</t>
  </si>
  <si>
    <t>Zakrzewek</t>
  </si>
  <si>
    <t>Nowa Osuchowa</t>
  </si>
  <si>
    <t>Zakup usług pozostałych</t>
  </si>
  <si>
    <t>Budy - Grudzie</t>
  </si>
  <si>
    <t>Nagoszewka</t>
  </si>
  <si>
    <t>Wydatki inwestycyjne jednostek budżetowych</t>
  </si>
  <si>
    <t>Stare Lubiejewo</t>
  </si>
  <si>
    <t>Rogóźnia</t>
  </si>
  <si>
    <t>Gospodarka mieszkaniowa</t>
  </si>
  <si>
    <t>Pozostała działalność</t>
  </si>
  <si>
    <t>Guty Bujno</t>
  </si>
  <si>
    <t>Ochotnicze Straże Pożarne</t>
  </si>
  <si>
    <t>Jelonki</t>
  </si>
  <si>
    <t>Oświata i wychowanie</t>
  </si>
  <si>
    <t>Szkoły Podstawowe</t>
  </si>
  <si>
    <t>Kalinowo</t>
  </si>
  <si>
    <t>Stok</t>
  </si>
  <si>
    <t>Pólki</t>
  </si>
  <si>
    <t>Zalesie</t>
  </si>
  <si>
    <t>Gospodarka Komunalna i ochrona środowiska</t>
  </si>
  <si>
    <t>Oświetlenie ulic placów i dróg</t>
  </si>
  <si>
    <t>Pozostałe zadania w zakresie kultury</t>
  </si>
  <si>
    <t>Nowe Lubiejewo</t>
  </si>
  <si>
    <t xml:space="preserve">Nowa Grabownica </t>
  </si>
  <si>
    <t>Kuskowizna</t>
  </si>
  <si>
    <t>Przyjmy k. Poręby</t>
  </si>
  <si>
    <t>Wyposażenie świetlicy</t>
  </si>
  <si>
    <t>Wiśniewo</t>
  </si>
  <si>
    <t>Biel</t>
  </si>
  <si>
    <t>Prosienica</t>
  </si>
  <si>
    <t>OGÓŁEM</t>
  </si>
  <si>
    <t>Gospodarka odpadami</t>
  </si>
  <si>
    <t>Remonty dróg</t>
  </si>
  <si>
    <t>Tablica informacyjna</t>
  </si>
  <si>
    <t>Gospodarka gruntami i nieruchomościami</t>
  </si>
  <si>
    <t>Instalacja lamp oświetleniowych</t>
  </si>
  <si>
    <t>Instalacja lampy oświetleniowej</t>
  </si>
  <si>
    <t>Siłownia zewnętrzna dla PSP w Jasienicy</t>
  </si>
  <si>
    <t xml:space="preserve">Ogrodzenie świetlicy </t>
  </si>
  <si>
    <t>Bezpieczeństwo publiczne i ochrona przeciwpożarowa</t>
  </si>
  <si>
    <t>Kultura i ochrona dziedzictwa narodowego</t>
  </si>
  <si>
    <t>Koziki</t>
  </si>
  <si>
    <t>Ułożenie kostki przy przystanku autobusowym</t>
  </si>
  <si>
    <t>Remont szkoły w Dybkach</t>
  </si>
  <si>
    <t>Stara Grabownica</t>
  </si>
  <si>
    <t>Plac zabaw przy PSP w Kalinowie</t>
  </si>
  <si>
    <t>Zakup umundurowania dla OSP Jasienica</t>
  </si>
  <si>
    <t>Zakup mikrofonów dla ZSP w Jelonkach</t>
  </si>
  <si>
    <t>Siłownia zewnetrzna dla ZPS w Jelonkach</t>
  </si>
  <si>
    <t>Monitoring zewnętrzny dla PSP w Kalinowie</t>
  </si>
  <si>
    <t>Kalinowo Parcele</t>
  </si>
  <si>
    <t>Instalacja lamp oświetleniowych na przystanku</t>
  </si>
  <si>
    <t>Instalacja lamp oświetleniowych przy budynku OSP</t>
  </si>
  <si>
    <t>Zagospodarowanie terenu wokół świetlicy</t>
  </si>
  <si>
    <t>Wiata przystankowa</t>
  </si>
  <si>
    <t>Plac zabaw</t>
  </si>
  <si>
    <t>Zakup materiałów i wyposażenia dla PSP w Starym Lubiejewie</t>
  </si>
  <si>
    <t>Zakup i montaż lustra na ul. Ostrowskiej</t>
  </si>
  <si>
    <t>Oznakowanie ulic</t>
  </si>
  <si>
    <t>Siłownia zewnętrzna dla PSP w Starym Lubiejewie</t>
  </si>
  <si>
    <t>Zakup pomocy dydaktycznych dla PSP w Starym Lubiejewie</t>
  </si>
  <si>
    <t>Odwodnienie drogi</t>
  </si>
  <si>
    <t>Nieskórz</t>
  </si>
  <si>
    <t>Siłownia zewnętrzna przy PSP Nowa Osuchowa</t>
  </si>
  <si>
    <t>Uporządkowanie terenu</t>
  </si>
  <si>
    <t>Remont świetlicy wiejskiej</t>
  </si>
  <si>
    <t>Plac zabaw z elementami siłowni zewnętrznej</t>
  </si>
  <si>
    <t>Siłownia zewnętrzna przy PSP w Jasienicy</t>
  </si>
  <si>
    <t>Sulęcin - Kolonia</t>
  </si>
  <si>
    <t>Zakup pomocy dydaktycznych dla ZSP w Komorowie</t>
  </si>
  <si>
    <t>Furtka do ogrodzenia placu zabaw</t>
  </si>
  <si>
    <t>Zakup i montaż lustra na skrzyżowaniu</t>
  </si>
  <si>
    <t>Ławki na plac zabaw</t>
  </si>
  <si>
    <t>Odnowienie wiaty przystankowej</t>
  </si>
  <si>
    <t>Plan wydatków na przedsięwzięcia realizowane w ramach Funduszu Sołeckiego w 2017 roku</t>
  </si>
  <si>
    <t xml:space="preserve">Remonty dróg </t>
  </si>
  <si>
    <t>Remont pobocza przy ul. Piaski</t>
  </si>
  <si>
    <t>Droga Antoniewo</t>
  </si>
  <si>
    <t xml:space="preserve">Zakup działki </t>
  </si>
  <si>
    <t>Tablice informacyjne</t>
  </si>
  <si>
    <t xml:space="preserve">Zakup kosiarki </t>
  </si>
  <si>
    <t>Zakup materiałów do remontu remizy OSP</t>
  </si>
  <si>
    <t>Zakup materiałów i wyposażenia dla PSP w Nagoszewce</t>
  </si>
  <si>
    <t>Zakup materiałów i wyposażenia dla PSP w Dybkach</t>
  </si>
  <si>
    <t>Zakup materiałów i wyposażenia dla ZSP w Jelonkach</t>
  </si>
  <si>
    <t>Zakup materiałów i wyposazenia dla PSP Koziki</t>
  </si>
  <si>
    <t>Domy i ośrodki kultury, świetlice i kluby</t>
  </si>
  <si>
    <t>Zakup materiałów do remontu</t>
  </si>
  <si>
    <t>Ogrodzenie świetlicy</t>
  </si>
  <si>
    <t>Rozbudowa świetlicy</t>
  </si>
  <si>
    <t>Klimatyzacja</t>
  </si>
  <si>
    <t>Utwardzenie terenu przy świetlicy wiejskiej</t>
  </si>
  <si>
    <t>Zakup środków dydaktycznych i książek</t>
  </si>
  <si>
    <t>Wydatki na zakupy inwestycyjne jednostek budżetowych</t>
  </si>
  <si>
    <t>Wiaty przystankowe</t>
  </si>
  <si>
    <t>Boisko przy ZSP w Komorowie</t>
  </si>
  <si>
    <t>Wykonanie pobocza przy drodze gminnej</t>
  </si>
  <si>
    <t>Pomoce dydaktyczne dla PSP w Dudach</t>
  </si>
  <si>
    <t>Zakup bramek dla ZSP w Jelonkach</t>
  </si>
  <si>
    <t>Zakup materiałów i wyposażenia  do  świetlicy</t>
  </si>
  <si>
    <t>Stan przed zmianą</t>
  </si>
  <si>
    <t>Stan po zmianie</t>
  </si>
  <si>
    <t>Zmiana (+) (-)</t>
  </si>
  <si>
    <t>Zamontowanie lamp przy ul. Ostrowskiej</t>
  </si>
  <si>
    <t>Oświetlenie uliczne - ul. Krótka</t>
  </si>
  <si>
    <t>Zakup altany</t>
  </si>
  <si>
    <t xml:space="preserve">Zestawienie zmian w planie wydatków na przedsięwzięcia realizowane w ramach Funduszu Sołeckiego </t>
  </si>
  <si>
    <t>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</si>
</sst>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scheme val="minor"/>
    </font>
    <font>
      <b/>
      <sz val="15"/>
      <color theme="1"/>
      <name val="Times New Roman"/>
      <family val="1"/>
      <charset val="238"/>
    </font>
    <font>
      <b/>
      <i/>
      <sz val="13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b/>
      <sz val="18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7"/>
      <color theme="1"/>
      <name val="Times New Roman"/>
      <family val="1"/>
      <charset val="238"/>
    </font>
    <font>
      <b/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0" fillId="0" borderId="0" xfId="0" applyBorder="1"/>
    <xf numFmtId="4" fontId="8" fillId="0" borderId="0" xfId="0" applyNumberFormat="1" applyFont="1" applyFill="1" applyBorder="1"/>
    <xf numFmtId="4" fontId="9" fillId="0" borderId="0" xfId="0" applyNumberFormat="1" applyFont="1" applyFill="1" applyBorder="1"/>
    <xf numFmtId="4" fontId="10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vertical="center" wrapText="1"/>
    </xf>
    <xf numFmtId="4" fontId="6" fillId="0" borderId="0" xfId="0" applyNumberFormat="1" applyFont="1" applyFill="1" applyBorder="1"/>
    <xf numFmtId="4" fontId="0" fillId="0" borderId="0" xfId="0" applyNumberFormat="1" applyBorder="1"/>
    <xf numFmtId="4" fontId="13" fillId="0" borderId="0" xfId="0" applyNumberFormat="1" applyFont="1" applyFill="1" applyBorder="1"/>
    <xf numFmtId="0" fontId="2" fillId="0" borderId="0" xfId="0" applyFont="1" applyBorder="1"/>
    <xf numFmtId="4" fontId="11" fillId="0" borderId="0" xfId="0" applyNumberFormat="1" applyFont="1" applyFill="1" applyBorder="1"/>
    <xf numFmtId="0" fontId="14" fillId="0" borderId="0" xfId="0" applyFont="1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49" fontId="0" fillId="0" borderId="0" xfId="0" applyNumberFormat="1" applyBorder="1" applyAlignment="1">
      <alignment horizontal="left" vertical="center" wrapText="1"/>
    </xf>
    <xf numFmtId="4" fontId="7" fillId="0" borderId="0" xfId="0" applyNumberFormat="1" applyFont="1" applyBorder="1"/>
    <xf numFmtId="4" fontId="17" fillId="0" borderId="0" xfId="0" applyNumberFormat="1" applyFont="1" applyFill="1" applyBorder="1"/>
    <xf numFmtId="0" fontId="1" fillId="0" borderId="1" xfId="0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/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4" fontId="10" fillId="0" borderId="1" xfId="0" applyNumberFormat="1" applyFont="1" applyFill="1" applyBorder="1"/>
    <xf numFmtId="49" fontId="2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/>
    </xf>
    <xf numFmtId="49" fontId="12" fillId="0" borderId="1" xfId="0" applyNumberFormat="1" applyFont="1" applyFill="1" applyBorder="1" applyAlignment="1">
      <alignment horizontal="left" vertical="center" wrapText="1"/>
    </xf>
    <xf numFmtId="4" fontId="13" fillId="0" borderId="1" xfId="0" applyNumberFormat="1" applyFont="1" applyFill="1" applyBorder="1"/>
    <xf numFmtId="0" fontId="11" fillId="0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/>
    <xf numFmtId="0" fontId="4" fillId="0" borderId="1" xfId="0" applyFont="1" applyFill="1" applyBorder="1" applyAlignment="1">
      <alignment horizontal="center" vertical="center"/>
    </xf>
    <xf numFmtId="4" fontId="11" fillId="0" borderId="1" xfId="0" applyNumberFormat="1" applyFont="1" applyFill="1" applyBorder="1"/>
    <xf numFmtId="0" fontId="14" fillId="0" borderId="1" xfId="0" applyFont="1" applyFill="1" applyBorder="1" applyAlignment="1">
      <alignment horizontal="left" vertical="center"/>
    </xf>
    <xf numFmtId="4" fontId="17" fillId="0" borderId="1" xfId="0" applyNumberFormat="1" applyFont="1" applyFill="1" applyBorder="1"/>
    <xf numFmtId="0" fontId="18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2" fontId="2" fillId="0" borderId="1" xfId="0" applyNumberFormat="1" applyFont="1" applyBorder="1"/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left" vertical="center" wrapText="1"/>
    </xf>
    <xf numFmtId="4" fontId="20" fillId="0" borderId="1" xfId="0" applyNumberFormat="1" applyFont="1" applyFill="1" applyBorder="1" applyAlignment="1">
      <alignment horizontal="center"/>
    </xf>
    <xf numFmtId="4" fontId="15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wrapText="1"/>
    </xf>
    <xf numFmtId="4" fontId="2" fillId="0" borderId="0" xfId="0" applyNumberFormat="1" applyFont="1" applyFill="1" applyBorder="1" applyAlignment="1">
      <alignment horizontal="right" vertical="center" wrapText="1"/>
    </xf>
    <xf numFmtId="4" fontId="18" fillId="0" borderId="0" xfId="0" applyNumberFormat="1" applyFon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top" wrapText="1"/>
    </xf>
    <xf numFmtId="0" fontId="19" fillId="0" borderId="8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771525</xdr:colOff>
      <xdr:row>0</xdr:row>
      <xdr:rowOff>9525</xdr:rowOff>
    </xdr:from>
    <xdr:to>
      <xdr:col>7</xdr:col>
      <xdr:colOff>1038225</xdr:colOff>
      <xdr:row>4</xdr:row>
      <xdr:rowOff>140962</xdr:rowOff>
    </xdr:to>
    <xdr:sp macro="" textlink="">
      <xdr:nvSpPr>
        <xdr:cNvPr id="3" name="Pole tekstowe 2"/>
        <xdr:cNvSpPr txBox="1">
          <a:spLocks noChangeArrowheads="1"/>
        </xdr:cNvSpPr>
      </xdr:nvSpPr>
      <xdr:spPr bwMode="auto">
        <a:xfrm>
          <a:off x="5943600" y="9525"/>
          <a:ext cx="2705100" cy="931537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 algn="r">
            <a:lnSpc>
              <a:spcPct val="115000"/>
            </a:lnSpc>
            <a:spcAft>
              <a:spcPts val="0"/>
            </a:spcAft>
          </a:pPr>
          <a:r>
            <a:rPr lang="pl-PL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Załącznik Nr</a:t>
          </a:r>
          <a:r>
            <a:rPr lang="pl-PL" sz="12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4</a:t>
          </a:r>
          <a:endParaRPr lang="pl-PL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r">
            <a:lnSpc>
              <a:spcPct val="115000"/>
            </a:lnSpc>
            <a:spcAft>
              <a:spcPts val="0"/>
            </a:spcAft>
          </a:pPr>
          <a:r>
            <a:rPr lang="pl-PL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do Uchwały Nr ....../....../17</a:t>
          </a:r>
          <a:br>
            <a:rPr lang="pl-PL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pl-PL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Rady Gminy Ostrów Mazowiecka </a:t>
          </a:r>
          <a:br>
            <a:rPr lang="pl-PL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pl-PL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z dnia ........</a:t>
          </a:r>
          <a:r>
            <a:rPr lang="pl-PL" sz="12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</a:t>
          </a:r>
          <a:r>
            <a:rPr lang="pl-PL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lipca 2017 roku</a:t>
          </a:r>
          <a:endParaRPr lang="pl-PL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1790700</xdr:colOff>
      <xdr:row>0</xdr:row>
      <xdr:rowOff>9525</xdr:rowOff>
    </xdr:from>
    <xdr:to>
      <xdr:col>7</xdr:col>
      <xdr:colOff>457200</xdr:colOff>
      <xdr:row>4</xdr:row>
      <xdr:rowOff>140962</xdr:rowOff>
    </xdr:to>
    <xdr:sp macro="" textlink="">
      <xdr:nvSpPr>
        <xdr:cNvPr id="2" name="Pole tekstowe 2"/>
        <xdr:cNvSpPr txBox="1">
          <a:spLocks noChangeArrowheads="1"/>
        </xdr:cNvSpPr>
      </xdr:nvSpPr>
      <xdr:spPr bwMode="auto">
        <a:xfrm>
          <a:off x="4524375" y="9525"/>
          <a:ext cx="2895600" cy="931537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>
            <a:lnSpc>
              <a:spcPct val="115000"/>
            </a:lnSpc>
            <a:spcAft>
              <a:spcPts val="0"/>
            </a:spcAft>
          </a:pPr>
          <a:r>
            <a:rPr lang="pl-PL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Załącznik Nr</a:t>
          </a:r>
          <a:r>
            <a:rPr lang="pl-PL" sz="1200" baseline="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 9</a:t>
          </a:r>
          <a:endParaRPr lang="pl-PL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l-PL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do Uchwały Nr XXI/191/16</a:t>
          </a:r>
          <a:br>
            <a:rPr lang="pl-PL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pl-PL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Rady Gminy Ostrów Mazowiecka </a:t>
          </a:r>
          <a:br>
            <a:rPr lang="pl-PL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pl-PL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z dnia 9 grudnia 2016 roku</a:t>
          </a:r>
          <a:endParaRPr lang="pl-PL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56"/>
  <sheetViews>
    <sheetView tabSelected="1" view="pageBreakPreview" zoomScale="60" zoomScaleNormal="100" workbookViewId="0">
      <selection activeCell="A40" sqref="A40:A51"/>
    </sheetView>
  </sheetViews>
  <sheetFormatPr defaultColWidth="9" defaultRowHeight="15" x14ac:dyDescent="0.25"/>
  <cols>
    <col min="1" max="1" width="5.7109375" style="13" customWidth="1"/>
    <col min="2" max="2" width="8.7109375" style="13" customWidth="1"/>
    <col min="3" max="3" width="7.28515625" style="13" customWidth="1"/>
    <col min="4" max="4" width="15.42578125" style="14" customWidth="1"/>
    <col min="5" max="5" width="35" style="15" customWidth="1"/>
    <col min="6" max="6" width="18.5703125" style="15" customWidth="1"/>
    <col min="7" max="7" width="15.42578125" style="70" customWidth="1"/>
    <col min="8" max="8" width="17" style="16" customWidth="1"/>
    <col min="9" max="9" width="1" style="2" customWidth="1"/>
    <col min="10" max="16384" width="9" style="2"/>
  </cols>
  <sheetData>
    <row r="1" spans="1:8" ht="15.75" customHeight="1" x14ac:dyDescent="0.25">
      <c r="A1" s="85"/>
      <c r="B1" s="85"/>
      <c r="C1" s="85"/>
      <c r="D1" s="85"/>
      <c r="E1" s="85"/>
      <c r="F1" s="85"/>
      <c r="G1" s="85"/>
      <c r="H1" s="85"/>
    </row>
    <row r="2" spans="1:8" ht="15.75" customHeight="1" x14ac:dyDescent="0.25">
      <c r="A2" s="85"/>
      <c r="B2" s="85"/>
      <c r="C2" s="85"/>
      <c r="D2" s="85"/>
      <c r="E2" s="85"/>
      <c r="F2" s="85"/>
      <c r="G2" s="85"/>
      <c r="H2" s="85"/>
    </row>
    <row r="3" spans="1:8" ht="15.75" customHeight="1" x14ac:dyDescent="0.25">
      <c r="A3" s="85"/>
      <c r="B3" s="85"/>
      <c r="C3" s="85"/>
      <c r="D3" s="85"/>
      <c r="E3" s="85"/>
      <c r="F3" s="85"/>
      <c r="G3" s="85"/>
      <c r="H3" s="85"/>
    </row>
    <row r="4" spans="1:8" ht="15.75" customHeight="1" x14ac:dyDescent="0.25">
      <c r="A4" s="85"/>
      <c r="B4" s="85"/>
      <c r="C4" s="85"/>
      <c r="D4" s="85"/>
      <c r="E4" s="85"/>
      <c r="F4" s="85"/>
      <c r="G4" s="85"/>
      <c r="H4" s="85"/>
    </row>
    <row r="5" spans="1:8" x14ac:dyDescent="0.25">
      <c r="A5" s="85"/>
      <c r="B5" s="85"/>
      <c r="C5" s="85"/>
      <c r="D5" s="85"/>
      <c r="E5" s="85"/>
      <c r="F5" s="85"/>
      <c r="G5" s="85"/>
      <c r="H5" s="85"/>
    </row>
    <row r="6" spans="1:8" ht="3" customHeight="1" x14ac:dyDescent="0.25">
      <c r="A6" s="85"/>
      <c r="B6" s="85"/>
      <c r="C6" s="85"/>
      <c r="D6" s="85"/>
      <c r="E6" s="85"/>
      <c r="F6" s="85"/>
      <c r="G6" s="85"/>
      <c r="H6" s="85"/>
    </row>
    <row r="7" spans="1:8" hidden="1" x14ac:dyDescent="0.25">
      <c r="A7" s="85"/>
      <c r="B7" s="85"/>
      <c r="C7" s="85"/>
      <c r="D7" s="85"/>
      <c r="E7" s="85"/>
      <c r="F7" s="85"/>
      <c r="G7" s="85"/>
      <c r="H7" s="85"/>
    </row>
    <row r="8" spans="1:8" hidden="1" x14ac:dyDescent="0.25">
      <c r="A8" s="85"/>
      <c r="B8" s="85"/>
      <c r="C8" s="85"/>
      <c r="D8" s="85"/>
      <c r="E8" s="85"/>
      <c r="F8" s="85"/>
      <c r="G8" s="85"/>
      <c r="H8" s="85"/>
    </row>
    <row r="9" spans="1:8" ht="15.75" customHeight="1" x14ac:dyDescent="0.25">
      <c r="A9" s="76" t="s">
        <v>132</v>
      </c>
      <c r="B9" s="76"/>
      <c r="C9" s="76"/>
      <c r="D9" s="76"/>
      <c r="E9" s="76"/>
      <c r="F9" s="76"/>
      <c r="G9" s="76"/>
      <c r="H9" s="76"/>
    </row>
    <row r="10" spans="1:8" ht="15.75" customHeight="1" x14ac:dyDescent="0.25">
      <c r="A10" s="76"/>
      <c r="B10" s="76"/>
      <c r="C10" s="76"/>
      <c r="D10" s="76"/>
      <c r="E10" s="76"/>
      <c r="F10" s="76"/>
      <c r="G10" s="76"/>
      <c r="H10" s="76"/>
    </row>
    <row r="11" spans="1:8" ht="12.75" customHeight="1" x14ac:dyDescent="0.25">
      <c r="A11" s="76"/>
      <c r="B11" s="76"/>
      <c r="C11" s="76"/>
      <c r="D11" s="76"/>
      <c r="E11" s="76"/>
      <c r="F11" s="76"/>
      <c r="G11" s="76"/>
      <c r="H11" s="76"/>
    </row>
    <row r="12" spans="1:8" ht="18.75" hidden="1" customHeight="1" x14ac:dyDescent="0.25">
      <c r="A12" s="76"/>
      <c r="B12" s="76"/>
      <c r="C12" s="76"/>
      <c r="D12" s="76"/>
      <c r="E12" s="76"/>
      <c r="F12" s="76"/>
      <c r="G12" s="76"/>
      <c r="H12" s="76"/>
    </row>
    <row r="13" spans="1:8" ht="6.75" customHeight="1" x14ac:dyDescent="0.25">
      <c r="A13" s="77"/>
      <c r="B13" s="77"/>
      <c r="C13" s="77"/>
      <c r="D13" s="77"/>
      <c r="E13" s="77"/>
      <c r="F13" s="77"/>
      <c r="G13" s="77"/>
      <c r="H13" s="77"/>
    </row>
    <row r="14" spans="1:8" ht="18.75" customHeight="1" x14ac:dyDescent="0.25">
      <c r="A14" s="57" t="s">
        <v>0</v>
      </c>
      <c r="B14" s="57" t="s">
        <v>1</v>
      </c>
      <c r="C14" s="57" t="s">
        <v>2</v>
      </c>
      <c r="D14" s="38" t="s">
        <v>3</v>
      </c>
      <c r="E14" s="58" t="s">
        <v>4</v>
      </c>
      <c r="F14" s="58" t="s">
        <v>126</v>
      </c>
      <c r="G14" s="60" t="s">
        <v>128</v>
      </c>
      <c r="H14" s="59" t="s">
        <v>127</v>
      </c>
    </row>
    <row r="15" spans="1:8" ht="15.75" x14ac:dyDescent="0.25">
      <c r="A15" s="35">
        <v>1</v>
      </c>
      <c r="B15" s="35">
        <v>2</v>
      </c>
      <c r="C15" s="35">
        <v>3</v>
      </c>
      <c r="D15" s="35">
        <v>4</v>
      </c>
      <c r="E15" s="95">
        <v>5</v>
      </c>
      <c r="F15" s="95" t="s">
        <v>133</v>
      </c>
      <c r="G15" s="96">
        <v>7</v>
      </c>
      <c r="H15" s="20">
        <v>8</v>
      </c>
    </row>
    <row r="16" spans="1:8" ht="15.75" x14ac:dyDescent="0.25">
      <c r="A16" s="82"/>
      <c r="B16" s="83"/>
      <c r="C16" s="83"/>
      <c r="D16" s="83"/>
      <c r="E16" s="83"/>
      <c r="F16" s="83"/>
      <c r="G16" s="83"/>
      <c r="H16" s="84"/>
    </row>
    <row r="17" spans="1:54" ht="19.5" x14ac:dyDescent="0.3">
      <c r="A17" s="21">
        <v>600</v>
      </c>
      <c r="B17" s="86"/>
      <c r="C17" s="87"/>
      <c r="D17" s="88"/>
      <c r="E17" s="23" t="s">
        <v>5</v>
      </c>
      <c r="F17" s="24">
        <f>SUM(F18)</f>
        <v>3857.49</v>
      </c>
      <c r="G17" s="24">
        <f t="shared" ref="G17:H17" si="0">SUM(G18)</f>
        <v>2918</v>
      </c>
      <c r="H17" s="24">
        <f t="shared" si="0"/>
        <v>6775.49</v>
      </c>
      <c r="I17" s="3"/>
      <c r="K17" s="8"/>
    </row>
    <row r="18" spans="1:54" ht="21" customHeight="1" x14ac:dyDescent="0.3">
      <c r="A18" s="73"/>
      <c r="B18" s="25">
        <v>60016</v>
      </c>
      <c r="C18" s="89"/>
      <c r="D18" s="90"/>
      <c r="E18" s="27" t="s">
        <v>6</v>
      </c>
      <c r="F18" s="28">
        <f>SUM(F19)</f>
        <v>3857.49</v>
      </c>
      <c r="G18" s="28">
        <f t="shared" ref="G18:H18" si="1">SUM(G19)</f>
        <v>2918</v>
      </c>
      <c r="H18" s="28">
        <f t="shared" si="1"/>
        <v>6775.49</v>
      </c>
      <c r="I18" s="4"/>
      <c r="K18" s="8"/>
    </row>
    <row r="19" spans="1:54" ht="22.5" customHeight="1" x14ac:dyDescent="0.25">
      <c r="A19" s="74"/>
      <c r="B19" s="78"/>
      <c r="C19" s="29">
        <v>4270</v>
      </c>
      <c r="D19" s="30"/>
      <c r="E19" s="31" t="s">
        <v>10</v>
      </c>
      <c r="F19" s="32">
        <f>SUM(F20:F21)</f>
        <v>3857.49</v>
      </c>
      <c r="G19" s="32">
        <f t="shared" ref="G19:H19" si="2">SUM(G20:G21)</f>
        <v>2918</v>
      </c>
      <c r="H19" s="32">
        <f t="shared" si="2"/>
        <v>6775.49</v>
      </c>
      <c r="I19" s="5"/>
      <c r="K19" s="8"/>
    </row>
    <row r="20" spans="1:54" ht="25.5" customHeight="1" x14ac:dyDescent="0.25">
      <c r="A20" s="74"/>
      <c r="B20" s="79"/>
      <c r="C20" s="79"/>
      <c r="D20" s="18" t="s">
        <v>44</v>
      </c>
      <c r="E20" s="33" t="s">
        <v>58</v>
      </c>
      <c r="F20" s="34">
        <v>2100</v>
      </c>
      <c r="G20" s="65">
        <v>3675.49</v>
      </c>
      <c r="H20" s="34">
        <f>SUM(F20+G20)</f>
        <v>5775.49</v>
      </c>
      <c r="I20" s="7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</row>
    <row r="21" spans="1:54" ht="31.5" x14ac:dyDescent="0.25">
      <c r="A21" s="74"/>
      <c r="B21" s="79"/>
      <c r="C21" s="80"/>
      <c r="D21" s="18" t="s">
        <v>44</v>
      </c>
      <c r="E21" s="33" t="s">
        <v>99</v>
      </c>
      <c r="F21" s="34">
        <v>1757.49</v>
      </c>
      <c r="G21" s="65">
        <v>-757.49</v>
      </c>
      <c r="H21" s="34">
        <f>SUM(F21+G21)</f>
        <v>1000</v>
      </c>
      <c r="I21" s="7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</row>
    <row r="22" spans="1:54" ht="36.75" customHeight="1" x14ac:dyDescent="0.3">
      <c r="A22" s="21">
        <v>700</v>
      </c>
      <c r="B22" s="22"/>
      <c r="C22" s="22"/>
      <c r="D22" s="22"/>
      <c r="E22" s="23" t="s">
        <v>34</v>
      </c>
      <c r="F22" s="24">
        <f>SUM(F23)</f>
        <v>7250</v>
      </c>
      <c r="G22" s="24">
        <f t="shared" ref="G22:H22" si="3">SUM(G23)</f>
        <v>-3468</v>
      </c>
      <c r="H22" s="24">
        <f t="shared" si="3"/>
        <v>3782</v>
      </c>
      <c r="I22" s="3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</row>
    <row r="23" spans="1:54" ht="19.5" customHeight="1" x14ac:dyDescent="0.3">
      <c r="A23" s="72"/>
      <c r="B23" s="25">
        <v>70095</v>
      </c>
      <c r="C23" s="36"/>
      <c r="D23" s="37"/>
      <c r="E23" s="27" t="s">
        <v>35</v>
      </c>
      <c r="F23" s="28">
        <f>SUM(F24+F27)</f>
        <v>7250</v>
      </c>
      <c r="G23" s="28">
        <f t="shared" ref="G23:H23" si="4">SUM(G24+G27)</f>
        <v>-3468</v>
      </c>
      <c r="H23" s="28">
        <f t="shared" si="4"/>
        <v>3782</v>
      </c>
      <c r="I23" s="4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</row>
    <row r="24" spans="1:54" ht="30.75" customHeight="1" x14ac:dyDescent="0.25">
      <c r="A24" s="72"/>
      <c r="B24" s="78"/>
      <c r="C24" s="29">
        <v>4210</v>
      </c>
      <c r="D24" s="30"/>
      <c r="E24" s="31" t="s">
        <v>7</v>
      </c>
      <c r="F24" s="32">
        <f>SUM(F25:F26)</f>
        <v>750</v>
      </c>
      <c r="G24" s="32">
        <f t="shared" ref="G24:H24" si="5">SUM(G25:G26)</f>
        <v>3032</v>
      </c>
      <c r="H24" s="32">
        <f t="shared" si="5"/>
        <v>3782</v>
      </c>
      <c r="I24" s="5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</row>
    <row r="25" spans="1:54" ht="21.75" customHeight="1" x14ac:dyDescent="0.25">
      <c r="A25" s="72"/>
      <c r="B25" s="79"/>
      <c r="C25" s="71"/>
      <c r="D25" s="18" t="s">
        <v>44</v>
      </c>
      <c r="E25" s="33" t="s">
        <v>106</v>
      </c>
      <c r="F25" s="34">
        <v>0</v>
      </c>
      <c r="G25" s="65">
        <v>3044</v>
      </c>
      <c r="H25" s="34">
        <f t="shared" ref="H25" si="6">SUM(F25+G25)</f>
        <v>3044</v>
      </c>
      <c r="I25" s="7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</row>
    <row r="26" spans="1:54" ht="22.5" customHeight="1" x14ac:dyDescent="0.25">
      <c r="A26" s="72"/>
      <c r="B26" s="79"/>
      <c r="C26" s="81"/>
      <c r="D26" s="18" t="s">
        <v>44</v>
      </c>
      <c r="E26" s="33" t="s">
        <v>59</v>
      </c>
      <c r="F26" s="34">
        <v>750</v>
      </c>
      <c r="G26" s="65">
        <v>-12</v>
      </c>
      <c r="H26" s="34">
        <f>SUM(F26+G26)</f>
        <v>738</v>
      </c>
      <c r="I26" s="7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</row>
    <row r="27" spans="1:54" ht="47.25" x14ac:dyDescent="0.25">
      <c r="A27" s="72"/>
      <c r="B27" s="79"/>
      <c r="C27" s="29">
        <v>6060</v>
      </c>
      <c r="D27" s="38"/>
      <c r="E27" s="31" t="s">
        <v>119</v>
      </c>
      <c r="F27" s="40">
        <f>SUM(F28)</f>
        <v>6500</v>
      </c>
      <c r="G27" s="40">
        <f t="shared" ref="G27:H27" si="7">SUM(G28)</f>
        <v>-6500</v>
      </c>
      <c r="H27" s="40">
        <f t="shared" si="7"/>
        <v>0</v>
      </c>
      <c r="I27" s="9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</row>
    <row r="28" spans="1:54" ht="15.75" x14ac:dyDescent="0.25">
      <c r="A28" s="81"/>
      <c r="B28" s="80"/>
      <c r="C28" s="29"/>
      <c r="D28" s="18" t="s">
        <v>44</v>
      </c>
      <c r="E28" s="33" t="s">
        <v>106</v>
      </c>
      <c r="F28" s="34">
        <v>6500</v>
      </c>
      <c r="G28" s="65">
        <v>-6500</v>
      </c>
      <c r="H28" s="34">
        <f>SUM(F28+G28)</f>
        <v>0</v>
      </c>
      <c r="I28" s="9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</row>
    <row r="29" spans="1:54" ht="29.25" customHeight="1" x14ac:dyDescent="0.3">
      <c r="A29" s="21">
        <v>801</v>
      </c>
      <c r="B29" s="22"/>
      <c r="C29" s="22"/>
      <c r="D29" s="22"/>
      <c r="E29" s="23" t="s">
        <v>39</v>
      </c>
      <c r="F29" s="24">
        <f>SUM(F30)</f>
        <v>15016.53</v>
      </c>
      <c r="G29" s="24">
        <f t="shared" ref="G29:H29" si="8">SUM(G30)</f>
        <v>-15016.53</v>
      </c>
      <c r="H29" s="24">
        <f t="shared" si="8"/>
        <v>0</v>
      </c>
      <c r="I29" s="3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</row>
    <row r="30" spans="1:54" ht="17.25" x14ac:dyDescent="0.3">
      <c r="A30" s="71"/>
      <c r="B30" s="25">
        <v>80101</v>
      </c>
      <c r="C30" s="41"/>
      <c r="D30" s="41"/>
      <c r="E30" s="27" t="s">
        <v>40</v>
      </c>
      <c r="F30" s="28">
        <f>SUM(F31)</f>
        <v>15016.53</v>
      </c>
      <c r="G30" s="28">
        <f t="shared" ref="G30:H30" si="9">SUM(G31)</f>
        <v>-15016.53</v>
      </c>
      <c r="H30" s="28">
        <f t="shared" si="9"/>
        <v>0</v>
      </c>
      <c r="I30" s="4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</row>
    <row r="31" spans="1:54" ht="31.5" x14ac:dyDescent="0.25">
      <c r="A31" s="72"/>
      <c r="B31" s="72"/>
      <c r="C31" s="29">
        <v>4240</v>
      </c>
      <c r="D31" s="18"/>
      <c r="E31" s="31" t="s">
        <v>118</v>
      </c>
      <c r="F31" s="32">
        <f>SUM(F32:F32)</f>
        <v>15016.53</v>
      </c>
      <c r="G31" s="32">
        <f t="shared" ref="G31:H31" si="10">SUM(G32:G32)</f>
        <v>-15016.53</v>
      </c>
      <c r="H31" s="32">
        <f t="shared" si="10"/>
        <v>0</v>
      </c>
      <c r="I31" s="5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</row>
    <row r="32" spans="1:54" ht="31.5" x14ac:dyDescent="0.25">
      <c r="A32" s="72"/>
      <c r="B32" s="72"/>
      <c r="C32" s="52"/>
      <c r="D32" s="18" t="s">
        <v>32</v>
      </c>
      <c r="E32" s="33" t="s">
        <v>85</v>
      </c>
      <c r="F32" s="34">
        <v>15016.53</v>
      </c>
      <c r="G32" s="65">
        <v>-15016.53</v>
      </c>
      <c r="H32" s="34">
        <f>SUM(F32+G32)</f>
        <v>0</v>
      </c>
      <c r="I32" s="7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</row>
    <row r="33" spans="1:54" ht="38.25" customHeight="1" x14ac:dyDescent="0.3">
      <c r="A33" s="21">
        <v>900</v>
      </c>
      <c r="B33" s="22"/>
      <c r="C33" s="22"/>
      <c r="D33" s="22"/>
      <c r="E33" s="23" t="s">
        <v>45</v>
      </c>
      <c r="F33" s="24">
        <f>SUM(F34)</f>
        <v>0</v>
      </c>
      <c r="G33" s="24">
        <f t="shared" ref="G33:H33" si="11">SUM(G34)</f>
        <v>15016.53</v>
      </c>
      <c r="H33" s="24">
        <f t="shared" si="11"/>
        <v>15016.53</v>
      </c>
      <c r="I33" s="3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</row>
    <row r="34" spans="1:54" ht="34.5" x14ac:dyDescent="0.3">
      <c r="A34" s="72"/>
      <c r="B34" s="25">
        <v>90015</v>
      </c>
      <c r="C34" s="25"/>
      <c r="D34" s="37"/>
      <c r="E34" s="27" t="s">
        <v>46</v>
      </c>
      <c r="F34" s="28">
        <f>SUM(F35+F37)</f>
        <v>0</v>
      </c>
      <c r="G34" s="28">
        <f t="shared" ref="G34:H34" si="12">SUM(G35+G37)</f>
        <v>15016.53</v>
      </c>
      <c r="H34" s="28">
        <f t="shared" si="12"/>
        <v>15016.53</v>
      </c>
      <c r="I34" s="4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</row>
    <row r="35" spans="1:54" ht="15.75" x14ac:dyDescent="0.25">
      <c r="A35" s="72"/>
      <c r="B35" s="78"/>
      <c r="C35" s="29">
        <v>4300</v>
      </c>
      <c r="D35" s="18"/>
      <c r="E35" s="31" t="s">
        <v>28</v>
      </c>
      <c r="F35" s="32">
        <f>SUM(F36)</f>
        <v>0</v>
      </c>
      <c r="G35" s="32">
        <f t="shared" ref="G35:H35" si="13">SUM(G36)</f>
        <v>10016.530000000001</v>
      </c>
      <c r="H35" s="32">
        <f t="shared" si="13"/>
        <v>10016.530000000001</v>
      </c>
      <c r="I35" s="5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</row>
    <row r="36" spans="1:54" ht="31.5" x14ac:dyDescent="0.25">
      <c r="A36" s="72"/>
      <c r="B36" s="79"/>
      <c r="C36" s="51"/>
      <c r="D36" s="18" t="s">
        <v>32</v>
      </c>
      <c r="E36" s="33" t="s">
        <v>129</v>
      </c>
      <c r="F36" s="34">
        <v>0</v>
      </c>
      <c r="G36" s="65">
        <v>10016.530000000001</v>
      </c>
      <c r="H36" s="34">
        <f>SUM(F36+G36)</f>
        <v>10016.530000000001</v>
      </c>
      <c r="I36" s="7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</row>
    <row r="37" spans="1:54" ht="31.5" x14ac:dyDescent="0.25">
      <c r="A37" s="72"/>
      <c r="B37" s="79"/>
      <c r="C37" s="29">
        <v>6050</v>
      </c>
      <c r="D37" s="18"/>
      <c r="E37" s="31" t="s">
        <v>31</v>
      </c>
      <c r="F37" s="32">
        <f>F38</f>
        <v>0</v>
      </c>
      <c r="G37" s="32">
        <f>G38</f>
        <v>5000</v>
      </c>
      <c r="H37" s="32">
        <f>H38</f>
        <v>5000</v>
      </c>
      <c r="I37" s="7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</row>
    <row r="38" spans="1:54" ht="29.25" customHeight="1" x14ac:dyDescent="0.25">
      <c r="A38" s="81"/>
      <c r="B38" s="80"/>
      <c r="C38" s="35"/>
      <c r="D38" s="18" t="s">
        <v>32</v>
      </c>
      <c r="E38" s="33" t="s">
        <v>130</v>
      </c>
      <c r="F38" s="34">
        <v>0</v>
      </c>
      <c r="G38" s="65">
        <v>5000</v>
      </c>
      <c r="H38" s="34">
        <f>SUM(F38+G38)</f>
        <v>5000</v>
      </c>
      <c r="I38" s="7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</row>
    <row r="39" spans="1:54" ht="56.25" customHeight="1" x14ac:dyDescent="0.3">
      <c r="A39" s="21">
        <v>921</v>
      </c>
      <c r="B39" s="22"/>
      <c r="C39" s="22"/>
      <c r="D39" s="22"/>
      <c r="E39" s="23" t="s">
        <v>66</v>
      </c>
      <c r="F39" s="24">
        <f>SUM(F40+F46)</f>
        <v>10679.4</v>
      </c>
      <c r="G39" s="24">
        <f t="shared" ref="G39:H39" si="14">SUM(G40+G46)</f>
        <v>550</v>
      </c>
      <c r="H39" s="24">
        <f t="shared" si="14"/>
        <v>11229.4</v>
      </c>
      <c r="I39" s="3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</row>
    <row r="40" spans="1:54" ht="34.5" x14ac:dyDescent="0.25">
      <c r="A40" s="73"/>
      <c r="B40" s="25">
        <v>92105</v>
      </c>
      <c r="C40" s="41"/>
      <c r="D40" s="41"/>
      <c r="E40" s="27" t="s">
        <v>47</v>
      </c>
      <c r="F40" s="45">
        <f>SUM(F41+F44)</f>
        <v>0</v>
      </c>
      <c r="G40" s="45">
        <f t="shared" ref="G40:H40" si="15">SUM(G41+G44)</f>
        <v>7229.4</v>
      </c>
      <c r="H40" s="45">
        <f t="shared" si="15"/>
        <v>7229.4</v>
      </c>
      <c r="I40" s="11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</row>
    <row r="41" spans="1:54" ht="31.5" x14ac:dyDescent="0.25">
      <c r="A41" s="74"/>
      <c r="B41" s="94"/>
      <c r="C41" s="29">
        <v>4210</v>
      </c>
      <c r="D41" s="18"/>
      <c r="E41" s="31" t="s">
        <v>7</v>
      </c>
      <c r="F41" s="32">
        <f>SUM(F42:F43)</f>
        <v>0</v>
      </c>
      <c r="G41" s="32">
        <f t="shared" ref="G41:H41" si="16">SUM(G42:G43)</f>
        <v>2200</v>
      </c>
      <c r="H41" s="32">
        <f t="shared" si="16"/>
        <v>2200</v>
      </c>
      <c r="I41" s="11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</row>
    <row r="42" spans="1:54" ht="31.5" x14ac:dyDescent="0.25">
      <c r="A42" s="74"/>
      <c r="B42" s="94"/>
      <c r="C42" s="41"/>
      <c r="D42" s="18" t="s">
        <v>44</v>
      </c>
      <c r="E42" s="33" t="s">
        <v>96</v>
      </c>
      <c r="F42" s="34">
        <v>0</v>
      </c>
      <c r="G42" s="65">
        <v>1000</v>
      </c>
      <c r="H42" s="34">
        <f>SUM(F42+G42)</f>
        <v>1000</v>
      </c>
      <c r="I42" s="11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</row>
    <row r="43" spans="1:54" ht="26.25" customHeight="1" x14ac:dyDescent="0.25">
      <c r="A43" s="74"/>
      <c r="B43" s="94"/>
      <c r="C43" s="41"/>
      <c r="D43" s="18" t="s">
        <v>44</v>
      </c>
      <c r="E43" s="33" t="s">
        <v>98</v>
      </c>
      <c r="F43" s="34">
        <v>0</v>
      </c>
      <c r="G43" s="65">
        <v>1200</v>
      </c>
      <c r="H43" s="34">
        <f t="shared" ref="H43" si="17">SUM(F43+G43)</f>
        <v>1200</v>
      </c>
      <c r="I43" s="11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</row>
    <row r="44" spans="1:54" ht="47.25" x14ac:dyDescent="0.25">
      <c r="A44" s="74"/>
      <c r="B44" s="73"/>
      <c r="C44" s="29">
        <v>6060</v>
      </c>
      <c r="D44" s="18"/>
      <c r="E44" s="31" t="s">
        <v>119</v>
      </c>
      <c r="F44" s="32">
        <f>SUM(F45:F45)</f>
        <v>0</v>
      </c>
      <c r="G44" s="32">
        <f t="shared" ref="G44:H44" si="18">SUM(G45:G45)</f>
        <v>5029.3999999999996</v>
      </c>
      <c r="H44" s="32">
        <f t="shared" si="18"/>
        <v>5029.3999999999996</v>
      </c>
      <c r="I44" s="5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</row>
    <row r="45" spans="1:54" ht="24.75" customHeight="1" x14ac:dyDescent="0.25">
      <c r="A45" s="74"/>
      <c r="B45" s="74"/>
      <c r="C45" s="53"/>
      <c r="D45" s="18" t="s">
        <v>88</v>
      </c>
      <c r="E45" s="33" t="s">
        <v>131</v>
      </c>
      <c r="F45" s="34">
        <v>0</v>
      </c>
      <c r="G45" s="65">
        <v>5029.3999999999996</v>
      </c>
      <c r="H45" s="34">
        <f>SUM(F45+G45)</f>
        <v>5029.3999999999996</v>
      </c>
      <c r="I45" s="7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</row>
    <row r="46" spans="1:54" ht="34.5" x14ac:dyDescent="0.3">
      <c r="A46" s="74"/>
      <c r="B46" s="25">
        <v>92109</v>
      </c>
      <c r="C46" s="41"/>
      <c r="D46" s="41"/>
      <c r="E46" s="27" t="s">
        <v>112</v>
      </c>
      <c r="F46" s="28">
        <f>SUM(F47+F50)</f>
        <v>10679.4</v>
      </c>
      <c r="G46" s="28">
        <f>SUM(G47+G50)</f>
        <v>-6679.4</v>
      </c>
      <c r="H46" s="28">
        <f>SUM(H47+H50)</f>
        <v>4000</v>
      </c>
      <c r="I46" s="4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</row>
    <row r="47" spans="1:54" ht="31.5" x14ac:dyDescent="0.25">
      <c r="A47" s="74"/>
      <c r="B47" s="73"/>
      <c r="C47" s="29">
        <v>4210</v>
      </c>
      <c r="D47" s="18"/>
      <c r="E47" s="31" t="s">
        <v>7</v>
      </c>
      <c r="F47" s="32">
        <f>SUM(F48:F49)</f>
        <v>1650</v>
      </c>
      <c r="G47" s="32">
        <f>SUM(G48:G49)</f>
        <v>-1650</v>
      </c>
      <c r="H47" s="32">
        <f>SUM(H48:H49)</f>
        <v>0</v>
      </c>
      <c r="I47" s="5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</row>
    <row r="48" spans="1:54" ht="31.5" x14ac:dyDescent="0.25">
      <c r="A48" s="74"/>
      <c r="B48" s="74"/>
      <c r="C48" s="74"/>
      <c r="D48" s="18" t="s">
        <v>44</v>
      </c>
      <c r="E48" s="33" t="s">
        <v>96</v>
      </c>
      <c r="F48" s="34">
        <v>1250</v>
      </c>
      <c r="G48" s="65">
        <v>-1250</v>
      </c>
      <c r="H48" s="34">
        <f t="shared" ref="H48:H49" si="19">SUM(F48+G48)</f>
        <v>0</v>
      </c>
      <c r="I48" s="7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</row>
    <row r="49" spans="1:54" ht="22.5" customHeight="1" x14ac:dyDescent="0.25">
      <c r="A49" s="74"/>
      <c r="B49" s="74"/>
      <c r="C49" s="75"/>
      <c r="D49" s="18" t="s">
        <v>44</v>
      </c>
      <c r="E49" s="33" t="s">
        <v>98</v>
      </c>
      <c r="F49" s="34">
        <v>400</v>
      </c>
      <c r="G49" s="65">
        <v>-400</v>
      </c>
      <c r="H49" s="34">
        <f t="shared" si="19"/>
        <v>0</v>
      </c>
      <c r="I49" s="7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</row>
    <row r="50" spans="1:54" ht="31.5" x14ac:dyDescent="0.25">
      <c r="A50" s="74"/>
      <c r="B50" s="74"/>
      <c r="C50" s="29">
        <v>6050</v>
      </c>
      <c r="D50" s="18"/>
      <c r="E50" s="31" t="s">
        <v>31</v>
      </c>
      <c r="F50" s="32">
        <f>SUM(F51:F51)</f>
        <v>9029.4</v>
      </c>
      <c r="G50" s="32">
        <f t="shared" ref="G50:H50" si="20">SUM(G51:G51)</f>
        <v>-5029.3999999999996</v>
      </c>
      <c r="H50" s="32">
        <f t="shared" si="20"/>
        <v>4000</v>
      </c>
      <c r="I50" s="5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</row>
    <row r="51" spans="1:54" ht="31.5" x14ac:dyDescent="0.25">
      <c r="A51" s="74"/>
      <c r="B51" s="74"/>
      <c r="C51" s="55"/>
      <c r="D51" s="18" t="s">
        <v>88</v>
      </c>
      <c r="E51" s="33" t="s">
        <v>79</v>
      </c>
      <c r="F51" s="34">
        <v>9029.4</v>
      </c>
      <c r="G51" s="65">
        <v>-5029.3999999999996</v>
      </c>
      <c r="H51" s="34">
        <f>SUM(F51+G51)</f>
        <v>4000</v>
      </c>
      <c r="I51" s="7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</row>
    <row r="52" spans="1:54" ht="15.75" customHeight="1" x14ac:dyDescent="0.25">
      <c r="E52" s="48"/>
      <c r="F52" s="48"/>
      <c r="G52" s="69"/>
    </row>
    <row r="53" spans="1:54" ht="15.75" customHeight="1" x14ac:dyDescent="0.25">
      <c r="E53" s="49"/>
      <c r="F53" s="49"/>
      <c r="G53" s="69"/>
    </row>
    <row r="54" spans="1:54" ht="15.75" customHeight="1" x14ac:dyDescent="0.25">
      <c r="E54" s="49"/>
      <c r="F54" s="49"/>
      <c r="G54" s="69"/>
    </row>
    <row r="55" spans="1:54" ht="15.75" customHeight="1" x14ac:dyDescent="0.25">
      <c r="E55" s="49"/>
      <c r="F55" s="49"/>
      <c r="G55" s="69"/>
    </row>
    <row r="56" spans="1:54" ht="15.75" customHeight="1" x14ac:dyDescent="0.25">
      <c r="E56" s="49"/>
      <c r="F56" s="49"/>
      <c r="G56" s="69"/>
    </row>
  </sheetData>
  <autoFilter ref="A15:H51"/>
  <mergeCells count="19">
    <mergeCell ref="A1:H8"/>
    <mergeCell ref="A34:A38"/>
    <mergeCell ref="B35:B38"/>
    <mergeCell ref="B17:D17"/>
    <mergeCell ref="C18:D18"/>
    <mergeCell ref="B31:B32"/>
    <mergeCell ref="C25:C26"/>
    <mergeCell ref="C20:C21"/>
    <mergeCell ref="A18:A21"/>
    <mergeCell ref="A9:H13"/>
    <mergeCell ref="B24:B28"/>
    <mergeCell ref="A23:A28"/>
    <mergeCell ref="A16:H16"/>
    <mergeCell ref="B19:B21"/>
    <mergeCell ref="A30:A32"/>
    <mergeCell ref="A40:A51"/>
    <mergeCell ref="B44:B45"/>
    <mergeCell ref="B47:B51"/>
    <mergeCell ref="C48:C49"/>
  </mergeCells>
  <printOptions horizontalCentered="1"/>
  <pageMargins left="0.39370078740157483" right="0.39370078740157483" top="0" bottom="0.74803149606299213" header="0.31496062992125984" footer="0.31496062992125984"/>
  <pageSetup paperSize="9" scale="63" fitToHeight="3" orientation="portrait" r:id="rId1"/>
  <rowBreaks count="1" manualBreakCount="1">
    <brk id="53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59"/>
  <sheetViews>
    <sheetView workbookViewId="0">
      <selection activeCell="C18" sqref="C18:D18"/>
    </sheetView>
  </sheetViews>
  <sheetFormatPr defaultColWidth="9" defaultRowHeight="15" x14ac:dyDescent="0.25"/>
  <cols>
    <col min="1" max="1" width="5.7109375" style="56" customWidth="1"/>
    <col min="2" max="2" width="8.7109375" style="56" customWidth="1"/>
    <col min="3" max="3" width="7.28515625" style="56" customWidth="1"/>
    <col min="4" max="4" width="19.28515625" style="14" customWidth="1"/>
    <col min="5" max="5" width="29.42578125" style="15" customWidth="1"/>
    <col min="6" max="6" width="18.5703125" style="15" customWidth="1"/>
    <col min="7" max="7" width="15.42578125" style="70" customWidth="1"/>
    <col min="8" max="8" width="17" style="16" customWidth="1"/>
    <col min="9" max="9" width="1" style="2" customWidth="1"/>
    <col min="10" max="16384" width="9" style="2"/>
  </cols>
  <sheetData>
    <row r="1" spans="1:8" ht="15.75" customHeight="1" x14ac:dyDescent="0.25">
      <c r="A1" s="85"/>
      <c r="B1" s="85"/>
      <c r="C1" s="85"/>
      <c r="D1" s="85"/>
      <c r="E1" s="85"/>
      <c r="F1" s="85"/>
      <c r="G1" s="85"/>
      <c r="H1" s="85"/>
    </row>
    <row r="2" spans="1:8" ht="15.75" customHeight="1" x14ac:dyDescent="0.25">
      <c r="A2" s="85"/>
      <c r="B2" s="85"/>
      <c r="C2" s="85"/>
      <c r="D2" s="85"/>
      <c r="E2" s="85"/>
      <c r="F2" s="85"/>
      <c r="G2" s="85"/>
      <c r="H2" s="85"/>
    </row>
    <row r="3" spans="1:8" ht="15.75" customHeight="1" x14ac:dyDescent="0.25">
      <c r="A3" s="85"/>
      <c r="B3" s="85"/>
      <c r="C3" s="85"/>
      <c r="D3" s="85"/>
      <c r="E3" s="85"/>
      <c r="F3" s="85"/>
      <c r="G3" s="85"/>
      <c r="H3" s="85"/>
    </row>
    <row r="4" spans="1:8" ht="15.75" customHeight="1" x14ac:dyDescent="0.25">
      <c r="A4" s="85"/>
      <c r="B4" s="85"/>
      <c r="C4" s="85"/>
      <c r="D4" s="85"/>
      <c r="E4" s="85"/>
      <c r="F4" s="85"/>
      <c r="G4" s="85"/>
      <c r="H4" s="85"/>
    </row>
    <row r="5" spans="1:8" x14ac:dyDescent="0.25">
      <c r="A5" s="85"/>
      <c r="B5" s="85"/>
      <c r="C5" s="85"/>
      <c r="D5" s="85"/>
      <c r="E5" s="85"/>
      <c r="F5" s="85"/>
      <c r="G5" s="85"/>
      <c r="H5" s="85"/>
    </row>
    <row r="6" spans="1:8" ht="3" customHeight="1" x14ac:dyDescent="0.25">
      <c r="A6" s="85"/>
      <c r="B6" s="85"/>
      <c r="C6" s="85"/>
      <c r="D6" s="85"/>
      <c r="E6" s="85"/>
      <c r="F6" s="85"/>
      <c r="G6" s="85"/>
      <c r="H6" s="85"/>
    </row>
    <row r="7" spans="1:8" hidden="1" x14ac:dyDescent="0.25">
      <c r="A7" s="85"/>
      <c r="B7" s="85"/>
      <c r="C7" s="85"/>
      <c r="D7" s="85"/>
      <c r="E7" s="85"/>
      <c r="F7" s="85"/>
      <c r="G7" s="85"/>
      <c r="H7" s="85"/>
    </row>
    <row r="8" spans="1:8" hidden="1" x14ac:dyDescent="0.25">
      <c r="A8" s="85"/>
      <c r="B8" s="85"/>
      <c r="C8" s="85"/>
      <c r="D8" s="85"/>
      <c r="E8" s="85"/>
      <c r="F8" s="85"/>
      <c r="G8" s="85"/>
      <c r="H8" s="85"/>
    </row>
    <row r="9" spans="1:8" ht="15.75" customHeight="1" x14ac:dyDescent="0.25">
      <c r="A9" s="76" t="s">
        <v>100</v>
      </c>
      <c r="B9" s="76"/>
      <c r="C9" s="76"/>
      <c r="D9" s="76"/>
      <c r="E9" s="76"/>
      <c r="F9" s="76"/>
      <c r="G9" s="76"/>
      <c r="H9" s="76"/>
    </row>
    <row r="10" spans="1:8" ht="15.75" customHeight="1" x14ac:dyDescent="0.25">
      <c r="A10" s="76"/>
      <c r="B10" s="76"/>
      <c r="C10" s="76"/>
      <c r="D10" s="76"/>
      <c r="E10" s="76"/>
      <c r="F10" s="76"/>
      <c r="G10" s="76"/>
      <c r="H10" s="76"/>
    </row>
    <row r="11" spans="1:8" ht="12.75" customHeight="1" x14ac:dyDescent="0.25">
      <c r="A11" s="76"/>
      <c r="B11" s="76"/>
      <c r="C11" s="76"/>
      <c r="D11" s="76"/>
      <c r="E11" s="76"/>
      <c r="F11" s="76"/>
      <c r="G11" s="76"/>
      <c r="H11" s="76"/>
    </row>
    <row r="12" spans="1:8" ht="18.75" hidden="1" customHeight="1" x14ac:dyDescent="0.25">
      <c r="A12" s="76"/>
      <c r="B12" s="76"/>
      <c r="C12" s="76"/>
      <c r="D12" s="76"/>
      <c r="E12" s="76"/>
      <c r="F12" s="76"/>
      <c r="G12" s="76"/>
      <c r="H12" s="76"/>
    </row>
    <row r="13" spans="1:8" ht="6.75" customHeight="1" x14ac:dyDescent="0.25">
      <c r="A13" s="77"/>
      <c r="B13" s="77"/>
      <c r="C13" s="77"/>
      <c r="D13" s="77"/>
      <c r="E13" s="77"/>
      <c r="F13" s="77"/>
      <c r="G13" s="77"/>
      <c r="H13" s="77"/>
    </row>
    <row r="14" spans="1:8" ht="18.75" customHeight="1" x14ac:dyDescent="0.25">
      <c r="A14" s="57" t="s">
        <v>0</v>
      </c>
      <c r="B14" s="57" t="s">
        <v>1</v>
      </c>
      <c r="C14" s="57" t="s">
        <v>2</v>
      </c>
      <c r="D14" s="38" t="s">
        <v>3</v>
      </c>
      <c r="E14" s="58" t="s">
        <v>4</v>
      </c>
      <c r="F14" s="58" t="s">
        <v>126</v>
      </c>
      <c r="G14" s="60" t="s">
        <v>128</v>
      </c>
      <c r="H14" s="59" t="s">
        <v>127</v>
      </c>
    </row>
    <row r="15" spans="1:8" ht="15.75" x14ac:dyDescent="0.25">
      <c r="A15" s="35">
        <v>1</v>
      </c>
      <c r="B15" s="35">
        <v>2</v>
      </c>
      <c r="C15" s="35">
        <v>3</v>
      </c>
      <c r="D15" s="18">
        <v>4</v>
      </c>
      <c r="E15" s="19">
        <v>5</v>
      </c>
      <c r="F15" s="19"/>
      <c r="G15" s="61"/>
      <c r="H15" s="20">
        <v>6</v>
      </c>
    </row>
    <row r="16" spans="1:8" ht="15.75" x14ac:dyDescent="0.25">
      <c r="A16" s="82"/>
      <c r="B16" s="83"/>
      <c r="C16" s="83"/>
      <c r="D16" s="83"/>
      <c r="E16" s="83"/>
      <c r="F16" s="83"/>
      <c r="G16" s="83"/>
      <c r="H16" s="84"/>
    </row>
    <row r="17" spans="1:54" ht="19.5" x14ac:dyDescent="0.3">
      <c r="A17" s="22">
        <v>600</v>
      </c>
      <c r="B17" s="86"/>
      <c r="C17" s="87"/>
      <c r="D17" s="88"/>
      <c r="E17" s="23" t="s">
        <v>5</v>
      </c>
      <c r="F17" s="24">
        <f>F18</f>
        <v>154392</v>
      </c>
      <c r="G17" s="62"/>
      <c r="H17" s="24">
        <f>H18</f>
        <v>157310</v>
      </c>
      <c r="I17" s="3"/>
      <c r="K17" s="8"/>
    </row>
    <row r="18" spans="1:54" ht="17.25" x14ac:dyDescent="0.3">
      <c r="A18" s="73"/>
      <c r="B18" s="26">
        <v>60016</v>
      </c>
      <c r="C18" s="89"/>
      <c r="D18" s="90"/>
      <c r="E18" s="27" t="s">
        <v>6</v>
      </c>
      <c r="F18" s="28">
        <f>F19+F35+F45</f>
        <v>154392</v>
      </c>
      <c r="G18" s="63"/>
      <c r="H18" s="28">
        <f>H19+H35+H45</f>
        <v>157310</v>
      </c>
      <c r="I18" s="4"/>
      <c r="K18" s="8"/>
    </row>
    <row r="19" spans="1:54" ht="15.75" x14ac:dyDescent="0.25">
      <c r="A19" s="74"/>
      <c r="B19" s="78"/>
      <c r="C19" s="29">
        <v>4270</v>
      </c>
      <c r="D19" s="30"/>
      <c r="E19" s="31" t="s">
        <v>10</v>
      </c>
      <c r="F19" s="32">
        <f>SUM(F20:F34)</f>
        <v>89262.22</v>
      </c>
      <c r="G19" s="64"/>
      <c r="H19" s="32">
        <f>SUM(H20:H34)</f>
        <v>92180.22</v>
      </c>
      <c r="I19" s="5"/>
      <c r="K19" s="8"/>
    </row>
    <row r="20" spans="1:54" ht="15.75" x14ac:dyDescent="0.25">
      <c r="A20" s="74"/>
      <c r="B20" s="79"/>
      <c r="C20" s="78"/>
      <c r="D20" s="18" t="s">
        <v>13</v>
      </c>
      <c r="E20" s="33" t="s">
        <v>58</v>
      </c>
      <c r="F20" s="34">
        <v>6988.34</v>
      </c>
      <c r="G20" s="65"/>
      <c r="H20" s="34">
        <v>6988.34</v>
      </c>
      <c r="I20" s="7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</row>
    <row r="21" spans="1:54" ht="15.75" x14ac:dyDescent="0.25">
      <c r="A21" s="74"/>
      <c r="B21" s="79"/>
      <c r="C21" s="79"/>
      <c r="D21" s="18" t="s">
        <v>8</v>
      </c>
      <c r="E21" s="33" t="s">
        <v>101</v>
      </c>
      <c r="F21" s="34">
        <v>11553.2</v>
      </c>
      <c r="G21" s="65"/>
      <c r="H21" s="34">
        <v>11553.2</v>
      </c>
      <c r="I21" s="7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</row>
    <row r="22" spans="1:54" ht="15.75" x14ac:dyDescent="0.25">
      <c r="A22" s="74"/>
      <c r="B22" s="79"/>
      <c r="C22" s="79"/>
      <c r="D22" s="18" t="s">
        <v>14</v>
      </c>
      <c r="E22" s="33" t="s">
        <v>58</v>
      </c>
      <c r="F22" s="34">
        <v>13118.46</v>
      </c>
      <c r="G22" s="65"/>
      <c r="H22" s="34">
        <v>13118.46</v>
      </c>
      <c r="I22" s="7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</row>
    <row r="23" spans="1:54" ht="15.75" x14ac:dyDescent="0.25">
      <c r="A23" s="74"/>
      <c r="B23" s="79"/>
      <c r="C23" s="79"/>
      <c r="D23" s="18" t="s">
        <v>38</v>
      </c>
      <c r="E23" s="33" t="s">
        <v>58</v>
      </c>
      <c r="F23" s="34">
        <v>3000</v>
      </c>
      <c r="G23" s="65"/>
      <c r="H23" s="34">
        <v>3000</v>
      </c>
      <c r="I23" s="7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</row>
    <row r="24" spans="1:54" ht="15.75" x14ac:dyDescent="0.25">
      <c r="A24" s="74"/>
      <c r="B24" s="79"/>
      <c r="C24" s="79"/>
      <c r="D24" s="18" t="s">
        <v>76</v>
      </c>
      <c r="E24" s="33" t="s">
        <v>58</v>
      </c>
      <c r="F24" s="34">
        <v>3500</v>
      </c>
      <c r="G24" s="65"/>
      <c r="H24" s="34">
        <v>3500</v>
      </c>
      <c r="I24" s="7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</row>
    <row r="25" spans="1:54" ht="15.75" x14ac:dyDescent="0.25">
      <c r="A25" s="74"/>
      <c r="B25" s="79"/>
      <c r="C25" s="79"/>
      <c r="D25" s="18" t="s">
        <v>15</v>
      </c>
      <c r="E25" s="33" t="s">
        <v>102</v>
      </c>
      <c r="F25" s="34">
        <v>700</v>
      </c>
      <c r="G25" s="65"/>
      <c r="H25" s="34">
        <v>700</v>
      </c>
      <c r="I25" s="7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</row>
    <row r="26" spans="1:54" ht="15.75" x14ac:dyDescent="0.25">
      <c r="A26" s="74"/>
      <c r="B26" s="79"/>
      <c r="C26" s="79"/>
      <c r="D26" s="18" t="s">
        <v>27</v>
      </c>
      <c r="E26" s="33" t="s">
        <v>58</v>
      </c>
      <c r="F26" s="34">
        <v>5000</v>
      </c>
      <c r="G26" s="65"/>
      <c r="H26" s="34">
        <v>5000</v>
      </c>
      <c r="I26" s="7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</row>
    <row r="27" spans="1:54" ht="15.75" x14ac:dyDescent="0.25">
      <c r="A27" s="74"/>
      <c r="B27" s="79"/>
      <c r="C27" s="79"/>
      <c r="D27" s="18" t="s">
        <v>18</v>
      </c>
      <c r="E27" s="33" t="s">
        <v>58</v>
      </c>
      <c r="F27" s="34">
        <v>10126.17</v>
      </c>
      <c r="G27" s="65"/>
      <c r="H27" s="34">
        <v>10126.17</v>
      </c>
      <c r="I27" s="7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</row>
    <row r="28" spans="1:54" ht="15.75" x14ac:dyDescent="0.25">
      <c r="A28" s="74"/>
      <c r="B28" s="79"/>
      <c r="C28" s="79"/>
      <c r="D28" s="18" t="s">
        <v>20</v>
      </c>
      <c r="E28" s="33" t="s">
        <v>58</v>
      </c>
      <c r="F28" s="34">
        <v>12852</v>
      </c>
      <c r="G28" s="65"/>
      <c r="H28" s="34">
        <v>12852</v>
      </c>
      <c r="I28" s="7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</row>
    <row r="29" spans="1:54" ht="15.75" x14ac:dyDescent="0.25">
      <c r="A29" s="74"/>
      <c r="B29" s="79"/>
      <c r="C29" s="79"/>
      <c r="D29" s="18" t="s">
        <v>43</v>
      </c>
      <c r="E29" s="33" t="s">
        <v>58</v>
      </c>
      <c r="F29" s="34">
        <v>9440.39</v>
      </c>
      <c r="G29" s="65"/>
      <c r="H29" s="34">
        <v>9440.39</v>
      </c>
      <c r="I29" s="7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</row>
    <row r="30" spans="1:54" ht="15.75" x14ac:dyDescent="0.25">
      <c r="A30" s="74"/>
      <c r="B30" s="79"/>
      <c r="C30" s="79"/>
      <c r="D30" s="18" t="s">
        <v>22</v>
      </c>
      <c r="E30" s="33" t="s">
        <v>58</v>
      </c>
      <c r="F30" s="34">
        <v>500</v>
      </c>
      <c r="G30" s="65"/>
      <c r="H30" s="34">
        <v>500</v>
      </c>
      <c r="I30" s="7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</row>
    <row r="31" spans="1:54" ht="15.75" x14ac:dyDescent="0.25">
      <c r="A31" s="74"/>
      <c r="B31" s="79"/>
      <c r="C31" s="79"/>
      <c r="D31" s="18" t="s">
        <v>33</v>
      </c>
      <c r="E31" s="33" t="s">
        <v>58</v>
      </c>
      <c r="F31" s="34">
        <v>4000</v>
      </c>
      <c r="G31" s="65"/>
      <c r="H31" s="34">
        <v>4000</v>
      </c>
      <c r="I31" s="7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</row>
    <row r="32" spans="1:54" ht="15.75" x14ac:dyDescent="0.25">
      <c r="A32" s="74"/>
      <c r="B32" s="79"/>
      <c r="C32" s="79"/>
      <c r="D32" s="18" t="s">
        <v>24</v>
      </c>
      <c r="E32" s="33" t="s">
        <v>58</v>
      </c>
      <c r="F32" s="34">
        <v>4626.17</v>
      </c>
      <c r="G32" s="65"/>
      <c r="H32" s="34">
        <v>4626.17</v>
      </c>
      <c r="I32" s="7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</row>
    <row r="33" spans="1:54" ht="15.75" x14ac:dyDescent="0.25">
      <c r="A33" s="74"/>
      <c r="B33" s="79"/>
      <c r="C33" s="79"/>
      <c r="D33" s="18" t="s">
        <v>44</v>
      </c>
      <c r="E33" s="33" t="s">
        <v>58</v>
      </c>
      <c r="F33" s="34">
        <v>2100</v>
      </c>
      <c r="G33" s="65">
        <v>3675.49</v>
      </c>
      <c r="H33" s="34">
        <f>SUM(F33+G33)</f>
        <v>5775.49</v>
      </c>
      <c r="I33" s="7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</row>
    <row r="34" spans="1:54" ht="31.5" x14ac:dyDescent="0.25">
      <c r="A34" s="74"/>
      <c r="B34" s="79"/>
      <c r="C34" s="80"/>
      <c r="D34" s="18" t="s">
        <v>44</v>
      </c>
      <c r="E34" s="33" t="s">
        <v>99</v>
      </c>
      <c r="F34" s="34">
        <v>1757.49</v>
      </c>
      <c r="G34" s="65">
        <v>-757.49</v>
      </c>
      <c r="H34" s="34">
        <f>SUM(F34+G34)</f>
        <v>1000</v>
      </c>
      <c r="I34" s="7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</row>
    <row r="35" spans="1:54" ht="15.75" x14ac:dyDescent="0.25">
      <c r="A35" s="74"/>
      <c r="B35" s="79"/>
      <c r="C35" s="29">
        <v>4300</v>
      </c>
      <c r="E35" s="31" t="s">
        <v>28</v>
      </c>
      <c r="F35" s="32">
        <f>F44+F43+F42+F41+F40+F39+F38+F37+F36</f>
        <v>20181.589999999997</v>
      </c>
      <c r="G35" s="64"/>
      <c r="H35" s="32">
        <f>H44+H43+H42+H41+H40+H39+H38+H37+H36</f>
        <v>20181.589999999997</v>
      </c>
      <c r="I35" s="5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</row>
    <row r="36" spans="1:54" ht="15.75" x14ac:dyDescent="0.25">
      <c r="A36" s="74"/>
      <c r="B36" s="79"/>
      <c r="C36" s="78"/>
      <c r="D36" s="18" t="s">
        <v>76</v>
      </c>
      <c r="E36" s="33" t="s">
        <v>84</v>
      </c>
      <c r="F36" s="34">
        <v>164.53</v>
      </c>
      <c r="G36" s="65"/>
      <c r="H36" s="34">
        <v>164.53</v>
      </c>
      <c r="I36" s="7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</row>
    <row r="37" spans="1:54" ht="31.5" x14ac:dyDescent="0.25">
      <c r="A37" s="74"/>
      <c r="B37" s="79"/>
      <c r="C37" s="79"/>
      <c r="D37" s="18" t="s">
        <v>32</v>
      </c>
      <c r="E37" s="33" t="s">
        <v>83</v>
      </c>
      <c r="F37" s="34">
        <v>600</v>
      </c>
      <c r="G37" s="65"/>
      <c r="H37" s="34">
        <v>600</v>
      </c>
      <c r="I37" s="7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</row>
    <row r="38" spans="1:54" ht="15.75" x14ac:dyDescent="0.25">
      <c r="A38" s="74"/>
      <c r="B38" s="79"/>
      <c r="C38" s="79"/>
      <c r="D38" s="18" t="s">
        <v>32</v>
      </c>
      <c r="E38" s="33" t="s">
        <v>84</v>
      </c>
      <c r="F38" s="34">
        <v>900</v>
      </c>
      <c r="G38" s="65"/>
      <c r="H38" s="34">
        <v>900</v>
      </c>
      <c r="I38" s="7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</row>
    <row r="39" spans="1:54" ht="15.75" x14ac:dyDescent="0.25">
      <c r="A39" s="74"/>
      <c r="B39" s="79"/>
      <c r="C39" s="79"/>
      <c r="D39" s="18" t="s">
        <v>30</v>
      </c>
      <c r="E39" s="33" t="s">
        <v>87</v>
      </c>
      <c r="F39" s="34">
        <v>7000</v>
      </c>
      <c r="G39" s="65"/>
      <c r="H39" s="34">
        <v>7000</v>
      </c>
      <c r="I39" s="7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</row>
    <row r="40" spans="1:54" ht="15.75" x14ac:dyDescent="0.25">
      <c r="A40" s="74"/>
      <c r="B40" s="79"/>
      <c r="C40" s="79"/>
      <c r="D40" s="18" t="s">
        <v>88</v>
      </c>
      <c r="E40" s="33" t="s">
        <v>84</v>
      </c>
      <c r="F40" s="34">
        <v>1200</v>
      </c>
      <c r="G40" s="65"/>
      <c r="H40" s="34">
        <v>1200</v>
      </c>
      <c r="I40" s="7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</row>
    <row r="41" spans="1:54" ht="15.75" x14ac:dyDescent="0.25">
      <c r="A41" s="74"/>
      <c r="B41" s="79"/>
      <c r="C41" s="79"/>
      <c r="D41" s="18" t="s">
        <v>20</v>
      </c>
      <c r="E41" s="33" t="s">
        <v>84</v>
      </c>
      <c r="F41" s="34">
        <v>1000</v>
      </c>
      <c r="G41" s="65"/>
      <c r="H41" s="34">
        <v>1000</v>
      </c>
      <c r="I41" s="7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</row>
    <row r="42" spans="1:54" ht="31.5" x14ac:dyDescent="0.25">
      <c r="A42" s="74"/>
      <c r="B42" s="79"/>
      <c r="C42" s="79"/>
      <c r="D42" s="18" t="s">
        <v>33</v>
      </c>
      <c r="E42" s="33" t="s">
        <v>122</v>
      </c>
      <c r="F42" s="34">
        <v>5089.6899999999996</v>
      </c>
      <c r="G42" s="65"/>
      <c r="H42" s="34">
        <v>5089.6899999999996</v>
      </c>
      <c r="I42" s="7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</row>
    <row r="43" spans="1:54" ht="15.75" x14ac:dyDescent="0.25">
      <c r="A43" s="74"/>
      <c r="B43" s="79"/>
      <c r="C43" s="79"/>
      <c r="D43" s="18" t="s">
        <v>94</v>
      </c>
      <c r="E43" s="33" t="s">
        <v>84</v>
      </c>
      <c r="F43" s="34">
        <v>3027.37</v>
      </c>
      <c r="G43" s="65"/>
      <c r="H43" s="34">
        <v>3027.37</v>
      </c>
      <c r="I43" s="7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</row>
    <row r="44" spans="1:54" ht="31.5" x14ac:dyDescent="0.25">
      <c r="A44" s="74"/>
      <c r="B44" s="79"/>
      <c r="C44" s="80"/>
      <c r="D44" s="18" t="s">
        <v>44</v>
      </c>
      <c r="E44" s="33" t="s">
        <v>97</v>
      </c>
      <c r="F44" s="34">
        <v>1200</v>
      </c>
      <c r="G44" s="65"/>
      <c r="H44" s="34">
        <v>1200</v>
      </c>
      <c r="I44" s="7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</row>
    <row r="45" spans="1:54" ht="31.5" x14ac:dyDescent="0.25">
      <c r="A45" s="74"/>
      <c r="B45" s="79"/>
      <c r="C45" s="29">
        <v>6050</v>
      </c>
      <c r="D45" s="18"/>
      <c r="E45" s="31" t="s">
        <v>31</v>
      </c>
      <c r="F45" s="32">
        <f>SUM(F46:F51)</f>
        <v>44948.189999999995</v>
      </c>
      <c r="G45" s="64"/>
      <c r="H45" s="32">
        <f>SUM(H46:H51)</f>
        <v>44948.189999999995</v>
      </c>
      <c r="I45" s="5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</row>
    <row r="46" spans="1:54" ht="15.75" x14ac:dyDescent="0.25">
      <c r="A46" s="74"/>
      <c r="B46" s="79"/>
      <c r="C46" s="78"/>
      <c r="D46" s="18" t="s">
        <v>11</v>
      </c>
      <c r="E46" s="33" t="s">
        <v>103</v>
      </c>
      <c r="F46" s="34">
        <v>7540.05</v>
      </c>
      <c r="G46" s="65"/>
      <c r="H46" s="34">
        <v>7540.05</v>
      </c>
      <c r="I46" s="7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</row>
    <row r="47" spans="1:54" ht="31.5" x14ac:dyDescent="0.25">
      <c r="A47" s="74"/>
      <c r="B47" s="79"/>
      <c r="C47" s="79"/>
      <c r="D47" s="18" t="s">
        <v>29</v>
      </c>
      <c r="E47" s="33" t="s">
        <v>68</v>
      </c>
      <c r="F47" s="34">
        <v>10237.299999999999</v>
      </c>
      <c r="G47" s="65"/>
      <c r="H47" s="34">
        <v>10237.299999999999</v>
      </c>
      <c r="I47" s="7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</row>
    <row r="48" spans="1:54" ht="15.75" x14ac:dyDescent="0.25">
      <c r="A48" s="74"/>
      <c r="B48" s="79"/>
      <c r="C48" s="79"/>
      <c r="D48" s="18" t="s">
        <v>16</v>
      </c>
      <c r="E48" s="33" t="s">
        <v>80</v>
      </c>
      <c r="F48" s="34">
        <v>6464.19</v>
      </c>
      <c r="G48" s="65"/>
      <c r="H48" s="34">
        <v>6464.19</v>
      </c>
      <c r="I48" s="7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</row>
    <row r="49" spans="1:54" ht="15.75" x14ac:dyDescent="0.25">
      <c r="A49" s="74"/>
      <c r="B49" s="79"/>
      <c r="C49" s="79"/>
      <c r="D49" s="18" t="s">
        <v>48</v>
      </c>
      <c r="E49" s="33" t="s">
        <v>80</v>
      </c>
      <c r="F49" s="34">
        <v>4000</v>
      </c>
      <c r="G49" s="65"/>
      <c r="H49" s="34">
        <v>4000</v>
      </c>
      <c r="I49" s="7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</row>
    <row r="50" spans="1:54" ht="15.75" x14ac:dyDescent="0.25">
      <c r="A50" s="74"/>
      <c r="B50" s="79"/>
      <c r="C50" s="79"/>
      <c r="D50" s="18" t="s">
        <v>20</v>
      </c>
      <c r="E50" s="33" t="s">
        <v>80</v>
      </c>
      <c r="F50" s="34">
        <v>6500</v>
      </c>
      <c r="G50" s="65"/>
      <c r="H50" s="34">
        <v>6500</v>
      </c>
      <c r="I50" s="7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</row>
    <row r="51" spans="1:54" ht="15.75" x14ac:dyDescent="0.25">
      <c r="A51" s="75"/>
      <c r="B51" s="80"/>
      <c r="C51" s="80"/>
      <c r="D51" s="18" t="s">
        <v>21</v>
      </c>
      <c r="E51" s="33" t="s">
        <v>120</v>
      </c>
      <c r="F51" s="34">
        <v>10206.65</v>
      </c>
      <c r="G51" s="65"/>
      <c r="H51" s="34">
        <v>10206.65</v>
      </c>
      <c r="I51" s="7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</row>
    <row r="52" spans="1:54" ht="28.5" customHeight="1" x14ac:dyDescent="0.3">
      <c r="A52" s="22">
        <v>700</v>
      </c>
      <c r="B52" s="22"/>
      <c r="C52" s="22"/>
      <c r="D52" s="22"/>
      <c r="E52" s="23" t="s">
        <v>34</v>
      </c>
      <c r="F52" s="24">
        <f>F53+F56</f>
        <v>54333.27</v>
      </c>
      <c r="G52" s="62"/>
      <c r="H52" s="24">
        <f>H53+H56</f>
        <v>57365.27</v>
      </c>
      <c r="I52" s="3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</row>
    <row r="53" spans="1:54" ht="34.5" x14ac:dyDescent="0.3">
      <c r="A53" s="71"/>
      <c r="B53" s="26">
        <v>70005</v>
      </c>
      <c r="C53" s="26"/>
      <c r="D53" s="26"/>
      <c r="E53" s="27" t="s">
        <v>60</v>
      </c>
      <c r="F53" s="28">
        <f>F54</f>
        <v>30650.6</v>
      </c>
      <c r="G53" s="63"/>
      <c r="H53" s="28">
        <f>H54</f>
        <v>30650.6</v>
      </c>
      <c r="I53" s="4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</row>
    <row r="54" spans="1:54" ht="47.25" x14ac:dyDescent="0.25">
      <c r="A54" s="72"/>
      <c r="B54" s="71"/>
      <c r="C54" s="29">
        <v>6060</v>
      </c>
      <c r="D54" s="30"/>
      <c r="E54" s="31" t="s">
        <v>119</v>
      </c>
      <c r="F54" s="32">
        <f>SUM(F55)</f>
        <v>30650.6</v>
      </c>
      <c r="G54" s="64"/>
      <c r="H54" s="32">
        <f>SUM(H55)</f>
        <v>30650.6</v>
      </c>
      <c r="I54" s="5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</row>
    <row r="55" spans="1:54" ht="15.75" x14ac:dyDescent="0.25">
      <c r="A55" s="72"/>
      <c r="B55" s="72"/>
      <c r="C55" s="51"/>
      <c r="D55" s="18" t="s">
        <v>25</v>
      </c>
      <c r="E55" s="33" t="s">
        <v>104</v>
      </c>
      <c r="F55" s="34">
        <v>30650.6</v>
      </c>
      <c r="G55" s="65"/>
      <c r="H55" s="34">
        <v>30650.6</v>
      </c>
      <c r="I55" s="7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</row>
    <row r="56" spans="1:54" ht="17.25" x14ac:dyDescent="0.3">
      <c r="A56" s="72"/>
      <c r="B56" s="26">
        <v>70095</v>
      </c>
      <c r="C56" s="41"/>
      <c r="D56" s="37"/>
      <c r="E56" s="27" t="s">
        <v>35</v>
      </c>
      <c r="F56" s="28">
        <f>F57+F62+F64</f>
        <v>23682.67</v>
      </c>
      <c r="G56" s="63"/>
      <c r="H56" s="28">
        <f>H57+H62+H64</f>
        <v>26714.67</v>
      </c>
      <c r="I56" s="4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</row>
    <row r="57" spans="1:54" ht="15.75" customHeight="1" x14ac:dyDescent="0.25">
      <c r="A57" s="72"/>
      <c r="B57" s="78"/>
      <c r="C57" s="29">
        <v>4210</v>
      </c>
      <c r="D57" s="30"/>
      <c r="E57" s="31" t="s">
        <v>7</v>
      </c>
      <c r="F57" s="32">
        <f>SUM(F58:F61)</f>
        <v>5750</v>
      </c>
      <c r="G57" s="64"/>
      <c r="H57" s="32">
        <f>SUM(H58:H61)</f>
        <v>8782</v>
      </c>
      <c r="I57" s="5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</row>
    <row r="58" spans="1:54" ht="15.75" x14ac:dyDescent="0.25">
      <c r="A58" s="72"/>
      <c r="B58" s="79"/>
      <c r="C58" s="71"/>
      <c r="D58" s="18" t="s">
        <v>44</v>
      </c>
      <c r="E58" s="33" t="s">
        <v>106</v>
      </c>
      <c r="F58" s="34">
        <v>0</v>
      </c>
      <c r="G58" s="65">
        <v>3044</v>
      </c>
      <c r="H58" s="34">
        <f t="shared" ref="H58:H60" si="0">SUM(F58+G58)</f>
        <v>3044</v>
      </c>
      <c r="I58" s="7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</row>
    <row r="59" spans="1:54" ht="15.75" x14ac:dyDescent="0.25">
      <c r="A59" s="72"/>
      <c r="B59" s="79"/>
      <c r="C59" s="72"/>
      <c r="D59" s="18" t="s">
        <v>33</v>
      </c>
      <c r="E59" s="33" t="s">
        <v>105</v>
      </c>
      <c r="F59" s="34">
        <v>4000</v>
      </c>
      <c r="G59" s="65"/>
      <c r="H59" s="34">
        <f t="shared" si="0"/>
        <v>4000</v>
      </c>
      <c r="I59" s="7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</row>
    <row r="60" spans="1:54" ht="15.75" x14ac:dyDescent="0.25">
      <c r="A60" s="72"/>
      <c r="B60" s="79"/>
      <c r="C60" s="72"/>
      <c r="D60" s="18" t="s">
        <v>24</v>
      </c>
      <c r="E60" s="33" t="s">
        <v>59</v>
      </c>
      <c r="F60" s="34">
        <v>1000</v>
      </c>
      <c r="G60" s="65"/>
      <c r="H60" s="34">
        <f t="shared" si="0"/>
        <v>1000</v>
      </c>
      <c r="I60" s="7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</row>
    <row r="61" spans="1:54" ht="15.75" x14ac:dyDescent="0.25">
      <c r="A61" s="72"/>
      <c r="B61" s="79"/>
      <c r="C61" s="81"/>
      <c r="D61" s="18" t="s">
        <v>44</v>
      </c>
      <c r="E61" s="33" t="s">
        <v>59</v>
      </c>
      <c r="F61" s="34">
        <v>750</v>
      </c>
      <c r="G61" s="65">
        <v>-12</v>
      </c>
      <c r="H61" s="34">
        <f>SUM(F61+G61)</f>
        <v>738</v>
      </c>
      <c r="I61" s="7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</row>
    <row r="62" spans="1:54" ht="15.75" x14ac:dyDescent="0.25">
      <c r="A62" s="72"/>
      <c r="B62" s="79"/>
      <c r="C62" s="29">
        <v>4300</v>
      </c>
      <c r="D62" s="30"/>
      <c r="E62" s="31" t="s">
        <v>28</v>
      </c>
      <c r="F62" s="32">
        <f>SUM(F63)</f>
        <v>11432.67</v>
      </c>
      <c r="G62" s="64"/>
      <c r="H62" s="32">
        <f>SUM(H63)</f>
        <v>11432.67</v>
      </c>
      <c r="I62" s="5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</row>
    <row r="63" spans="1:54" ht="15.75" x14ac:dyDescent="0.25">
      <c r="A63" s="72"/>
      <c r="B63" s="79"/>
      <c r="C63" s="29"/>
      <c r="D63" s="38" t="s">
        <v>19</v>
      </c>
      <c r="E63" s="39" t="s">
        <v>90</v>
      </c>
      <c r="F63" s="40">
        <v>11432.67</v>
      </c>
      <c r="G63" s="66"/>
      <c r="H63" s="40">
        <v>11432.67</v>
      </c>
      <c r="I63" s="9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</row>
    <row r="64" spans="1:54" ht="47.25" x14ac:dyDescent="0.25">
      <c r="A64" s="72"/>
      <c r="B64" s="79"/>
      <c r="C64" s="29">
        <v>6060</v>
      </c>
      <c r="D64" s="38"/>
      <c r="E64" s="31" t="s">
        <v>119</v>
      </c>
      <c r="F64" s="40">
        <v>6500</v>
      </c>
      <c r="G64" s="64"/>
      <c r="H64" s="40">
        <v>6500</v>
      </c>
      <c r="I64" s="9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</row>
    <row r="65" spans="1:54" ht="15.75" x14ac:dyDescent="0.25">
      <c r="A65" s="81"/>
      <c r="B65" s="80"/>
      <c r="C65" s="29"/>
      <c r="D65" s="18" t="s">
        <v>44</v>
      </c>
      <c r="E65" s="33" t="s">
        <v>106</v>
      </c>
      <c r="F65" s="34">
        <v>6500</v>
      </c>
      <c r="G65" s="65">
        <v>-6500</v>
      </c>
      <c r="H65" s="34">
        <f>SUM(F65+G65)</f>
        <v>0</v>
      </c>
      <c r="I65" s="9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</row>
    <row r="66" spans="1:54" ht="60.75" customHeight="1" x14ac:dyDescent="0.3">
      <c r="A66" s="22">
        <v>754</v>
      </c>
      <c r="B66" s="22"/>
      <c r="C66" s="22"/>
      <c r="D66" s="22"/>
      <c r="E66" s="23" t="s">
        <v>65</v>
      </c>
      <c r="F66" s="24">
        <f>F67</f>
        <v>9972.7199999999993</v>
      </c>
      <c r="G66" s="62"/>
      <c r="H66" s="24">
        <f>H67</f>
        <v>9972.7199999999993</v>
      </c>
      <c r="I66" s="3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</row>
    <row r="67" spans="1:54" ht="17.25" x14ac:dyDescent="0.3">
      <c r="A67" s="71"/>
      <c r="B67" s="26">
        <v>75412</v>
      </c>
      <c r="C67" s="41"/>
      <c r="D67" s="41"/>
      <c r="E67" s="27" t="s">
        <v>37</v>
      </c>
      <c r="F67" s="28">
        <f>SUM(F68)</f>
        <v>9972.7199999999993</v>
      </c>
      <c r="G67" s="63"/>
      <c r="H67" s="28">
        <f>SUM(H68)</f>
        <v>9972.7199999999993</v>
      </c>
      <c r="I67" s="4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</row>
    <row r="68" spans="1:54" ht="31.5" x14ac:dyDescent="0.25">
      <c r="A68" s="72"/>
      <c r="B68" s="71"/>
      <c r="C68" s="29">
        <v>4210</v>
      </c>
      <c r="D68" s="18"/>
      <c r="E68" s="31" t="s">
        <v>7</v>
      </c>
      <c r="F68" s="32">
        <f>SUM(F69:F72)</f>
        <v>9972.7199999999993</v>
      </c>
      <c r="G68" s="64"/>
      <c r="H68" s="32">
        <f>SUM(H69:H72)</f>
        <v>9972.7199999999993</v>
      </c>
      <c r="I68" s="5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</row>
    <row r="69" spans="1:54" ht="31.5" x14ac:dyDescent="0.25">
      <c r="A69" s="72"/>
      <c r="B69" s="72"/>
      <c r="C69" s="73"/>
      <c r="D69" s="18" t="s">
        <v>8</v>
      </c>
      <c r="E69" s="42" t="s">
        <v>72</v>
      </c>
      <c r="F69" s="50">
        <v>3000</v>
      </c>
      <c r="G69" s="67"/>
      <c r="H69" s="50">
        <v>3000</v>
      </c>
      <c r="I69" s="10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</row>
    <row r="70" spans="1:54" ht="31.5" x14ac:dyDescent="0.25">
      <c r="A70" s="72"/>
      <c r="B70" s="72"/>
      <c r="C70" s="74"/>
      <c r="D70" s="18" t="s">
        <v>76</v>
      </c>
      <c r="E70" s="42" t="s">
        <v>72</v>
      </c>
      <c r="F70" s="50">
        <v>1500</v>
      </c>
      <c r="G70" s="67"/>
      <c r="H70" s="50">
        <v>1500</v>
      </c>
      <c r="I70" s="10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</row>
    <row r="71" spans="1:54" ht="31.5" x14ac:dyDescent="0.25">
      <c r="A71" s="72"/>
      <c r="B71" s="72"/>
      <c r="C71" s="74"/>
      <c r="D71" s="18" t="s">
        <v>27</v>
      </c>
      <c r="E71" s="42" t="s">
        <v>107</v>
      </c>
      <c r="F71" s="43">
        <v>3972.72</v>
      </c>
      <c r="G71" s="67"/>
      <c r="H71" s="43">
        <v>3972.72</v>
      </c>
      <c r="I71" s="10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</row>
    <row r="72" spans="1:54" ht="31.5" x14ac:dyDescent="0.25">
      <c r="A72" s="81"/>
      <c r="B72" s="81"/>
      <c r="C72" s="75"/>
      <c r="D72" s="18" t="s">
        <v>24</v>
      </c>
      <c r="E72" s="33" t="s">
        <v>72</v>
      </c>
      <c r="F72" s="34">
        <v>1500</v>
      </c>
      <c r="G72" s="65"/>
      <c r="H72" s="34">
        <v>1500</v>
      </c>
      <c r="I72" s="7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</row>
    <row r="73" spans="1:54" ht="29.25" customHeight="1" x14ac:dyDescent="0.3">
      <c r="A73" s="22">
        <v>801</v>
      </c>
      <c r="B73" s="22"/>
      <c r="C73" s="22"/>
      <c r="D73" s="22"/>
      <c r="E73" s="23" t="s">
        <v>39</v>
      </c>
      <c r="F73" s="24">
        <f>F74</f>
        <v>145779.61000000002</v>
      </c>
      <c r="G73" s="62"/>
      <c r="H73" s="24">
        <f>H74</f>
        <v>130763.08</v>
      </c>
      <c r="I73" s="3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</row>
    <row r="74" spans="1:54" ht="17.25" x14ac:dyDescent="0.3">
      <c r="A74" s="71"/>
      <c r="B74" s="26">
        <v>80101</v>
      </c>
      <c r="C74" s="41"/>
      <c r="D74" s="41"/>
      <c r="E74" s="27" t="s">
        <v>40</v>
      </c>
      <c r="F74" s="28">
        <f>F75+F84+F101+F98</f>
        <v>145779.61000000002</v>
      </c>
      <c r="G74" s="63"/>
      <c r="H74" s="28">
        <f>H75+H84+H101+H98</f>
        <v>130763.08</v>
      </c>
      <c r="I74" s="4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</row>
    <row r="75" spans="1:54" ht="31.5" x14ac:dyDescent="0.25">
      <c r="A75" s="72"/>
      <c r="B75" s="71"/>
      <c r="C75" s="29">
        <v>4210</v>
      </c>
      <c r="D75" s="30"/>
      <c r="E75" s="31" t="s">
        <v>7</v>
      </c>
      <c r="F75" s="32">
        <f>SUM(F76:F83)</f>
        <v>26314.7</v>
      </c>
      <c r="G75" s="64"/>
      <c r="H75" s="32">
        <f>SUM(H76:H83)</f>
        <v>26314.7</v>
      </c>
      <c r="I75" s="5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</row>
    <row r="76" spans="1:54" ht="31.5" x14ac:dyDescent="0.25">
      <c r="A76" s="72"/>
      <c r="B76" s="72"/>
      <c r="C76" s="78"/>
      <c r="D76" s="18" t="s">
        <v>38</v>
      </c>
      <c r="E76" s="33" t="s">
        <v>73</v>
      </c>
      <c r="F76" s="34">
        <v>2000</v>
      </c>
      <c r="G76" s="65"/>
      <c r="H76" s="34">
        <v>2000</v>
      </c>
      <c r="I76" s="5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</row>
    <row r="77" spans="1:54" ht="31.5" x14ac:dyDescent="0.25">
      <c r="A77" s="72"/>
      <c r="B77" s="72"/>
      <c r="C77" s="79"/>
      <c r="D77" s="18" t="s">
        <v>67</v>
      </c>
      <c r="E77" s="33" t="s">
        <v>111</v>
      </c>
      <c r="F77" s="34">
        <v>5314.7</v>
      </c>
      <c r="G77" s="65"/>
      <c r="H77" s="34">
        <v>5314.7</v>
      </c>
      <c r="I77" s="5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</row>
    <row r="78" spans="1:54" ht="47.25" x14ac:dyDescent="0.25">
      <c r="A78" s="72"/>
      <c r="B78" s="72"/>
      <c r="C78" s="79"/>
      <c r="D78" s="18" t="s">
        <v>32</v>
      </c>
      <c r="E78" s="33" t="s">
        <v>82</v>
      </c>
      <c r="F78" s="34">
        <v>3000</v>
      </c>
      <c r="G78" s="65"/>
      <c r="H78" s="34">
        <v>3000</v>
      </c>
      <c r="I78" s="7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</row>
    <row r="79" spans="1:54" ht="47.25" x14ac:dyDescent="0.25">
      <c r="A79" s="72"/>
      <c r="B79" s="72"/>
      <c r="C79" s="79"/>
      <c r="D79" s="18" t="s">
        <v>30</v>
      </c>
      <c r="E79" s="33" t="s">
        <v>108</v>
      </c>
      <c r="F79" s="34">
        <v>10000</v>
      </c>
      <c r="G79" s="65"/>
      <c r="H79" s="34">
        <v>10000</v>
      </c>
      <c r="I79" s="7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</row>
    <row r="80" spans="1:54" ht="47.25" x14ac:dyDescent="0.25">
      <c r="A80" s="72"/>
      <c r="B80" s="72"/>
      <c r="C80" s="79"/>
      <c r="D80" s="18" t="s">
        <v>18</v>
      </c>
      <c r="E80" s="33" t="s">
        <v>109</v>
      </c>
      <c r="F80" s="34">
        <v>1000</v>
      </c>
      <c r="G80" s="65"/>
      <c r="H80" s="34">
        <v>1000</v>
      </c>
      <c r="I80" s="7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</row>
    <row r="81" spans="1:54" ht="47.25" x14ac:dyDescent="0.25">
      <c r="A81" s="72"/>
      <c r="B81" s="72"/>
      <c r="C81" s="79"/>
      <c r="D81" s="18" t="s">
        <v>22</v>
      </c>
      <c r="E81" s="33" t="s">
        <v>110</v>
      </c>
      <c r="F81" s="34">
        <v>2000</v>
      </c>
      <c r="G81" s="65"/>
      <c r="H81" s="34">
        <v>2000</v>
      </c>
      <c r="I81" s="7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</row>
    <row r="82" spans="1:54" ht="47.25" x14ac:dyDescent="0.25">
      <c r="A82" s="72"/>
      <c r="B82" s="72"/>
      <c r="C82" s="79"/>
      <c r="D82" s="18" t="s">
        <v>53</v>
      </c>
      <c r="E82" s="33" t="s">
        <v>109</v>
      </c>
      <c r="F82" s="34">
        <v>2000</v>
      </c>
      <c r="G82" s="65"/>
      <c r="H82" s="34">
        <v>2000</v>
      </c>
      <c r="I82" s="7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</row>
    <row r="83" spans="1:54" ht="47.25" x14ac:dyDescent="0.25">
      <c r="A83" s="72"/>
      <c r="B83" s="72"/>
      <c r="C83" s="80"/>
      <c r="D83" s="18" t="s">
        <v>44</v>
      </c>
      <c r="E83" s="33" t="s">
        <v>110</v>
      </c>
      <c r="F83" s="34">
        <v>1000</v>
      </c>
      <c r="G83" s="65"/>
      <c r="H83" s="34">
        <v>1000</v>
      </c>
      <c r="I83" s="7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</row>
    <row r="84" spans="1:54" ht="31.5" x14ac:dyDescent="0.25">
      <c r="A84" s="72"/>
      <c r="B84" s="72"/>
      <c r="C84" s="29">
        <v>4240</v>
      </c>
      <c r="D84" s="18"/>
      <c r="E84" s="31" t="s">
        <v>118</v>
      </c>
      <c r="F84" s="32">
        <f>SUM(F85:F97)</f>
        <v>74014.41</v>
      </c>
      <c r="G84" s="64"/>
      <c r="H84" s="32">
        <f>SUM(H85:H97)</f>
        <v>58997.88</v>
      </c>
      <c r="I84" s="5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</row>
    <row r="85" spans="1:54" ht="31.5" x14ac:dyDescent="0.25">
      <c r="A85" s="72"/>
      <c r="B85" s="72"/>
      <c r="C85" s="71"/>
      <c r="D85" s="18" t="s">
        <v>8</v>
      </c>
      <c r="E85" s="33" t="s">
        <v>63</v>
      </c>
      <c r="F85" s="34">
        <v>2500</v>
      </c>
      <c r="G85" s="65"/>
      <c r="H85" s="34">
        <v>2500</v>
      </c>
      <c r="I85" s="7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</row>
    <row r="86" spans="1:54" ht="31.5" x14ac:dyDescent="0.25">
      <c r="A86" s="72"/>
      <c r="B86" s="72"/>
      <c r="C86" s="72"/>
      <c r="D86" s="18" t="s">
        <v>36</v>
      </c>
      <c r="E86" s="33" t="s">
        <v>71</v>
      </c>
      <c r="F86" s="34">
        <v>1000</v>
      </c>
      <c r="G86" s="65"/>
      <c r="H86" s="34">
        <v>1000</v>
      </c>
      <c r="I86" s="7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</row>
    <row r="87" spans="1:54" ht="31.5" x14ac:dyDescent="0.25">
      <c r="A87" s="72"/>
      <c r="B87" s="72"/>
      <c r="C87" s="72"/>
      <c r="D87" s="18" t="s">
        <v>38</v>
      </c>
      <c r="E87" s="33" t="s">
        <v>74</v>
      </c>
      <c r="F87" s="34">
        <v>8262.4599999999991</v>
      </c>
      <c r="G87" s="65"/>
      <c r="H87" s="34">
        <v>8262.4599999999991</v>
      </c>
      <c r="I87" s="7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</row>
    <row r="88" spans="1:54" ht="31.5" x14ac:dyDescent="0.25">
      <c r="A88" s="72"/>
      <c r="B88" s="72"/>
      <c r="C88" s="72"/>
      <c r="D88" s="18" t="s">
        <v>41</v>
      </c>
      <c r="E88" s="33" t="s">
        <v>71</v>
      </c>
      <c r="F88" s="34">
        <v>15000</v>
      </c>
      <c r="G88" s="65"/>
      <c r="H88" s="34">
        <v>15000</v>
      </c>
      <c r="I88" s="7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  <c r="BA88" s="8"/>
      <c r="BB88" s="8"/>
    </row>
    <row r="89" spans="1:54" ht="31.5" x14ac:dyDescent="0.25">
      <c r="A89" s="72"/>
      <c r="B89" s="72"/>
      <c r="C89" s="72"/>
      <c r="D89" s="18" t="s">
        <v>76</v>
      </c>
      <c r="E89" s="33" t="s">
        <v>63</v>
      </c>
      <c r="F89" s="34">
        <v>2000</v>
      </c>
      <c r="G89" s="65"/>
      <c r="H89" s="34">
        <v>2000</v>
      </c>
      <c r="I89" s="7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  <c r="BA89" s="8"/>
      <c r="BB89" s="8"/>
    </row>
    <row r="90" spans="1:54" ht="31.5" x14ac:dyDescent="0.25">
      <c r="A90" s="72"/>
      <c r="B90" s="72"/>
      <c r="C90" s="72"/>
      <c r="D90" s="18" t="s">
        <v>50</v>
      </c>
      <c r="E90" s="33" t="s">
        <v>123</v>
      </c>
      <c r="F90" s="34">
        <v>1500</v>
      </c>
      <c r="G90" s="65"/>
      <c r="H90" s="34">
        <v>1500</v>
      </c>
      <c r="I90" s="7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  <c r="BA90" s="8"/>
      <c r="BB90" s="8"/>
    </row>
    <row r="91" spans="1:54" ht="31.5" x14ac:dyDescent="0.25">
      <c r="A91" s="72"/>
      <c r="B91" s="72"/>
      <c r="C91" s="72"/>
      <c r="D91" s="18" t="s">
        <v>32</v>
      </c>
      <c r="E91" s="33" t="s">
        <v>85</v>
      </c>
      <c r="F91" s="34">
        <v>15016.53</v>
      </c>
      <c r="G91" s="65">
        <v>-15016.53</v>
      </c>
      <c r="H91" s="34">
        <f>SUM(F91+G91)</f>
        <v>0</v>
      </c>
      <c r="I91" s="7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</row>
    <row r="92" spans="1:54" ht="31.5" x14ac:dyDescent="0.25">
      <c r="A92" s="72"/>
      <c r="B92" s="72"/>
      <c r="C92" s="72"/>
      <c r="D92" s="18" t="s">
        <v>32</v>
      </c>
      <c r="E92" s="33" t="s">
        <v>86</v>
      </c>
      <c r="F92" s="34">
        <v>5000</v>
      </c>
      <c r="G92" s="65"/>
      <c r="H92" s="34">
        <v>5000</v>
      </c>
      <c r="I92" s="7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</row>
    <row r="93" spans="1:54" ht="31.5" x14ac:dyDescent="0.25">
      <c r="A93" s="72"/>
      <c r="B93" s="72"/>
      <c r="C93" s="72"/>
      <c r="D93" s="18" t="s">
        <v>27</v>
      </c>
      <c r="E93" s="33" t="s">
        <v>89</v>
      </c>
      <c r="F93" s="34">
        <v>10000</v>
      </c>
      <c r="G93" s="65"/>
      <c r="H93" s="34">
        <v>10000</v>
      </c>
      <c r="I93" s="7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</row>
    <row r="94" spans="1:54" ht="31.5" x14ac:dyDescent="0.25">
      <c r="A94" s="72"/>
      <c r="B94" s="72"/>
      <c r="C94" s="72"/>
      <c r="D94" s="18" t="s">
        <v>22</v>
      </c>
      <c r="E94" s="33" t="s">
        <v>124</v>
      </c>
      <c r="F94" s="34">
        <v>6235.42</v>
      </c>
      <c r="G94" s="65"/>
      <c r="H94" s="34">
        <v>6235.42</v>
      </c>
      <c r="I94" s="7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</row>
    <row r="95" spans="1:54" ht="31.5" x14ac:dyDescent="0.25">
      <c r="A95" s="72"/>
      <c r="B95" s="72"/>
      <c r="C95" s="72"/>
      <c r="D95" s="18" t="s">
        <v>24</v>
      </c>
      <c r="E95" s="33" t="s">
        <v>93</v>
      </c>
      <c r="F95" s="34">
        <v>2500</v>
      </c>
      <c r="G95" s="65"/>
      <c r="H95" s="34">
        <v>2500</v>
      </c>
      <c r="I95" s="7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  <c r="BA95" s="8"/>
      <c r="BB95" s="8"/>
    </row>
    <row r="96" spans="1:54" ht="31.5" x14ac:dyDescent="0.25">
      <c r="A96" s="72"/>
      <c r="B96" s="72"/>
      <c r="C96" s="72"/>
      <c r="D96" s="18" t="s">
        <v>94</v>
      </c>
      <c r="E96" s="33" t="s">
        <v>86</v>
      </c>
      <c r="F96" s="34">
        <v>2500</v>
      </c>
      <c r="G96" s="65"/>
      <c r="H96" s="34">
        <v>2500</v>
      </c>
      <c r="I96" s="7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</row>
    <row r="97" spans="1:54" ht="31.5" x14ac:dyDescent="0.25">
      <c r="A97" s="72"/>
      <c r="B97" s="72"/>
      <c r="C97" s="81"/>
      <c r="D97" s="18" t="s">
        <v>94</v>
      </c>
      <c r="E97" s="33" t="s">
        <v>95</v>
      </c>
      <c r="F97" s="34">
        <v>2500</v>
      </c>
      <c r="G97" s="65"/>
      <c r="H97" s="34">
        <v>2500</v>
      </c>
      <c r="I97" s="7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</row>
    <row r="98" spans="1:54" ht="15.75" x14ac:dyDescent="0.25">
      <c r="A98" s="72"/>
      <c r="B98" s="72"/>
      <c r="C98" s="54">
        <v>4270</v>
      </c>
      <c r="D98" s="30"/>
      <c r="E98" s="31" t="s">
        <v>10</v>
      </c>
      <c r="F98" s="32">
        <f>F99+F100</f>
        <v>9691.23</v>
      </c>
      <c r="G98" s="64"/>
      <c r="H98" s="32">
        <f>H99+H100</f>
        <v>9691.23</v>
      </c>
      <c r="I98" s="7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</row>
    <row r="99" spans="1:54" ht="15.75" x14ac:dyDescent="0.25">
      <c r="A99" s="72"/>
      <c r="B99" s="72"/>
      <c r="C99" s="78"/>
      <c r="D99" s="18" t="s">
        <v>12</v>
      </c>
      <c r="E99" s="33" t="s">
        <v>69</v>
      </c>
      <c r="F99" s="34">
        <v>7191.23</v>
      </c>
      <c r="G99" s="65"/>
      <c r="H99" s="34">
        <v>7191.23</v>
      </c>
      <c r="I99" s="7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</row>
    <row r="100" spans="1:54" ht="15.75" x14ac:dyDescent="0.25">
      <c r="A100" s="72"/>
      <c r="B100" s="72"/>
      <c r="C100" s="80"/>
      <c r="D100" s="18" t="s">
        <v>51</v>
      </c>
      <c r="E100" s="33" t="s">
        <v>69</v>
      </c>
      <c r="F100" s="34">
        <v>2500</v>
      </c>
      <c r="G100" s="65"/>
      <c r="H100" s="34">
        <v>2500</v>
      </c>
      <c r="I100" s="7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</row>
    <row r="101" spans="1:54" ht="31.5" x14ac:dyDescent="0.25">
      <c r="A101" s="72"/>
      <c r="B101" s="72"/>
      <c r="C101" s="29">
        <v>6050</v>
      </c>
      <c r="D101" s="30"/>
      <c r="E101" s="31" t="s">
        <v>31</v>
      </c>
      <c r="F101" s="32">
        <f>F102+F103</f>
        <v>35759.269999999997</v>
      </c>
      <c r="G101" s="64"/>
      <c r="H101" s="32">
        <f>H102+H103</f>
        <v>35759.269999999997</v>
      </c>
      <c r="I101" s="5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</row>
    <row r="102" spans="1:54" ht="31.5" x14ac:dyDescent="0.25">
      <c r="A102" s="72"/>
      <c r="B102" s="72"/>
      <c r="C102" s="71"/>
      <c r="D102" s="18" t="s">
        <v>41</v>
      </c>
      <c r="E102" s="33" t="s">
        <v>75</v>
      </c>
      <c r="F102" s="34">
        <v>6608.67</v>
      </c>
      <c r="G102" s="65"/>
      <c r="H102" s="34">
        <v>6608.67</v>
      </c>
      <c r="I102" s="7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</row>
    <row r="103" spans="1:54" ht="31.5" x14ac:dyDescent="0.25">
      <c r="A103" s="81"/>
      <c r="B103" s="81"/>
      <c r="C103" s="81"/>
      <c r="D103" s="18" t="s">
        <v>15</v>
      </c>
      <c r="E103" s="33" t="s">
        <v>121</v>
      </c>
      <c r="F103" s="34">
        <v>29150.6</v>
      </c>
      <c r="G103" s="65"/>
      <c r="H103" s="34">
        <v>29150.6</v>
      </c>
      <c r="I103" s="7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</row>
    <row r="104" spans="1:54" ht="29.25" customHeight="1" x14ac:dyDescent="0.3">
      <c r="A104" s="22">
        <v>900</v>
      </c>
      <c r="B104" s="22"/>
      <c r="C104" s="22"/>
      <c r="D104" s="22"/>
      <c r="E104" s="23" t="s">
        <v>45</v>
      </c>
      <c r="F104" s="24">
        <f>F105+F108</f>
        <v>29917.59</v>
      </c>
      <c r="G104" s="62"/>
      <c r="H104" s="24">
        <f>H105+H108</f>
        <v>44934.119999999995</v>
      </c>
      <c r="I104" s="3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</row>
    <row r="105" spans="1:54" ht="17.25" x14ac:dyDescent="0.3">
      <c r="A105" s="71"/>
      <c r="B105" s="26">
        <v>90002</v>
      </c>
      <c r="C105" s="26"/>
      <c r="D105" s="26"/>
      <c r="E105" s="27" t="s">
        <v>57</v>
      </c>
      <c r="F105" s="28">
        <f>F106</f>
        <v>1500</v>
      </c>
      <c r="G105" s="63"/>
      <c r="H105" s="28">
        <f>H106</f>
        <v>1500</v>
      </c>
      <c r="I105" s="4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</row>
    <row r="106" spans="1:54" ht="31.5" x14ac:dyDescent="0.25">
      <c r="A106" s="72"/>
      <c r="B106" s="78"/>
      <c r="C106" s="29">
        <v>4210</v>
      </c>
      <c r="D106" s="18"/>
      <c r="E106" s="31" t="s">
        <v>7</v>
      </c>
      <c r="F106" s="32">
        <f>SUM(F107)</f>
        <v>1500</v>
      </c>
      <c r="G106" s="64"/>
      <c r="H106" s="32">
        <f>SUM(H107)</f>
        <v>1500</v>
      </c>
      <c r="I106" s="5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</row>
    <row r="107" spans="1:54" ht="15.75" x14ac:dyDescent="0.25">
      <c r="A107" s="72"/>
      <c r="B107" s="80"/>
      <c r="C107" s="44"/>
      <c r="D107" s="18" t="s">
        <v>24</v>
      </c>
      <c r="E107" s="33" t="s">
        <v>9</v>
      </c>
      <c r="F107" s="34">
        <v>1500</v>
      </c>
      <c r="G107" s="65"/>
      <c r="H107" s="34">
        <v>1500</v>
      </c>
      <c r="I107" s="7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</row>
    <row r="108" spans="1:54" ht="34.5" x14ac:dyDescent="0.3">
      <c r="A108" s="72"/>
      <c r="B108" s="26">
        <v>90015</v>
      </c>
      <c r="C108" s="26"/>
      <c r="D108" s="37"/>
      <c r="E108" s="27" t="s">
        <v>46</v>
      </c>
      <c r="F108" s="28">
        <f>F109+F119</f>
        <v>28417.59</v>
      </c>
      <c r="G108" s="63"/>
      <c r="H108" s="28">
        <f>H109+H119</f>
        <v>43434.119999999995</v>
      </c>
      <c r="I108" s="4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</row>
    <row r="109" spans="1:54" ht="15.75" x14ac:dyDescent="0.25">
      <c r="A109" s="72"/>
      <c r="B109" s="78"/>
      <c r="C109" s="29">
        <v>4300</v>
      </c>
      <c r="D109" s="18"/>
      <c r="E109" s="31" t="s">
        <v>28</v>
      </c>
      <c r="F109" s="32">
        <f>SUM(,F110:F118)</f>
        <v>28417.59</v>
      </c>
      <c r="G109" s="64"/>
      <c r="H109" s="32">
        <f>SUM(,H110:H118)</f>
        <v>38434.119999999995</v>
      </c>
      <c r="I109" s="5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</row>
    <row r="110" spans="1:54" ht="31.5" x14ac:dyDescent="0.25">
      <c r="A110" s="72"/>
      <c r="B110" s="79"/>
      <c r="C110" s="71"/>
      <c r="D110" s="18" t="s">
        <v>32</v>
      </c>
      <c r="E110" s="33" t="s">
        <v>129</v>
      </c>
      <c r="F110" s="34">
        <v>0</v>
      </c>
      <c r="G110" s="65">
        <v>10016.530000000001</v>
      </c>
      <c r="H110" s="34">
        <f>SUM(F110+G110)</f>
        <v>10016.530000000001</v>
      </c>
      <c r="I110" s="7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</row>
    <row r="111" spans="1:54" ht="15.75" x14ac:dyDescent="0.25">
      <c r="A111" s="72"/>
      <c r="B111" s="79"/>
      <c r="C111" s="72"/>
      <c r="D111" s="18" t="s">
        <v>38</v>
      </c>
      <c r="E111" s="33" t="s">
        <v>61</v>
      </c>
      <c r="F111" s="34">
        <v>2400</v>
      </c>
      <c r="G111" s="65"/>
      <c r="H111" s="34">
        <f t="shared" ref="H111:H118" si="1">SUM(F111+G111)</f>
        <v>2400</v>
      </c>
      <c r="I111" s="7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</row>
    <row r="112" spans="1:54" ht="31.5" x14ac:dyDescent="0.25">
      <c r="A112" s="72"/>
      <c r="B112" s="79"/>
      <c r="C112" s="72"/>
      <c r="D112" s="18" t="s">
        <v>76</v>
      </c>
      <c r="E112" s="33" t="s">
        <v>77</v>
      </c>
      <c r="F112" s="34">
        <v>2000</v>
      </c>
      <c r="G112" s="65"/>
      <c r="H112" s="34">
        <f t="shared" si="1"/>
        <v>2000</v>
      </c>
      <c r="I112" s="7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</row>
    <row r="113" spans="1:54" ht="31.5" x14ac:dyDescent="0.25">
      <c r="A113" s="72"/>
      <c r="B113" s="79"/>
      <c r="C113" s="72"/>
      <c r="D113" s="18" t="s">
        <v>15</v>
      </c>
      <c r="E113" s="33" t="s">
        <v>78</v>
      </c>
      <c r="F113" s="34">
        <v>800</v>
      </c>
      <c r="G113" s="65"/>
      <c r="H113" s="34">
        <f t="shared" si="1"/>
        <v>800</v>
      </c>
      <c r="I113" s="7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</row>
    <row r="114" spans="1:54" ht="15.75" x14ac:dyDescent="0.25">
      <c r="A114" s="72"/>
      <c r="B114" s="79"/>
      <c r="C114" s="72"/>
      <c r="D114" s="18" t="s">
        <v>67</v>
      </c>
      <c r="E114" s="33" t="s">
        <v>61</v>
      </c>
      <c r="F114" s="34">
        <v>4800</v>
      </c>
      <c r="G114" s="65"/>
      <c r="H114" s="34">
        <f t="shared" si="1"/>
        <v>4800</v>
      </c>
      <c r="I114" s="7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</row>
    <row r="115" spans="1:54" ht="15.75" x14ac:dyDescent="0.25">
      <c r="A115" s="72"/>
      <c r="B115" s="79"/>
      <c r="C115" s="72"/>
      <c r="D115" s="18" t="s">
        <v>16</v>
      </c>
      <c r="E115" s="33" t="s">
        <v>62</v>
      </c>
      <c r="F115" s="34">
        <v>800</v>
      </c>
      <c r="G115" s="65"/>
      <c r="H115" s="34">
        <f t="shared" si="1"/>
        <v>800</v>
      </c>
      <c r="I115" s="7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</row>
    <row r="116" spans="1:54" ht="15.75" x14ac:dyDescent="0.25">
      <c r="A116" s="72"/>
      <c r="B116" s="79"/>
      <c r="C116" s="72"/>
      <c r="D116" s="18" t="s">
        <v>17</v>
      </c>
      <c r="E116" s="33" t="s">
        <v>61</v>
      </c>
      <c r="F116" s="34">
        <v>15317.59</v>
      </c>
      <c r="G116" s="65"/>
      <c r="H116" s="34">
        <f t="shared" si="1"/>
        <v>15317.59</v>
      </c>
      <c r="I116" s="7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  <c r="BA116" s="8"/>
      <c r="BB116" s="8"/>
    </row>
    <row r="117" spans="1:54" ht="15.75" x14ac:dyDescent="0.25">
      <c r="A117" s="72"/>
      <c r="B117" s="79"/>
      <c r="C117" s="72"/>
      <c r="D117" s="18" t="s">
        <v>33</v>
      </c>
      <c r="E117" s="33" t="s">
        <v>61</v>
      </c>
      <c r="F117" s="34">
        <v>1500</v>
      </c>
      <c r="G117" s="65"/>
      <c r="H117" s="34">
        <f t="shared" si="1"/>
        <v>1500</v>
      </c>
      <c r="I117" s="7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</row>
    <row r="118" spans="1:54" ht="15.75" x14ac:dyDescent="0.25">
      <c r="A118" s="72"/>
      <c r="B118" s="79"/>
      <c r="C118" s="81"/>
      <c r="D118" s="18" t="s">
        <v>94</v>
      </c>
      <c r="E118" s="33" t="s">
        <v>61</v>
      </c>
      <c r="F118" s="34">
        <v>800</v>
      </c>
      <c r="G118" s="65"/>
      <c r="H118" s="34">
        <f t="shared" si="1"/>
        <v>800</v>
      </c>
      <c r="I118" s="7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</row>
    <row r="119" spans="1:54" ht="31.5" x14ac:dyDescent="0.25">
      <c r="A119" s="72"/>
      <c r="B119" s="79"/>
      <c r="C119" s="29">
        <v>6050</v>
      </c>
      <c r="D119" s="18"/>
      <c r="E119" s="31" t="s">
        <v>31</v>
      </c>
      <c r="F119" s="32">
        <f>F120</f>
        <v>0</v>
      </c>
      <c r="G119" s="64"/>
      <c r="H119" s="32">
        <f>H120</f>
        <v>5000</v>
      </c>
      <c r="I119" s="7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</row>
    <row r="120" spans="1:54" ht="15.75" x14ac:dyDescent="0.25">
      <c r="A120" s="81"/>
      <c r="B120" s="80"/>
      <c r="C120" s="35"/>
      <c r="D120" s="18" t="s">
        <v>32</v>
      </c>
      <c r="E120" s="33" t="s">
        <v>130</v>
      </c>
      <c r="F120" s="34">
        <v>0</v>
      </c>
      <c r="G120" s="65">
        <v>5000</v>
      </c>
      <c r="H120" s="34">
        <f>SUM(F120+G120)</f>
        <v>5000</v>
      </c>
      <c r="I120" s="7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</row>
    <row r="121" spans="1:54" ht="26.25" customHeight="1" x14ac:dyDescent="0.3">
      <c r="A121" s="22">
        <v>921</v>
      </c>
      <c r="B121" s="22"/>
      <c r="C121" s="22"/>
      <c r="D121" s="22"/>
      <c r="E121" s="23" t="s">
        <v>66</v>
      </c>
      <c r="F121" s="24">
        <f>F122+F127</f>
        <v>170698.48</v>
      </c>
      <c r="G121" s="62"/>
      <c r="H121" s="24">
        <f>H122+H127</f>
        <v>171248.48</v>
      </c>
      <c r="I121" s="3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</row>
    <row r="122" spans="1:54" ht="34.5" x14ac:dyDescent="0.25">
      <c r="A122" s="73"/>
      <c r="B122" s="26">
        <v>92105</v>
      </c>
      <c r="C122" s="41"/>
      <c r="D122" s="41"/>
      <c r="E122" s="27" t="s">
        <v>47</v>
      </c>
      <c r="F122" s="45">
        <f>F123</f>
        <v>14512.970000000001</v>
      </c>
      <c r="G122" s="63"/>
      <c r="H122" s="45">
        <f>H123</f>
        <v>19542.370000000003</v>
      </c>
      <c r="I122" s="11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</row>
    <row r="123" spans="1:54" ht="47.25" x14ac:dyDescent="0.25">
      <c r="A123" s="74"/>
      <c r="B123" s="73"/>
      <c r="C123" s="29">
        <v>6060</v>
      </c>
      <c r="D123" s="18"/>
      <c r="E123" s="31" t="s">
        <v>119</v>
      </c>
      <c r="F123" s="32">
        <f>SUM(F124:F126)</f>
        <v>14512.970000000001</v>
      </c>
      <c r="G123" s="64"/>
      <c r="H123" s="32">
        <f>SUM(H124:H126)</f>
        <v>19542.370000000003</v>
      </c>
      <c r="I123" s="5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</row>
    <row r="124" spans="1:54" ht="15.75" x14ac:dyDescent="0.25">
      <c r="A124" s="74"/>
      <c r="B124" s="74"/>
      <c r="C124" s="78"/>
      <c r="D124" s="18" t="s">
        <v>88</v>
      </c>
      <c r="E124" s="33" t="s">
        <v>131</v>
      </c>
      <c r="F124" s="34">
        <v>0</v>
      </c>
      <c r="G124" s="65">
        <v>5029.3999999999996</v>
      </c>
      <c r="H124" s="34">
        <f>SUM(F124+G124)</f>
        <v>5029.3999999999996</v>
      </c>
      <c r="I124" s="7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</row>
    <row r="125" spans="1:54" ht="15.75" x14ac:dyDescent="0.25">
      <c r="A125" s="74"/>
      <c r="B125" s="74"/>
      <c r="C125" s="79"/>
      <c r="D125" s="18" t="s">
        <v>48</v>
      </c>
      <c r="E125" s="33" t="s">
        <v>81</v>
      </c>
      <c r="F125" s="34">
        <v>6574.46</v>
      </c>
      <c r="G125" s="65"/>
      <c r="H125" s="34">
        <v>6574.46</v>
      </c>
      <c r="I125" s="7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</row>
    <row r="126" spans="1:54" ht="15.75" x14ac:dyDescent="0.25">
      <c r="A126" s="74"/>
      <c r="B126" s="75"/>
      <c r="C126" s="80"/>
      <c r="D126" s="18" t="s">
        <v>26</v>
      </c>
      <c r="E126" s="33" t="s">
        <v>81</v>
      </c>
      <c r="F126" s="34">
        <v>7938.51</v>
      </c>
      <c r="G126" s="65"/>
      <c r="H126" s="34">
        <v>7938.51</v>
      </c>
      <c r="I126" s="7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</row>
    <row r="127" spans="1:54" ht="34.5" x14ac:dyDescent="0.3">
      <c r="A127" s="74"/>
      <c r="B127" s="26">
        <v>92109</v>
      </c>
      <c r="C127" s="41"/>
      <c r="D127" s="41"/>
      <c r="E127" s="27" t="s">
        <v>112</v>
      </c>
      <c r="F127" s="28">
        <f>F128+F141+F143</f>
        <v>156185.51</v>
      </c>
      <c r="G127" s="63"/>
      <c r="H127" s="28">
        <f>H128+H141+H143</f>
        <v>151706.11000000002</v>
      </c>
      <c r="I127" s="4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</row>
    <row r="128" spans="1:54" ht="31.5" x14ac:dyDescent="0.25">
      <c r="A128" s="74"/>
      <c r="B128" s="73"/>
      <c r="C128" s="29">
        <v>4210</v>
      </c>
      <c r="D128" s="18"/>
      <c r="E128" s="31" t="s">
        <v>7</v>
      </c>
      <c r="F128" s="32">
        <f>SUM(F129:F140)</f>
        <v>54149.560000000005</v>
      </c>
      <c r="G128" s="64"/>
      <c r="H128" s="32">
        <f>SUM(H129:H140)</f>
        <v>54699.560000000005</v>
      </c>
      <c r="I128" s="5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</row>
    <row r="129" spans="1:54" ht="31.5" x14ac:dyDescent="0.25">
      <c r="A129" s="74"/>
      <c r="B129" s="74"/>
      <c r="C129" s="73"/>
      <c r="D129" s="18" t="s">
        <v>44</v>
      </c>
      <c r="E129" s="33" t="s">
        <v>96</v>
      </c>
      <c r="F129" s="34">
        <v>0</v>
      </c>
      <c r="G129" s="65">
        <v>1000</v>
      </c>
      <c r="H129" s="34">
        <f>SUM(F129+G129)</f>
        <v>1000</v>
      </c>
      <c r="I129" s="7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</row>
    <row r="130" spans="1:54" ht="15.75" x14ac:dyDescent="0.25">
      <c r="A130" s="74"/>
      <c r="B130" s="74"/>
      <c r="C130" s="74"/>
      <c r="D130" s="18" t="s">
        <v>44</v>
      </c>
      <c r="E130" s="33" t="s">
        <v>98</v>
      </c>
      <c r="F130" s="34">
        <v>0</v>
      </c>
      <c r="G130" s="65">
        <v>1200</v>
      </c>
      <c r="H130" s="34">
        <f t="shared" ref="H130:H140" si="2">SUM(F130+G130)</f>
        <v>1200</v>
      </c>
      <c r="I130" s="7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</row>
    <row r="131" spans="1:54" ht="15.75" x14ac:dyDescent="0.25">
      <c r="A131" s="74"/>
      <c r="B131" s="74"/>
      <c r="C131" s="74"/>
      <c r="D131" s="18" t="s">
        <v>36</v>
      </c>
      <c r="E131" s="33" t="s">
        <v>52</v>
      </c>
      <c r="F131" s="34">
        <v>10003.57</v>
      </c>
      <c r="G131" s="65"/>
      <c r="H131" s="34">
        <f t="shared" si="2"/>
        <v>10003.57</v>
      </c>
      <c r="I131" s="7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</row>
    <row r="132" spans="1:54" ht="15.75" x14ac:dyDescent="0.25">
      <c r="A132" s="74"/>
      <c r="B132" s="74"/>
      <c r="C132" s="74"/>
      <c r="D132" s="18" t="s">
        <v>50</v>
      </c>
      <c r="E132" s="33" t="s">
        <v>52</v>
      </c>
      <c r="F132" s="34">
        <v>7451.66</v>
      </c>
      <c r="G132" s="65"/>
      <c r="H132" s="34">
        <f t="shared" si="2"/>
        <v>7451.66</v>
      </c>
      <c r="I132" s="7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</row>
    <row r="133" spans="1:54" ht="15.75" x14ac:dyDescent="0.25">
      <c r="A133" s="74"/>
      <c r="B133" s="74"/>
      <c r="C133" s="74"/>
      <c r="D133" s="18" t="s">
        <v>50</v>
      </c>
      <c r="E133" s="33" t="s">
        <v>113</v>
      </c>
      <c r="F133" s="34">
        <v>2500</v>
      </c>
      <c r="G133" s="65"/>
      <c r="H133" s="34">
        <f t="shared" si="2"/>
        <v>2500</v>
      </c>
      <c r="I133" s="7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</row>
    <row r="134" spans="1:54" ht="31.5" x14ac:dyDescent="0.25">
      <c r="A134" s="74"/>
      <c r="B134" s="74"/>
      <c r="C134" s="74"/>
      <c r="D134" s="18" t="s">
        <v>30</v>
      </c>
      <c r="E134" s="33" t="s">
        <v>125</v>
      </c>
      <c r="F134" s="34">
        <v>6110.55</v>
      </c>
      <c r="G134" s="65"/>
      <c r="H134" s="34">
        <f t="shared" si="2"/>
        <v>6110.55</v>
      </c>
      <c r="I134" s="7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</row>
    <row r="135" spans="1:54" ht="15.75" x14ac:dyDescent="0.25">
      <c r="A135" s="74"/>
      <c r="B135" s="74"/>
      <c r="C135" s="74"/>
      <c r="D135" s="18" t="s">
        <v>17</v>
      </c>
      <c r="E135" s="33" t="s">
        <v>52</v>
      </c>
      <c r="F135" s="34">
        <v>2000</v>
      </c>
      <c r="G135" s="65"/>
      <c r="H135" s="34">
        <f t="shared" si="2"/>
        <v>2000</v>
      </c>
      <c r="I135" s="7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</row>
    <row r="136" spans="1:54" ht="15.75" x14ac:dyDescent="0.25">
      <c r="A136" s="74"/>
      <c r="B136" s="74"/>
      <c r="C136" s="74"/>
      <c r="D136" s="18" t="s">
        <v>51</v>
      </c>
      <c r="E136" s="33" t="s">
        <v>52</v>
      </c>
      <c r="F136" s="34">
        <v>13836.77</v>
      </c>
      <c r="G136" s="65"/>
      <c r="H136" s="34">
        <f t="shared" si="2"/>
        <v>13836.77</v>
      </c>
      <c r="I136" s="7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</row>
    <row r="137" spans="1:54" ht="15.75" x14ac:dyDescent="0.25">
      <c r="A137" s="74"/>
      <c r="B137" s="74"/>
      <c r="C137" s="74"/>
      <c r="D137" s="18" t="s">
        <v>23</v>
      </c>
      <c r="E137" s="33" t="s">
        <v>52</v>
      </c>
      <c r="F137" s="34">
        <v>1011.08</v>
      </c>
      <c r="G137" s="65"/>
      <c r="H137" s="34">
        <f t="shared" si="2"/>
        <v>1011.08</v>
      </c>
      <c r="I137" s="7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</row>
    <row r="138" spans="1:54" ht="15.75" x14ac:dyDescent="0.25">
      <c r="A138" s="74"/>
      <c r="B138" s="74"/>
      <c r="C138" s="74"/>
      <c r="D138" s="18" t="s">
        <v>53</v>
      </c>
      <c r="E138" s="33" t="s">
        <v>52</v>
      </c>
      <c r="F138" s="34">
        <v>9585.93</v>
      </c>
      <c r="G138" s="65"/>
      <c r="H138" s="34">
        <f t="shared" si="2"/>
        <v>9585.93</v>
      </c>
      <c r="I138" s="7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</row>
    <row r="139" spans="1:54" ht="31.5" x14ac:dyDescent="0.25">
      <c r="A139" s="74"/>
      <c r="B139" s="74"/>
      <c r="C139" s="74"/>
      <c r="D139" s="18" t="s">
        <v>44</v>
      </c>
      <c r="E139" s="33" t="s">
        <v>96</v>
      </c>
      <c r="F139" s="34">
        <v>1250</v>
      </c>
      <c r="G139" s="65">
        <v>-1250</v>
      </c>
      <c r="H139" s="34">
        <f t="shared" si="2"/>
        <v>0</v>
      </c>
      <c r="I139" s="7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</row>
    <row r="140" spans="1:54" ht="15.75" x14ac:dyDescent="0.25">
      <c r="A140" s="74"/>
      <c r="B140" s="74"/>
      <c r="C140" s="75"/>
      <c r="D140" s="18" t="s">
        <v>44</v>
      </c>
      <c r="E140" s="33" t="s">
        <v>98</v>
      </c>
      <c r="F140" s="34">
        <v>400</v>
      </c>
      <c r="G140" s="65">
        <v>-400</v>
      </c>
      <c r="H140" s="34">
        <f t="shared" si="2"/>
        <v>0</v>
      </c>
      <c r="I140" s="7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  <c r="BA140" s="8"/>
      <c r="BB140" s="8"/>
    </row>
    <row r="141" spans="1:54" ht="15.75" x14ac:dyDescent="0.25">
      <c r="A141" s="74"/>
      <c r="B141" s="74"/>
      <c r="C141" s="29">
        <v>4300</v>
      </c>
      <c r="D141" s="30"/>
      <c r="E141" s="31" t="s">
        <v>28</v>
      </c>
      <c r="F141" s="32">
        <f>F142</f>
        <v>7000</v>
      </c>
      <c r="G141" s="64"/>
      <c r="H141" s="32">
        <f>H142</f>
        <v>7000</v>
      </c>
      <c r="I141" s="7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</row>
    <row r="142" spans="1:54" ht="31.5" x14ac:dyDescent="0.25">
      <c r="A142" s="74"/>
      <c r="B142" s="74"/>
      <c r="C142" s="29"/>
      <c r="D142" s="18" t="s">
        <v>50</v>
      </c>
      <c r="E142" s="33" t="s">
        <v>79</v>
      </c>
      <c r="F142" s="34">
        <v>7000</v>
      </c>
      <c r="G142" s="65"/>
      <c r="H142" s="34">
        <v>7000</v>
      </c>
      <c r="I142" s="7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</row>
    <row r="143" spans="1:54" ht="31.5" x14ac:dyDescent="0.25">
      <c r="A143" s="74"/>
      <c r="B143" s="74"/>
      <c r="C143" s="29">
        <v>6050</v>
      </c>
      <c r="D143" s="18"/>
      <c r="E143" s="31" t="s">
        <v>31</v>
      </c>
      <c r="F143" s="32">
        <f>SUM(F144:F151)</f>
        <v>95035.95</v>
      </c>
      <c r="G143" s="64"/>
      <c r="H143" s="32">
        <f>SUM(H144:H151)</f>
        <v>90006.55</v>
      </c>
      <c r="I143" s="5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</row>
    <row r="144" spans="1:54" ht="15.75" x14ac:dyDescent="0.25">
      <c r="A144" s="74"/>
      <c r="B144" s="74"/>
      <c r="C144" s="73"/>
      <c r="D144" s="18" t="s">
        <v>54</v>
      </c>
      <c r="E144" s="33" t="s">
        <v>64</v>
      </c>
      <c r="F144" s="34">
        <v>10000</v>
      </c>
      <c r="G144" s="65"/>
      <c r="H144" s="34">
        <v>10000</v>
      </c>
      <c r="I144" s="7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</row>
    <row r="145" spans="1:54" ht="15.75" x14ac:dyDescent="0.25">
      <c r="A145" s="74"/>
      <c r="B145" s="74"/>
      <c r="C145" s="74"/>
      <c r="D145" s="18" t="s">
        <v>49</v>
      </c>
      <c r="E145" s="33" t="s">
        <v>114</v>
      </c>
      <c r="F145" s="34">
        <v>4000</v>
      </c>
      <c r="G145" s="65"/>
      <c r="H145" s="34">
        <v>4000</v>
      </c>
      <c r="I145" s="7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</row>
    <row r="146" spans="1:54" ht="18" customHeight="1" x14ac:dyDescent="0.25">
      <c r="A146" s="74"/>
      <c r="B146" s="74"/>
      <c r="C146" s="74"/>
      <c r="D146" s="18" t="s">
        <v>70</v>
      </c>
      <c r="E146" s="33" t="s">
        <v>115</v>
      </c>
      <c r="F146" s="34">
        <v>17317.59</v>
      </c>
      <c r="G146" s="65"/>
      <c r="H146" s="34">
        <v>17317.59</v>
      </c>
      <c r="I146" s="7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</row>
    <row r="147" spans="1:54" ht="15.75" x14ac:dyDescent="0.25">
      <c r="A147" s="74"/>
      <c r="B147" s="74"/>
      <c r="C147" s="74"/>
      <c r="D147" s="18" t="s">
        <v>88</v>
      </c>
      <c r="E147" s="33" t="s">
        <v>116</v>
      </c>
      <c r="F147" s="34">
        <v>10000</v>
      </c>
      <c r="G147" s="65"/>
      <c r="H147" s="34">
        <v>10000</v>
      </c>
      <c r="I147" s="7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</row>
    <row r="148" spans="1:54" ht="31.5" x14ac:dyDescent="0.25">
      <c r="A148" s="74"/>
      <c r="B148" s="74"/>
      <c r="C148" s="74"/>
      <c r="D148" s="18" t="s">
        <v>88</v>
      </c>
      <c r="E148" s="33" t="s">
        <v>79</v>
      </c>
      <c r="F148" s="34">
        <v>9029.4</v>
      </c>
      <c r="G148" s="65">
        <v>-5029.3999999999996</v>
      </c>
      <c r="H148" s="34">
        <f>SUM(F148+G148)</f>
        <v>4000</v>
      </c>
      <c r="I148" s="7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</row>
    <row r="149" spans="1:54" ht="15.75" x14ac:dyDescent="0.25">
      <c r="A149" s="74"/>
      <c r="B149" s="74"/>
      <c r="C149" s="74"/>
      <c r="D149" s="18" t="s">
        <v>55</v>
      </c>
      <c r="E149" s="33" t="s">
        <v>91</v>
      </c>
      <c r="F149" s="34">
        <v>11831.13</v>
      </c>
      <c r="G149" s="65"/>
      <c r="H149" s="34">
        <v>11831.13</v>
      </c>
      <c r="I149" s="7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</row>
    <row r="150" spans="1:54" ht="31.5" x14ac:dyDescent="0.25">
      <c r="A150" s="74"/>
      <c r="B150" s="74"/>
      <c r="C150" s="74"/>
      <c r="D150" s="18" t="s">
        <v>23</v>
      </c>
      <c r="E150" s="33" t="s">
        <v>92</v>
      </c>
      <c r="F150" s="34">
        <v>16000</v>
      </c>
      <c r="G150" s="65"/>
      <c r="H150" s="34">
        <v>16000</v>
      </c>
      <c r="I150" s="7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8"/>
      <c r="BB150" s="8"/>
    </row>
    <row r="151" spans="1:54" ht="31.5" x14ac:dyDescent="0.25">
      <c r="A151" s="75"/>
      <c r="B151" s="75"/>
      <c r="C151" s="75"/>
      <c r="D151" s="18" t="s">
        <v>42</v>
      </c>
      <c r="E151" s="33" t="s">
        <v>117</v>
      </c>
      <c r="F151" s="34">
        <v>16857.830000000002</v>
      </c>
      <c r="G151" s="65"/>
      <c r="H151" s="34">
        <v>16857.830000000002</v>
      </c>
      <c r="I151" s="7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</row>
    <row r="152" spans="1:54" ht="27" customHeight="1" x14ac:dyDescent="0.3">
      <c r="A152" s="86"/>
      <c r="B152" s="87"/>
      <c r="C152" s="87"/>
      <c r="D152" s="87"/>
      <c r="E152" s="87"/>
      <c r="F152" s="87"/>
      <c r="G152" s="87"/>
      <c r="H152" s="88"/>
      <c r="I152" s="3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  <c r="BB152" s="8"/>
    </row>
    <row r="153" spans="1:54" ht="25.5" x14ac:dyDescent="0.3">
      <c r="A153" s="91"/>
      <c r="B153" s="92"/>
      <c r="C153" s="93"/>
      <c r="D153" s="46" t="s">
        <v>56</v>
      </c>
      <c r="E153" s="33"/>
      <c r="F153" s="33"/>
      <c r="G153" s="65"/>
      <c r="H153" s="47">
        <f>H17+H52+H66+H73+H104+H121+H152</f>
        <v>571593.67000000004</v>
      </c>
      <c r="I153" s="8"/>
    </row>
    <row r="154" spans="1:54" ht="25.5" x14ac:dyDescent="0.3">
      <c r="A154" s="1"/>
      <c r="B154" s="1"/>
      <c r="C154" s="1"/>
      <c r="D154" s="12"/>
      <c r="E154" s="6"/>
      <c r="F154" s="6"/>
      <c r="G154" s="68"/>
      <c r="H154" s="17"/>
      <c r="I154" s="8"/>
    </row>
    <row r="155" spans="1:54" ht="15.75" customHeight="1" x14ac:dyDescent="0.25">
      <c r="E155" s="48"/>
      <c r="F155" s="48"/>
      <c r="G155" s="69"/>
    </row>
    <row r="156" spans="1:54" ht="15.75" customHeight="1" x14ac:dyDescent="0.25">
      <c r="E156" s="49"/>
      <c r="F156" s="49"/>
      <c r="G156" s="69"/>
    </row>
    <row r="157" spans="1:54" ht="15.75" customHeight="1" x14ac:dyDescent="0.25">
      <c r="E157" s="49"/>
      <c r="F157" s="49"/>
      <c r="G157" s="69"/>
    </row>
    <row r="158" spans="1:54" ht="15.75" customHeight="1" x14ac:dyDescent="0.25">
      <c r="E158" s="49"/>
      <c r="F158" s="49"/>
      <c r="G158" s="69"/>
    </row>
    <row r="159" spans="1:54" ht="15.75" customHeight="1" x14ac:dyDescent="0.25">
      <c r="E159" s="49"/>
      <c r="F159" s="49"/>
      <c r="G159" s="69"/>
    </row>
  </sheetData>
  <mergeCells count="35">
    <mergeCell ref="A1:H8"/>
    <mergeCell ref="A9:H13"/>
    <mergeCell ref="A16:H16"/>
    <mergeCell ref="B17:D17"/>
    <mergeCell ref="A18:A51"/>
    <mergeCell ref="C18:D18"/>
    <mergeCell ref="B19:B51"/>
    <mergeCell ref="C20:C34"/>
    <mergeCell ref="C36:C44"/>
    <mergeCell ref="C46:C51"/>
    <mergeCell ref="A53:A65"/>
    <mergeCell ref="B54:B55"/>
    <mergeCell ref="B57:B65"/>
    <mergeCell ref="C58:C61"/>
    <mergeCell ref="A67:A72"/>
    <mergeCell ref="B68:B72"/>
    <mergeCell ref="C69:C72"/>
    <mergeCell ref="A74:A103"/>
    <mergeCell ref="B75:B103"/>
    <mergeCell ref="C76:C83"/>
    <mergeCell ref="C85:C97"/>
    <mergeCell ref="C99:C100"/>
    <mergeCell ref="C102:C103"/>
    <mergeCell ref="A152:H152"/>
    <mergeCell ref="A153:C153"/>
    <mergeCell ref="A105:A120"/>
    <mergeCell ref="B106:B107"/>
    <mergeCell ref="B109:B120"/>
    <mergeCell ref="C110:C118"/>
    <mergeCell ref="A122:A151"/>
    <mergeCell ref="B123:B126"/>
    <mergeCell ref="C124:C126"/>
    <mergeCell ref="B128:B151"/>
    <mergeCell ref="C129:C140"/>
    <mergeCell ref="C144:C15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wersja robocza</vt:lpstr>
      <vt:lpstr>Arkusz3</vt:lpstr>
      <vt:lpstr>Arkusz1!Obszar_wydruku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2017-07-24T12:32:12Z</dcterms:modified>
</cp:coreProperties>
</file>