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Zał_1_2" sheetId="1" r:id="rId1"/>
    <sheet name="Zał_3" sheetId="2" r:id="rId2"/>
    <sheet name="Zał_4" sheetId="3" r:id="rId3"/>
    <sheet name="Arkusz4" sheetId="4" r:id="rId4"/>
    <sheet name="Zał_5" sheetId="5" r:id="rId5"/>
    <sheet name="zał_6" sheetId="6" r:id="rId6"/>
    <sheet name="Zał_7" sheetId="7" r:id="rId7"/>
    <sheet name="Zał_8_ 9" sheetId="8" r:id="rId8"/>
    <sheet name="Zał__10_ 11" sheetId="9" r:id="rId9"/>
    <sheet name="zał_12" sheetId="10" r:id="rId10"/>
    <sheet name="zał_13a" sheetId="11" r:id="rId11"/>
    <sheet name="zał_13b" sheetId="12" r:id="rId12"/>
  </sheets>
  <definedNames/>
  <calcPr fullCalcOnLoad="1"/>
</workbook>
</file>

<file path=xl/sharedStrings.xml><?xml version="1.0" encoding="utf-8"?>
<sst xmlns="http://schemas.openxmlformats.org/spreadsheetml/2006/main" count="2802" uniqueCount="1184">
  <si>
    <t xml:space="preserve">      Spis treści zawartych w projekcie budżetu na 2009 rok</t>
  </si>
  <si>
    <t xml:space="preserve">Wydzczególnienie </t>
  </si>
  <si>
    <t>strony</t>
  </si>
  <si>
    <t>1.</t>
  </si>
  <si>
    <t xml:space="preserve">Prognoza dochodów budżetowych </t>
  </si>
  <si>
    <t>2 - 8</t>
  </si>
  <si>
    <t>2.</t>
  </si>
  <si>
    <t>Plan wydatków budżetu</t>
  </si>
  <si>
    <t>9 -21</t>
  </si>
  <si>
    <t>3.</t>
  </si>
  <si>
    <t xml:space="preserve">Wydatki w układzie działów i rozdziałów </t>
  </si>
  <si>
    <t>22-25</t>
  </si>
  <si>
    <t>4.</t>
  </si>
  <si>
    <t xml:space="preserve">Budżet gminy z podziałem na dochody bieżące i majątkowe oraz wydatki bieżące i majątkowe </t>
  </si>
  <si>
    <t>26-28</t>
  </si>
  <si>
    <t>5.</t>
  </si>
  <si>
    <t xml:space="preserve">Prognoza kwoty długu i spłat </t>
  </si>
  <si>
    <t>6.</t>
  </si>
  <si>
    <t>Zadania inwestycyjne</t>
  </si>
  <si>
    <t>30</t>
  </si>
  <si>
    <t>7.</t>
  </si>
  <si>
    <t xml:space="preserve">Dochody związane z realizacją zadań zleconych z zakresu administracji rządowej </t>
  </si>
  <si>
    <t>31</t>
  </si>
  <si>
    <t>8.</t>
  </si>
  <si>
    <t xml:space="preserve">Wydatki związane z realizacją zadań zleconych z zakresu administracji rządowej </t>
  </si>
  <si>
    <t>32</t>
  </si>
  <si>
    <t>9.</t>
  </si>
  <si>
    <t>Dochody i wydatki związane z realizacją zadań wykonywanych na podstawie porozumień z organami administracji rządowej</t>
  </si>
  <si>
    <t>33</t>
  </si>
  <si>
    <t>10.</t>
  </si>
  <si>
    <t>Wykaz dotacji celowych na realizację własnych zadań bieżących gminy</t>
  </si>
  <si>
    <t>11.</t>
  </si>
  <si>
    <t>Plan przychodów i kosztów Zakładu  Budżetowego Gospodarki Komunalnej i Mieszkaniowej w Lubomierzu</t>
  </si>
  <si>
    <t>34</t>
  </si>
  <si>
    <t>12.</t>
  </si>
  <si>
    <t>Plan finansowy dochodów własnych jednostek budżetowych i wydatków nimi finansowanych</t>
  </si>
  <si>
    <t>13.</t>
  </si>
  <si>
    <t>Plan finansowy Gminnego Funduszu Ochrony Środowiska i Gospodarki Wodnej</t>
  </si>
  <si>
    <t>14.</t>
  </si>
  <si>
    <t>Wykaz dotacji przedmiotowych ZBGKiM</t>
  </si>
  <si>
    <t>35</t>
  </si>
  <si>
    <t>15.</t>
  </si>
  <si>
    <t xml:space="preserve">Wykaz dotacji podmiotowych </t>
  </si>
  <si>
    <t>16.</t>
  </si>
  <si>
    <t>Wykaz dotacji na zadania zlecone</t>
  </si>
  <si>
    <t>17.</t>
  </si>
  <si>
    <t>Wykaz dotacji na zadania bieżące</t>
  </si>
  <si>
    <t>18.</t>
  </si>
  <si>
    <t>Plan wydatków dla jednostek oświatowych gminy</t>
  </si>
  <si>
    <t>19.</t>
  </si>
  <si>
    <t>Plan wydatków dla szkół podstawowych, oddziałów przedszkolnych, gimnazjum, świetlic szkolnych</t>
  </si>
  <si>
    <t>37-38</t>
  </si>
  <si>
    <t>20.</t>
  </si>
  <si>
    <t>Część opisowa do projektu budżetu</t>
  </si>
  <si>
    <t>39-44</t>
  </si>
  <si>
    <t>Strona 1</t>
  </si>
  <si>
    <t xml:space="preserve">Załącznik nr 1 do uchwały Rady Miejskiej Gminy </t>
  </si>
  <si>
    <t>Lubomierz nr …………. z dnia ………………..</t>
  </si>
  <si>
    <t>PROGNOZA</t>
  </si>
  <si>
    <t>DOCHODÓW BUDZETOWYCH na 2009 rok</t>
  </si>
  <si>
    <t>Dział</t>
  </si>
  <si>
    <t>Rozdział</t>
  </si>
  <si>
    <t>§</t>
  </si>
  <si>
    <t>Wyszczególnienie</t>
  </si>
  <si>
    <t>Wykonanie            I pół.2008 r.</t>
  </si>
  <si>
    <t>Przewidywane wyk.za rok 2008</t>
  </si>
  <si>
    <t>Prognoza planu doch.na rok 2009</t>
  </si>
  <si>
    <t>% wskażnik</t>
  </si>
  <si>
    <t>O1O</t>
  </si>
  <si>
    <t xml:space="preserve">ROLNICTWO </t>
  </si>
  <si>
    <t>I ŁOWIECTWO</t>
  </si>
  <si>
    <t>O1O95</t>
  </si>
  <si>
    <t>Pozostała działalność</t>
  </si>
  <si>
    <t>O77O</t>
  </si>
  <si>
    <t xml:space="preserve">Wpływy z tytułu odpłatnego </t>
  </si>
  <si>
    <t>nabycia prawa własności oraz</t>
  </si>
  <si>
    <t>prawa uż.wiecz.nieruchomości</t>
  </si>
  <si>
    <t>2O1O</t>
  </si>
  <si>
    <t>Dotacje celowe otrzymane z</t>
  </si>
  <si>
    <t>budżetu państwa na realizację</t>
  </si>
  <si>
    <t>zdań bieżących z zakresu</t>
  </si>
  <si>
    <t>administracji rządowej oraz</t>
  </si>
  <si>
    <t>innych zadań zleconych gminom</t>
  </si>
  <si>
    <t>O2O</t>
  </si>
  <si>
    <t>LEŚNICTWO</t>
  </si>
  <si>
    <t>O2O95</t>
  </si>
  <si>
    <t>O75O</t>
  </si>
  <si>
    <t xml:space="preserve">Dochody z najmu i dzierżwy </t>
  </si>
  <si>
    <t xml:space="preserve">składników majątkowych Skarbu </t>
  </si>
  <si>
    <t>Państwa, jst lub innych jednostek</t>
  </si>
  <si>
    <t>zaliczanych do sektora finansów</t>
  </si>
  <si>
    <t xml:space="preserve">publicznych oraz innych umów o </t>
  </si>
  <si>
    <t>podobnym charakterze</t>
  </si>
  <si>
    <t>4OO</t>
  </si>
  <si>
    <t>WYTWARZANIE</t>
  </si>
  <si>
    <t>I ZAOPATRYWANIE</t>
  </si>
  <si>
    <t>W ENERGIĘ,GAZ I WODĘ</t>
  </si>
  <si>
    <t>4OOO2</t>
  </si>
  <si>
    <t>Dostraczanie wody</t>
  </si>
  <si>
    <t>O97O</t>
  </si>
  <si>
    <t>Wpływy z różnych dochodów</t>
  </si>
  <si>
    <t>6OO</t>
  </si>
  <si>
    <t>TRANSPORT</t>
  </si>
  <si>
    <t>I ŁĄCZNOŚĆ</t>
  </si>
  <si>
    <t>6OO16</t>
  </si>
  <si>
    <t>Drogi publiczne gminne</t>
  </si>
  <si>
    <t>663O</t>
  </si>
  <si>
    <t>Dotacje celowe otrzymane z samorz.</t>
  </si>
  <si>
    <t>wojew.na inwestycje i zakupy inwest.</t>
  </si>
  <si>
    <t>realiz.na podstawie poroz.między jst</t>
  </si>
  <si>
    <t>63O</t>
  </si>
  <si>
    <t>TURYSTYKA</t>
  </si>
  <si>
    <t>63O95</t>
  </si>
  <si>
    <t>O96O</t>
  </si>
  <si>
    <t xml:space="preserve">Otrzymane spadki, zapisy i </t>
  </si>
  <si>
    <t>darowizny w postaci pieniężnej</t>
  </si>
  <si>
    <t>7OO</t>
  </si>
  <si>
    <t>GOSPODARKA</t>
  </si>
  <si>
    <t>MIESZKANIOWA</t>
  </si>
  <si>
    <t>7OOO4</t>
  </si>
  <si>
    <t>Różne jednostki obsługi</t>
  </si>
  <si>
    <t>gospodarki mieszkaniowej</t>
  </si>
  <si>
    <t>629O</t>
  </si>
  <si>
    <t>Środki na dof.własnych inwestycji</t>
  </si>
  <si>
    <t>gmin pozyskane zinnych źródeł</t>
  </si>
  <si>
    <t>7OOO5</t>
  </si>
  <si>
    <t>Gospodarka gruntami</t>
  </si>
  <si>
    <t>i nieruchomościami</t>
  </si>
  <si>
    <t>O47O</t>
  </si>
  <si>
    <t>Wpływy z opłat za zarząd,</t>
  </si>
  <si>
    <t>użytkowanie i użytkowanie</t>
  </si>
  <si>
    <t>wieczyste nieruchomości</t>
  </si>
  <si>
    <t>O76O</t>
  </si>
  <si>
    <t xml:space="preserve">Wpłaty z tytułu przekształcenia </t>
  </si>
  <si>
    <t>prawa użytkowania wieczystego</t>
  </si>
  <si>
    <t>przysługującego osobom fizycznym</t>
  </si>
  <si>
    <t>w prawo własności</t>
  </si>
  <si>
    <t>Wpłaty z tytułu odpłatnego nabycia</t>
  </si>
  <si>
    <t>prawa własności oraz prawa</t>
  </si>
  <si>
    <t>użytkow. wieczystego nieruchomość</t>
  </si>
  <si>
    <t>O92O</t>
  </si>
  <si>
    <t>Pozostałe odsetki</t>
  </si>
  <si>
    <t>71O</t>
  </si>
  <si>
    <t xml:space="preserve">DZIAŁALNOŚĆ </t>
  </si>
  <si>
    <t>USŁUGOWA</t>
  </si>
  <si>
    <t>71O35</t>
  </si>
  <si>
    <t>Cmentarze</t>
  </si>
  <si>
    <t>2O2O</t>
  </si>
  <si>
    <t xml:space="preserve">Dotacje celowe otrzymane z </t>
  </si>
  <si>
    <t>budżetu państwa na zadania</t>
  </si>
  <si>
    <t>bieżące realizowane przez gminę</t>
  </si>
  <si>
    <t>na podstawie porozumień z</t>
  </si>
  <si>
    <t>organami administracji rządowej</t>
  </si>
  <si>
    <t>ADMINISTRACJA</t>
  </si>
  <si>
    <t>PUBLICZNA</t>
  </si>
  <si>
    <t>75O11</t>
  </si>
  <si>
    <t>Urzędy wojewódzkie</t>
  </si>
  <si>
    <t>236O</t>
  </si>
  <si>
    <t>Dochody jednostek samorządu</t>
  </si>
  <si>
    <t>terytorialnego związane</t>
  </si>
  <si>
    <t>z realizacją zadań z zakresu</t>
  </si>
  <si>
    <t xml:space="preserve">administracji rzadowej oraz </t>
  </si>
  <si>
    <t>innych zad.zleconych ustawami</t>
  </si>
  <si>
    <t xml:space="preserve">Urzędy gmin </t>
  </si>
  <si>
    <t>URZĘDY NACZELNYCH</t>
  </si>
  <si>
    <t>ORGANÓW WŁADZY</t>
  </si>
  <si>
    <t>PAŃSTOWEJ , KONTROLI</t>
  </si>
  <si>
    <t>I OCHRONY PRAWA</t>
  </si>
  <si>
    <t>ORAZ SĄDOWNICTWA</t>
  </si>
  <si>
    <t>751O1</t>
  </si>
  <si>
    <t xml:space="preserve">Urzędy naczelnych organów </t>
  </si>
  <si>
    <t>władzy państwowej, kontroli</t>
  </si>
  <si>
    <t xml:space="preserve"> i ochrony prawa</t>
  </si>
  <si>
    <t>751O9</t>
  </si>
  <si>
    <t>Wybory do rad gmin, rad powiatów</t>
  </si>
  <si>
    <t xml:space="preserve">i sejmików województw,wybory </t>
  </si>
  <si>
    <t>wójtów,burmistrzów i prezydentów</t>
  </si>
  <si>
    <t>miast oraz referenda gminn</t>
  </si>
  <si>
    <t>powiatowe i wojewódzkie</t>
  </si>
  <si>
    <t>OBRONA NARODOWA</t>
  </si>
  <si>
    <t>Pozostałe wydatki obronne</t>
  </si>
  <si>
    <t>Dotacje celowe otrzymane z budżetu</t>
  </si>
  <si>
    <t>państwa na realiz.zadań bieżących z</t>
  </si>
  <si>
    <t>zakresu administracji rządowej oraz</t>
  </si>
  <si>
    <t>BEZPIECZEŃSTWO</t>
  </si>
  <si>
    <t>PUBLICZNE I OCHRONA</t>
  </si>
  <si>
    <t>PRZECIWPOŻAROWA</t>
  </si>
  <si>
    <t>Obrona cywilna</t>
  </si>
  <si>
    <t>DOCHODY OD OSÓB PRAWNYCH</t>
  </si>
  <si>
    <t>OD OSÓB FIZYCZNYCH I OD</t>
  </si>
  <si>
    <t>INNYCH JEDNOSTEK</t>
  </si>
  <si>
    <t>NIEPOSIADAJĄCYCH</t>
  </si>
  <si>
    <t>OSOBOWOSCI PRAWNEJ</t>
  </si>
  <si>
    <t>ORAZ WYDATKI ZWIĄZANE</t>
  </si>
  <si>
    <t>Z ICH POBOREM</t>
  </si>
  <si>
    <t>Wpływy z podatku rolnego, podatku</t>
  </si>
  <si>
    <t>leśnego, podatku od czynności</t>
  </si>
  <si>
    <t>cywilnoprawnych, podatków i opłat</t>
  </si>
  <si>
    <t>lokalnych od osób prawnych i innych</t>
  </si>
  <si>
    <t>jednostek organizacyjnych</t>
  </si>
  <si>
    <t>O31O</t>
  </si>
  <si>
    <t>Podatek od nieruchomości</t>
  </si>
  <si>
    <t>O32O</t>
  </si>
  <si>
    <t>Podatek rolny</t>
  </si>
  <si>
    <t>O33O</t>
  </si>
  <si>
    <t>Podatek leśny</t>
  </si>
  <si>
    <t>O34O</t>
  </si>
  <si>
    <t>Podatek od środk.transportowych</t>
  </si>
  <si>
    <t>O50O</t>
  </si>
  <si>
    <t>Podatek od czynności cywilnopr.</t>
  </si>
  <si>
    <t>O91O</t>
  </si>
  <si>
    <t>Odsetki od nieterminowych</t>
  </si>
  <si>
    <t>wpłat z tytułu podatkow i opłat</t>
  </si>
  <si>
    <t>leśnego, podatku od spadków i</t>
  </si>
  <si>
    <t>darowizn, podatku od czynności</t>
  </si>
  <si>
    <t>cywilnoprawnych oraz podatków i opł.</t>
  </si>
  <si>
    <t>lokalnych od osób fizycznychy</t>
  </si>
  <si>
    <t>Podatek od środków trensport.</t>
  </si>
  <si>
    <t>O36O</t>
  </si>
  <si>
    <t>Podatek od spadków i darowizn</t>
  </si>
  <si>
    <t>O37O</t>
  </si>
  <si>
    <t>Opłata od posiadania psów</t>
  </si>
  <si>
    <t>O43O</t>
  </si>
  <si>
    <t>Wpływy z opłaty targowej</t>
  </si>
  <si>
    <t>O5OO</t>
  </si>
  <si>
    <t>Wpływy z innych opłat stanowiących</t>
  </si>
  <si>
    <t>dochody jednostek samorządu</t>
  </si>
  <si>
    <t>terytorialnego na podstawie ustaw</t>
  </si>
  <si>
    <t>O41O</t>
  </si>
  <si>
    <t>Wpływy z opłaty skarbowej</t>
  </si>
  <si>
    <t>O46O</t>
  </si>
  <si>
    <t xml:space="preserve">Wpływy z opłaty         </t>
  </si>
  <si>
    <t>ekspolatacyjnej</t>
  </si>
  <si>
    <t>O48O</t>
  </si>
  <si>
    <t>Wpływy z opłat za wydawanie</t>
  </si>
  <si>
    <t>zezwoleń na sprzedaż alkoholu</t>
  </si>
  <si>
    <t>wpłat z tytułu podatków i opłat</t>
  </si>
  <si>
    <t>Udziały gmin w podatkach</t>
  </si>
  <si>
    <t>stanowiących dochód</t>
  </si>
  <si>
    <t>budżetu państwa</t>
  </si>
  <si>
    <t>OO1O</t>
  </si>
  <si>
    <t>Podatek dochodowy od</t>
  </si>
  <si>
    <t>osób fizycznych</t>
  </si>
  <si>
    <t>OO2O</t>
  </si>
  <si>
    <t>osób prawnych</t>
  </si>
  <si>
    <t>RÓŻNE ROZLICZENIA</t>
  </si>
  <si>
    <t>758O1</t>
  </si>
  <si>
    <t>Część oświatowa subwencji</t>
  </si>
  <si>
    <t>ogólnej dla jst</t>
  </si>
  <si>
    <t>292O</t>
  </si>
  <si>
    <t>Subwencje ogólne z budżetu</t>
  </si>
  <si>
    <t>państwa</t>
  </si>
  <si>
    <t xml:space="preserve">Część wyrównawcza </t>
  </si>
  <si>
    <t>subwencji ogólnej dla gmin</t>
  </si>
  <si>
    <t>Różne rozliczenia finansowe</t>
  </si>
  <si>
    <t>Część równoważąca</t>
  </si>
  <si>
    <t>Subwencje ogólne z budżet</t>
  </si>
  <si>
    <t>8O1</t>
  </si>
  <si>
    <t xml:space="preserve">OŚWIATA </t>
  </si>
  <si>
    <t>I WYCHOWANIE</t>
  </si>
  <si>
    <t>8O1O1</t>
  </si>
  <si>
    <t>Szkoły podstwowe</t>
  </si>
  <si>
    <t>2O3O</t>
  </si>
  <si>
    <t xml:space="preserve">państwa na realiz.zdań bieżących  </t>
  </si>
  <si>
    <t>gmin (związków gmin)</t>
  </si>
  <si>
    <t>8O11O</t>
  </si>
  <si>
    <t>Gimnazja</t>
  </si>
  <si>
    <t>8O12O</t>
  </si>
  <si>
    <t>Licea ogólnoksztalcące</t>
  </si>
  <si>
    <t>232O</t>
  </si>
  <si>
    <t>Dotacje celowe otrzymane z powiatu</t>
  </si>
  <si>
    <t>na zadania bieżące realizowane</t>
  </si>
  <si>
    <t>na podstawie porozumień między jst</t>
  </si>
  <si>
    <t>8O13O</t>
  </si>
  <si>
    <t>Szkoły zawodowe</t>
  </si>
  <si>
    <t>8O195</t>
  </si>
  <si>
    <t>Dotacje celowe otrzymane</t>
  </si>
  <si>
    <t>z budżetu państwa na realizację</t>
  </si>
  <si>
    <t>zadań bieżących gmin</t>
  </si>
  <si>
    <t>POMOC SPOŁECZNA</t>
  </si>
  <si>
    <t>852O2</t>
  </si>
  <si>
    <t>Domy pomocy społecznej</t>
  </si>
  <si>
    <t>O83O</t>
  </si>
  <si>
    <t>Wpływy z usług</t>
  </si>
  <si>
    <t>Świadczenia rodzinne,</t>
  </si>
  <si>
    <t>zaliczka alimentacyjna oraz</t>
  </si>
  <si>
    <t>składki na ubezpieczenia</t>
  </si>
  <si>
    <t>emerytalne i rentowe z</t>
  </si>
  <si>
    <t>ubezpieczenia spolecznego</t>
  </si>
  <si>
    <t>Dochody jst zw.z realizacją  zadań</t>
  </si>
  <si>
    <t>z zakkresu adm.rządowej oraz</t>
  </si>
  <si>
    <t>innych zadań zleconych ustawami</t>
  </si>
  <si>
    <t>Dotacje celowe otrzymane z budż.</t>
  </si>
  <si>
    <t>państwa na inwestycje i zakupy</t>
  </si>
  <si>
    <t>inwestyyjne z zakresu administracji</t>
  </si>
  <si>
    <t>rządowej oraz innych zad.zl.gminom</t>
  </si>
  <si>
    <t xml:space="preserve">Składki na ubezpieczenia </t>
  </si>
  <si>
    <t xml:space="preserve">zdrowotne opłacone za </t>
  </si>
  <si>
    <t>osoby pobierające niektóre</t>
  </si>
  <si>
    <t xml:space="preserve">świadczenia pomocy </t>
  </si>
  <si>
    <t xml:space="preserve">społecznej oraz niektóre </t>
  </si>
  <si>
    <t>świadczenia rodzinne</t>
  </si>
  <si>
    <t>Zasiłki i pomoc w naturze oraz</t>
  </si>
  <si>
    <t>emerytalne i rentowe</t>
  </si>
  <si>
    <t xml:space="preserve">Ośrodki pomocy społecznej </t>
  </si>
  <si>
    <t>2OO8</t>
  </si>
  <si>
    <t>Dotacje rozwojowe oraz środki na</t>
  </si>
  <si>
    <t xml:space="preserve">finansow.Wspólnej Polityki Rolnej </t>
  </si>
  <si>
    <t>2OO9</t>
  </si>
  <si>
    <t>Usługi opiekuńcze i</t>
  </si>
  <si>
    <t>specjalistyczne usługi opiekuńcze</t>
  </si>
  <si>
    <t>EDUKACYJNA OPIEKA</t>
  </si>
  <si>
    <t>WYCHOWAWCZA</t>
  </si>
  <si>
    <t xml:space="preserve">Edukacyjna opieka </t>
  </si>
  <si>
    <t>wychowawcza</t>
  </si>
  <si>
    <t xml:space="preserve">Pomoc materialna </t>
  </si>
  <si>
    <t xml:space="preserve">dla uczniów </t>
  </si>
  <si>
    <t>Szkolne schroniska młodzieżowe</t>
  </si>
  <si>
    <t xml:space="preserve">GOSPODARKA </t>
  </si>
  <si>
    <t>KOMUNALNA</t>
  </si>
  <si>
    <t>I OCHRONA ŚRODOWISKA</t>
  </si>
  <si>
    <t>Gospodarka odpadami</t>
  </si>
  <si>
    <t>271O</t>
  </si>
  <si>
    <t>Wpływy z tytułu pomocy finansowej</t>
  </si>
  <si>
    <t>udzielonej między jst na dofinansow.</t>
  </si>
  <si>
    <t xml:space="preserve">własnych zadań bieżących </t>
  </si>
  <si>
    <t>Oświetlenie ulic placów i dróg</t>
  </si>
  <si>
    <t>Zakłady gospodarki komunalnej</t>
  </si>
  <si>
    <t>237O</t>
  </si>
  <si>
    <t>Wpływy do budżetu nadwyżki</t>
  </si>
  <si>
    <t>śr.obrotowych zakładu budżetowego</t>
  </si>
  <si>
    <t xml:space="preserve">KULTURA I OCHRONA </t>
  </si>
  <si>
    <t>DZIEDZICTWA</t>
  </si>
  <si>
    <t>NARODOWEGO</t>
  </si>
  <si>
    <t>Domy i ośrodki kultury,</t>
  </si>
  <si>
    <t>świetlice i kluby</t>
  </si>
  <si>
    <t xml:space="preserve">Ochrona zabytków </t>
  </si>
  <si>
    <t>i opieka nad zabytkami</t>
  </si>
  <si>
    <t>KULTURA  FIZYCZNA</t>
  </si>
  <si>
    <t>I SPORT</t>
  </si>
  <si>
    <t xml:space="preserve">Zadania w zakresie kultury </t>
  </si>
  <si>
    <t>fizycznej i sportu</t>
  </si>
  <si>
    <t>OGÓŁEM DOCHODY</t>
  </si>
  <si>
    <t xml:space="preserve">Załącznik nr 2 do uchwały Rady Miejskiej Gminy </t>
  </si>
  <si>
    <t>PLAN</t>
  </si>
  <si>
    <t>WYDATKÓW BUDZETOWYCH na 2009 rok</t>
  </si>
  <si>
    <t>Wykonanie            30.06.2008</t>
  </si>
  <si>
    <t>Przewidywane wyk.31.12.2008</t>
  </si>
  <si>
    <t>Plan na rok 2009</t>
  </si>
  <si>
    <t>ROLNICTWO</t>
  </si>
  <si>
    <t>O1OO8</t>
  </si>
  <si>
    <t>Melioracje wodne</t>
  </si>
  <si>
    <t>233O</t>
  </si>
  <si>
    <t>Dotacja celowe przekazane do</t>
  </si>
  <si>
    <t>samorzadu województwa na</t>
  </si>
  <si>
    <t>zadania bieżące realizowane na</t>
  </si>
  <si>
    <t>podstawie porozumień między j.s.t.</t>
  </si>
  <si>
    <t>43OO</t>
  </si>
  <si>
    <t>Zakup usług pozostałych</t>
  </si>
  <si>
    <t>O1O1O</t>
  </si>
  <si>
    <t>Infrastruktura wodociągowa</t>
  </si>
  <si>
    <t>i sanitacyjna wsi</t>
  </si>
  <si>
    <t>443O</t>
  </si>
  <si>
    <t>Różne opłaty i składki</t>
  </si>
  <si>
    <t>605O</t>
  </si>
  <si>
    <t xml:space="preserve">Wydatki inwestycyjne </t>
  </si>
  <si>
    <t>jednostek budżetowych</t>
  </si>
  <si>
    <t>O1O3O</t>
  </si>
  <si>
    <t>Izby rolnicze</t>
  </si>
  <si>
    <t>285O</t>
  </si>
  <si>
    <t>Wpłaty gmin na rzecz izb rolniczych</t>
  </si>
  <si>
    <t xml:space="preserve">w wys.2% uzyskanych wpływów </t>
  </si>
  <si>
    <t>z podatku rolnego</t>
  </si>
  <si>
    <t>411O</t>
  </si>
  <si>
    <t>Składki na ubezpiecz społeczne</t>
  </si>
  <si>
    <t>412O</t>
  </si>
  <si>
    <t>Składki na Fundusz Pracy</t>
  </si>
  <si>
    <t>417O</t>
  </si>
  <si>
    <t>Wynagrodzenia bezosobowe</t>
  </si>
  <si>
    <t>474O</t>
  </si>
  <si>
    <t>Zakup mat.papiern.do drukarek</t>
  </si>
  <si>
    <t>Wynagrodzenia bezosob.</t>
  </si>
  <si>
    <t>265O</t>
  </si>
  <si>
    <t>Dotacja przedmiotowa z</t>
  </si>
  <si>
    <t>budżetu dla zakładu budżetowego</t>
  </si>
  <si>
    <t>6OO14</t>
  </si>
  <si>
    <t>Drogi publiczne powiatowe</t>
  </si>
  <si>
    <t>63OO</t>
  </si>
  <si>
    <t>Dotacja celowa na pomoc finans.</t>
  </si>
  <si>
    <t>udzieloną między jst na dofin.wł.zd.</t>
  </si>
  <si>
    <t>inwestycyjnych i zakupów inwestyc.</t>
  </si>
  <si>
    <t>3O2O</t>
  </si>
  <si>
    <t>Nagrody i wyd.osob.niezal.do wyn.</t>
  </si>
  <si>
    <t>4O1O</t>
  </si>
  <si>
    <t>Wynagrodzenia osob.pracowników</t>
  </si>
  <si>
    <t>4O4O</t>
  </si>
  <si>
    <t>Dodatkowe wynagrodzenie roczne</t>
  </si>
  <si>
    <t>421O</t>
  </si>
  <si>
    <t>Zakup materiałów i wyposażenia</t>
  </si>
  <si>
    <t>427O</t>
  </si>
  <si>
    <t>Zakup usług remontowych</t>
  </si>
  <si>
    <t>6O5O</t>
  </si>
  <si>
    <t>Wydatki inwestycyjne jedn.budż.</t>
  </si>
  <si>
    <t>6OO17</t>
  </si>
  <si>
    <t>Drogi wewnętrzne</t>
  </si>
  <si>
    <t>63OO3</t>
  </si>
  <si>
    <t>Zadania w zakresie</t>
  </si>
  <si>
    <t>upowszechniainia turystyki</t>
  </si>
  <si>
    <t>6O6O</t>
  </si>
  <si>
    <t>Wydatki na zakupy inwestycyjne</t>
  </si>
  <si>
    <t>DZIAŁALNOŚĆ</t>
  </si>
  <si>
    <t>71OO4</t>
  </si>
  <si>
    <t>Plany zagosp.przestrzennego</t>
  </si>
  <si>
    <t>75O</t>
  </si>
  <si>
    <t>Wynagrodz.osobowe pracowników</t>
  </si>
  <si>
    <t>Składki na ubezpiecz.społeczne</t>
  </si>
  <si>
    <t>Zakup materiałów i wypos.</t>
  </si>
  <si>
    <t>426O</t>
  </si>
  <si>
    <t>Zakup energii</t>
  </si>
  <si>
    <t>444O</t>
  </si>
  <si>
    <t>Odpisy na ZFŚS</t>
  </si>
  <si>
    <t>75O22</t>
  </si>
  <si>
    <t>Rady gmin</t>
  </si>
  <si>
    <t>3O3O</t>
  </si>
  <si>
    <t xml:space="preserve">Świadczenia na rzecz os.fizycznych </t>
  </si>
  <si>
    <t>441O</t>
  </si>
  <si>
    <t>Podróże służbowe</t>
  </si>
  <si>
    <t>47OO</t>
  </si>
  <si>
    <t xml:space="preserve">Szkolenia pracowników </t>
  </si>
  <si>
    <t>75O23</t>
  </si>
  <si>
    <t>Urzędy gmin</t>
  </si>
  <si>
    <t>Nagrody i wydatki osobowe</t>
  </si>
  <si>
    <t>niezaliczane do wynagrodzeń</t>
  </si>
  <si>
    <t>414O</t>
  </si>
  <si>
    <t>Wpłaty na PFRON</t>
  </si>
  <si>
    <t>428O</t>
  </si>
  <si>
    <t>Zakup usług zdrowotnych</t>
  </si>
  <si>
    <t>435O</t>
  </si>
  <si>
    <t>Zakup usł.dostępu do s.internet</t>
  </si>
  <si>
    <t>436O</t>
  </si>
  <si>
    <t>Opłaty z tyt.zakupu usług telekom.</t>
  </si>
  <si>
    <t>telefonii komórkowej</t>
  </si>
  <si>
    <t>437O</t>
  </si>
  <si>
    <t>telefonii stacjonarnej</t>
  </si>
  <si>
    <t>Podróże służbowe krajowe</t>
  </si>
  <si>
    <t>442O</t>
  </si>
  <si>
    <t>Podróże służbowe zagraniczne</t>
  </si>
  <si>
    <t>458O</t>
  </si>
  <si>
    <t>Zakup materiłów papierniczych do</t>
  </si>
  <si>
    <t>sprzetu drukarskiego i urz.kserogr.</t>
  </si>
  <si>
    <t>475O</t>
  </si>
  <si>
    <t>Zakup akcesoriów komputerowych</t>
  </si>
  <si>
    <t>w tym programów i licencji</t>
  </si>
  <si>
    <t>75O75</t>
  </si>
  <si>
    <t>Promocja gminy</t>
  </si>
  <si>
    <t>75O95</t>
  </si>
  <si>
    <t>29OO</t>
  </si>
  <si>
    <t>Wpłaty gmin i powiatów</t>
  </si>
  <si>
    <t xml:space="preserve">na rzecz  innych j.s.t. oraz </t>
  </si>
  <si>
    <t>PAŃSTWOWEJ,</t>
  </si>
  <si>
    <t>KONTROLI I OCHRONY</t>
  </si>
  <si>
    <t>PRAWA ORAZ SĄDOWN</t>
  </si>
  <si>
    <t>Urzędy naczelnych organów władzy</t>
  </si>
  <si>
    <t>państwowej, kontroli i ochr.prawa</t>
  </si>
  <si>
    <t>Różne wydatki na rzecz os.fiz.</t>
  </si>
  <si>
    <t>PZRECIWPOŻAROWA</t>
  </si>
  <si>
    <t>Ochotnicze straże pożarne</t>
  </si>
  <si>
    <t>Składki na ubezpiecz społ.</t>
  </si>
  <si>
    <t>Podróżę służbowe</t>
  </si>
  <si>
    <t>Pozostała dzialalność</t>
  </si>
  <si>
    <t xml:space="preserve">DOCHODY OD OSÓB PRAWNYCH </t>
  </si>
  <si>
    <t xml:space="preserve">OD OSÓB FIZYCZNYCH I OD </t>
  </si>
  <si>
    <t>OSOBOWOŚCI PRAWNEJ</t>
  </si>
  <si>
    <t xml:space="preserve">ORAZ WYDATKI ZWIĄZANE </t>
  </si>
  <si>
    <t>Pobór podatków, opłat</t>
  </si>
  <si>
    <t>i niepodatkowych</t>
  </si>
  <si>
    <t>należności budżetowych</t>
  </si>
  <si>
    <t>41OO</t>
  </si>
  <si>
    <t>Wynagrodz.agencyjno-prowizyjne</t>
  </si>
  <si>
    <t>461O</t>
  </si>
  <si>
    <t>Koszty postępowania sądowego</t>
  </si>
  <si>
    <t>OBSŁUGA DŁUGU</t>
  </si>
  <si>
    <t>PUBLICZNEGO</t>
  </si>
  <si>
    <t>757O2</t>
  </si>
  <si>
    <t>Obsługa papierów wartościowych,</t>
  </si>
  <si>
    <t>kredytów i pożyczek jst</t>
  </si>
  <si>
    <t>8O7O</t>
  </si>
  <si>
    <t>Odsetki i dyskonto od krajowych</t>
  </si>
  <si>
    <t xml:space="preserve">skarbowych papierów </t>
  </si>
  <si>
    <t>wartościowych oraz od krajowych</t>
  </si>
  <si>
    <t>kredytów i pożyczek</t>
  </si>
  <si>
    <t>Rozliczenia dotyczące poręczeń</t>
  </si>
  <si>
    <t>8O2O</t>
  </si>
  <si>
    <t>Wypłaty z tyt.gwarancji i poręczeń</t>
  </si>
  <si>
    <t xml:space="preserve">RÓŻNE </t>
  </si>
  <si>
    <t>ROZLICZENIA</t>
  </si>
  <si>
    <t>Rezerwy ogólne i celowe</t>
  </si>
  <si>
    <t>481O</t>
  </si>
  <si>
    <t>Rezerwy</t>
  </si>
  <si>
    <t>68OO</t>
  </si>
  <si>
    <t>Rezerwy na inwestycje i zakupy inw.</t>
  </si>
  <si>
    <t>Szkoły podstawowe</t>
  </si>
  <si>
    <t>niezliczone do wynagrodzeń</t>
  </si>
  <si>
    <t>324O</t>
  </si>
  <si>
    <t>Stypendia dla uczniów</t>
  </si>
  <si>
    <t>423O</t>
  </si>
  <si>
    <t>Zakup leków i materia.medycznych</t>
  </si>
  <si>
    <t>424O</t>
  </si>
  <si>
    <t>Zakup pom.nauk.dydakt.i książek</t>
  </si>
  <si>
    <t>Opłaty za usługi internetowe</t>
  </si>
  <si>
    <t>niebędących członkami sł.cywilnej</t>
  </si>
  <si>
    <t>8O1O3</t>
  </si>
  <si>
    <t>Oddziały przedszkolne</t>
  </si>
  <si>
    <t>w szkołach podstawowych</t>
  </si>
  <si>
    <t>Zakup pomocy naukowych</t>
  </si>
  <si>
    <t>dydaktycznych i książek</t>
  </si>
  <si>
    <t>8O1O4</t>
  </si>
  <si>
    <t>Przedszkola</t>
  </si>
  <si>
    <t>Wynagrodzenia osobowe pracow.</t>
  </si>
  <si>
    <t>8O113</t>
  </si>
  <si>
    <t>Dowożenie uczniów</t>
  </si>
  <si>
    <t xml:space="preserve">do szkół </t>
  </si>
  <si>
    <t>8O146</t>
  </si>
  <si>
    <t xml:space="preserve">Dokształcanie </t>
  </si>
  <si>
    <t>i doskonalenie nauczycieli</t>
  </si>
  <si>
    <t xml:space="preserve">Dotacje celowe przekazane dla </t>
  </si>
  <si>
    <t>powiatu na zad.bież.realizowane</t>
  </si>
  <si>
    <t>na podst.porozumień umów m. j.s.t.</t>
  </si>
  <si>
    <t>OCHRONA ZDROWIA</t>
  </si>
  <si>
    <t>Lecznictwo ambulatoryjne</t>
  </si>
  <si>
    <t>Zwalczanie narkomanii</t>
  </si>
  <si>
    <t xml:space="preserve">Przeciwdziałanie </t>
  </si>
  <si>
    <t>alkoholizmowi</t>
  </si>
  <si>
    <t>283O</t>
  </si>
  <si>
    <t>Dotacja celowa z budżetu na finans. Lub dofin.zadań zl.do realizacji poz.jednostkom niezal.do sektora finansów publicznych</t>
  </si>
  <si>
    <t>Zakup środków żywności</t>
  </si>
  <si>
    <t>Doracja celowa z budżetu na</t>
  </si>
  <si>
    <t xml:space="preserve"> finansowanie lub dofinansowanie </t>
  </si>
  <si>
    <t>zadań zleconych do realizacji</t>
  </si>
  <si>
    <t>stowarzyszeniom</t>
  </si>
  <si>
    <t>Zakup usług przez jednostki</t>
  </si>
  <si>
    <t>samorządu terytorialnego</t>
  </si>
  <si>
    <t>od jednostek sam.terytorial.</t>
  </si>
  <si>
    <t xml:space="preserve">Świadczenia rodzinne, </t>
  </si>
  <si>
    <t xml:space="preserve">emerytalne i rentowe </t>
  </si>
  <si>
    <t>z zubezpiecz.społecznego</t>
  </si>
  <si>
    <t>311O</t>
  </si>
  <si>
    <t xml:space="preserve">Świadczenia społeczne </t>
  </si>
  <si>
    <t xml:space="preserve">Składki na ubezpiecz społeczne </t>
  </si>
  <si>
    <t xml:space="preserve">                                                                                                                                                            </t>
  </si>
  <si>
    <t>Składki na ubezp.zdrow.</t>
  </si>
  <si>
    <t xml:space="preserve">opłacane za osoby </t>
  </si>
  <si>
    <t xml:space="preserve">pobierające niektóre </t>
  </si>
  <si>
    <t>świadcenia z pomocy społ.</t>
  </si>
  <si>
    <t>Składki na ubezpieczenie</t>
  </si>
  <si>
    <t>zdrowotne</t>
  </si>
  <si>
    <t xml:space="preserve">Zasiłki i pomoc w naturze </t>
  </si>
  <si>
    <t>oraz składki na ubezp.</t>
  </si>
  <si>
    <t>Dodatki mieszkaniowe</t>
  </si>
  <si>
    <t>Ośrodki pomocy społecznej</t>
  </si>
  <si>
    <t>3O38</t>
  </si>
  <si>
    <t>3O39</t>
  </si>
  <si>
    <t>4O18</t>
  </si>
  <si>
    <t>4O19</t>
  </si>
  <si>
    <t>43O8</t>
  </si>
  <si>
    <t>43O9</t>
  </si>
  <si>
    <t xml:space="preserve">Usługi opiekuńcze </t>
  </si>
  <si>
    <t>i specjalistyczne usł.opiekuń</t>
  </si>
  <si>
    <t xml:space="preserve"> Zakup materiałów i wyposażenia</t>
  </si>
  <si>
    <t>Świetlice szkolne</t>
  </si>
  <si>
    <t>Internaty i bursy szkolne</t>
  </si>
  <si>
    <t xml:space="preserve">Pomoc materialna dla </t>
  </si>
  <si>
    <t>uczniów</t>
  </si>
  <si>
    <t>zakup pomocy naukowych</t>
  </si>
  <si>
    <t xml:space="preserve">Szkolne schroniska </t>
  </si>
  <si>
    <t>młodzieżowe</t>
  </si>
  <si>
    <t>GOSPODARKA KOMUNALNA</t>
  </si>
  <si>
    <t xml:space="preserve">Gospodarka ściekowa </t>
  </si>
  <si>
    <t>i ochrona wód</t>
  </si>
  <si>
    <t>Dotacja pzredmiotowa z budżetu</t>
  </si>
  <si>
    <t>dla zakładu budżetowego</t>
  </si>
  <si>
    <t>Oczyszczanie miast i wsi</t>
  </si>
  <si>
    <t xml:space="preserve">Utrzymanie zieleni </t>
  </si>
  <si>
    <t>w miastach i gminach</t>
  </si>
  <si>
    <t>Oświetlenie ulic, placów i dróg</t>
  </si>
  <si>
    <t xml:space="preserve"> </t>
  </si>
  <si>
    <t>Wydatki inwest.jednostek budż.</t>
  </si>
  <si>
    <t>KULTURA I OCHRONA</t>
  </si>
  <si>
    <t xml:space="preserve">Dotacja podmiotowa z </t>
  </si>
  <si>
    <t xml:space="preserve">budżetu dla samorządowej </t>
  </si>
  <si>
    <t>inatytucji kultury</t>
  </si>
  <si>
    <t>Wydatki inwest.jednostrek budż.</t>
  </si>
  <si>
    <t>Muzea</t>
  </si>
  <si>
    <t>Ochrona zabytków i opieka</t>
  </si>
  <si>
    <t>nad zabytkami</t>
  </si>
  <si>
    <t>KULTURA FIZYCZNA</t>
  </si>
  <si>
    <t xml:space="preserve">Zadania w zakresie </t>
  </si>
  <si>
    <t>kultury fizycznej i sportu</t>
  </si>
  <si>
    <t>282O</t>
  </si>
  <si>
    <t xml:space="preserve">Dotacja celowa z budżetu </t>
  </si>
  <si>
    <t>na finansowanie lub dofinansowanie</t>
  </si>
  <si>
    <t>OGÓŁEM WYDATKI</t>
  </si>
  <si>
    <t>Załącznik nr 3 do uchwały Rady Miejskiej</t>
  </si>
  <si>
    <t xml:space="preserve">Gminy Lubomierz nr ………... z dnia ………..   </t>
  </si>
  <si>
    <t>WYDATKI  BUDŻETU GMINY NA 2009  rok</t>
  </si>
  <si>
    <t>w układzie działów i rozdziałów klasyfikacji budżetopwej</t>
  </si>
  <si>
    <t>Rozdz.</t>
  </si>
  <si>
    <t>Nazwa</t>
  </si>
  <si>
    <t>Plan
na 2009 r.
(6+12)</t>
  </si>
  <si>
    <t>z tego:</t>
  </si>
  <si>
    <t>Wydatki bieżące</t>
  </si>
  <si>
    <t>w tym:</t>
  </si>
  <si>
    <t>Wydatki majątkowe</t>
  </si>
  <si>
    <t>Wynagro-
dzenia</t>
  </si>
  <si>
    <t>Pochodne od 
wynagro-dzeń</t>
  </si>
  <si>
    <t>Dotacje</t>
  </si>
  <si>
    <t>Wydatki na obsługę długu</t>
  </si>
  <si>
    <t>Wydatki
z tytułu poręczeń
i gwarancji</t>
  </si>
  <si>
    <t>010</t>
  </si>
  <si>
    <t xml:space="preserve">Rolnictwo </t>
  </si>
  <si>
    <t>i łowiectwo</t>
  </si>
  <si>
    <t>01008</t>
  </si>
  <si>
    <t>01010</t>
  </si>
  <si>
    <t>Infrastruktura wodocąg.</t>
  </si>
  <si>
    <t>01030</t>
  </si>
  <si>
    <t>01095</t>
  </si>
  <si>
    <t xml:space="preserve">Pozostała działalność </t>
  </si>
  <si>
    <t>i modernizacja  sekt.</t>
  </si>
  <si>
    <t xml:space="preserve">żywnościowego oraz </t>
  </si>
  <si>
    <t>rozwój obszarów wiej</t>
  </si>
  <si>
    <t>020</t>
  </si>
  <si>
    <t>Leśnictwo</t>
  </si>
  <si>
    <t>02095</t>
  </si>
  <si>
    <t xml:space="preserve">Pozostała </t>
  </si>
  <si>
    <t>działalność</t>
  </si>
  <si>
    <t>400</t>
  </si>
  <si>
    <t>Wytwarzanie</t>
  </si>
  <si>
    <t>i zaopatrywanie</t>
  </si>
  <si>
    <t xml:space="preserve">w energię elekt. </t>
  </si>
  <si>
    <t>gaz i wodę</t>
  </si>
  <si>
    <t>40002</t>
  </si>
  <si>
    <t>Dostarczanie wody</t>
  </si>
  <si>
    <t>600</t>
  </si>
  <si>
    <t>Transport</t>
  </si>
  <si>
    <t>i łączność</t>
  </si>
  <si>
    <t>60014</t>
  </si>
  <si>
    <t>Drogi publiczne</t>
  </si>
  <si>
    <t>powiatowe</t>
  </si>
  <si>
    <t>60016</t>
  </si>
  <si>
    <t>gminne</t>
  </si>
  <si>
    <t>60017</t>
  </si>
  <si>
    <t>Turystyka</t>
  </si>
  <si>
    <t>63003</t>
  </si>
  <si>
    <t>upowszechniania</t>
  </si>
  <si>
    <t>turystyki</t>
  </si>
  <si>
    <t>Gospodarka</t>
  </si>
  <si>
    <t>mieszkaniowa</t>
  </si>
  <si>
    <t>70004</t>
  </si>
  <si>
    <t xml:space="preserve">Różne jednostki </t>
  </si>
  <si>
    <t>obsługi gospodarki</t>
  </si>
  <si>
    <t>mieszkaniowej</t>
  </si>
  <si>
    <t>70005</t>
  </si>
  <si>
    <t xml:space="preserve">Gospodarka </t>
  </si>
  <si>
    <t>gruntami i nieruchom</t>
  </si>
  <si>
    <t>710</t>
  </si>
  <si>
    <t>Działalność</t>
  </si>
  <si>
    <t>usługowa</t>
  </si>
  <si>
    <t>71004</t>
  </si>
  <si>
    <t>Plany zagospodarow.</t>
  </si>
  <si>
    <t>przestrzennego</t>
  </si>
  <si>
    <t>71036</t>
  </si>
  <si>
    <t>Strona 22</t>
  </si>
  <si>
    <t>Plan
na 2008 r.
(6+12)</t>
  </si>
  <si>
    <t>Pochodne od 
wynagrodzeń</t>
  </si>
  <si>
    <t>Administracja</t>
  </si>
  <si>
    <t>publiczna</t>
  </si>
  <si>
    <t>75011</t>
  </si>
  <si>
    <t>75022</t>
  </si>
  <si>
    <t>75023</t>
  </si>
  <si>
    <t>75075</t>
  </si>
  <si>
    <t>75095</t>
  </si>
  <si>
    <t>Pozostała dzałalność</t>
  </si>
  <si>
    <t>Urzędy</t>
  </si>
  <si>
    <t>naczelnych</t>
  </si>
  <si>
    <t>organów władz</t>
  </si>
  <si>
    <t>państwowej</t>
  </si>
  <si>
    <t>kontroli i ochr.</t>
  </si>
  <si>
    <t xml:space="preserve">prawa oraz </t>
  </si>
  <si>
    <t>sądownictwa</t>
  </si>
  <si>
    <t>75101</t>
  </si>
  <si>
    <t>Urzędy naczelnych</t>
  </si>
  <si>
    <t>organów władzy</t>
  </si>
  <si>
    <t>państwowej kontroli</t>
  </si>
  <si>
    <t>i ochrony prawa</t>
  </si>
  <si>
    <t>Bezpieczeństw</t>
  </si>
  <si>
    <t>publiczne</t>
  </si>
  <si>
    <t xml:space="preserve">i ochrona </t>
  </si>
  <si>
    <t>przeciwpożar.</t>
  </si>
  <si>
    <t>Ochotnicze straże</t>
  </si>
  <si>
    <t>pożarne</t>
  </si>
  <si>
    <t>75414</t>
  </si>
  <si>
    <t>75495</t>
  </si>
  <si>
    <t>Dochody od</t>
  </si>
  <si>
    <t>od osób fizyczn</t>
  </si>
  <si>
    <t xml:space="preserve">i od innych </t>
  </si>
  <si>
    <t>jednostek</t>
  </si>
  <si>
    <t>nieposiadajac.</t>
  </si>
  <si>
    <t>osobowości</t>
  </si>
  <si>
    <t>prawnej oraz</t>
  </si>
  <si>
    <t>wydatki związ.</t>
  </si>
  <si>
    <t>z ich poborem</t>
  </si>
  <si>
    <t>Pobór podatków</t>
  </si>
  <si>
    <t>i opłat</t>
  </si>
  <si>
    <t>Obsługa</t>
  </si>
  <si>
    <t>długu</t>
  </si>
  <si>
    <t>publicznego</t>
  </si>
  <si>
    <t xml:space="preserve">Obsługa papierów </t>
  </si>
  <si>
    <t>wartościowych</t>
  </si>
  <si>
    <t>Rozliczenia z tytułu</t>
  </si>
  <si>
    <t>poręczeń</t>
  </si>
  <si>
    <t>Różne</t>
  </si>
  <si>
    <t>rozliczenia</t>
  </si>
  <si>
    <t>Rezerwy ogólne</t>
  </si>
  <si>
    <t>i celowe</t>
  </si>
  <si>
    <t>Strona 23</t>
  </si>
  <si>
    <t xml:space="preserve">Oświata </t>
  </si>
  <si>
    <t>i wychowanie</t>
  </si>
  <si>
    <t>80101</t>
  </si>
  <si>
    <t>80103</t>
  </si>
  <si>
    <t>80104</t>
  </si>
  <si>
    <t>80110</t>
  </si>
  <si>
    <t>80120</t>
  </si>
  <si>
    <t xml:space="preserve">Licea ogólnoksztacące </t>
  </si>
  <si>
    <t>80130</t>
  </si>
  <si>
    <t>80113</t>
  </si>
  <si>
    <t xml:space="preserve">Dowożanie uczniów </t>
  </si>
  <si>
    <t>do szkół</t>
  </si>
  <si>
    <t>80146</t>
  </si>
  <si>
    <t>Dokształcanie</t>
  </si>
  <si>
    <t>i doskonalenie</t>
  </si>
  <si>
    <t>nauczycieli</t>
  </si>
  <si>
    <t>80195</t>
  </si>
  <si>
    <t>Ochrona</t>
  </si>
  <si>
    <t>zdrowia</t>
  </si>
  <si>
    <t>85121</t>
  </si>
  <si>
    <t>Lecznictwo ambulator.</t>
  </si>
  <si>
    <t>Przeciwdziałanie</t>
  </si>
  <si>
    <t>Pomoc</t>
  </si>
  <si>
    <t>społeczna</t>
  </si>
  <si>
    <t>Domy pomocy</t>
  </si>
  <si>
    <t>społecznej</t>
  </si>
  <si>
    <t xml:space="preserve">Świadczenia </t>
  </si>
  <si>
    <t>rodzinne oraz skł. na</t>
  </si>
  <si>
    <t>ubezp.emeryt.rentowe</t>
  </si>
  <si>
    <t>z ubezp.społecznych</t>
  </si>
  <si>
    <t>Skł.na ubezp.zdrow.</t>
  </si>
  <si>
    <t xml:space="preserve">opłac.za osoby </t>
  </si>
  <si>
    <t>pobierające niekltóre</t>
  </si>
  <si>
    <t>świadczenia z pom.</t>
  </si>
  <si>
    <t>społecznej oraz nie-</t>
  </si>
  <si>
    <t>które świadcz.rodzinne</t>
  </si>
  <si>
    <t xml:space="preserve">Zasiłki i pomoc w </t>
  </si>
  <si>
    <t xml:space="preserve">naturze oraz skł.na </t>
  </si>
  <si>
    <t>Dodatki mieszkaniow</t>
  </si>
  <si>
    <t>Ośrodki pomocy</t>
  </si>
  <si>
    <t>Usługi opiekuńcze</t>
  </si>
  <si>
    <t>Edukacyjna opieka</t>
  </si>
  <si>
    <t>85401</t>
  </si>
  <si>
    <t>85410</t>
  </si>
  <si>
    <t>Szkolne schroniska</t>
  </si>
  <si>
    <t>Strona 24</t>
  </si>
  <si>
    <r>
      <t xml:space="preserve">Pochodne od 
</t>
    </r>
    <r>
      <rPr>
        <b/>
        <sz val="9"/>
        <rFont val="Arial"/>
        <family val="2"/>
      </rPr>
      <t>wynagrodzeń</t>
    </r>
  </si>
  <si>
    <t>komunalna</t>
  </si>
  <si>
    <t>i ochrona</t>
  </si>
  <si>
    <t>środowiska</t>
  </si>
  <si>
    <t>90001</t>
  </si>
  <si>
    <t>ściekowa i ochrona</t>
  </si>
  <si>
    <t>wód</t>
  </si>
  <si>
    <t>90003</t>
  </si>
  <si>
    <t xml:space="preserve">Oczyszczanie </t>
  </si>
  <si>
    <t>miast i wsi</t>
  </si>
  <si>
    <t>90004</t>
  </si>
  <si>
    <t>Utrzymanie zieleni</t>
  </si>
  <si>
    <t>w miastach i gmin</t>
  </si>
  <si>
    <t>90015</t>
  </si>
  <si>
    <t>Oświetlenie ulic</t>
  </si>
  <si>
    <t>placów i dróg</t>
  </si>
  <si>
    <t>90095</t>
  </si>
  <si>
    <t>Kultura</t>
  </si>
  <si>
    <t>dziedzictwa</t>
  </si>
  <si>
    <t>narodowego</t>
  </si>
  <si>
    <t>Domy i ośrodki</t>
  </si>
  <si>
    <t>kultury, świetlice</t>
  </si>
  <si>
    <t xml:space="preserve">i kluby </t>
  </si>
  <si>
    <t>92118</t>
  </si>
  <si>
    <t>92120</t>
  </si>
  <si>
    <t>Ochrona zabytków</t>
  </si>
  <si>
    <t>I opieka nad zabytkami</t>
  </si>
  <si>
    <t>fizyczna</t>
  </si>
  <si>
    <t>i sport</t>
  </si>
  <si>
    <t>kultury fizycznej</t>
  </si>
  <si>
    <t>i sportu</t>
  </si>
  <si>
    <t xml:space="preserve">OGÓŁEM  </t>
  </si>
  <si>
    <t>Strona 25</t>
  </si>
  <si>
    <t xml:space="preserve">   </t>
  </si>
  <si>
    <t>Załącznik nr 4 do uchwały Rady Miejskiej Gminy</t>
  </si>
  <si>
    <t xml:space="preserve">Lubomierz nr ……….. z dnia ……....   </t>
  </si>
  <si>
    <t>BUDŻET GMINY I MIASTA LUBOMIERZ NA 2008 rok</t>
  </si>
  <si>
    <t>Dochody</t>
  </si>
  <si>
    <t>Wydatki</t>
  </si>
  <si>
    <t xml:space="preserve">Dział </t>
  </si>
  <si>
    <t>Ogółem</t>
  </si>
  <si>
    <t>bieżące</t>
  </si>
  <si>
    <t>majątkowe</t>
  </si>
  <si>
    <t>Infrastruktura wod.i samit.wsi</t>
  </si>
  <si>
    <t>01036</t>
  </si>
  <si>
    <t>Restr.i modern.sektora żywność.</t>
  </si>
  <si>
    <t>oraz rozwój obszrów wiejskich</t>
  </si>
  <si>
    <t>W ENERGIĘ ELEKTRYCZ</t>
  </si>
  <si>
    <t>GAZ I WODĘ</t>
  </si>
  <si>
    <t>TRANSPORT I ŁĄCZNOŚĆ</t>
  </si>
  <si>
    <t>upowszechniania turystyki</t>
  </si>
  <si>
    <t xml:space="preserve">Gospodarka gruntami </t>
  </si>
  <si>
    <t xml:space="preserve">ADMINISTRACJA </t>
  </si>
  <si>
    <t>Promocja Gminy</t>
  </si>
  <si>
    <t xml:space="preserve">PAŃSTWOWEJ, </t>
  </si>
  <si>
    <t>Urzędy naczelnych organów</t>
  </si>
  <si>
    <t xml:space="preserve">BEZPIECZEŃSTWO </t>
  </si>
  <si>
    <t>pozostała działalność</t>
  </si>
  <si>
    <t>Strona 26</t>
  </si>
  <si>
    <t>DOCHODY OD OSÓB</t>
  </si>
  <si>
    <t>PRAWNYCH, OD OSÓB</t>
  </si>
  <si>
    <t>FIZYCZNYCH I OD INNYCH</t>
  </si>
  <si>
    <t>JEDNOSTEK NIEPOSIAD</t>
  </si>
  <si>
    <t>Wpływy z podatku rolnego,</t>
  </si>
  <si>
    <t>podatku leśnego, podatku</t>
  </si>
  <si>
    <t>od czynności cywilnoprawn.</t>
  </si>
  <si>
    <t>podatków i opłat lokalnych</t>
  </si>
  <si>
    <t>od osób prawnych i innych</t>
  </si>
  <si>
    <t>od spadków i darowizn,</t>
  </si>
  <si>
    <t>podatku od czynności</t>
  </si>
  <si>
    <t>cywilnoprawnych oraz</t>
  </si>
  <si>
    <t>od osób fizycznych</t>
  </si>
  <si>
    <t>Wpływy z innych opłat stan.</t>
  </si>
  <si>
    <t>dochody j.s.t. na podstawie</t>
  </si>
  <si>
    <t>ustaw</t>
  </si>
  <si>
    <t>Pobór podatków, opłat i nie</t>
  </si>
  <si>
    <t xml:space="preserve"> podatk.należn.budżetowych</t>
  </si>
  <si>
    <t>Obsługa papierów wart.</t>
  </si>
  <si>
    <t>kredytów i pożyczek j.s.t.</t>
  </si>
  <si>
    <t>Rozliczenia z tytułu poręcz.</t>
  </si>
  <si>
    <t>i gwarancji udzielonych</t>
  </si>
  <si>
    <t>przez SP lub j.s.t.</t>
  </si>
  <si>
    <t>ogólnej dla j.s.t.</t>
  </si>
  <si>
    <t>Część wyrównawcza subw.</t>
  </si>
  <si>
    <t>ogólnej dla gmin</t>
  </si>
  <si>
    <t>OŚWIATA I WYCHOWANIE</t>
  </si>
  <si>
    <t>Oddz.przedszk.w szkoł.podst.</t>
  </si>
  <si>
    <t>Licea ogólnokształcące</t>
  </si>
  <si>
    <t>Dokszt.i dosk.nauczycieli</t>
  </si>
  <si>
    <t>Przeciwdział.alkoholizmowi</t>
  </si>
  <si>
    <t>Strona 27</t>
  </si>
  <si>
    <t>Świadczenia rodzinne oraz</t>
  </si>
  <si>
    <t>ubezpieczenia społecznego</t>
  </si>
  <si>
    <t>Składki na ubezpieczenia</t>
  </si>
  <si>
    <t xml:space="preserve">zdrowotne oplacane za </t>
  </si>
  <si>
    <t>osoby pobierajace niektóre</t>
  </si>
  <si>
    <t>świadczenia z pomocy społ</t>
  </si>
  <si>
    <t>oraz niektóre świadczenia</t>
  </si>
  <si>
    <t>rodzinne</t>
  </si>
  <si>
    <t>Zasiłki i pomoc w naturze</t>
  </si>
  <si>
    <t>oraz składki na ubezpiecz.</t>
  </si>
  <si>
    <t>społeczne</t>
  </si>
  <si>
    <t>Ośrodki pomocy społeczn.</t>
  </si>
  <si>
    <t xml:space="preserve">EDUKACYJNA OPIEKA </t>
  </si>
  <si>
    <t>Szkolne schroniska młodzieżow</t>
  </si>
  <si>
    <t>Pozostala działalność</t>
  </si>
  <si>
    <t>KOMUNALNA I OCHRONA</t>
  </si>
  <si>
    <t>ŚRODOWISKA</t>
  </si>
  <si>
    <t>Gospodarka ściekowa</t>
  </si>
  <si>
    <t>Utrzymanie zieleni w miast</t>
  </si>
  <si>
    <t>Oświetlenie ulic,placów</t>
  </si>
  <si>
    <t>Ochrona zabytków i</t>
  </si>
  <si>
    <t>opieka nad zabytkami</t>
  </si>
  <si>
    <t>I. OGÓŁEM</t>
  </si>
  <si>
    <t>II. Wynik budżetu niedobór</t>
  </si>
  <si>
    <t xml:space="preserve">III. Kredyty i pożyczki do spłaty w roku </t>
  </si>
  <si>
    <t>budżetowym</t>
  </si>
  <si>
    <t>IV. Źródła sfinansowania deficytu budżet.</t>
  </si>
  <si>
    <t>kredyty zaciagniete w bankach krajowych</t>
  </si>
  <si>
    <t>Suma bilansowa I+III+IV</t>
  </si>
  <si>
    <t>PRZYCHODY § 952 Przychody z zaciągnietych pożyczek i kredytów na rynku krajowym 4 130 000</t>
  </si>
  <si>
    <t xml:space="preserve">ROZCHODY  § 992 Spłaty otrzymanych krajowych pożyczek i kredytów   584 556                                                              </t>
  </si>
  <si>
    <t>Strona 28</t>
  </si>
  <si>
    <t xml:space="preserve">Załącznik nr 5 do uchwały Rady Miejskiej Gminy </t>
  </si>
  <si>
    <t>PROGNOZA KWOTY DŁUGU I SPŁAT NA LATA 2009-2015</t>
  </si>
  <si>
    <t>Kwota</t>
  </si>
  <si>
    <t>Kredyty</t>
  </si>
  <si>
    <t>Lp.</t>
  </si>
  <si>
    <t>2009r.</t>
  </si>
  <si>
    <t>na</t>
  </si>
  <si>
    <t>01.01.09</t>
  </si>
  <si>
    <t>I.</t>
  </si>
  <si>
    <t xml:space="preserve">Zobowiązania wg tytułów dłużnych: </t>
  </si>
  <si>
    <t>Zaciągniete zobowiązania z tytułu :</t>
  </si>
  <si>
    <t>pożyczek</t>
  </si>
  <si>
    <t>2254090</t>
  </si>
  <si>
    <t>a)</t>
  </si>
  <si>
    <t xml:space="preserve">WFOŚiGW sieć wodno-kanalizacyjna Lubomierz </t>
  </si>
  <si>
    <t>b)</t>
  </si>
  <si>
    <t>WFOŚiGW - Budowa ZUOK</t>
  </si>
  <si>
    <t>Zaciągnięte zobowiązania z tytułu:</t>
  </si>
  <si>
    <t>kredytów</t>
  </si>
  <si>
    <t>BISE Wałbrzych ścieżka rowerowa, sieć wodno-kan.</t>
  </si>
  <si>
    <t>BISE Wałbrzych obrotowy na cele bieżące</t>
  </si>
  <si>
    <t>c)</t>
  </si>
  <si>
    <t>BISE Wałbrzych budowa ZUOK, samochód BUS</t>
  </si>
  <si>
    <t>d)</t>
  </si>
  <si>
    <t>BOŚ dokumentacja, mieszkania socj., zakup działki</t>
  </si>
  <si>
    <t>kredyty planowane na 2009 rok</t>
  </si>
  <si>
    <t>Ogółem spłaty rat kapitałowych w latach 2009-2017</t>
  </si>
  <si>
    <t>Prognoza długu na lata 2009-2017</t>
  </si>
  <si>
    <t>3275633</t>
  </si>
  <si>
    <t>Spłata odsetek</t>
  </si>
  <si>
    <t>Spłata udzielonych poręczeń</t>
  </si>
  <si>
    <t>Prognozowane dochody budżetowe</t>
  </si>
  <si>
    <t>Prognozowane wydatki budżetowe</t>
  </si>
  <si>
    <t>Prognozowany wynik finansowy</t>
  </si>
  <si>
    <t>Relacje z art.170 ufp</t>
  </si>
  <si>
    <t>Relacje z art.169 ufp</t>
  </si>
  <si>
    <t>Strona 29</t>
  </si>
  <si>
    <t xml:space="preserve">Załącznik nr 6 do uchwały Rady Miejskiej Gminy </t>
  </si>
  <si>
    <t>ZADANIA INWESTYCYJNE w 2009 roku</t>
  </si>
  <si>
    <t>Lp</t>
  </si>
  <si>
    <t>Rozdz</t>
  </si>
  <si>
    <t>Nazwa zadania inwestycyjnego</t>
  </si>
  <si>
    <t xml:space="preserve">Łączne </t>
  </si>
  <si>
    <t>Planowane wydatki</t>
  </si>
  <si>
    <t>koszty</t>
  </si>
  <si>
    <t>rok budż.</t>
  </si>
  <si>
    <t>źródła finansowania</t>
  </si>
  <si>
    <t>finansowe</t>
  </si>
  <si>
    <t>Dofinans.</t>
  </si>
  <si>
    <t>Dochody wł.</t>
  </si>
  <si>
    <t>Kredyty i poż.</t>
  </si>
  <si>
    <t>Dokumentacja na wodociąg w miejscowości Popielówek</t>
  </si>
  <si>
    <t>Dokumentacja na wodociąg w miejscowości Chmieleń</t>
  </si>
  <si>
    <t>Dokumentacja na wodociąg w miejscowości Pasiecznik</t>
  </si>
  <si>
    <t>Dokumentacja na wodociąg w Pławnej Górnej i Pławnej Dolnej</t>
  </si>
  <si>
    <t>Dokumentacja budowy sieci kanalizacji sanitarnej w Pławnej Górnej                          i Pławnej Dolnej</t>
  </si>
  <si>
    <t>Przebudowa drogi gminnej w Pasieczniku działka nr 544, 546, 548</t>
  </si>
  <si>
    <t>Przebudowa drogi gminnej w Pławnej działka nr 980/1</t>
  </si>
  <si>
    <t>Przebudowa drogi gminnej w Milęcicach  działka nr 1568</t>
  </si>
  <si>
    <t>Przebudowa drogi gminnej w Pasieczniku - II etap działka nr 543, 545</t>
  </si>
  <si>
    <t>Przebudowa drogi gminnej w Pokrzywniku</t>
  </si>
  <si>
    <t>"Budowa ulic Kombatantów, Ptasiej,Kwiatowej wraz z nowoprojektowanym odcinkiem oraz budową oświetlenia ulicznego w Lubomierzu"</t>
  </si>
  <si>
    <t>754</t>
  </si>
  <si>
    <t>75412</t>
  </si>
  <si>
    <t xml:space="preserve">Zakup samochodu dla OSP Lubomierz </t>
  </si>
  <si>
    <t>Modernizacja budynku w Pasieczniku Samodzielnego Publicznego Gminnego Ośrodka Zdrowia w Lubomierzu</t>
  </si>
  <si>
    <t>Modernizacja budynku w Pławnej Samodzielnego Publicznego Gminnego Ośrodka Zdrowia w Lubomierzu</t>
  </si>
  <si>
    <t>Budowa budynku w Lubomierzu Samodzielnego Publicznego Gminnego Ośrodka Zdrowia w Lubomierzu</t>
  </si>
  <si>
    <t>900</t>
  </si>
  <si>
    <t>Modernizacja i rozbudowa oczyszczalni ścieków w Lubomierzu</t>
  </si>
  <si>
    <t>Budowa sieci wodociągowej oraz kanalizacji sanitarnej i deszczowej przy ulicy Jeleniogórskiej</t>
  </si>
  <si>
    <t>Przebudowa budynku ul. Majowa w Lubomierzu z przystosowaniem na szalety miejskie</t>
  </si>
  <si>
    <t>921</t>
  </si>
  <si>
    <t>92109</t>
  </si>
  <si>
    <t>Odbudowa świetlicy wiejskiej w Radoniowie</t>
  </si>
  <si>
    <t>Przebudowa budynku poklasztornego pod potrzeby turystyki lokalnej - muzeum</t>
  </si>
  <si>
    <t>Przebudowa dachu budynku Ratusza w Lubomierzu</t>
  </si>
  <si>
    <t xml:space="preserve">Adaptacja oraz termomodernizacja budynku poklasztornego w Lubomierzu  </t>
  </si>
  <si>
    <t>Przebudowa dachu budynku poklasztornego w Lubomierzu</t>
  </si>
  <si>
    <t xml:space="preserve">Ogółem </t>
  </si>
  <si>
    <t>Strona 30</t>
  </si>
  <si>
    <t>PRZYCHODY I ROZCHODY BUDŻETU  w 2009 roku</t>
  </si>
  <si>
    <t>Treść</t>
  </si>
  <si>
    <t>Klasyfikacja</t>
  </si>
  <si>
    <t>Przychody ogółem:</t>
  </si>
  <si>
    <t>Rozchody ogółem:</t>
  </si>
  <si>
    <t>Spłaty kredytów</t>
  </si>
  <si>
    <t>Spłaty pożyczek</t>
  </si>
  <si>
    <t xml:space="preserve">Załącznik nr 7 do uchwały Rady Miejskiej Gminy </t>
  </si>
  <si>
    <t>DOCHODY ZWIĄZANE Z REALIZACJĄ ZADAŃ Z ZAKRESU ADMINISTRACJI RZĄDOWEJ</t>
  </si>
  <si>
    <t>I INNYCH ZADAŃ ZLECONYCH GMINIE ODRĘBNYMI USTAWAMI NA 2009 ROK</t>
  </si>
  <si>
    <t>Kwota dotacji</t>
  </si>
  <si>
    <t>ADMINISTRACJA PUBLICZNA</t>
  </si>
  <si>
    <t>Dotacje celowe otrzymane z budżetu państwa na realizację zadań bieżących</t>
  </si>
  <si>
    <t>z zakresu administracji rządowej oraz innych zadań zleconych gminie ustawami</t>
  </si>
  <si>
    <t>URZĘDY NACZELNYCH ORGANÓW  WŁADZY PAŃSTWOWEJ,</t>
  </si>
  <si>
    <t>KONTROLI I OCHRONY PRAWA ORAZ SĄDOWNICTWA</t>
  </si>
  <si>
    <t>Urzędy naczelnych organów władzy państw.</t>
  </si>
  <si>
    <t>kontroli i ochrony prawa</t>
  </si>
  <si>
    <t>BEZPIECZEŃSTWO PUBLICZNE i OCHRONA PRZECIWPOŻAROWA</t>
  </si>
  <si>
    <t>Świadczenia rodzinne , zaliczka aliementacyjnna oraz składki na</t>
  </si>
  <si>
    <t>ubezpieczenia emerytalne i rentowe</t>
  </si>
  <si>
    <t>Składki na ubezpieczenia zdrowotne</t>
  </si>
  <si>
    <t>opłacane za osoby pobierajace niektóre</t>
  </si>
  <si>
    <t xml:space="preserve">świadczenia z pomocy społecznej oraz </t>
  </si>
  <si>
    <t>niektóre świadczenia rodzinne</t>
  </si>
  <si>
    <t>Zasiłki i  pomoc w naturze oraz składki na ubezpieczenia społeczne</t>
  </si>
  <si>
    <t>OGÓŁEM DOTACJE</t>
  </si>
  <si>
    <t xml:space="preserve">Dochody podlegajace przekazaniu do budżetu państwa, związane z realizacją zadań z zakresu </t>
  </si>
  <si>
    <t>administracji rządowej oraz innych zadań zleconych gminom ustawami</t>
  </si>
  <si>
    <r>
      <t xml:space="preserve">Dział </t>
    </r>
    <r>
      <rPr>
        <b/>
        <sz val="11"/>
        <rFont val="Arial"/>
        <family val="0"/>
      </rPr>
      <t>750</t>
    </r>
    <r>
      <rPr>
        <sz val="11"/>
        <rFont val="Arial"/>
        <family val="0"/>
      </rPr>
      <t xml:space="preserve"> - ADMINISTRACJA PUBLICZNA</t>
    </r>
  </si>
  <si>
    <r>
      <t xml:space="preserve">rozdział </t>
    </r>
    <r>
      <rPr>
        <b/>
        <sz val="11"/>
        <rFont val="Arial"/>
        <family val="0"/>
      </rPr>
      <t>75011</t>
    </r>
    <r>
      <rPr>
        <sz val="11"/>
        <rFont val="Arial"/>
        <family val="0"/>
      </rPr>
      <t xml:space="preserve"> - Urzędy wojewódzkie</t>
    </r>
  </si>
  <si>
    <r>
      <t xml:space="preserve">§ </t>
    </r>
    <r>
      <rPr>
        <b/>
        <sz val="11"/>
        <rFont val="Arial"/>
        <family val="0"/>
      </rPr>
      <t>0690</t>
    </r>
    <r>
      <rPr>
        <sz val="11"/>
        <rFont val="Arial"/>
        <family val="0"/>
      </rPr>
      <t xml:space="preserve"> Wpływy z różnych opłat </t>
    </r>
    <r>
      <rPr>
        <b/>
        <sz val="11"/>
        <rFont val="Arial"/>
        <family val="0"/>
      </rPr>
      <t>15.000,00</t>
    </r>
    <r>
      <rPr>
        <sz val="11"/>
        <rFont val="Arial"/>
        <family val="0"/>
      </rPr>
      <t xml:space="preserve"> zł</t>
    </r>
  </si>
  <si>
    <r>
      <t xml:space="preserve">Dział </t>
    </r>
    <r>
      <rPr>
        <b/>
        <sz val="11"/>
        <rFont val="Arial"/>
        <family val="0"/>
      </rPr>
      <t>852</t>
    </r>
    <r>
      <rPr>
        <sz val="11"/>
        <rFont val="Arial"/>
        <family val="0"/>
      </rPr>
      <t xml:space="preserve"> - POMOC SPOŁECZNA</t>
    </r>
  </si>
  <si>
    <r>
      <t xml:space="preserve">ROZDZIAŁ - </t>
    </r>
    <r>
      <rPr>
        <b/>
        <sz val="11"/>
        <rFont val="Arial"/>
        <family val="0"/>
      </rPr>
      <t>85212</t>
    </r>
    <r>
      <rPr>
        <sz val="11"/>
        <rFont val="Arial"/>
        <family val="0"/>
      </rPr>
      <t xml:space="preserve"> Świadczenia rodzinne, zaliczka alimentacyjna oraz skł.na ubezp.emeryt.i rentowe</t>
    </r>
  </si>
  <si>
    <r>
      <t>§</t>
    </r>
    <r>
      <rPr>
        <b/>
        <sz val="11"/>
        <rFont val="Arial"/>
        <family val="0"/>
      </rPr>
      <t xml:space="preserve"> 0970</t>
    </r>
    <r>
      <rPr>
        <sz val="11"/>
        <rFont val="Arial"/>
        <family val="0"/>
      </rPr>
      <t xml:space="preserve"> Wpływy z różnych dochodów  </t>
    </r>
    <r>
      <rPr>
        <b/>
        <sz val="11"/>
        <rFont val="Arial"/>
        <family val="0"/>
      </rPr>
      <t>5.000,00</t>
    </r>
    <r>
      <rPr>
        <sz val="11"/>
        <rFont val="Arial"/>
        <family val="0"/>
      </rPr>
      <t xml:space="preserve"> zł</t>
    </r>
  </si>
  <si>
    <t xml:space="preserve">      Strona 31</t>
  </si>
  <si>
    <t>Załącznik nr 8 do uchwały Rady Miejskiej</t>
  </si>
  <si>
    <t>Gminy Lubomierz nr ……………. z dnia ……....</t>
  </si>
  <si>
    <t xml:space="preserve">WYDATKI ZWIĄZANE Z REALIZACJĄ ZADAŃ </t>
  </si>
  <si>
    <t>Z ZAKRESU ADMINISTRACJI RZĄDOWEJ ORAZ INNYCH ZADAŃ ZLECONYCH</t>
  </si>
  <si>
    <t>GMINIE ODREBNYMI USTAWAMI NA 2009 ROK</t>
  </si>
  <si>
    <t>Wynagrodzenia osobowe pracowników</t>
  </si>
  <si>
    <t>Składki na ubezpieczenia społeczne</t>
  </si>
  <si>
    <t>Odpis na ZFŚS</t>
  </si>
  <si>
    <t xml:space="preserve">URZĘDY NACZELNYCH ORGANÓW </t>
  </si>
  <si>
    <t>WŁADZY PAŃSTWOWEJ, KONTROLI I</t>
  </si>
  <si>
    <t>OCHRONY PRAWA ORAZ SĄDOWNICTWA</t>
  </si>
  <si>
    <t>BEZPIECZEŃSTWO PUBLICZNE I OCHRONA PRZECIWP.</t>
  </si>
  <si>
    <t>Świadczenia rodzinne oraz składki na ubezpieczenia</t>
  </si>
  <si>
    <t>emerytalne i rentowez ubezpieczenia społecznego</t>
  </si>
  <si>
    <t>Świadczenia społeczne</t>
  </si>
  <si>
    <t>Dodatkowe wynagrodzeni roczne</t>
  </si>
  <si>
    <t>Opłaty z tytułu zakupu usług telekomunikac.telefoni stacjonarnej</t>
  </si>
  <si>
    <t xml:space="preserve">444O </t>
  </si>
  <si>
    <t>Odpis na zakładowy fundusz świadczeń socjalnych</t>
  </si>
  <si>
    <t>Szkolenia pracowników niebędących członkami korpusu sł.cyw.</t>
  </si>
  <si>
    <t>Zakup materiałów papierniczych do sprzętu</t>
  </si>
  <si>
    <t>drukarskiego i urządzeń kserograficznych</t>
  </si>
  <si>
    <t>Zakup akcesoriów komputerowych w tym programów i licencji</t>
  </si>
  <si>
    <t>Składki na ubezpieczenia zdrowotne opłacane za osoby</t>
  </si>
  <si>
    <t>pobierajace niektóre świadczenia z pomocy społecznej oraz</t>
  </si>
  <si>
    <t>413O</t>
  </si>
  <si>
    <t>Zasiłki i  pomoc w naturze oraz składki na ubezp.społeczne</t>
  </si>
  <si>
    <t>Strona 32</t>
  </si>
  <si>
    <t>Załącznik nr 9 do uchwały Rady Miejskiej</t>
  </si>
  <si>
    <t>Gminy Lubomierz nr ……….. z dnia …………</t>
  </si>
  <si>
    <t>DOCHODY I WYDATKI</t>
  </si>
  <si>
    <t xml:space="preserve">       ZWIĄZANE Z REALIZACJĄ ZADAŃ Z ZAKRESU ADMINISTRACJI RZĄDOWEJ WYKONYWANYCH</t>
  </si>
  <si>
    <t xml:space="preserve">                NA PODSTAWIE POROZUMIEŃ Z ORGANAMI ADMINISTRACJI RZĄDOWEJ W 2009 r.</t>
  </si>
  <si>
    <t>DZIAŁALNOŚĆ USŁUGOWA DOCHODY</t>
  </si>
  <si>
    <t>Dotacje celowe otrzymane z budżetu państwa na zadania</t>
  </si>
  <si>
    <t>bieżące realizowane przez gminę  na podstawie porozumień</t>
  </si>
  <si>
    <t>DZIAŁALNOŚĆ USŁUGOWA WYDTKI</t>
  </si>
  <si>
    <t>Zakup usług pozostałych (opieka nad mogiłami wojennymi)</t>
  </si>
  <si>
    <t>Strona 33</t>
  </si>
  <si>
    <t>Załącznik nr 10 do uchwały Rady Miejskiej</t>
  </si>
  <si>
    <t>Gminy Lubomierz nr ……….... z dnia ………...</t>
  </si>
  <si>
    <t>PLAN PRZYCHODÓW I WYDATKÓW na 2009 rok</t>
  </si>
  <si>
    <t>ZAKŁADU BUDŻETOWEGO GOSPODARKI KOMUNALNEJ I MIESZKANIOWEJ W LUBOMIERZU</t>
  </si>
  <si>
    <t>Dz.</t>
  </si>
  <si>
    <t>Stan</t>
  </si>
  <si>
    <t>Przychody</t>
  </si>
  <si>
    <t>środków</t>
  </si>
  <si>
    <t>w tym</t>
  </si>
  <si>
    <t>w  tym:</t>
  </si>
  <si>
    <t>środków obr.</t>
  </si>
  <si>
    <t>obrot.</t>
  </si>
  <si>
    <t>dotacje</t>
  </si>
  <si>
    <t>wynagrodz.</t>
  </si>
  <si>
    <t>dod.wy.rocz.</t>
  </si>
  <si>
    <t>skł. ZUS i FP</t>
  </si>
  <si>
    <t>wpłaty</t>
  </si>
  <si>
    <t xml:space="preserve"> na </t>
  </si>
  <si>
    <t>§ 4010, 4170</t>
  </si>
  <si>
    <t>§ 4040</t>
  </si>
  <si>
    <t>§§ 4110,4120</t>
  </si>
  <si>
    <t xml:space="preserve">do </t>
  </si>
  <si>
    <t>31.12.2009</t>
  </si>
  <si>
    <t>budżetu</t>
  </si>
  <si>
    <t>II.</t>
  </si>
  <si>
    <t>PLAN FINANSOWY DOCHODÓW WŁASNYCH JEDNOSTEK BUDŻETOWYCH</t>
  </si>
  <si>
    <t>I WYDATKÓW NIMI FINANSOWANYCH na 2009 rok</t>
  </si>
  <si>
    <t>Jednostka</t>
  </si>
  <si>
    <t xml:space="preserve">Planowany </t>
  </si>
  <si>
    <t xml:space="preserve">Wydatki </t>
  </si>
  <si>
    <t>stan śr.</t>
  </si>
  <si>
    <t>pieniężnych</t>
  </si>
  <si>
    <t>wynagrodzen</t>
  </si>
  <si>
    <t>poch.</t>
  </si>
  <si>
    <t>01.01.2009</t>
  </si>
  <si>
    <t>od wyn.</t>
  </si>
  <si>
    <t>Sz.P.Lubomierz</t>
  </si>
  <si>
    <t>PM Lubomierz</t>
  </si>
  <si>
    <t>Gimnazjum</t>
  </si>
  <si>
    <t>ZSz.O.i Z.</t>
  </si>
  <si>
    <t>OGÓŁEM</t>
  </si>
  <si>
    <t>III.</t>
  </si>
  <si>
    <t>PLAN FINANSOWY</t>
  </si>
  <si>
    <t>GMINNEGO FUNDUSZU OCHRONY ŚRODOWISKA</t>
  </si>
  <si>
    <t>I GOSPODARKI WODNEJ na 2009 rok</t>
  </si>
  <si>
    <t>1. Planowany stan środków pienioężnych na 01.01.2009</t>
  </si>
  <si>
    <t>2. Planowane przychody (wpłaty za korzystanie ze środowiska )</t>
  </si>
  <si>
    <t>Ogółem 1+2</t>
  </si>
  <si>
    <t>3. Planowane wydatki</t>
  </si>
  <si>
    <t>Dział 900 - Gospodarka komunalna i ochrona środowiska</t>
  </si>
  <si>
    <t>rozdział 90011 - Fundusz Ochrony Srodowiska i Gospodarki Wodnej</t>
  </si>
  <si>
    <t>§ 2450 - Dotacje przekazane z funduszy celowych na realizację zadań bieżących dla jednostek niezaliczanych do sektora finansów publicznych</t>
  </si>
  <si>
    <t>§ 4210 - Zakup materiałów i wyposażenia</t>
  </si>
  <si>
    <t>§ 4300 Zakup usług pozostałych</t>
  </si>
  <si>
    <t>Planowany stan  środków na 31.12.2009 r.</t>
  </si>
  <si>
    <t>Zadania finansowane  z GFOŚiGW</t>
  </si>
  <si>
    <t xml:space="preserve"> 1.Dotacje związane z ochroną środowiska dla jednostek niezaliczanych do </t>
  </si>
  <si>
    <t xml:space="preserve">    sektora finansów publicznych - 150 000,-</t>
  </si>
  <si>
    <t>2. Zakup sadzonek drzew 2 000,-  realizacja szkoły gminne</t>
  </si>
  <si>
    <t>3. Próby  na regeneracyjne wapnowanie gleb - 6 000,- (realizacja UGiM)</t>
  </si>
  <si>
    <t>4. Edukacja ekologiczna - program realizowany przez SZP w Lubomierzu 5 000,-</t>
  </si>
  <si>
    <t xml:space="preserve">5. Pozostałe wydatki w zakresie ochrony środowiska - sprzatanie świata  5 000,- </t>
  </si>
  <si>
    <t>Strona 34</t>
  </si>
  <si>
    <t>Załącznik nr 11 do uchwały Rady Miejskiej</t>
  </si>
  <si>
    <t>Gminy Lubomierz nr ………... z dnia ………..</t>
  </si>
  <si>
    <t xml:space="preserve">WYKAZ DOTACJI PRZEDMIOTOWYCH na 2009 rok </t>
  </si>
  <si>
    <t>DLA ZAKŁADU BUDŻETOWEGO GOSPODARKI KOMUNALNEJ I MIESZKANIOWEJ W  LUBOMIERZU</t>
  </si>
  <si>
    <t>L.p.</t>
  </si>
  <si>
    <t>Zakres</t>
  </si>
  <si>
    <t>Do wytworzenia 1m³ wody tj. 77 273  m³ x 0,22 zł</t>
  </si>
  <si>
    <t xml:space="preserve">Do kosztów utrzymania 1 m²  komunalnych zasobów </t>
  </si>
  <si>
    <t>mieszkaniowych 12 580 m² x 1,23 zł  x 12 m-cy</t>
  </si>
  <si>
    <t>Do oczyszczania 1 m³ ścieków  54 706 m³ x 1,70 zł</t>
  </si>
  <si>
    <t>WYKAZ DOTACJI PODMIOTOWYCH na 2009 rok</t>
  </si>
  <si>
    <t>Nazwa instytucji</t>
  </si>
  <si>
    <t>Ośrodek Kultury i Sportu w Lubomierzu</t>
  </si>
  <si>
    <t xml:space="preserve">WYKAZ DOTACJI NA ZADANIA ZLECONE PODMIOTOM NIENALEŻĄCYMCH </t>
  </si>
  <si>
    <t>DO SEKTORA FINANSÓW PUBLICZNYCH na 2009 rok</t>
  </si>
  <si>
    <t>Dofinansowanie wypoczynku letniego dzieci z rodzin uzależnionych</t>
  </si>
  <si>
    <t>Szkolenia dzieci i młodz.w zakresie udzielania pom.przedmedycznej</t>
  </si>
  <si>
    <t>Zadania w zakresie kultury fizycznej i sportu</t>
  </si>
  <si>
    <t>IV.</t>
  </si>
  <si>
    <t>WYKAZ DOTACJI NA ZADANIA BIEŻĄCE NA ZASADACH POROZUMIEŃ</t>
  </si>
  <si>
    <t>Z JEDNOSTKAMI SAMORZĄDU TERYTORIALNEGO na 2009 rok</t>
  </si>
  <si>
    <t>Jednostka otrzymujaca</t>
  </si>
  <si>
    <t>Urząd Marszałkowski Województwa Dolnośląskiego - remont</t>
  </si>
  <si>
    <t>i konserwacja cieków wodnych na terenie Gminy Lubomierz</t>
  </si>
  <si>
    <t xml:space="preserve">Porozumienie z Powiatem Lwóweckim - budowa drogi powiatowej </t>
  </si>
  <si>
    <t>na terenie Gminy Lubomierz</t>
  </si>
  <si>
    <t>Porozumienie z Powiatem Lwóweckim, który poprzez swoją jednostkę</t>
  </si>
  <si>
    <t>realizuje zadanie z zakresu  doradztwa metodycznego dla nauczycieli</t>
  </si>
  <si>
    <t>Strona 35</t>
  </si>
  <si>
    <t xml:space="preserve">Załącznik nr 12 do uchwały Rady Miejskiej Gminy </t>
  </si>
  <si>
    <t xml:space="preserve">                               PLAN WYDATÓW</t>
  </si>
  <si>
    <t xml:space="preserve">                                                                                          DLA  JEDNOSTEK OŚWIATOWYCH GMINY NA 2009 ROK </t>
  </si>
  <si>
    <r>
      <t xml:space="preserve">   </t>
    </r>
    <r>
      <rPr>
        <sz val="11"/>
        <rFont val="Arial CE"/>
        <family val="2"/>
      </rPr>
      <t>Rozdział</t>
    </r>
    <r>
      <rPr>
        <b/>
        <sz val="11"/>
        <rFont val="Arial CE"/>
        <family val="0"/>
      </rPr>
      <t xml:space="preserve"> 80101</t>
    </r>
    <r>
      <rPr>
        <sz val="11"/>
        <rFont val="Arial CE"/>
        <family val="2"/>
      </rPr>
      <t xml:space="preserve"> Szkoły Podstawowe</t>
    </r>
  </si>
  <si>
    <r>
      <t xml:space="preserve">  </t>
    </r>
    <r>
      <rPr>
        <sz val="10"/>
        <rFont val="Arial CE"/>
        <family val="2"/>
      </rPr>
      <t xml:space="preserve">Rozdział </t>
    </r>
    <r>
      <rPr>
        <b/>
        <sz val="10"/>
        <rFont val="Arial CE"/>
        <family val="0"/>
      </rPr>
      <t>80103</t>
    </r>
    <r>
      <rPr>
        <sz val="10"/>
        <rFont val="Arial CE"/>
        <family val="2"/>
      </rPr>
      <t xml:space="preserve"> Oddziały przedszkolne </t>
    </r>
  </si>
  <si>
    <r>
      <t xml:space="preserve">      </t>
    </r>
    <r>
      <rPr>
        <sz val="11"/>
        <rFont val="Arial CE"/>
        <family val="2"/>
      </rPr>
      <t>Rozdział</t>
    </r>
    <r>
      <rPr>
        <b/>
        <sz val="11"/>
        <rFont val="Arial CE"/>
        <family val="0"/>
      </rPr>
      <t xml:space="preserve"> 80110</t>
    </r>
    <r>
      <rPr>
        <sz val="11"/>
        <rFont val="Arial CE"/>
        <family val="2"/>
      </rPr>
      <t xml:space="preserve"> Gimnazja</t>
    </r>
  </si>
  <si>
    <t xml:space="preserve">                    Jednostka</t>
  </si>
  <si>
    <t xml:space="preserve">              Jednostka</t>
  </si>
  <si>
    <t xml:space="preserve">         Jednostka</t>
  </si>
  <si>
    <t>Sz.P.Pławna</t>
  </si>
  <si>
    <t>ZSOiZ</t>
  </si>
  <si>
    <r>
      <t xml:space="preserve">     </t>
    </r>
    <r>
      <rPr>
        <sz val="9"/>
        <rFont val="Times New Roman"/>
        <family val="1"/>
      </rPr>
      <t>§</t>
    </r>
  </si>
  <si>
    <t>Lubomierz</t>
  </si>
  <si>
    <t>Pławna</t>
  </si>
  <si>
    <t>Filia Pasiecznik</t>
  </si>
  <si>
    <r>
      <t xml:space="preserve">       </t>
    </r>
    <r>
      <rPr>
        <sz val="9"/>
        <rFont val="Times New Roman"/>
        <family val="1"/>
      </rPr>
      <t>§</t>
    </r>
  </si>
  <si>
    <t>Filia  Pasiecznik</t>
  </si>
  <si>
    <t>Filia Woj- ciechów</t>
  </si>
  <si>
    <t>Gimnaz.</t>
  </si>
  <si>
    <r>
      <t xml:space="preserve"> </t>
    </r>
    <r>
      <rPr>
        <sz val="11"/>
        <rFont val="Arial CE"/>
        <family val="2"/>
      </rPr>
      <t xml:space="preserve">Rozdział </t>
    </r>
    <r>
      <rPr>
        <b/>
        <sz val="11"/>
        <rFont val="Arial CE"/>
        <family val="0"/>
      </rPr>
      <t xml:space="preserve">85401                              </t>
    </r>
    <r>
      <rPr>
        <sz val="11"/>
        <rFont val="Arial CE"/>
        <family val="0"/>
      </rPr>
      <t>Świetlice szkolne</t>
    </r>
  </si>
  <si>
    <t>razem</t>
  </si>
  <si>
    <r>
      <t xml:space="preserve"> </t>
    </r>
    <r>
      <rPr>
        <sz val="11"/>
        <rFont val="Arial CE"/>
        <family val="2"/>
      </rPr>
      <t xml:space="preserve">Rozdział </t>
    </r>
    <r>
      <rPr>
        <b/>
        <sz val="11"/>
        <rFont val="Arial CE"/>
        <family val="0"/>
      </rPr>
      <t xml:space="preserve">80146                 </t>
    </r>
    <r>
      <rPr>
        <sz val="11"/>
        <rFont val="Arial CE"/>
        <family val="0"/>
      </rPr>
      <t>Dokształcanie nauczycieli</t>
    </r>
    <r>
      <rPr>
        <b/>
        <sz val="11"/>
        <rFont val="Arial CE"/>
        <family val="0"/>
      </rPr>
      <t xml:space="preserve"> </t>
    </r>
  </si>
  <si>
    <t>Strona 36</t>
  </si>
  <si>
    <t>Załącznik nr 13  do uchwaly Rady Miejskiej Gminy</t>
  </si>
  <si>
    <t>Lubomierz nr …………………. z dnia …………....</t>
  </si>
  <si>
    <r>
      <t xml:space="preserve"> </t>
    </r>
    <r>
      <rPr>
        <b/>
        <sz val="10"/>
        <rFont val="Arial Rounded MT Bold"/>
        <family val="2"/>
      </rPr>
      <t>PLAN WYDATKÓW na 2009 rok</t>
    </r>
  </si>
  <si>
    <r>
      <t xml:space="preserve"> </t>
    </r>
    <r>
      <rPr>
        <b/>
        <sz val="10"/>
        <rFont val="Arial Rounded MT Bold"/>
        <family val="2"/>
      </rPr>
      <t>DLA SZKÓŁ PODSTAWOWYCH, ODDZIAŁÓW PRZEDSZKOLNYCH, GIMNAZJUM, ŚWIETLIC SZKOLNYCH, SZKOŁY PONADGIMNAZJALNEJ</t>
    </r>
  </si>
  <si>
    <t>Szkoła Podstawowa Lubomierz</t>
  </si>
  <si>
    <t xml:space="preserve">Szkoła Podstawowa Pławna  </t>
  </si>
  <si>
    <r>
      <t xml:space="preserve">Sz.P.Pławna F. </t>
    </r>
    <r>
      <rPr>
        <sz val="9"/>
        <rFont val="Arial CE"/>
        <family val="2"/>
      </rPr>
      <t>Pasiecznik</t>
    </r>
  </si>
  <si>
    <t>F.Wojciechów</t>
  </si>
  <si>
    <r>
      <t xml:space="preserve">    </t>
    </r>
    <r>
      <rPr>
        <sz val="10"/>
        <rFont val="Times New Roman"/>
        <family val="1"/>
      </rPr>
      <t>§</t>
    </r>
  </si>
  <si>
    <t>Szkoła</t>
  </si>
  <si>
    <t>Doksz.</t>
  </si>
  <si>
    <t>Świetli.</t>
  </si>
  <si>
    <t>Pozost.</t>
  </si>
  <si>
    <t>Sz.Pławna</t>
  </si>
  <si>
    <t xml:space="preserve">Oddział </t>
  </si>
  <si>
    <t>Strona 37</t>
  </si>
  <si>
    <t xml:space="preserve">    Gimnazjum</t>
  </si>
  <si>
    <t>Zespół Szkół Ogólnokształcących i Zawodowych w Lubomierzu</t>
  </si>
  <si>
    <t>Strona 38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</si>
</sst>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_-* #,##0.00\ _z_ł_-;\-* #,##0.00\ _z_ł_-;_-* \-??\ _z_ł_-;_-@_-"/>
    <numFmt numFmtId="168" formatCode="0%"/>
    <numFmt numFmtId="169" formatCode="#,##0"/>
    <numFmt numFmtId="170" formatCode="_-* #,##0\ _z_ł_-;\-* #,##0\ _z_ł_-;_-* \-??\ _z_ł_-;_-@_-"/>
  </numFmts>
  <fonts count="32">
    <font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i/>
      <sz val="9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i/>
      <sz val="9"/>
      <name val="Arial CE"/>
      <family val="0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 Black"/>
      <family val="2"/>
    </font>
    <font>
      <sz val="11"/>
      <name val="Arial Unicode MS"/>
      <family val="0"/>
    </font>
    <font>
      <sz val="11"/>
      <name val="Arial CE"/>
      <family val="2"/>
    </font>
    <font>
      <b/>
      <sz val="11"/>
      <name val="Arial CE"/>
      <family val="0"/>
    </font>
    <font>
      <sz val="10"/>
      <name val="Arial Unicode MS"/>
      <family val="0"/>
    </font>
    <font>
      <sz val="10"/>
      <name val="Arial CE"/>
      <family val="2"/>
    </font>
    <font>
      <b/>
      <sz val="10"/>
      <name val="Arial CE"/>
      <family val="0"/>
    </font>
    <font>
      <sz val="9"/>
      <name val="Times New Roman"/>
      <family val="1"/>
    </font>
    <font>
      <sz val="8"/>
      <name val="Arial CE"/>
      <family val="2"/>
    </font>
    <font>
      <b/>
      <sz val="8"/>
      <name val="Arial CE"/>
      <family val="0"/>
    </font>
    <font>
      <sz val="7"/>
      <name val="Arial CE"/>
      <family val="2"/>
    </font>
    <font>
      <sz val="12"/>
      <name val="Arial CE"/>
      <family val="2"/>
    </font>
    <font>
      <sz val="10"/>
      <name val="Arial Black"/>
      <family val="2"/>
    </font>
    <font>
      <b/>
      <sz val="10"/>
      <name val="Arial Rounded MT Bold"/>
      <family val="2"/>
    </font>
    <font>
      <sz val="11"/>
      <name val="Arial Black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</cellStyleXfs>
  <cellXfs count="113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4" fontId="0" fillId="0" borderId="1" xfId="0" applyBorder="1" applyAlignment="1">
      <alignment horizontal="left"/>
    </xf>
    <xf numFmtId="164" fontId="2" fillId="0" borderId="1" xfId="0" applyFont="1" applyBorder="1" applyAlignment="1">
      <alignment horizontal="center" vertical="top"/>
    </xf>
    <xf numFmtId="164" fontId="3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horizontal="center" vertical="center"/>
    </xf>
    <xf numFmtId="164" fontId="0" fillId="0" borderId="2" xfId="0" applyFont="1" applyBorder="1" applyAlignment="1">
      <alignment horizontal="left" vertical="center"/>
    </xf>
    <xf numFmtId="164" fontId="2" fillId="0" borderId="2" xfId="0" applyFont="1" applyBorder="1" applyAlignment="1">
      <alignment wrapText="1"/>
    </xf>
    <xf numFmtId="165" fontId="0" fillId="0" borderId="2" xfId="0" applyNumberFormat="1" applyFont="1" applyBorder="1" applyAlignment="1">
      <alignment horizontal="center" vertical="center"/>
    </xf>
    <xf numFmtId="164" fontId="2" fillId="0" borderId="2" xfId="0" applyFont="1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left"/>
    </xf>
    <xf numFmtId="164" fontId="0" fillId="0" borderId="2" xfId="0" applyFont="1" applyBorder="1" applyAlignment="1">
      <alignment horizontal="left"/>
    </xf>
    <xf numFmtId="164" fontId="0" fillId="0" borderId="2" xfId="0" applyFont="1" applyBorder="1" applyAlignment="1">
      <alignment horizontal="center"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1" fillId="0" borderId="0" xfId="0" applyFont="1" applyAlignment="1">
      <alignment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5" xfId="0" applyFont="1" applyBorder="1" applyAlignment="1">
      <alignment horizontal="center" wrapText="1"/>
    </xf>
    <xf numFmtId="164" fontId="3" fillId="0" borderId="6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5" fillId="2" borderId="7" xfId="0" applyFont="1" applyFill="1" applyBorder="1" applyAlignment="1">
      <alignment/>
    </xf>
    <xf numFmtId="164" fontId="6" fillId="2" borderId="7" xfId="0" applyFont="1" applyFill="1" applyBorder="1" applyAlignment="1">
      <alignment/>
    </xf>
    <xf numFmtId="164" fontId="1" fillId="2" borderId="0" xfId="0" applyFont="1" applyFill="1" applyAlignment="1">
      <alignment/>
    </xf>
    <xf numFmtId="164" fontId="5" fillId="2" borderId="8" xfId="0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/>
    </xf>
    <xf numFmtId="166" fontId="1" fillId="2" borderId="0" xfId="0" applyNumberFormat="1" applyFont="1" applyFill="1" applyAlignment="1">
      <alignment/>
    </xf>
    <xf numFmtId="164" fontId="1" fillId="2" borderId="7" xfId="0" applyFont="1" applyFill="1" applyBorder="1" applyAlignment="1">
      <alignment/>
    </xf>
    <xf numFmtId="164" fontId="5" fillId="2" borderId="9" xfId="0" applyFont="1" applyFill="1" applyBorder="1" applyAlignment="1">
      <alignment/>
    </xf>
    <xf numFmtId="164" fontId="6" fillId="2" borderId="9" xfId="0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5" fillId="2" borderId="9" xfId="0" applyFont="1" applyFill="1" applyBorder="1" applyAlignment="1">
      <alignment horizontal="center"/>
    </xf>
    <xf numFmtId="166" fontId="5" fillId="2" borderId="9" xfId="15" applyNumberFormat="1" applyFont="1" applyFill="1" applyBorder="1" applyAlignment="1" applyProtection="1">
      <alignment/>
      <protection/>
    </xf>
    <xf numFmtId="166" fontId="5" fillId="2" borderId="10" xfId="15" applyNumberFormat="1" applyFont="1" applyFill="1" applyBorder="1" applyAlignment="1" applyProtection="1">
      <alignment/>
      <protection/>
    </xf>
    <xf numFmtId="168" fontId="5" fillId="2" borderId="9" xfId="0" applyNumberFormat="1" applyFont="1" applyFill="1" applyBorder="1" applyAlignment="1">
      <alignment/>
    </xf>
    <xf numFmtId="164" fontId="5" fillId="0" borderId="7" xfId="0" applyFont="1" applyBorder="1" applyAlignment="1">
      <alignment/>
    </xf>
    <xf numFmtId="164" fontId="6" fillId="0" borderId="11" xfId="0" applyFont="1" applyBorder="1" applyAlignment="1">
      <alignment horizontal="center"/>
    </xf>
    <xf numFmtId="164" fontId="1" fillId="0" borderId="12" xfId="0" applyFont="1" applyBorder="1" applyAlignment="1">
      <alignment horizontal="center"/>
    </xf>
    <xf numFmtId="166" fontId="6" fillId="0" borderId="11" xfId="15" applyNumberFormat="1" applyFont="1" applyFill="1" applyBorder="1" applyAlignment="1" applyProtection="1">
      <alignment/>
      <protection/>
    </xf>
    <xf numFmtId="166" fontId="6" fillId="0" borderId="12" xfId="15" applyNumberFormat="1" applyFont="1" applyFill="1" applyBorder="1" applyAlignment="1" applyProtection="1">
      <alignment/>
      <protection/>
    </xf>
    <xf numFmtId="168" fontId="6" fillId="0" borderId="11" xfId="0" applyNumberFormat="1" applyFont="1" applyBorder="1" applyAlignment="1">
      <alignment/>
    </xf>
    <xf numFmtId="164" fontId="6" fillId="0" borderId="7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7" xfId="0" applyFont="1" applyBorder="1" applyAlignment="1">
      <alignment horizontal="left"/>
    </xf>
    <xf numFmtId="166" fontId="6" fillId="0" borderId="7" xfId="15" applyNumberFormat="1" applyFont="1" applyFill="1" applyBorder="1" applyAlignment="1" applyProtection="1">
      <alignment/>
      <protection/>
    </xf>
    <xf numFmtId="166" fontId="6" fillId="0" borderId="0" xfId="15" applyNumberFormat="1" applyFont="1" applyFill="1" applyBorder="1" applyAlignment="1" applyProtection="1">
      <alignment/>
      <protection/>
    </xf>
    <xf numFmtId="168" fontId="6" fillId="0" borderId="7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5" xfId="0" applyFont="1" applyBorder="1" applyAlignment="1">
      <alignment horizontal="left"/>
    </xf>
    <xf numFmtId="166" fontId="1" fillId="0" borderId="5" xfId="15" applyNumberFormat="1" applyFont="1" applyFill="1" applyBorder="1" applyAlignment="1" applyProtection="1">
      <alignment/>
      <protection/>
    </xf>
    <xf numFmtId="166" fontId="1" fillId="0" borderId="1" xfId="15" applyNumberFormat="1" applyFont="1" applyFill="1" applyBorder="1" applyAlignment="1" applyProtection="1">
      <alignment/>
      <protection/>
    </xf>
    <xf numFmtId="168" fontId="1" fillId="0" borderId="5" xfId="0" applyNumberFormat="1" applyFont="1" applyBorder="1" applyAlignment="1">
      <alignment/>
    </xf>
    <xf numFmtId="164" fontId="1" fillId="0" borderId="8" xfId="0" applyFont="1" applyBorder="1" applyAlignment="1">
      <alignment horizontal="left"/>
    </xf>
    <xf numFmtId="166" fontId="1" fillId="0" borderId="7" xfId="15" applyNumberFormat="1" applyFont="1" applyFill="1" applyBorder="1" applyAlignment="1" applyProtection="1">
      <alignment/>
      <protection/>
    </xf>
    <xf numFmtId="166" fontId="1" fillId="0" borderId="0" xfId="15" applyNumberFormat="1" applyFont="1" applyFill="1" applyBorder="1" applyAlignment="1" applyProtection="1">
      <alignment/>
      <protection/>
    </xf>
    <xf numFmtId="164" fontId="1" fillId="0" borderId="7" xfId="0" applyFont="1" applyBorder="1" applyAlignment="1">
      <alignment/>
    </xf>
    <xf numFmtId="164" fontId="5" fillId="0" borderId="9" xfId="0" applyFont="1" applyBorder="1" applyAlignment="1">
      <alignment/>
    </xf>
    <xf numFmtId="164" fontId="6" fillId="0" borderId="9" xfId="0" applyFont="1" applyBorder="1" applyAlignment="1">
      <alignment horizontal="center"/>
    </xf>
    <xf numFmtId="164" fontId="1" fillId="0" borderId="13" xfId="0" applyFont="1" applyBorder="1" applyAlignment="1">
      <alignment horizontal="center"/>
    </xf>
    <xf numFmtId="166" fontId="1" fillId="0" borderId="9" xfId="15" applyNumberFormat="1" applyFont="1" applyFill="1" applyBorder="1" applyAlignment="1" applyProtection="1">
      <alignment/>
      <protection/>
    </xf>
    <xf numFmtId="166" fontId="1" fillId="0" borderId="10" xfId="15" applyNumberFormat="1" applyFont="1" applyFill="1" applyBorder="1" applyAlignment="1" applyProtection="1">
      <alignment/>
      <protection/>
    </xf>
    <xf numFmtId="168" fontId="1" fillId="0" borderId="9" xfId="19" applyFont="1" applyFill="1" applyBorder="1" applyAlignment="1" applyProtection="1">
      <alignment/>
      <protection/>
    </xf>
    <xf numFmtId="164" fontId="5" fillId="2" borderId="14" xfId="0" applyFont="1" applyFill="1" applyBorder="1" applyAlignment="1">
      <alignment/>
    </xf>
    <xf numFmtId="164" fontId="6" fillId="2" borderId="14" xfId="0" applyFont="1" applyFill="1" applyBorder="1" applyAlignment="1">
      <alignment horizontal="center"/>
    </xf>
    <xf numFmtId="164" fontId="1" fillId="2" borderId="15" xfId="0" applyFont="1" applyFill="1" applyBorder="1" applyAlignment="1">
      <alignment horizontal="center"/>
    </xf>
    <xf numFmtId="164" fontId="5" fillId="2" borderId="14" xfId="0" applyFont="1" applyFill="1" applyBorder="1" applyAlignment="1">
      <alignment horizontal="center"/>
    </xf>
    <xf numFmtId="166" fontId="5" fillId="2" borderId="14" xfId="15" applyNumberFormat="1" applyFont="1" applyFill="1" applyBorder="1" applyAlignment="1" applyProtection="1">
      <alignment/>
      <protection/>
    </xf>
    <xf numFmtId="166" fontId="5" fillId="2" borderId="15" xfId="15" applyNumberFormat="1" applyFont="1" applyFill="1" applyBorder="1" applyAlignment="1" applyProtection="1">
      <alignment/>
      <protection/>
    </xf>
    <xf numFmtId="168" fontId="5" fillId="2" borderId="14" xfId="19" applyFont="1" applyFill="1" applyBorder="1" applyAlignment="1" applyProtection="1">
      <alignment/>
      <protection/>
    </xf>
    <xf numFmtId="168" fontId="1" fillId="0" borderId="11" xfId="19" applyFont="1" applyFill="1" applyBorder="1" applyAlignment="1" applyProtection="1">
      <alignment/>
      <protection/>
    </xf>
    <xf numFmtId="164" fontId="1" fillId="0" borderId="16" xfId="0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64" fontId="1" fillId="0" borderId="17" xfId="0" applyFont="1" applyBorder="1" applyAlignment="1">
      <alignment horizontal="left"/>
    </xf>
    <xf numFmtId="168" fontId="1" fillId="0" borderId="7" xfId="19" applyFont="1" applyFill="1" applyBorder="1" applyAlignment="1" applyProtection="1">
      <alignment/>
      <protection/>
    </xf>
    <xf numFmtId="164" fontId="1" fillId="0" borderId="9" xfId="0" applyFont="1" applyBorder="1" applyAlignment="1">
      <alignment/>
    </xf>
    <xf numFmtId="164" fontId="6" fillId="2" borderId="7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5" fillId="2" borderId="18" xfId="0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/>
    </xf>
    <xf numFmtId="168" fontId="1" fillId="2" borderId="7" xfId="19" applyFont="1" applyFill="1" applyBorder="1" applyAlignment="1" applyProtection="1">
      <alignment/>
      <protection/>
    </xf>
    <xf numFmtId="164" fontId="5" fillId="2" borderId="7" xfId="0" applyFont="1" applyFill="1" applyBorder="1" applyAlignment="1">
      <alignment horizontal="center"/>
    </xf>
    <xf numFmtId="166" fontId="5" fillId="2" borderId="9" xfId="0" applyNumberFormat="1" applyFont="1" applyFill="1" applyBorder="1" applyAlignment="1">
      <alignment/>
    </xf>
    <xf numFmtId="166" fontId="5" fillId="2" borderId="10" xfId="0" applyNumberFormat="1" applyFont="1" applyFill="1" applyBorder="1" applyAlignment="1">
      <alignment/>
    </xf>
    <xf numFmtId="168" fontId="5" fillId="2" borderId="9" xfId="19" applyFont="1" applyFill="1" applyBorder="1" applyAlignment="1" applyProtection="1">
      <alignment/>
      <protection/>
    </xf>
    <xf numFmtId="166" fontId="6" fillId="0" borderId="11" xfId="0" applyNumberFormat="1" applyFont="1" applyBorder="1" applyAlignment="1">
      <alignment/>
    </xf>
    <xf numFmtId="166" fontId="6" fillId="0" borderId="12" xfId="0" applyNumberFormat="1" applyFont="1" applyBorder="1" applyAlignment="1">
      <alignment/>
    </xf>
    <xf numFmtId="168" fontId="6" fillId="0" borderId="11" xfId="19" applyFont="1" applyFill="1" applyBorder="1" applyAlignment="1" applyProtection="1">
      <alignment/>
      <protection/>
    </xf>
    <xf numFmtId="164" fontId="1" fillId="0" borderId="10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6" fontId="1" fillId="0" borderId="19" xfId="0" applyNumberFormat="1" applyFont="1" applyBorder="1" applyAlignment="1">
      <alignment/>
    </xf>
    <xf numFmtId="166" fontId="1" fillId="0" borderId="20" xfId="0" applyNumberFormat="1" applyFont="1" applyBorder="1" applyAlignment="1">
      <alignment/>
    </xf>
    <xf numFmtId="168" fontId="1" fillId="0" borderId="19" xfId="19" applyFont="1" applyFill="1" applyBorder="1" applyAlignment="1" applyProtection="1">
      <alignment/>
      <protection/>
    </xf>
    <xf numFmtId="164" fontId="5" fillId="2" borderId="7" xfId="0" applyFont="1" applyFill="1" applyBorder="1" applyAlignment="1">
      <alignment horizontal="left"/>
    </xf>
    <xf numFmtId="164" fontId="1" fillId="2" borderId="0" xfId="0" applyFont="1" applyFill="1" applyAlignment="1">
      <alignment horizontal="center"/>
    </xf>
    <xf numFmtId="164" fontId="1" fillId="2" borderId="21" xfId="0" applyFont="1" applyFill="1" applyBorder="1" applyAlignment="1">
      <alignment horizontal="center"/>
    </xf>
    <xf numFmtId="166" fontId="1" fillId="0" borderId="7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4" fontId="6" fillId="0" borderId="5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6" fontId="1" fillId="0" borderId="5" xfId="0" applyNumberFormat="1" applyFont="1" applyBorder="1" applyAlignment="1">
      <alignment/>
    </xf>
    <xf numFmtId="166" fontId="1" fillId="0" borderId="13" xfId="0" applyNumberFormat="1" applyFont="1" applyBorder="1" applyAlignment="1">
      <alignment/>
    </xf>
    <xf numFmtId="168" fontId="1" fillId="0" borderId="5" xfId="19" applyFont="1" applyFill="1" applyBorder="1" applyAlignment="1" applyProtection="1">
      <alignment/>
      <protection/>
    </xf>
    <xf numFmtId="166" fontId="1" fillId="2" borderId="7" xfId="15" applyNumberFormat="1" applyFont="1" applyFill="1" applyBorder="1" applyAlignment="1" applyProtection="1">
      <alignment/>
      <protection/>
    </xf>
    <xf numFmtId="166" fontId="1" fillId="2" borderId="0" xfId="15" applyNumberFormat="1" applyFont="1" applyFill="1" applyBorder="1" applyAlignment="1" applyProtection="1">
      <alignment/>
      <protection/>
    </xf>
    <xf numFmtId="164" fontId="6" fillId="0" borderId="18" xfId="0" applyFont="1" applyBorder="1" applyAlignment="1">
      <alignment horizontal="center"/>
    </xf>
    <xf numFmtId="166" fontId="6" fillId="0" borderId="1" xfId="0" applyNumberFormat="1" applyFont="1" applyBorder="1" applyAlignment="1">
      <alignment/>
    </xf>
    <xf numFmtId="166" fontId="6" fillId="0" borderId="5" xfId="0" applyNumberFormat="1" applyFont="1" applyBorder="1" applyAlignment="1">
      <alignment/>
    </xf>
    <xf numFmtId="168" fontId="6" fillId="0" borderId="5" xfId="19" applyFont="1" applyFill="1" applyBorder="1" applyAlignment="1" applyProtection="1">
      <alignment/>
      <protection/>
    </xf>
    <xf numFmtId="164" fontId="1" fillId="0" borderId="22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6" fontId="1" fillId="0" borderId="6" xfId="15" applyNumberFormat="1" applyFont="1" applyFill="1" applyBorder="1" applyAlignment="1" applyProtection="1">
      <alignment/>
      <protection/>
    </xf>
    <xf numFmtId="166" fontId="1" fillId="0" borderId="2" xfId="15" applyNumberFormat="1" applyFont="1" applyFill="1" applyBorder="1" applyAlignment="1" applyProtection="1">
      <alignment/>
      <protection/>
    </xf>
    <xf numFmtId="168" fontId="1" fillId="0" borderId="6" xfId="19" applyFont="1" applyFill="1" applyBorder="1" applyAlignment="1" applyProtection="1">
      <alignment/>
      <protection/>
    </xf>
    <xf numFmtId="164" fontId="1" fillId="0" borderId="8" xfId="0" applyFont="1" applyBorder="1" applyAlignment="1">
      <alignment horizontal="center"/>
    </xf>
    <xf numFmtId="166" fontId="6" fillId="0" borderId="23" xfId="0" applyNumberFormat="1" applyFont="1" applyBorder="1" applyAlignment="1">
      <alignment/>
    </xf>
    <xf numFmtId="166" fontId="6" fillId="0" borderId="8" xfId="0" applyNumberFormat="1" applyFont="1" applyBorder="1" applyAlignment="1">
      <alignment/>
    </xf>
    <xf numFmtId="168" fontId="6" fillId="0" borderId="8" xfId="19" applyFont="1" applyFill="1" applyBorder="1" applyAlignment="1" applyProtection="1">
      <alignment/>
      <protection/>
    </xf>
    <xf numFmtId="164" fontId="1" fillId="0" borderId="24" xfId="0" applyFont="1" applyBorder="1" applyAlignment="1">
      <alignment horizontal="center"/>
    </xf>
    <xf numFmtId="166" fontId="1" fillId="0" borderId="8" xfId="15" applyNumberFormat="1" applyFont="1" applyFill="1" applyBorder="1" applyAlignment="1" applyProtection="1">
      <alignment/>
      <protection/>
    </xf>
    <xf numFmtId="166" fontId="6" fillId="0" borderId="1" xfId="15" applyNumberFormat="1" applyFont="1" applyFill="1" applyBorder="1" applyAlignment="1" applyProtection="1">
      <alignment/>
      <protection/>
    </xf>
    <xf numFmtId="166" fontId="6" fillId="0" borderId="5" xfId="15" applyNumberFormat="1" applyFont="1" applyFill="1" applyBorder="1" applyAlignment="1" applyProtection="1">
      <alignment/>
      <protection/>
    </xf>
    <xf numFmtId="164" fontId="5" fillId="0" borderId="5" xfId="0" applyFont="1" applyBorder="1" applyAlignment="1">
      <alignment/>
    </xf>
    <xf numFmtId="164" fontId="1" fillId="0" borderId="13" xfId="0" applyFont="1" applyBorder="1" applyAlignment="1">
      <alignment/>
    </xf>
    <xf numFmtId="164" fontId="1" fillId="0" borderId="7" xfId="0" applyFont="1" applyBorder="1" applyAlignment="1">
      <alignment horizontal="center"/>
    </xf>
    <xf numFmtId="164" fontId="1" fillId="0" borderId="6" xfId="0" applyFont="1" applyBorder="1" applyAlignment="1">
      <alignment horizontal="left"/>
    </xf>
    <xf numFmtId="164" fontId="1" fillId="2" borderId="9" xfId="0" applyFont="1" applyFill="1" applyBorder="1" applyAlignment="1">
      <alignment horizontal="center"/>
    </xf>
    <xf numFmtId="164" fontId="6" fillId="0" borderId="25" xfId="0" applyFont="1" applyBorder="1" applyAlignment="1">
      <alignment horizontal="center"/>
    </xf>
    <xf numFmtId="164" fontId="1" fillId="0" borderId="9" xfId="0" applyFont="1" applyBorder="1" applyAlignment="1">
      <alignment horizontal="left"/>
    </xf>
    <xf numFmtId="168" fontId="1" fillId="0" borderId="9" xfId="0" applyNumberFormat="1" applyFont="1" applyBorder="1" applyAlignment="1">
      <alignment/>
    </xf>
    <xf numFmtId="164" fontId="1" fillId="2" borderId="18" xfId="0" applyFont="1" applyFill="1" applyBorder="1" applyAlignment="1">
      <alignment horizontal="center"/>
    </xf>
    <xf numFmtId="164" fontId="1" fillId="2" borderId="26" xfId="0" applyFont="1" applyFill="1" applyBorder="1" applyAlignment="1">
      <alignment horizontal="center"/>
    </xf>
    <xf numFmtId="166" fontId="1" fillId="2" borderId="18" xfId="15" applyNumberFormat="1" applyFont="1" applyFill="1" applyBorder="1" applyAlignment="1" applyProtection="1">
      <alignment/>
      <protection/>
    </xf>
    <xf numFmtId="166" fontId="1" fillId="2" borderId="26" xfId="15" applyNumberFormat="1" applyFont="1" applyFill="1" applyBorder="1" applyAlignment="1" applyProtection="1">
      <alignment/>
      <protection/>
    </xf>
    <xf numFmtId="164" fontId="1" fillId="2" borderId="18" xfId="0" applyFont="1" applyFill="1" applyBorder="1" applyAlignment="1">
      <alignment/>
    </xf>
    <xf numFmtId="164" fontId="5" fillId="0" borderId="7" xfId="0" applyFont="1" applyBorder="1" applyAlignment="1">
      <alignment horizontal="center"/>
    </xf>
    <xf numFmtId="164" fontId="6" fillId="0" borderId="6" xfId="0" applyFont="1" applyBorder="1" applyAlignment="1">
      <alignment horizontal="center"/>
    </xf>
    <xf numFmtId="166" fontId="6" fillId="0" borderId="6" xfId="15" applyNumberFormat="1" applyFont="1" applyFill="1" applyBorder="1" applyAlignment="1" applyProtection="1">
      <alignment/>
      <protection/>
    </xf>
    <xf numFmtId="166" fontId="6" fillId="0" borderId="2" xfId="15" applyNumberFormat="1" applyFont="1" applyFill="1" applyBorder="1" applyAlignment="1" applyProtection="1">
      <alignment/>
      <protection/>
    </xf>
    <xf numFmtId="168" fontId="6" fillId="0" borderId="6" xfId="19" applyFont="1" applyFill="1" applyBorder="1" applyAlignment="1" applyProtection="1">
      <alignment/>
      <protection/>
    </xf>
    <xf numFmtId="164" fontId="5" fillId="0" borderId="9" xfId="0" applyFont="1" applyBorder="1" applyAlignment="1">
      <alignment horizontal="center"/>
    </xf>
    <xf numFmtId="164" fontId="6" fillId="2" borderId="27" xfId="0" applyFont="1" applyFill="1" applyBorder="1" applyAlignment="1">
      <alignment horizontal="center"/>
    </xf>
    <xf numFmtId="164" fontId="6" fillId="0" borderId="0" xfId="0" applyFont="1" applyAlignment="1">
      <alignment horizontal="center"/>
    </xf>
    <xf numFmtId="164" fontId="1" fillId="0" borderId="18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6" fontId="6" fillId="0" borderId="18" xfId="15" applyNumberFormat="1" applyFont="1" applyFill="1" applyBorder="1" applyAlignment="1" applyProtection="1">
      <alignment/>
      <protection/>
    </xf>
    <xf numFmtId="164" fontId="6" fillId="0" borderId="18" xfId="0" applyFont="1" applyBorder="1" applyAlignment="1">
      <alignment/>
    </xf>
    <xf numFmtId="164" fontId="6" fillId="0" borderId="7" xfId="0" applyFont="1" applyBorder="1" applyAlignment="1">
      <alignment/>
    </xf>
    <xf numFmtId="164" fontId="6" fillId="0" borderId="1" xfId="0" applyFont="1" applyBorder="1" applyAlignment="1">
      <alignment horizontal="center"/>
    </xf>
    <xf numFmtId="168" fontId="6" fillId="0" borderId="5" xfId="0" applyNumberFormat="1" applyFont="1" applyBorder="1" applyAlignment="1">
      <alignment/>
    </xf>
    <xf numFmtId="164" fontId="6" fillId="0" borderId="8" xfId="0" applyFont="1" applyBorder="1" applyAlignment="1">
      <alignment horizontal="center"/>
    </xf>
    <xf numFmtId="164" fontId="1" fillId="0" borderId="5" xfId="0" applyFont="1" applyBorder="1" applyAlignment="1">
      <alignment/>
    </xf>
    <xf numFmtId="164" fontId="6" fillId="0" borderId="13" xfId="0" applyFont="1" applyBorder="1" applyAlignment="1">
      <alignment/>
    </xf>
    <xf numFmtId="166" fontId="6" fillId="0" borderId="24" xfId="0" applyNumberFormat="1" applyFont="1" applyBorder="1" applyAlignment="1">
      <alignment horizontal="right"/>
    </xf>
    <xf numFmtId="164" fontId="1" fillId="2" borderId="14" xfId="0" applyFont="1" applyFill="1" applyBorder="1" applyAlignment="1">
      <alignment horizontal="center"/>
    </xf>
    <xf numFmtId="166" fontId="5" fillId="2" borderId="28" xfId="0" applyNumberFormat="1" applyFont="1" applyFill="1" applyBorder="1" applyAlignment="1">
      <alignment/>
    </xf>
    <xf numFmtId="166" fontId="5" fillId="2" borderId="15" xfId="0" applyNumberFormat="1" applyFont="1" applyFill="1" applyBorder="1" applyAlignment="1">
      <alignment/>
    </xf>
    <xf numFmtId="166" fontId="6" fillId="0" borderId="25" xfId="0" applyNumberFormat="1" applyFont="1" applyBorder="1" applyAlignment="1">
      <alignment/>
    </xf>
    <xf numFmtId="164" fontId="5" fillId="0" borderId="5" xfId="0" applyFont="1" applyBorder="1" applyAlignment="1">
      <alignment horizontal="center"/>
    </xf>
    <xf numFmtId="166" fontId="1" fillId="0" borderId="9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164" fontId="1" fillId="2" borderId="7" xfId="0" applyFont="1" applyFill="1" applyBorder="1" applyAlignment="1">
      <alignment horizontal="center"/>
    </xf>
    <xf numFmtId="164" fontId="1" fillId="0" borderId="2" xfId="0" applyFont="1" applyBorder="1" applyAlignment="1">
      <alignment horizontal="center"/>
    </xf>
    <xf numFmtId="166" fontId="6" fillId="0" borderId="6" xfId="0" applyNumberFormat="1" applyFont="1" applyBorder="1" applyAlignment="1">
      <alignment/>
    </xf>
    <xf numFmtId="166" fontId="6" fillId="0" borderId="2" xfId="0" applyNumberFormat="1" applyFont="1" applyBorder="1" applyAlignment="1">
      <alignment/>
    </xf>
    <xf numFmtId="168" fontId="6" fillId="0" borderId="6" xfId="0" applyNumberFormat="1" applyFont="1" applyBorder="1" applyAlignment="1">
      <alignment/>
    </xf>
    <xf numFmtId="164" fontId="1" fillId="0" borderId="17" xfId="0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164" fontId="6" fillId="2" borderId="8" xfId="0" applyFont="1" applyFill="1" applyBorder="1" applyAlignment="1">
      <alignment horizontal="center"/>
    </xf>
    <xf numFmtId="166" fontId="1" fillId="0" borderId="6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8" fontId="6" fillId="0" borderId="7" xfId="19" applyFont="1" applyFill="1" applyBorder="1" applyAlignment="1" applyProtection="1">
      <alignment/>
      <protection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6" fontId="1" fillId="0" borderId="22" xfId="0" applyNumberFormat="1" applyFont="1" applyBorder="1" applyAlignment="1">
      <alignment/>
    </xf>
    <xf numFmtId="166" fontId="6" fillId="0" borderId="7" xfId="0" applyNumberFormat="1" applyFont="1" applyBorder="1" applyAlignment="1">
      <alignment/>
    </xf>
    <xf numFmtId="166" fontId="6" fillId="0" borderId="0" xfId="0" applyNumberFormat="1" applyFont="1" applyAlignment="1">
      <alignment/>
    </xf>
    <xf numFmtId="168" fontId="1" fillId="0" borderId="8" xfId="19" applyFont="1" applyFill="1" applyBorder="1" applyAlignment="1" applyProtection="1">
      <alignment/>
      <protection/>
    </xf>
    <xf numFmtId="166" fontId="5" fillId="2" borderId="14" xfId="0" applyNumberFormat="1" applyFont="1" applyFill="1" applyBorder="1" applyAlignment="1">
      <alignment/>
    </xf>
    <xf numFmtId="164" fontId="1" fillId="0" borderId="13" xfId="0" applyFont="1" applyBorder="1" applyAlignment="1">
      <alignment/>
    </xf>
    <xf numFmtId="164" fontId="6" fillId="0" borderId="5" xfId="0" applyFont="1" applyBorder="1" applyAlignment="1">
      <alignment/>
    </xf>
    <xf numFmtId="164" fontId="6" fillId="0" borderId="2" xfId="0" applyFont="1" applyBorder="1" applyAlignment="1">
      <alignment/>
    </xf>
    <xf numFmtId="164" fontId="5" fillId="0" borderId="16" xfId="0" applyFont="1" applyBorder="1" applyAlignment="1">
      <alignment/>
    </xf>
    <xf numFmtId="164" fontId="1" fillId="0" borderId="16" xfId="0" applyFont="1" applyBorder="1" applyAlignment="1">
      <alignment/>
    </xf>
    <xf numFmtId="164" fontId="6" fillId="0" borderId="16" xfId="0" applyFont="1" applyBorder="1" applyAlignment="1">
      <alignment/>
    </xf>
    <xf numFmtId="166" fontId="1" fillId="0" borderId="8" xfId="0" applyNumberFormat="1" applyFont="1" applyBorder="1" applyAlignment="1">
      <alignment/>
    </xf>
    <xf numFmtId="164" fontId="1" fillId="2" borderId="9" xfId="0" applyFont="1" applyFill="1" applyBorder="1" applyAlignment="1">
      <alignment/>
    </xf>
    <xf numFmtId="164" fontId="1" fillId="2" borderId="10" xfId="0" applyFont="1" applyFill="1" applyBorder="1" applyAlignment="1">
      <alignment/>
    </xf>
    <xf numFmtId="164" fontId="6" fillId="0" borderId="12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29" xfId="0" applyFont="1" applyBorder="1" applyAlignment="1">
      <alignment horizontal="center"/>
    </xf>
    <xf numFmtId="166" fontId="1" fillId="0" borderId="23" xfId="0" applyNumberFormat="1" applyFont="1" applyBorder="1" applyAlignment="1">
      <alignment/>
    </xf>
    <xf numFmtId="164" fontId="1" fillId="0" borderId="16" xfId="0" applyFont="1" applyBorder="1" applyAlignment="1">
      <alignment horizontal="center"/>
    </xf>
    <xf numFmtId="164" fontId="1" fillId="0" borderId="21" xfId="0" applyFont="1" applyBorder="1" applyAlignment="1">
      <alignment horizontal="center"/>
    </xf>
    <xf numFmtId="164" fontId="1" fillId="2" borderId="15" xfId="0" applyFont="1" applyFill="1" applyBorder="1" applyAlignment="1">
      <alignment/>
    </xf>
    <xf numFmtId="168" fontId="7" fillId="2" borderId="14" xfId="19" applyFont="1" applyFill="1" applyBorder="1" applyAlignment="1" applyProtection="1">
      <alignment/>
      <protection/>
    </xf>
    <xf numFmtId="164" fontId="1" fillId="0" borderId="12" xfId="0" applyFont="1" applyBorder="1" applyAlignment="1">
      <alignment/>
    </xf>
    <xf numFmtId="164" fontId="6" fillId="0" borderId="6" xfId="0" applyFont="1" applyBorder="1" applyAlignment="1">
      <alignment/>
    </xf>
    <xf numFmtId="166" fontId="6" fillId="0" borderId="13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8" fontId="1" fillId="0" borderId="6" xfId="0" applyNumberFormat="1" applyFont="1" applyBorder="1" applyAlignment="1">
      <alignment/>
    </xf>
    <xf numFmtId="164" fontId="6" fillId="0" borderId="5" xfId="0" applyFont="1" applyBorder="1" applyAlignment="1">
      <alignment horizontal="left"/>
    </xf>
    <xf numFmtId="164" fontId="5" fillId="2" borderId="30" xfId="0" applyFont="1" applyFill="1" applyBorder="1" applyAlignment="1">
      <alignment horizontal="center"/>
    </xf>
    <xf numFmtId="164" fontId="1" fillId="2" borderId="30" xfId="0" applyFont="1" applyFill="1" applyBorder="1" applyAlignment="1">
      <alignment/>
    </xf>
    <xf numFmtId="164" fontId="1" fillId="2" borderId="30" xfId="0" applyFont="1" applyFill="1" applyBorder="1" applyAlignment="1">
      <alignment horizontal="center"/>
    </xf>
    <xf numFmtId="166" fontId="1" fillId="2" borderId="30" xfId="0" applyNumberFormat="1" applyFont="1" applyFill="1" applyBorder="1" applyAlignment="1">
      <alignment/>
    </xf>
    <xf numFmtId="166" fontId="1" fillId="2" borderId="31" xfId="0" applyNumberFormat="1" applyFont="1" applyFill="1" applyBorder="1" applyAlignment="1">
      <alignment/>
    </xf>
    <xf numFmtId="164" fontId="5" fillId="2" borderId="32" xfId="0" applyFont="1" applyFill="1" applyBorder="1" applyAlignment="1">
      <alignment/>
    </xf>
    <xf numFmtId="164" fontId="1" fillId="2" borderId="32" xfId="0" applyFont="1" applyFill="1" applyBorder="1" applyAlignment="1">
      <alignment/>
    </xf>
    <xf numFmtId="164" fontId="1" fillId="2" borderId="33" xfId="0" applyFont="1" applyFill="1" applyBorder="1" applyAlignment="1">
      <alignment/>
    </xf>
    <xf numFmtId="164" fontId="5" fillId="2" borderId="32" xfId="0" applyFont="1" applyFill="1" applyBorder="1" applyAlignment="1">
      <alignment horizontal="center"/>
    </xf>
    <xf numFmtId="166" fontId="5" fillId="2" borderId="32" xfId="0" applyNumberFormat="1" applyFont="1" applyFill="1" applyBorder="1" applyAlignment="1">
      <alignment/>
    </xf>
    <xf numFmtId="166" fontId="5" fillId="2" borderId="34" xfId="0" applyNumberFormat="1" applyFont="1" applyFill="1" applyBorder="1" applyAlignment="1">
      <alignment/>
    </xf>
    <xf numFmtId="168" fontId="5" fillId="2" borderId="32" xfId="0" applyNumberFormat="1" applyFont="1" applyFill="1" applyBorder="1" applyAlignment="1">
      <alignment/>
    </xf>
    <xf numFmtId="164" fontId="6" fillId="0" borderId="30" xfId="0" applyFont="1" applyBorder="1" applyAlignment="1">
      <alignment horizontal="center"/>
    </xf>
    <xf numFmtId="164" fontId="1" fillId="0" borderId="30" xfId="0" applyFont="1" applyBorder="1" applyAlignment="1">
      <alignment/>
    </xf>
    <xf numFmtId="164" fontId="1" fillId="0" borderId="23" xfId="0" applyFont="1" applyBorder="1" applyAlignment="1">
      <alignment horizontal="center"/>
    </xf>
    <xf numFmtId="166" fontId="1" fillId="0" borderId="29" xfId="0" applyNumberFormat="1" applyFont="1" applyBorder="1" applyAlignment="1">
      <alignment/>
    </xf>
    <xf numFmtId="168" fontId="1" fillId="0" borderId="8" xfId="0" applyNumberFormat="1" applyFont="1" applyBorder="1" applyAlignment="1">
      <alignment/>
    </xf>
    <xf numFmtId="164" fontId="6" fillId="0" borderId="8" xfId="0" applyFont="1" applyBorder="1" applyAlignment="1">
      <alignment horizontal="left"/>
    </xf>
    <xf numFmtId="164" fontId="1" fillId="0" borderId="22" xfId="0" applyFont="1" applyBorder="1" applyAlignment="1">
      <alignment horizontal="left"/>
    </xf>
    <xf numFmtId="164" fontId="1" fillId="0" borderId="2" xfId="0" applyFont="1" applyBorder="1" applyAlignment="1">
      <alignment horizontal="left"/>
    </xf>
    <xf numFmtId="164" fontId="1" fillId="0" borderId="35" xfId="0" applyFont="1" applyBorder="1" applyAlignment="1">
      <alignment horizontal="left"/>
    </xf>
    <xf numFmtId="164" fontId="6" fillId="2" borderId="18" xfId="0" applyFont="1" applyFill="1" applyBorder="1" applyAlignment="1">
      <alignment horizontal="center"/>
    </xf>
    <xf numFmtId="166" fontId="5" fillId="2" borderId="18" xfId="0" applyNumberFormat="1" applyFont="1" applyFill="1" applyBorder="1" applyAlignment="1">
      <alignment/>
    </xf>
    <xf numFmtId="166" fontId="5" fillId="2" borderId="26" xfId="0" applyNumberFormat="1" applyFont="1" applyFill="1" applyBorder="1" applyAlignment="1">
      <alignment/>
    </xf>
    <xf numFmtId="168" fontId="7" fillId="2" borderId="18" xfId="19" applyFont="1" applyFill="1" applyBorder="1" applyAlignment="1" applyProtection="1">
      <alignment/>
      <protection/>
    </xf>
    <xf numFmtId="166" fontId="5" fillId="2" borderId="7" xfId="0" applyNumberFormat="1" applyFont="1" applyFill="1" applyBorder="1" applyAlignment="1">
      <alignment/>
    </xf>
    <xf numFmtId="166" fontId="5" fillId="2" borderId="0" xfId="0" applyNumberFormat="1" applyFont="1" applyFill="1" applyBorder="1" applyAlignment="1">
      <alignment/>
    </xf>
    <xf numFmtId="168" fontId="7" fillId="2" borderId="7" xfId="19" applyFont="1" applyFill="1" applyBorder="1" applyAlignment="1" applyProtection="1">
      <alignment/>
      <protection/>
    </xf>
    <xf numFmtId="164" fontId="6" fillId="2" borderId="10" xfId="0" applyFont="1" applyFill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6" fillId="0" borderId="11" xfId="0" applyFont="1" applyBorder="1" applyAlignment="1">
      <alignment horizontal="left"/>
    </xf>
    <xf numFmtId="164" fontId="1" fillId="0" borderId="0" xfId="0" applyFont="1" applyBorder="1" applyAlignment="1">
      <alignment/>
    </xf>
    <xf numFmtId="164" fontId="6" fillId="0" borderId="22" xfId="0" applyFont="1" applyBorder="1" applyAlignment="1">
      <alignment horizontal="center"/>
    </xf>
    <xf numFmtId="164" fontId="6" fillId="0" borderId="6" xfId="0" applyFont="1" applyBorder="1" applyAlignment="1">
      <alignment horizontal="left"/>
    </xf>
    <xf numFmtId="164" fontId="6" fillId="0" borderId="13" xfId="0" applyFont="1" applyBorder="1" applyAlignment="1">
      <alignment horizontal="center"/>
    </xf>
    <xf numFmtId="164" fontId="1" fillId="0" borderId="8" xfId="0" applyFont="1" applyBorder="1" applyAlignment="1">
      <alignment/>
    </xf>
    <xf numFmtId="164" fontId="5" fillId="2" borderId="18" xfId="0" applyFont="1" applyFill="1" applyBorder="1" applyAlignment="1">
      <alignment/>
    </xf>
    <xf numFmtId="164" fontId="1" fillId="2" borderId="17" xfId="0" applyFont="1" applyFill="1" applyBorder="1" applyAlignment="1">
      <alignment horizontal="center"/>
    </xf>
    <xf numFmtId="166" fontId="5" fillId="2" borderId="16" xfId="0" applyNumberFormat="1" applyFont="1" applyFill="1" applyBorder="1" applyAlignment="1">
      <alignment/>
    </xf>
    <xf numFmtId="168" fontId="5" fillId="2" borderId="7" xfId="0" applyNumberFormat="1" applyFont="1" applyFill="1" applyBorder="1" applyAlignment="1">
      <alignment/>
    </xf>
    <xf numFmtId="166" fontId="5" fillId="2" borderId="21" xfId="0" applyNumberFormat="1" applyFont="1" applyFill="1" applyBorder="1" applyAlignment="1">
      <alignment/>
    </xf>
    <xf numFmtId="164" fontId="1" fillId="0" borderId="36" xfId="0" applyFont="1" applyBorder="1" applyAlignment="1">
      <alignment horizontal="left"/>
    </xf>
    <xf numFmtId="168" fontId="5" fillId="2" borderId="14" xfId="0" applyNumberFormat="1" applyFont="1" applyFill="1" applyBorder="1" applyAlignment="1">
      <alignment/>
    </xf>
    <xf numFmtId="164" fontId="1" fillId="0" borderId="26" xfId="0" applyFont="1" applyBorder="1" applyAlignment="1">
      <alignment/>
    </xf>
    <xf numFmtId="164" fontId="5" fillId="0" borderId="26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/>
    </xf>
    <xf numFmtId="164" fontId="5" fillId="0" borderId="3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3" fillId="0" borderId="6" xfId="0" applyFont="1" applyBorder="1" applyAlignment="1">
      <alignment horizontal="center" wrapText="1"/>
    </xf>
    <xf numFmtId="164" fontId="5" fillId="2" borderId="26" xfId="0" applyFont="1" applyFill="1" applyBorder="1" applyAlignment="1">
      <alignment/>
    </xf>
    <xf numFmtId="164" fontId="1" fillId="0" borderId="19" xfId="0" applyFont="1" applyBorder="1" applyAlignment="1">
      <alignment horizontal="left"/>
    </xf>
    <xf numFmtId="164" fontId="1" fillId="0" borderId="25" xfId="0" applyFont="1" applyBorder="1" applyAlignment="1">
      <alignment horizontal="center"/>
    </xf>
    <xf numFmtId="166" fontId="1" fillId="0" borderId="12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68" fontId="6" fillId="0" borderId="9" xfId="19" applyFont="1" applyFill="1" applyBorder="1" applyAlignment="1" applyProtection="1">
      <alignment/>
      <protection/>
    </xf>
    <xf numFmtId="166" fontId="6" fillId="0" borderId="22" xfId="0" applyNumberFormat="1" applyFont="1" applyBorder="1" applyAlignment="1">
      <alignment/>
    </xf>
    <xf numFmtId="164" fontId="1" fillId="0" borderId="19" xfId="0" applyFont="1" applyBorder="1" applyAlignment="1">
      <alignment horizontal="center"/>
    </xf>
    <xf numFmtId="164" fontId="7" fillId="2" borderId="14" xfId="0" applyFont="1" applyFill="1" applyBorder="1" applyAlignment="1">
      <alignment horizontal="center"/>
    </xf>
    <xf numFmtId="164" fontId="5" fillId="2" borderId="15" xfId="0" applyFont="1" applyFill="1" applyBorder="1" applyAlignment="1">
      <alignment horizontal="center"/>
    </xf>
    <xf numFmtId="166" fontId="5" fillId="0" borderId="7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164" fontId="5" fillId="2" borderId="18" xfId="0" applyFont="1" applyFill="1" applyBorder="1" applyAlignment="1">
      <alignment horizontal="left"/>
    </xf>
    <xf numFmtId="168" fontId="1" fillId="2" borderId="18" xfId="19" applyFont="1" applyFill="1" applyBorder="1" applyAlignment="1" applyProtection="1">
      <alignment/>
      <protection/>
    </xf>
    <xf numFmtId="166" fontId="1" fillId="2" borderId="18" xfId="0" applyNumberFormat="1" applyFont="1" applyFill="1" applyBorder="1" applyAlignment="1">
      <alignment/>
    </xf>
    <xf numFmtId="166" fontId="1" fillId="2" borderId="26" xfId="0" applyNumberFormat="1" applyFont="1" applyFill="1" applyBorder="1" applyAlignment="1">
      <alignment/>
    </xf>
    <xf numFmtId="164" fontId="6" fillId="0" borderId="12" xfId="0" applyFont="1" applyBorder="1" applyAlignment="1">
      <alignment horizontal="center"/>
    </xf>
    <xf numFmtId="166" fontId="6" fillId="0" borderId="29" xfId="0" applyNumberFormat="1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0" xfId="0" applyFont="1" applyAlignment="1">
      <alignment/>
    </xf>
    <xf numFmtId="164" fontId="6" fillId="0" borderId="17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9" xfId="0" applyFont="1" applyBorder="1" applyAlignment="1">
      <alignment/>
    </xf>
    <xf numFmtId="168" fontId="1" fillId="2" borderId="9" xfId="19" applyFont="1" applyFill="1" applyBorder="1" applyAlignment="1" applyProtection="1">
      <alignment/>
      <protection/>
    </xf>
    <xf numFmtId="164" fontId="1" fillId="2" borderId="14" xfId="0" applyFont="1" applyFill="1" applyBorder="1" applyAlignment="1">
      <alignment/>
    </xf>
    <xf numFmtId="164" fontId="1" fillId="0" borderId="11" xfId="0" applyFont="1" applyBorder="1" applyAlignment="1">
      <alignment/>
    </xf>
    <xf numFmtId="168" fontId="3" fillId="0" borderId="6" xfId="19" applyFont="1" applyFill="1" applyBorder="1" applyAlignment="1" applyProtection="1">
      <alignment/>
      <protection/>
    </xf>
    <xf numFmtId="164" fontId="1" fillId="0" borderId="6" xfId="0" applyFont="1" applyBorder="1" applyAlignment="1">
      <alignment/>
    </xf>
    <xf numFmtId="164" fontId="6" fillId="0" borderId="37" xfId="0" applyFont="1" applyBorder="1" applyAlignment="1">
      <alignment horizontal="center"/>
    </xf>
    <xf numFmtId="166" fontId="6" fillId="0" borderId="0" xfId="0" applyNumberFormat="1" applyFont="1" applyBorder="1" applyAlignment="1">
      <alignment/>
    </xf>
    <xf numFmtId="164" fontId="1" fillId="0" borderId="17" xfId="0" applyFont="1" applyBorder="1" applyAlignment="1">
      <alignment/>
    </xf>
    <xf numFmtId="164" fontId="6" fillId="2" borderId="18" xfId="0" applyFont="1" applyFill="1" applyBorder="1" applyAlignment="1">
      <alignment/>
    </xf>
    <xf numFmtId="164" fontId="1" fillId="2" borderId="26" xfId="0" applyFont="1" applyFill="1" applyBorder="1" applyAlignment="1">
      <alignment/>
    </xf>
    <xf numFmtId="164" fontId="6" fillId="2" borderId="9" xfId="0" applyFont="1" applyFill="1" applyBorder="1" applyAlignment="1">
      <alignment/>
    </xf>
    <xf numFmtId="164" fontId="5" fillId="0" borderId="7" xfId="0" applyFont="1" applyBorder="1" applyAlignment="1">
      <alignment/>
    </xf>
    <xf numFmtId="164" fontId="6" fillId="0" borderId="7" xfId="0" applyFont="1" applyBorder="1" applyAlignment="1">
      <alignment/>
    </xf>
    <xf numFmtId="164" fontId="6" fillId="0" borderId="5" xfId="0" applyFont="1" applyBorder="1" applyAlignment="1">
      <alignment/>
    </xf>
    <xf numFmtId="164" fontId="5" fillId="0" borderId="16" xfId="0" applyFont="1" applyBorder="1" applyAlignment="1">
      <alignment/>
    </xf>
    <xf numFmtId="164" fontId="6" fillId="0" borderId="16" xfId="0" applyFont="1" applyBorder="1" applyAlignment="1">
      <alignment/>
    </xf>
    <xf numFmtId="164" fontId="1" fillId="0" borderId="16" xfId="0" applyFont="1" applyBorder="1" applyAlignment="1">
      <alignment/>
    </xf>
    <xf numFmtId="168" fontId="1" fillId="0" borderId="7" xfId="0" applyNumberFormat="1" applyFont="1" applyBorder="1" applyAlignment="1">
      <alignment/>
    </xf>
    <xf numFmtId="165" fontId="1" fillId="0" borderId="16" xfId="0" applyNumberFormat="1" applyFont="1" applyFill="1" applyBorder="1" applyAlignment="1">
      <alignment/>
    </xf>
    <xf numFmtId="166" fontId="1" fillId="0" borderId="13" xfId="0" applyNumberFormat="1" applyFont="1" applyBorder="1" applyAlignment="1">
      <alignment horizontal="right"/>
    </xf>
    <xf numFmtId="166" fontId="1" fillId="0" borderId="6" xfId="0" applyNumberFormat="1" applyFont="1" applyBorder="1" applyAlignment="1">
      <alignment horizontal="right"/>
    </xf>
    <xf numFmtId="164" fontId="6" fillId="0" borderId="22" xfId="0" applyFont="1" applyBorder="1" applyAlignment="1">
      <alignment/>
    </xf>
    <xf numFmtId="166" fontId="1" fillId="0" borderId="5" xfId="0" applyNumberFormat="1" applyFont="1" applyBorder="1" applyAlignment="1">
      <alignment horizontal="right"/>
    </xf>
    <xf numFmtId="166" fontId="1" fillId="0" borderId="6" xfId="0" applyNumberFormat="1" applyFont="1" applyFill="1" applyBorder="1" applyAlignment="1">
      <alignment/>
    </xf>
    <xf numFmtId="166" fontId="1" fillId="0" borderId="7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164" fontId="5" fillId="0" borderId="0" xfId="0" applyFont="1" applyBorder="1" applyAlignment="1">
      <alignment/>
    </xf>
    <xf numFmtId="164" fontId="6" fillId="0" borderId="1" xfId="0" applyFont="1" applyBorder="1" applyAlignment="1">
      <alignment/>
    </xf>
    <xf numFmtId="164" fontId="1" fillId="0" borderId="6" xfId="0" applyFont="1" applyBorder="1" applyAlignment="1">
      <alignment horizontal="left" wrapText="1"/>
    </xf>
    <xf numFmtId="164" fontId="6" fillId="0" borderId="7" xfId="0" applyFont="1" applyBorder="1" applyAlignment="1">
      <alignment horizontal="left"/>
    </xf>
    <xf numFmtId="168" fontId="1" fillId="0" borderId="19" xfId="0" applyNumberFormat="1" applyFont="1" applyBorder="1" applyAlignment="1">
      <alignment/>
    </xf>
    <xf numFmtId="166" fontId="5" fillId="2" borderId="0" xfId="0" applyNumberFormat="1" applyFont="1" applyFill="1" applyAlignment="1">
      <alignment/>
    </xf>
    <xf numFmtId="164" fontId="6" fillId="0" borderId="25" xfId="0" applyFont="1" applyBorder="1" applyAlignment="1">
      <alignment/>
    </xf>
    <xf numFmtId="164" fontId="1" fillId="0" borderId="22" xfId="0" applyFont="1" applyBorder="1" applyAlignment="1">
      <alignment/>
    </xf>
    <xf numFmtId="164" fontId="1" fillId="0" borderId="35" xfId="0" applyFont="1" applyBorder="1" applyAlignment="1">
      <alignment/>
    </xf>
    <xf numFmtId="164" fontId="1" fillId="0" borderId="29" xfId="0" applyFont="1" applyBorder="1" applyAlignment="1">
      <alignment horizontal="left"/>
    </xf>
    <xf numFmtId="164" fontId="1" fillId="0" borderId="23" xfId="0" applyFont="1" applyBorder="1" applyAlignment="1">
      <alignment horizontal="left"/>
    </xf>
    <xf numFmtId="164" fontId="1" fillId="0" borderId="38" xfId="0" applyFont="1" applyBorder="1" applyAlignment="1">
      <alignment horizontal="left"/>
    </xf>
    <xf numFmtId="164" fontId="1" fillId="0" borderId="13" xfId="0" applyFont="1" applyBorder="1" applyAlignment="1">
      <alignment horizontal="left"/>
    </xf>
    <xf numFmtId="164" fontId="1" fillId="0" borderId="1" xfId="0" applyFont="1" applyBorder="1" applyAlignment="1">
      <alignment horizontal="left"/>
    </xf>
    <xf numFmtId="164" fontId="1" fillId="0" borderId="24" xfId="0" applyFont="1" applyBorder="1" applyAlignment="1">
      <alignment horizontal="left"/>
    </xf>
    <xf numFmtId="164" fontId="5" fillId="2" borderId="30" xfId="0" applyFont="1" applyFill="1" applyBorder="1" applyAlignment="1">
      <alignment/>
    </xf>
    <xf numFmtId="164" fontId="1" fillId="2" borderId="31" xfId="0" applyFont="1" applyFill="1" applyBorder="1" applyAlignment="1">
      <alignment/>
    </xf>
    <xf numFmtId="168" fontId="1" fillId="2" borderId="30" xfId="0" applyNumberFormat="1" applyFont="1" applyFill="1" applyBorder="1" applyAlignment="1">
      <alignment/>
    </xf>
    <xf numFmtId="164" fontId="1" fillId="2" borderId="32" xfId="0" applyFont="1" applyFill="1" applyBorder="1" applyAlignment="1">
      <alignment horizontal="center"/>
    </xf>
    <xf numFmtId="166" fontId="5" fillId="2" borderId="33" xfId="0" applyNumberFormat="1" applyFont="1" applyFill="1" applyBorder="1" applyAlignment="1">
      <alignment/>
    </xf>
    <xf numFmtId="168" fontId="6" fillId="0" borderId="8" xfId="0" applyNumberFormat="1" applyFont="1" applyBorder="1" applyAlignment="1">
      <alignment/>
    </xf>
    <xf numFmtId="166" fontId="5" fillId="2" borderId="39" xfId="0" applyNumberFormat="1" applyFont="1" applyFill="1" applyBorder="1" applyAlignment="1">
      <alignment/>
    </xf>
    <xf numFmtId="168" fontId="5" fillId="2" borderId="18" xfId="0" applyNumberFormat="1" applyFont="1" applyFill="1" applyBorder="1" applyAlignment="1">
      <alignment/>
    </xf>
    <xf numFmtId="164" fontId="1" fillId="2" borderId="0" xfId="0" applyFont="1" applyFill="1" applyBorder="1" applyAlignment="1">
      <alignment/>
    </xf>
    <xf numFmtId="164" fontId="1" fillId="0" borderId="21" xfId="0" applyFont="1" applyBorder="1" applyAlignment="1">
      <alignment/>
    </xf>
    <xf numFmtId="166" fontId="5" fillId="2" borderId="40" xfId="0" applyNumberFormat="1" applyFont="1" applyFill="1" applyBorder="1" applyAlignment="1">
      <alignment/>
    </xf>
    <xf numFmtId="164" fontId="0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left" vertical="center"/>
    </xf>
    <xf numFmtId="164" fontId="9" fillId="0" borderId="0" xfId="0" applyFont="1" applyAlignment="1">
      <alignment/>
    </xf>
    <xf numFmtId="164" fontId="12" fillId="0" borderId="0" xfId="0" applyFont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11" fillId="0" borderId="1" xfId="0" applyFont="1" applyBorder="1" applyAlignment="1">
      <alignment horizontal="center" vertical="center"/>
    </xf>
    <xf numFmtId="164" fontId="9" fillId="0" borderId="0" xfId="0" applyFont="1" applyAlignment="1">
      <alignment vertical="center"/>
    </xf>
    <xf numFmtId="164" fontId="11" fillId="0" borderId="0" xfId="0" applyFont="1" applyAlignment="1">
      <alignment vertical="center"/>
    </xf>
    <xf numFmtId="164" fontId="13" fillId="0" borderId="0" xfId="0" applyFont="1" applyAlignment="1">
      <alignment horizontal="center"/>
    </xf>
    <xf numFmtId="164" fontId="14" fillId="3" borderId="6" xfId="0" applyFont="1" applyFill="1" applyBorder="1" applyAlignment="1">
      <alignment horizontal="center" vertical="center" wrapText="1"/>
    </xf>
    <xf numFmtId="164" fontId="8" fillId="3" borderId="22" xfId="0" applyFont="1" applyFill="1" applyBorder="1" applyAlignment="1">
      <alignment horizontal="center" vertical="center" wrapText="1"/>
    </xf>
    <xf numFmtId="164" fontId="8" fillId="3" borderId="6" xfId="0" applyFont="1" applyFill="1" applyBorder="1" applyAlignment="1">
      <alignment horizontal="center" vertical="center" wrapText="1"/>
    </xf>
    <xf numFmtId="164" fontId="8" fillId="3" borderId="35" xfId="0" applyFont="1" applyFill="1" applyBorder="1" applyAlignment="1">
      <alignment horizontal="center" vertical="center" wrapText="1"/>
    </xf>
    <xf numFmtId="164" fontId="9" fillId="0" borderId="19" xfId="0" applyFont="1" applyBorder="1" applyAlignment="1">
      <alignment horizontal="center" vertical="center" wrapText="1"/>
    </xf>
    <xf numFmtId="165" fontId="15" fillId="0" borderId="39" xfId="0" applyNumberFormat="1" applyFont="1" applyBorder="1" applyAlignment="1">
      <alignment horizontal="center" vertical="top" wrapText="1"/>
    </xf>
    <xf numFmtId="164" fontId="15" fillId="0" borderId="39" xfId="0" applyFont="1" applyBorder="1" applyAlignment="1">
      <alignment horizontal="center" vertical="top" wrapText="1"/>
    </xf>
    <xf numFmtId="169" fontId="15" fillId="0" borderId="39" xfId="0" applyNumberFormat="1" applyFont="1" applyBorder="1" applyAlignment="1">
      <alignment vertical="top" wrapText="1"/>
    </xf>
    <xf numFmtId="169" fontId="15" fillId="0" borderId="18" xfId="0" applyNumberFormat="1" applyFont="1" applyBorder="1" applyAlignment="1">
      <alignment vertical="top" wrapText="1"/>
    </xf>
    <xf numFmtId="165" fontId="15" fillId="0" borderId="9" xfId="0" applyNumberFormat="1" applyFont="1" applyBorder="1" applyAlignment="1">
      <alignment horizontal="center" vertical="top" wrapText="1"/>
    </xf>
    <xf numFmtId="164" fontId="15" fillId="0" borderId="9" xfId="0" applyFont="1" applyBorder="1" applyAlignment="1">
      <alignment horizontal="center" vertical="top" wrapText="1"/>
    </xf>
    <xf numFmtId="169" fontId="15" fillId="0" borderId="27" xfId="0" applyNumberFormat="1" applyFont="1" applyBorder="1" applyAlignment="1">
      <alignment vertical="top" wrapText="1"/>
    </xf>
    <xf numFmtId="169" fontId="15" fillId="0" borderId="9" xfId="0" applyNumberFormat="1" applyFont="1" applyBorder="1" applyAlignment="1">
      <alignment vertical="top" wrapText="1"/>
    </xf>
    <xf numFmtId="165" fontId="0" fillId="0" borderId="41" xfId="0" applyNumberFormat="1" applyFont="1" applyBorder="1" applyAlignment="1">
      <alignment horizontal="center" vertical="top" wrapText="1"/>
    </xf>
    <xf numFmtId="165" fontId="0" fillId="0" borderId="42" xfId="0" applyNumberFormat="1" applyFont="1" applyBorder="1" applyAlignment="1">
      <alignment horizontal="center" vertical="top" wrapText="1"/>
    </xf>
    <xf numFmtId="164" fontId="0" fillId="0" borderId="5" xfId="0" applyFont="1" applyBorder="1" applyAlignment="1">
      <alignment horizontal="left" vertical="top" wrapText="1"/>
    </xf>
    <xf numFmtId="169" fontId="0" fillId="0" borderId="43" xfId="0" applyNumberFormat="1" applyFont="1" applyBorder="1" applyAlignment="1">
      <alignment vertical="top" wrapText="1"/>
    </xf>
    <xf numFmtId="169" fontId="0" fillId="0" borderId="42" xfId="0" applyNumberFormat="1" applyFont="1" applyBorder="1" applyAlignment="1">
      <alignment vertical="top" wrapText="1"/>
    </xf>
    <xf numFmtId="165" fontId="0" fillId="0" borderId="44" xfId="0" applyNumberFormat="1" applyFont="1" applyBorder="1" applyAlignment="1">
      <alignment horizontal="center" vertical="top" wrapText="1"/>
    </xf>
    <xf numFmtId="164" fontId="0" fillId="0" borderId="7" xfId="0" applyFont="1" applyBorder="1" applyAlignment="1">
      <alignment horizontal="left" vertical="top" wrapText="1"/>
    </xf>
    <xf numFmtId="169" fontId="0" fillId="0" borderId="45" xfId="0" applyNumberFormat="1" applyFont="1" applyBorder="1" applyAlignment="1">
      <alignment vertical="top" wrapText="1"/>
    </xf>
    <xf numFmtId="169" fontId="0" fillId="0" borderId="44" xfId="0" applyNumberFormat="1" applyFont="1" applyBorder="1" applyAlignment="1">
      <alignment vertical="top" wrapText="1"/>
    </xf>
    <xf numFmtId="165" fontId="0" fillId="0" borderId="6" xfId="0" applyNumberFormat="1" applyFont="1" applyBorder="1" applyAlignment="1">
      <alignment horizontal="center" vertical="top" wrapText="1"/>
    </xf>
    <xf numFmtId="164" fontId="0" fillId="0" borderId="6" xfId="0" applyFont="1" applyBorder="1" applyAlignment="1">
      <alignment horizontal="left" vertical="top" wrapText="1"/>
    </xf>
    <xf numFmtId="169" fontId="0" fillId="0" borderId="35" xfId="0" applyNumberFormat="1" applyFont="1" applyBorder="1" applyAlignment="1">
      <alignment vertical="top" wrapText="1"/>
    </xf>
    <xf numFmtId="169" fontId="0" fillId="0" borderId="6" xfId="0" applyNumberFormat="1" applyFont="1" applyBorder="1" applyAlignment="1">
      <alignment vertical="top" wrapText="1"/>
    </xf>
    <xf numFmtId="169" fontId="0" fillId="0" borderId="46" xfId="0" applyNumberFormat="1" applyFont="1" applyBorder="1" applyAlignment="1">
      <alignment vertical="top" wrapText="1"/>
    </xf>
    <xf numFmtId="169" fontId="0" fillId="0" borderId="41" xfId="0" applyNumberFormat="1" applyFont="1" applyBorder="1" applyAlignment="1">
      <alignment vertical="top" wrapText="1"/>
    </xf>
    <xf numFmtId="165" fontId="0" fillId="0" borderId="47" xfId="0" applyNumberFormat="1" applyFont="1" applyBorder="1" applyAlignment="1">
      <alignment horizontal="center" vertical="top" wrapText="1"/>
    </xf>
    <xf numFmtId="164" fontId="0" fillId="0" borderId="9" xfId="0" applyFont="1" applyBorder="1" applyAlignment="1">
      <alignment horizontal="left" vertical="top" wrapText="1"/>
    </xf>
    <xf numFmtId="169" fontId="0" fillId="0" borderId="48" xfId="0" applyNumberFormat="1" applyFont="1" applyBorder="1" applyAlignment="1">
      <alignment vertical="top" wrapText="1"/>
    </xf>
    <xf numFmtId="169" fontId="0" fillId="0" borderId="47" xfId="0" applyNumberFormat="1" applyFont="1" applyBorder="1" applyAlignment="1">
      <alignment vertical="top" wrapText="1"/>
    </xf>
    <xf numFmtId="165" fontId="15" fillId="0" borderId="14" xfId="0" applyNumberFormat="1" applyFont="1" applyBorder="1" applyAlignment="1">
      <alignment horizontal="center" wrapText="1"/>
    </xf>
    <xf numFmtId="165" fontId="0" fillId="0" borderId="14" xfId="0" applyNumberFormat="1" applyFont="1" applyBorder="1" applyAlignment="1">
      <alignment horizontal="center" wrapText="1"/>
    </xf>
    <xf numFmtId="164" fontId="15" fillId="0" borderId="14" xfId="0" applyFont="1" applyBorder="1" applyAlignment="1">
      <alignment horizontal="center" wrapText="1"/>
    </xf>
    <xf numFmtId="169" fontId="15" fillId="0" borderId="40" xfId="0" applyNumberFormat="1" applyFont="1" applyBorder="1" applyAlignment="1">
      <alignment wrapText="1"/>
    </xf>
    <xf numFmtId="169" fontId="15" fillId="0" borderId="14" xfId="0" applyNumberFormat="1" applyFont="1" applyBorder="1" applyAlignment="1">
      <alignment wrapText="1"/>
    </xf>
    <xf numFmtId="169" fontId="0" fillId="0" borderId="14" xfId="0" applyNumberFormat="1" applyFont="1" applyBorder="1" applyAlignment="1">
      <alignment wrapText="1"/>
    </xf>
    <xf numFmtId="165" fontId="15" fillId="0" borderId="7" xfId="0" applyNumberFormat="1" applyFont="1" applyBorder="1" applyAlignment="1">
      <alignment horizontal="center" vertical="top" wrapText="1"/>
    </xf>
    <xf numFmtId="165" fontId="0" fillId="0" borderId="7" xfId="0" applyNumberFormat="1" applyFont="1" applyBorder="1" applyAlignment="1">
      <alignment horizontal="center" vertical="top" wrapText="1"/>
    </xf>
    <xf numFmtId="169" fontId="0" fillId="0" borderId="17" xfId="0" applyNumberFormat="1" applyFont="1" applyBorder="1" applyAlignment="1">
      <alignment vertical="top" wrapText="1"/>
    </xf>
    <xf numFmtId="169" fontId="0" fillId="0" borderId="7" xfId="0" applyNumberFormat="1" applyFont="1" applyBorder="1" applyAlignment="1">
      <alignment vertical="top" wrapText="1"/>
    </xf>
    <xf numFmtId="165" fontId="15" fillId="0" borderId="47" xfId="0" applyNumberFormat="1" applyFont="1" applyBorder="1" applyAlignment="1">
      <alignment horizontal="center" vertical="top" wrapText="1"/>
    </xf>
    <xf numFmtId="164" fontId="15" fillId="0" borderId="7" xfId="0" applyFont="1" applyBorder="1" applyAlignment="1">
      <alignment horizontal="center" vertical="top" wrapText="1"/>
    </xf>
    <xf numFmtId="169" fontId="0" fillId="0" borderId="18" xfId="0" applyNumberFormat="1" applyFont="1" applyBorder="1" applyAlignment="1">
      <alignment vertical="top" wrapText="1"/>
    </xf>
    <xf numFmtId="165" fontId="0" fillId="0" borderId="9" xfId="0" applyNumberFormat="1" applyFont="1" applyBorder="1" applyAlignment="1">
      <alignment horizontal="center" vertical="top" wrapText="1"/>
    </xf>
    <xf numFmtId="169" fontId="0" fillId="0" borderId="9" xfId="0" applyNumberFormat="1" applyFont="1" applyBorder="1" applyAlignment="1">
      <alignment vertical="top" wrapText="1"/>
    </xf>
    <xf numFmtId="164" fontId="0" fillId="0" borderId="14" xfId="0" applyFont="1" applyBorder="1" applyAlignment="1">
      <alignment horizontal="left" vertical="top" wrapText="1"/>
    </xf>
    <xf numFmtId="169" fontId="0" fillId="0" borderId="27" xfId="0" applyNumberFormat="1" applyFont="1" applyBorder="1" applyAlignment="1">
      <alignment vertical="top" wrapText="1"/>
    </xf>
    <xf numFmtId="165" fontId="15" fillId="0" borderId="18" xfId="0" applyNumberFormat="1" applyFont="1" applyBorder="1" applyAlignment="1">
      <alignment horizontal="center" vertical="top" wrapText="1"/>
    </xf>
    <xf numFmtId="165" fontId="15" fillId="0" borderId="5" xfId="0" applyNumberFormat="1" applyFont="1" applyBorder="1" applyAlignment="1">
      <alignment horizontal="center" vertical="top" wrapText="1"/>
    </xf>
    <xf numFmtId="169" fontId="0" fillId="0" borderId="5" xfId="0" applyNumberFormat="1" applyFont="1" applyBorder="1" applyAlignment="1">
      <alignment vertical="top" wrapText="1"/>
    </xf>
    <xf numFmtId="169" fontId="15" fillId="0" borderId="5" xfId="0" applyNumberFormat="1" applyFont="1" applyBorder="1" applyAlignment="1">
      <alignment vertical="top" wrapText="1"/>
    </xf>
    <xf numFmtId="164" fontId="0" fillId="0" borderId="19" xfId="0" applyFont="1" applyBorder="1" applyAlignment="1">
      <alignment horizontal="left" vertical="top" wrapText="1"/>
    </xf>
    <xf numFmtId="165" fontId="0" fillId="0" borderId="18" xfId="0" applyNumberFormat="1" applyFont="1" applyBorder="1" applyAlignment="1">
      <alignment horizontal="center" vertical="top" wrapText="1"/>
    </xf>
    <xf numFmtId="165" fontId="9" fillId="0" borderId="7" xfId="0" applyNumberFormat="1" applyFont="1" applyBorder="1" applyAlignment="1">
      <alignment horizontal="center" vertical="top" wrapText="1"/>
    </xf>
    <xf numFmtId="164" fontId="9" fillId="0" borderId="18" xfId="0" applyFont="1" applyBorder="1" applyAlignment="1">
      <alignment vertical="top" wrapText="1"/>
    </xf>
    <xf numFmtId="165" fontId="0" fillId="0" borderId="49" xfId="0" applyNumberFormat="1" applyFont="1" applyBorder="1" applyAlignment="1">
      <alignment horizontal="center" vertical="top" wrapText="1"/>
    </xf>
    <xf numFmtId="164" fontId="0" fillId="0" borderId="7" xfId="0" applyFont="1" applyBorder="1" applyAlignment="1">
      <alignment vertical="top" wrapText="1"/>
    </xf>
    <xf numFmtId="169" fontId="0" fillId="0" borderId="50" xfId="0" applyNumberFormat="1" applyFont="1" applyBorder="1" applyAlignment="1">
      <alignment vertical="top" wrapText="1"/>
    </xf>
    <xf numFmtId="169" fontId="0" fillId="0" borderId="49" xfId="0" applyNumberFormat="1" applyFont="1" applyBorder="1" applyAlignment="1">
      <alignment vertical="top" wrapText="1"/>
    </xf>
    <xf numFmtId="164" fontId="0" fillId="0" borderId="5" xfId="0" applyFont="1" applyBorder="1" applyAlignment="1">
      <alignment vertical="top" wrapText="1"/>
    </xf>
    <xf numFmtId="164" fontId="0" fillId="0" borderId="8" xfId="0" applyFont="1" applyBorder="1" applyAlignment="1">
      <alignment horizontal="left" vertical="top" wrapText="1"/>
    </xf>
    <xf numFmtId="169" fontId="15" fillId="0" borderId="48" xfId="0" applyNumberFormat="1" applyFont="1" applyBorder="1" applyAlignment="1">
      <alignment vertical="top" wrapText="1"/>
    </xf>
    <xf numFmtId="169" fontId="15" fillId="0" borderId="47" xfId="0" applyNumberFormat="1" applyFont="1" applyBorder="1" applyAlignment="1">
      <alignment vertical="top" wrapText="1"/>
    </xf>
    <xf numFmtId="164" fontId="0" fillId="0" borderId="18" xfId="0" applyFont="1" applyBorder="1" applyAlignment="1">
      <alignment horizontal="left" vertical="top" wrapText="1"/>
    </xf>
    <xf numFmtId="169" fontId="15" fillId="0" borderId="17" xfId="0" applyNumberFormat="1" applyFont="1" applyBorder="1" applyAlignment="1">
      <alignment vertical="top" wrapText="1"/>
    </xf>
    <xf numFmtId="169" fontId="15" fillId="0" borderId="7" xfId="0" applyNumberFormat="1" applyFont="1" applyBorder="1" applyAlignment="1">
      <alignment vertical="top" wrapText="1"/>
    </xf>
    <xf numFmtId="165" fontId="0" fillId="0" borderId="5" xfId="0" applyNumberFormat="1" applyFont="1" applyBorder="1" applyAlignment="1">
      <alignment horizontal="center" vertical="top" wrapText="1"/>
    </xf>
    <xf numFmtId="169" fontId="0" fillId="0" borderId="24" xfId="0" applyNumberFormat="1" applyFont="1" applyBorder="1" applyAlignment="1">
      <alignment vertical="top" wrapText="1"/>
    </xf>
    <xf numFmtId="165" fontId="0" fillId="0" borderId="23" xfId="0" applyNumberFormat="1" applyFont="1" applyBorder="1" applyAlignment="1">
      <alignment horizontal="center" vertical="top" wrapText="1"/>
    </xf>
    <xf numFmtId="164" fontId="0" fillId="0" borderId="23" xfId="0" applyFont="1" applyBorder="1" applyAlignment="1">
      <alignment horizontal="center" vertical="top" wrapText="1"/>
    </xf>
    <xf numFmtId="169" fontId="0" fillId="0" borderId="23" xfId="0" applyNumberFormat="1" applyFont="1" applyBorder="1" applyAlignment="1">
      <alignment vertical="top" wrapText="1"/>
    </xf>
    <xf numFmtId="165" fontId="0" fillId="0" borderId="0" xfId="0" applyNumberFormat="1" applyFont="1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 wrapText="1"/>
    </xf>
    <xf numFmtId="169" fontId="0" fillId="0" borderId="0" xfId="0" applyNumberFormat="1" applyFont="1" applyBorder="1" applyAlignment="1">
      <alignment vertical="top" wrapText="1"/>
    </xf>
    <xf numFmtId="164" fontId="3" fillId="0" borderId="0" xfId="0" applyFont="1" applyBorder="1" applyAlignment="1">
      <alignment horizontal="right" vertical="top" wrapText="1"/>
    </xf>
    <xf numFmtId="169" fontId="9" fillId="0" borderId="0" xfId="0" applyNumberFormat="1" applyFont="1" applyBorder="1" applyAlignment="1">
      <alignment vertical="top" wrapText="1"/>
    </xf>
    <xf numFmtId="165" fontId="14" fillId="3" borderId="5" xfId="0" applyNumberFormat="1" applyFont="1" applyFill="1" applyBorder="1" applyAlignment="1">
      <alignment horizontal="center" vertical="center" wrapText="1"/>
    </xf>
    <xf numFmtId="165" fontId="15" fillId="3" borderId="13" xfId="0" applyNumberFormat="1" applyFont="1" applyFill="1" applyBorder="1" applyAlignment="1">
      <alignment horizontal="center" vertical="center" wrapText="1"/>
    </xf>
    <xf numFmtId="164" fontId="15" fillId="3" borderId="5" xfId="0" applyFont="1" applyFill="1" applyBorder="1" applyAlignment="1">
      <alignment horizontal="center" vertical="center" wrapText="1"/>
    </xf>
    <xf numFmtId="164" fontId="15" fillId="3" borderId="24" xfId="0" applyFont="1" applyFill="1" applyBorder="1" applyAlignment="1">
      <alignment horizontal="center" vertical="center" wrapText="1"/>
    </xf>
    <xf numFmtId="164" fontId="15" fillId="3" borderId="22" xfId="0" applyFont="1" applyFill="1" applyBorder="1" applyAlignment="1">
      <alignment horizontal="center" vertical="center" wrapText="1"/>
    </xf>
    <xf numFmtId="164" fontId="15" fillId="3" borderId="6" xfId="0" applyFont="1" applyFill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 wrapText="1"/>
    </xf>
    <xf numFmtId="164" fontId="0" fillId="0" borderId="5" xfId="0" applyFont="1" applyBorder="1" applyAlignment="1">
      <alignment horizontal="center" vertical="center" wrapText="1"/>
    </xf>
    <xf numFmtId="165" fontId="15" fillId="0" borderId="51" xfId="0" applyNumberFormat="1" applyFont="1" applyBorder="1" applyAlignment="1">
      <alignment horizontal="center" vertical="top" wrapText="1"/>
    </xf>
    <xf numFmtId="164" fontId="15" fillId="0" borderId="8" xfId="0" applyFont="1" applyBorder="1" applyAlignment="1">
      <alignment horizontal="center" vertical="top" wrapText="1"/>
    </xf>
    <xf numFmtId="169" fontId="15" fillId="0" borderId="52" xfId="0" applyNumberFormat="1" applyFont="1" applyBorder="1" applyAlignment="1">
      <alignment vertical="top" wrapText="1"/>
    </xf>
    <xf numFmtId="169" fontId="15" fillId="0" borderId="51" xfId="0" applyNumberFormat="1" applyFont="1" applyBorder="1" applyAlignment="1">
      <alignment vertical="top" wrapText="1"/>
    </xf>
    <xf numFmtId="169" fontId="0" fillId="0" borderId="8" xfId="0" applyNumberFormat="1" applyFont="1" applyBorder="1" applyAlignment="1">
      <alignment vertical="top" wrapText="1"/>
    </xf>
    <xf numFmtId="165" fontId="0" fillId="0" borderId="19" xfId="0" applyNumberFormat="1" applyFont="1" applyBorder="1" applyAlignment="1">
      <alignment horizontal="center" vertical="top" wrapText="1"/>
    </xf>
    <xf numFmtId="169" fontId="0" fillId="0" borderId="19" xfId="0" applyNumberFormat="1" applyFont="1" applyBorder="1" applyAlignment="1">
      <alignment vertical="top" wrapText="1"/>
    </xf>
    <xf numFmtId="165" fontId="15" fillId="0" borderId="44" xfId="0" applyNumberFormat="1" applyFont="1" applyBorder="1" applyAlignment="1">
      <alignment horizontal="center" vertical="top" wrapText="1"/>
    </xf>
    <xf numFmtId="164" fontId="0" fillId="0" borderId="9" xfId="0" applyFont="1" applyBorder="1" applyAlignment="1">
      <alignment horizontal="center" vertical="top" wrapText="1"/>
    </xf>
    <xf numFmtId="164" fontId="0" fillId="0" borderId="0" xfId="0" applyFont="1" applyBorder="1" applyAlignment="1">
      <alignment vertical="top" wrapText="1"/>
    </xf>
    <xf numFmtId="165" fontId="14" fillId="3" borderId="6" xfId="0" applyNumberFormat="1" applyFont="1" applyFill="1" applyBorder="1" applyAlignment="1">
      <alignment horizontal="center" vertical="center" wrapText="1"/>
    </xf>
    <xf numFmtId="165" fontId="15" fillId="3" borderId="22" xfId="0" applyNumberFormat="1" applyFont="1" applyFill="1" applyBorder="1" applyAlignment="1">
      <alignment horizontal="center" vertical="center" wrapText="1"/>
    </xf>
    <xf numFmtId="164" fontId="15" fillId="3" borderId="35" xfId="0" applyFont="1" applyFill="1" applyBorder="1" applyAlignment="1">
      <alignment horizontal="center" vertical="center" wrapText="1"/>
    </xf>
    <xf numFmtId="164" fontId="8" fillId="3" borderId="5" xfId="0" applyFont="1" applyFill="1" applyBorder="1" applyAlignment="1">
      <alignment horizontal="center" vertical="center" wrapText="1"/>
    </xf>
    <xf numFmtId="164" fontId="15" fillId="0" borderId="18" xfId="0" applyFont="1" applyBorder="1" applyAlignment="1">
      <alignment horizontal="center" vertical="top" wrapText="1"/>
    </xf>
    <xf numFmtId="165" fontId="0" fillId="0" borderId="11" xfId="0" applyNumberFormat="1" applyFont="1" applyBorder="1" applyAlignment="1">
      <alignment horizontal="center" vertical="top" wrapText="1"/>
    </xf>
    <xf numFmtId="164" fontId="0" fillId="0" borderId="11" xfId="0" applyFont="1" applyBorder="1" applyAlignment="1">
      <alignment horizontal="center" vertical="top" wrapText="1"/>
    </xf>
    <xf numFmtId="169" fontId="0" fillId="0" borderId="37" xfId="0" applyNumberFormat="1" applyFont="1" applyBorder="1" applyAlignment="1">
      <alignment vertical="top" wrapText="1"/>
    </xf>
    <xf numFmtId="169" fontId="0" fillId="0" borderId="11" xfId="0" applyNumberFormat="1" applyFont="1" applyBorder="1" applyAlignment="1">
      <alignment vertical="top" wrapText="1"/>
    </xf>
    <xf numFmtId="169" fontId="15" fillId="0" borderId="11" xfId="0" applyNumberFormat="1" applyFont="1" applyBorder="1" applyAlignment="1">
      <alignment vertical="top" wrapText="1"/>
    </xf>
    <xf numFmtId="165" fontId="0" fillId="0" borderId="8" xfId="0" applyNumberFormat="1" applyFont="1" applyBorder="1" applyAlignment="1">
      <alignment horizontal="center" vertical="top" wrapText="1"/>
    </xf>
    <xf numFmtId="169" fontId="0" fillId="0" borderId="38" xfId="0" applyNumberFormat="1" applyFont="1" applyBorder="1" applyAlignment="1">
      <alignment vertical="top" wrapText="1"/>
    </xf>
    <xf numFmtId="164" fontId="0" fillId="0" borderId="11" xfId="0" applyFont="1" applyBorder="1" applyAlignment="1">
      <alignment horizontal="left" vertical="top" wrapText="1"/>
    </xf>
    <xf numFmtId="165" fontId="15" fillId="3" borderId="6" xfId="0" applyNumberFormat="1" applyFont="1" applyFill="1" applyBorder="1" applyAlignment="1">
      <alignment horizontal="center" vertical="center" wrapText="1"/>
    </xf>
    <xf numFmtId="165" fontId="15" fillId="0" borderId="41" xfId="0" applyNumberFormat="1" applyFont="1" applyBorder="1" applyAlignment="1">
      <alignment horizontal="center" vertical="top" wrapText="1"/>
    </xf>
    <xf numFmtId="169" fontId="15" fillId="0" borderId="46" xfId="0" applyNumberFormat="1" applyFont="1" applyBorder="1" applyAlignment="1">
      <alignment vertical="top" wrapText="1"/>
    </xf>
    <xf numFmtId="169" fontId="15" fillId="0" borderId="41" xfId="0" applyNumberFormat="1" applyFont="1" applyBorder="1" applyAlignment="1">
      <alignment vertical="top" wrapText="1"/>
    </xf>
    <xf numFmtId="164" fontId="0" fillId="0" borderId="7" xfId="0" applyFont="1" applyBorder="1" applyAlignment="1">
      <alignment horizontal="center" vertical="top" wrapText="1"/>
    </xf>
    <xf numFmtId="164" fontId="0" fillId="0" borderId="5" xfId="0" applyFont="1" applyBorder="1" applyAlignment="1">
      <alignment horizontal="center" vertical="top" wrapText="1"/>
    </xf>
    <xf numFmtId="165" fontId="0" fillId="0" borderId="51" xfId="0" applyNumberFormat="1" applyFont="1" applyBorder="1" applyAlignment="1">
      <alignment horizontal="center" vertical="top" wrapText="1"/>
    </xf>
    <xf numFmtId="164" fontId="0" fillId="0" borderId="8" xfId="0" applyFont="1" applyBorder="1" applyAlignment="1">
      <alignment horizontal="center" vertical="top" wrapText="1"/>
    </xf>
    <xf numFmtId="169" fontId="0" fillId="0" borderId="52" xfId="0" applyNumberFormat="1" applyFont="1" applyBorder="1" applyAlignment="1">
      <alignment vertical="top" wrapText="1"/>
    </xf>
    <xf numFmtId="169" fontId="0" fillId="0" borderId="51" xfId="0" applyNumberFormat="1" applyFont="1" applyBorder="1" applyAlignment="1">
      <alignment vertical="top" wrapText="1"/>
    </xf>
    <xf numFmtId="164" fontId="0" fillId="0" borderId="6" xfId="0" applyFont="1" applyBorder="1" applyAlignment="1">
      <alignment horizontal="center" vertical="top" wrapText="1"/>
    </xf>
    <xf numFmtId="164" fontId="15" fillId="0" borderId="53" xfId="0" applyFont="1" applyBorder="1" applyAlignment="1">
      <alignment horizontal="center"/>
    </xf>
    <xf numFmtId="169" fontId="15" fillId="0" borderId="14" xfId="0" applyNumberFormat="1" applyFont="1" applyBorder="1" applyAlignment="1">
      <alignment/>
    </xf>
    <xf numFmtId="169" fontId="15" fillId="0" borderId="54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164" fontId="11" fillId="0" borderId="0" xfId="0" applyFont="1" applyAlignment="1">
      <alignment horizontal="left" vertical="center"/>
    </xf>
    <xf numFmtId="164" fontId="8" fillId="0" borderId="1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9" fillId="0" borderId="8" xfId="0" applyFont="1" applyBorder="1" applyAlignment="1">
      <alignment/>
    </xf>
    <xf numFmtId="164" fontId="9" fillId="0" borderId="29" xfId="0" applyFont="1" applyBorder="1" applyAlignment="1">
      <alignment/>
    </xf>
    <xf numFmtId="164" fontId="9" fillId="0" borderId="23" xfId="0" applyFont="1" applyBorder="1" applyAlignment="1">
      <alignment/>
    </xf>
    <xf numFmtId="164" fontId="9" fillId="0" borderId="38" xfId="0" applyFont="1" applyBorder="1" applyAlignment="1">
      <alignment/>
    </xf>
    <xf numFmtId="164" fontId="9" fillId="0" borderId="0" xfId="0" applyFont="1" applyAlignment="1">
      <alignment horizontal="center"/>
    </xf>
    <xf numFmtId="164" fontId="9" fillId="0" borderId="8" xfId="0" applyFont="1" applyBorder="1" applyAlignment="1">
      <alignment horizontal="center"/>
    </xf>
    <xf numFmtId="164" fontId="9" fillId="0" borderId="7" xfId="0" applyFont="1" applyBorder="1" applyAlignment="1">
      <alignment/>
    </xf>
    <xf numFmtId="164" fontId="9" fillId="0" borderId="16" xfId="0" applyFont="1" applyBorder="1" applyAlignment="1">
      <alignment horizontal="center"/>
    </xf>
    <xf numFmtId="164" fontId="9" fillId="0" borderId="17" xfId="0" applyFont="1" applyBorder="1" applyAlignment="1">
      <alignment/>
    </xf>
    <xf numFmtId="164" fontId="9" fillId="0" borderId="13" xfId="0" applyFont="1" applyBorder="1" applyAlignment="1">
      <alignment/>
    </xf>
    <xf numFmtId="164" fontId="9" fillId="0" borderId="1" xfId="0" applyFont="1" applyBorder="1" applyAlignment="1">
      <alignment/>
    </xf>
    <xf numFmtId="164" fontId="9" fillId="0" borderId="24" xfId="0" applyFont="1" applyBorder="1" applyAlignment="1">
      <alignment horizontal="center"/>
    </xf>
    <xf numFmtId="164" fontId="9" fillId="0" borderId="5" xfId="0" applyFont="1" applyBorder="1" applyAlignment="1">
      <alignment horizontal="center"/>
    </xf>
    <xf numFmtId="164" fontId="9" fillId="0" borderId="5" xfId="0" applyFont="1" applyBorder="1" applyAlignment="1">
      <alignment/>
    </xf>
    <xf numFmtId="164" fontId="9" fillId="0" borderId="24" xfId="0" applyFont="1" applyBorder="1" applyAlignment="1">
      <alignment/>
    </xf>
    <xf numFmtId="164" fontId="9" fillId="0" borderId="1" xfId="0" applyFont="1" applyBorder="1" applyAlignment="1">
      <alignment horizontal="center"/>
    </xf>
    <xf numFmtId="164" fontId="9" fillId="0" borderId="6" xfId="0" applyFont="1" applyBorder="1" applyAlignment="1">
      <alignment horizontal="center"/>
    </xf>
    <xf numFmtId="164" fontId="9" fillId="0" borderId="35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164" fontId="8" fillId="0" borderId="7" xfId="0" applyFont="1" applyBorder="1" applyAlignment="1">
      <alignment horizontal="center"/>
    </xf>
    <xf numFmtId="169" fontId="8" fillId="0" borderId="7" xfId="0" applyNumberFormat="1" applyFont="1" applyBorder="1" applyAlignment="1">
      <alignment/>
    </xf>
    <xf numFmtId="169" fontId="9" fillId="0" borderId="0" xfId="0" applyNumberFormat="1" applyFont="1" applyAlignment="1">
      <alignment/>
    </xf>
    <xf numFmtId="169" fontId="9" fillId="0" borderId="7" xfId="0" applyNumberFormat="1" applyFont="1" applyBorder="1" applyAlignment="1">
      <alignment/>
    </xf>
    <xf numFmtId="165" fontId="8" fillId="0" borderId="9" xfId="0" applyNumberFormat="1" applyFont="1" applyBorder="1" applyAlignment="1">
      <alignment horizontal="center"/>
    </xf>
    <xf numFmtId="164" fontId="9" fillId="0" borderId="10" xfId="0" applyFont="1" applyBorder="1" applyAlignment="1">
      <alignment/>
    </xf>
    <xf numFmtId="164" fontId="8" fillId="0" borderId="9" xfId="0" applyFont="1" applyBorder="1" applyAlignment="1">
      <alignment horizontal="center"/>
    </xf>
    <xf numFmtId="169" fontId="8" fillId="0" borderId="9" xfId="0" applyNumberFormat="1" applyFont="1" applyBorder="1" applyAlignment="1">
      <alignment/>
    </xf>
    <xf numFmtId="169" fontId="9" fillId="0" borderId="0" xfId="0" applyNumberFormat="1" applyFont="1" applyAlignment="1">
      <alignment/>
    </xf>
    <xf numFmtId="165" fontId="9" fillId="0" borderId="5" xfId="0" applyNumberFormat="1" applyFont="1" applyBorder="1" applyAlignment="1">
      <alignment/>
    </xf>
    <xf numFmtId="164" fontId="9" fillId="0" borderId="5" xfId="0" applyFont="1" applyBorder="1" applyAlignment="1">
      <alignment horizontal="left"/>
    </xf>
    <xf numFmtId="169" fontId="9" fillId="0" borderId="5" xfId="0" applyNumberFormat="1" applyFont="1" applyBorder="1" applyAlignment="1">
      <alignment/>
    </xf>
    <xf numFmtId="169" fontId="8" fillId="0" borderId="24" xfId="0" applyNumberFormat="1" applyFont="1" applyBorder="1" applyAlignment="1">
      <alignment/>
    </xf>
    <xf numFmtId="169" fontId="9" fillId="0" borderId="5" xfId="0" applyNumberFormat="1" applyFont="1" applyBorder="1" applyAlignment="1">
      <alignment/>
    </xf>
    <xf numFmtId="169" fontId="8" fillId="0" borderId="5" xfId="15" applyNumberFormat="1" applyFont="1" applyFill="1" applyBorder="1" applyAlignment="1" applyProtection="1">
      <alignment/>
      <protection/>
    </xf>
    <xf numFmtId="164" fontId="9" fillId="0" borderId="6" xfId="0" applyFont="1" applyBorder="1" applyAlignment="1">
      <alignment horizontal="left"/>
    </xf>
    <xf numFmtId="169" fontId="9" fillId="0" borderId="5" xfId="15" applyNumberFormat="1" applyFont="1" applyFill="1" applyBorder="1" applyAlignment="1" applyProtection="1">
      <alignment/>
      <protection/>
    </xf>
    <xf numFmtId="165" fontId="9" fillId="0" borderId="6" xfId="0" applyNumberFormat="1" applyFont="1" applyBorder="1" applyAlignment="1">
      <alignment/>
    </xf>
    <xf numFmtId="164" fontId="9" fillId="0" borderId="6" xfId="0" applyFont="1" applyBorder="1" applyAlignment="1">
      <alignment horizontal="left"/>
    </xf>
    <xf numFmtId="169" fontId="9" fillId="0" borderId="6" xfId="0" applyNumberFormat="1" applyFont="1" applyBorder="1" applyAlignment="1">
      <alignment/>
    </xf>
    <xf numFmtId="169" fontId="9" fillId="0" borderId="35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164" fontId="9" fillId="0" borderId="8" xfId="0" applyFont="1" applyBorder="1" applyAlignment="1">
      <alignment horizontal="left"/>
    </xf>
    <xf numFmtId="169" fontId="9" fillId="0" borderId="8" xfId="0" applyNumberFormat="1" applyFont="1" applyBorder="1" applyAlignment="1">
      <alignment/>
    </xf>
    <xf numFmtId="169" fontId="9" fillId="0" borderId="23" xfId="0" applyNumberFormat="1" applyFont="1" applyBorder="1" applyAlignment="1">
      <alignment/>
    </xf>
    <xf numFmtId="165" fontId="9" fillId="0" borderId="13" xfId="0" applyNumberFormat="1" applyFont="1" applyBorder="1" applyAlignment="1">
      <alignment/>
    </xf>
    <xf numFmtId="164" fontId="9" fillId="0" borderId="5" xfId="0" applyFont="1" applyBorder="1" applyAlignment="1">
      <alignment horizontal="left"/>
    </xf>
    <xf numFmtId="169" fontId="9" fillId="0" borderId="1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164" fontId="9" fillId="0" borderId="9" xfId="0" applyFont="1" applyBorder="1" applyAlignment="1">
      <alignment horizontal="left"/>
    </xf>
    <xf numFmtId="169" fontId="9" fillId="0" borderId="9" xfId="0" applyNumberFormat="1" applyFont="1" applyBorder="1" applyAlignment="1">
      <alignment/>
    </xf>
    <xf numFmtId="169" fontId="9" fillId="0" borderId="10" xfId="0" applyNumberFormat="1" applyFont="1" applyBorder="1" applyAlignment="1">
      <alignment/>
    </xf>
    <xf numFmtId="165" fontId="8" fillId="0" borderId="14" xfId="0" applyNumberFormat="1" applyFont="1" applyBorder="1" applyAlignment="1">
      <alignment horizontal="center"/>
    </xf>
    <xf numFmtId="165" fontId="9" fillId="0" borderId="15" xfId="0" applyNumberFormat="1" applyFont="1" applyBorder="1" applyAlignment="1">
      <alignment/>
    </xf>
    <xf numFmtId="164" fontId="8" fillId="0" borderId="14" xfId="0" applyFont="1" applyBorder="1" applyAlignment="1">
      <alignment horizontal="center"/>
    </xf>
    <xf numFmtId="169" fontId="8" fillId="0" borderId="14" xfId="0" applyNumberFormat="1" applyFont="1" applyBorder="1" applyAlignment="1">
      <alignment/>
    </xf>
    <xf numFmtId="164" fontId="9" fillId="0" borderId="14" xfId="0" applyFont="1" applyBorder="1" applyAlignment="1">
      <alignment horizontal="left"/>
    </xf>
    <xf numFmtId="169" fontId="9" fillId="0" borderId="14" xfId="0" applyNumberFormat="1" applyFont="1" applyBorder="1" applyAlignment="1">
      <alignment/>
    </xf>
    <xf numFmtId="169" fontId="9" fillId="0" borderId="15" xfId="15" applyNumberFormat="1" applyFont="1" applyFill="1" applyBorder="1" applyAlignment="1" applyProtection="1">
      <alignment/>
      <protection/>
    </xf>
    <xf numFmtId="169" fontId="9" fillId="0" borderId="15" xfId="0" applyNumberFormat="1" applyFont="1" applyBorder="1" applyAlignment="1">
      <alignment/>
    </xf>
    <xf numFmtId="169" fontId="9" fillId="0" borderId="0" xfId="15" applyNumberFormat="1" applyFont="1" applyFill="1" applyBorder="1" applyAlignment="1" applyProtection="1">
      <alignment/>
      <protection/>
    </xf>
    <xf numFmtId="169" fontId="9" fillId="0" borderId="0" xfId="0" applyNumberFormat="1" applyFont="1" applyBorder="1" applyAlignment="1">
      <alignment/>
    </xf>
    <xf numFmtId="169" fontId="9" fillId="0" borderId="10" xfId="15" applyNumberFormat="1" applyFont="1" applyFill="1" applyBorder="1" applyAlignment="1" applyProtection="1">
      <alignment/>
      <protection/>
    </xf>
    <xf numFmtId="169" fontId="8" fillId="0" borderId="10" xfId="0" applyNumberFormat="1" applyFont="1" applyBorder="1" applyAlignment="1">
      <alignment/>
    </xf>
    <xf numFmtId="164" fontId="9" fillId="0" borderId="15" xfId="0" applyFont="1" applyBorder="1" applyAlignment="1">
      <alignment/>
    </xf>
    <xf numFmtId="169" fontId="8" fillId="0" borderId="15" xfId="15" applyNumberFormat="1" applyFont="1" applyFill="1" applyBorder="1" applyAlignment="1" applyProtection="1">
      <alignment/>
      <protection/>
    </xf>
    <xf numFmtId="169" fontId="8" fillId="0" borderId="15" xfId="0" applyNumberFormat="1" applyFont="1" applyBorder="1" applyAlignment="1">
      <alignment/>
    </xf>
    <xf numFmtId="164" fontId="9" fillId="0" borderId="25" xfId="0" applyFont="1" applyBorder="1" applyAlignment="1">
      <alignment/>
    </xf>
    <xf numFmtId="164" fontId="9" fillId="0" borderId="11" xfId="0" applyFont="1" applyBorder="1" applyAlignment="1">
      <alignment horizontal="left"/>
    </xf>
    <xf numFmtId="169" fontId="8" fillId="0" borderId="11" xfId="0" applyNumberFormat="1" applyFont="1" applyBorder="1" applyAlignment="1">
      <alignment/>
    </xf>
    <xf numFmtId="169" fontId="8" fillId="0" borderId="12" xfId="15" applyNumberFormat="1" applyFont="1" applyFill="1" applyBorder="1" applyAlignment="1" applyProtection="1">
      <alignment/>
      <protection/>
    </xf>
    <xf numFmtId="169" fontId="9" fillId="0" borderId="11" xfId="0" applyNumberFormat="1" applyFont="1" applyBorder="1" applyAlignment="1">
      <alignment/>
    </xf>
    <xf numFmtId="169" fontId="9" fillId="0" borderId="12" xfId="0" applyNumberFormat="1" applyFont="1" applyBorder="1" applyAlignment="1">
      <alignment/>
    </xf>
    <xf numFmtId="169" fontId="9" fillId="0" borderId="1" xfId="15" applyNumberFormat="1" applyFont="1" applyFill="1" applyBorder="1" applyAlignment="1" applyProtection="1">
      <alignment/>
      <protection/>
    </xf>
    <xf numFmtId="169" fontId="9" fillId="0" borderId="10" xfId="15" applyNumberFormat="1" applyFont="1" applyFill="1" applyBorder="1" applyAlignment="1" applyProtection="1">
      <alignment/>
      <protection/>
    </xf>
    <xf numFmtId="164" fontId="8" fillId="0" borderId="15" xfId="0" applyFont="1" applyBorder="1" applyAlignment="1">
      <alignment/>
    </xf>
    <xf numFmtId="170" fontId="9" fillId="0" borderId="0" xfId="15" applyNumberFormat="1" applyFont="1" applyFill="1" applyBorder="1" applyAlignment="1" applyProtection="1">
      <alignment/>
      <protection/>
    </xf>
    <xf numFmtId="164" fontId="9" fillId="0" borderId="7" xfId="0" applyFont="1" applyBorder="1" applyAlignment="1">
      <alignment horizontal="left"/>
    </xf>
    <xf numFmtId="169" fontId="9" fillId="0" borderId="7" xfId="15" applyNumberFormat="1" applyFont="1" applyFill="1" applyBorder="1" applyAlignment="1" applyProtection="1">
      <alignment/>
      <protection/>
    </xf>
    <xf numFmtId="169" fontId="9" fillId="0" borderId="5" xfId="15" applyNumberFormat="1" applyFont="1" applyFill="1" applyBorder="1" applyAlignment="1" applyProtection="1">
      <alignment/>
      <protection/>
    </xf>
    <xf numFmtId="169" fontId="9" fillId="0" borderId="9" xfId="15" applyNumberFormat="1" applyFont="1" applyFill="1" applyBorder="1" applyAlignment="1" applyProtection="1">
      <alignment/>
      <protection/>
    </xf>
    <xf numFmtId="169" fontId="8" fillId="0" borderId="10" xfId="15" applyNumberFormat="1" applyFont="1" applyFill="1" applyBorder="1" applyAlignment="1" applyProtection="1">
      <alignment/>
      <protection/>
    </xf>
    <xf numFmtId="169" fontId="8" fillId="0" borderId="9" xfId="15" applyNumberFormat="1" applyFont="1" applyFill="1" applyBorder="1" applyAlignment="1" applyProtection="1">
      <alignment/>
      <protection/>
    </xf>
    <xf numFmtId="164" fontId="9" fillId="0" borderId="21" xfId="0" applyFont="1" applyBorder="1" applyAlignment="1">
      <alignment/>
    </xf>
    <xf numFmtId="164" fontId="8" fillId="0" borderId="11" xfId="0" applyFont="1" applyBorder="1" applyAlignment="1">
      <alignment horizontal="center"/>
    </xf>
    <xf numFmtId="164" fontId="9" fillId="0" borderId="12" xfId="0" applyFont="1" applyBorder="1" applyAlignment="1">
      <alignment/>
    </xf>
    <xf numFmtId="164" fontId="9" fillId="0" borderId="11" xfId="0" applyFont="1" applyBorder="1" applyAlignment="1">
      <alignment horizontal="center"/>
    </xf>
    <xf numFmtId="169" fontId="8" fillId="0" borderId="12" xfId="0" applyNumberFormat="1" applyFont="1" applyBorder="1" applyAlignment="1">
      <alignment/>
    </xf>
    <xf numFmtId="164" fontId="9" fillId="0" borderId="6" xfId="0" applyFont="1" applyBorder="1" applyAlignment="1">
      <alignment/>
    </xf>
    <xf numFmtId="169" fontId="9" fillId="0" borderId="35" xfId="15" applyNumberFormat="1" applyFont="1" applyFill="1" applyBorder="1" applyAlignment="1" applyProtection="1">
      <alignment/>
      <protection/>
    </xf>
    <xf numFmtId="169" fontId="9" fillId="0" borderId="6" xfId="15" applyNumberFormat="1" applyFont="1" applyFill="1" applyBorder="1" applyAlignment="1" applyProtection="1">
      <alignment/>
      <protection/>
    </xf>
    <xf numFmtId="169" fontId="9" fillId="0" borderId="2" xfId="15" applyNumberFormat="1" applyFont="1" applyFill="1" applyBorder="1" applyAlignment="1" applyProtection="1">
      <alignment/>
      <protection/>
    </xf>
    <xf numFmtId="164" fontId="9" fillId="0" borderId="10" xfId="0" applyFont="1" applyBorder="1" applyAlignment="1">
      <alignment horizontal="center"/>
    </xf>
    <xf numFmtId="164" fontId="9" fillId="0" borderId="25" xfId="0" applyFont="1" applyBorder="1" applyAlignment="1">
      <alignment horizontal="center"/>
    </xf>
    <xf numFmtId="169" fontId="9" fillId="0" borderId="11" xfId="0" applyNumberFormat="1" applyFont="1" applyBorder="1" applyAlignment="1">
      <alignment/>
    </xf>
    <xf numFmtId="169" fontId="9" fillId="0" borderId="12" xfId="15" applyNumberFormat="1" applyFont="1" applyFill="1" applyBorder="1" applyAlignment="1" applyProtection="1">
      <alignment/>
      <protection/>
    </xf>
    <xf numFmtId="169" fontId="9" fillId="0" borderId="11" xfId="15" applyNumberFormat="1" applyFont="1" applyFill="1" applyBorder="1" applyAlignment="1" applyProtection="1">
      <alignment/>
      <protection/>
    </xf>
    <xf numFmtId="169" fontId="9" fillId="0" borderId="12" xfId="15" applyNumberFormat="1" applyFont="1" applyFill="1" applyBorder="1" applyAlignment="1" applyProtection="1">
      <alignment/>
      <protection/>
    </xf>
    <xf numFmtId="169" fontId="9" fillId="0" borderId="11" xfId="15" applyNumberFormat="1" applyFont="1" applyFill="1" applyBorder="1" applyAlignment="1" applyProtection="1">
      <alignment/>
      <protection/>
    </xf>
    <xf numFmtId="164" fontId="9" fillId="0" borderId="22" xfId="0" applyFont="1" applyBorder="1" applyAlignment="1">
      <alignment horizontal="center"/>
    </xf>
    <xf numFmtId="169" fontId="9" fillId="0" borderId="6" xfId="15" applyNumberFormat="1" applyFont="1" applyFill="1" applyBorder="1" applyAlignment="1" applyProtection="1">
      <alignment/>
      <protection/>
    </xf>
    <xf numFmtId="169" fontId="9" fillId="0" borderId="2" xfId="15" applyNumberFormat="1" applyFont="1" applyFill="1" applyBorder="1" applyAlignment="1" applyProtection="1">
      <alignment/>
      <protection/>
    </xf>
    <xf numFmtId="164" fontId="8" fillId="0" borderId="26" xfId="0" applyFont="1" applyBorder="1" applyAlignment="1">
      <alignment horizontal="center"/>
    </xf>
    <xf numFmtId="164" fontId="9" fillId="0" borderId="26" xfId="0" applyFont="1" applyBorder="1" applyAlignment="1">
      <alignment horizontal="center"/>
    </xf>
    <xf numFmtId="164" fontId="9" fillId="0" borderId="26" xfId="0" applyFont="1" applyBorder="1" applyAlignment="1">
      <alignment horizontal="left"/>
    </xf>
    <xf numFmtId="169" fontId="9" fillId="0" borderId="26" xfId="0" applyNumberFormat="1" applyFont="1" applyBorder="1" applyAlignment="1">
      <alignment/>
    </xf>
    <xf numFmtId="169" fontId="3" fillId="0" borderId="0" xfId="0" applyNumberFormat="1" applyFont="1" applyBorder="1" applyAlignment="1">
      <alignment horizontal="right"/>
    </xf>
    <xf numFmtId="169" fontId="9" fillId="0" borderId="26" xfId="15" applyNumberFormat="1" applyFont="1" applyFill="1" applyBorder="1" applyAlignment="1" applyProtection="1">
      <alignment/>
      <protection/>
    </xf>
    <xf numFmtId="164" fontId="9" fillId="0" borderId="0" xfId="0" applyFont="1" applyBorder="1" applyAlignment="1">
      <alignment horizontal="left"/>
    </xf>
    <xf numFmtId="164" fontId="9" fillId="0" borderId="23" xfId="0" applyFont="1" applyBorder="1" applyAlignment="1">
      <alignment horizontal="center"/>
    </xf>
    <xf numFmtId="164" fontId="8" fillId="0" borderId="18" xfId="0" applyFont="1" applyBorder="1" applyAlignment="1">
      <alignment horizontal="center"/>
    </xf>
    <xf numFmtId="164" fontId="9" fillId="0" borderId="26" xfId="0" applyFont="1" applyBorder="1" applyAlignment="1">
      <alignment/>
    </xf>
    <xf numFmtId="169" fontId="8" fillId="0" borderId="18" xfId="0" applyNumberFormat="1" applyFont="1" applyBorder="1" applyAlignment="1">
      <alignment/>
    </xf>
    <xf numFmtId="169" fontId="9" fillId="0" borderId="18" xfId="15" applyNumberFormat="1" applyFont="1" applyFill="1" applyBorder="1" applyAlignment="1" applyProtection="1">
      <alignment/>
      <protection/>
    </xf>
    <xf numFmtId="169" fontId="8" fillId="0" borderId="21" xfId="0" applyNumberFormat="1" applyFont="1" applyBorder="1" applyAlignment="1">
      <alignment horizontal="right"/>
    </xf>
    <xf numFmtId="164" fontId="9" fillId="0" borderId="16" xfId="0" applyFont="1" applyBorder="1" applyAlignment="1">
      <alignment/>
    </xf>
    <xf numFmtId="169" fontId="9" fillId="0" borderId="0" xfId="0" applyNumberFormat="1" applyFont="1" applyBorder="1" applyAlignment="1">
      <alignment horizontal="right"/>
    </xf>
    <xf numFmtId="169" fontId="9" fillId="0" borderId="16" xfId="0" applyNumberFormat="1" applyFont="1" applyBorder="1" applyAlignment="1">
      <alignment/>
    </xf>
    <xf numFmtId="169" fontId="9" fillId="0" borderId="7" xfId="0" applyNumberFormat="1" applyFont="1" applyBorder="1" applyAlignment="1">
      <alignment/>
    </xf>
    <xf numFmtId="169" fontId="9" fillId="0" borderId="17" xfId="0" applyNumberFormat="1" applyFont="1" applyBorder="1" applyAlignment="1">
      <alignment/>
    </xf>
    <xf numFmtId="169" fontId="9" fillId="0" borderId="1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/>
    </xf>
    <xf numFmtId="169" fontId="9" fillId="0" borderId="1" xfId="0" applyNumberFormat="1" applyFont="1" applyBorder="1" applyAlignment="1">
      <alignment/>
    </xf>
    <xf numFmtId="169" fontId="9" fillId="0" borderId="13" xfId="0" applyNumberFormat="1" applyFont="1" applyBorder="1" applyAlignment="1">
      <alignment/>
    </xf>
    <xf numFmtId="169" fontId="9" fillId="0" borderId="24" xfId="0" applyNumberFormat="1" applyFont="1" applyBorder="1" applyAlignment="1">
      <alignment/>
    </xf>
    <xf numFmtId="169" fontId="9" fillId="0" borderId="13" xfId="15" applyNumberFormat="1" applyFont="1" applyFill="1" applyBorder="1" applyAlignment="1" applyProtection="1">
      <alignment/>
      <protection/>
    </xf>
    <xf numFmtId="169" fontId="9" fillId="0" borderId="24" xfId="15" applyNumberFormat="1" applyFont="1" applyFill="1" applyBorder="1" applyAlignment="1" applyProtection="1">
      <alignment/>
      <protection/>
    </xf>
    <xf numFmtId="169" fontId="9" fillId="0" borderId="16" xfId="15" applyNumberFormat="1" applyFont="1" applyFill="1" applyBorder="1" applyAlignment="1" applyProtection="1">
      <alignment/>
      <protection/>
    </xf>
    <xf numFmtId="169" fontId="9" fillId="0" borderId="17" xfId="15" applyNumberFormat="1" applyFont="1" applyFill="1" applyBorder="1" applyAlignment="1" applyProtection="1">
      <alignment/>
      <protection/>
    </xf>
    <xf numFmtId="164" fontId="9" fillId="0" borderId="13" xfId="0" applyFont="1" applyBorder="1" applyAlignment="1">
      <alignment horizontal="center"/>
    </xf>
    <xf numFmtId="169" fontId="9" fillId="0" borderId="5" xfId="15" applyNumberFormat="1" applyFont="1" applyFill="1" applyBorder="1" applyAlignment="1" applyProtection="1">
      <alignment horizontal="right"/>
      <protection/>
    </xf>
    <xf numFmtId="169" fontId="9" fillId="0" borderId="1" xfId="15" applyNumberFormat="1" applyFont="1" applyFill="1" applyBorder="1" applyAlignment="1" applyProtection="1">
      <alignment horizontal="right"/>
      <protection/>
    </xf>
    <xf numFmtId="169" fontId="9" fillId="0" borderId="7" xfId="0" applyNumberFormat="1" applyFont="1" applyBorder="1" applyAlignment="1">
      <alignment horizontal="left"/>
    </xf>
    <xf numFmtId="164" fontId="9" fillId="0" borderId="9" xfId="0" applyFont="1" applyBorder="1" applyAlignment="1">
      <alignment/>
    </xf>
    <xf numFmtId="169" fontId="9" fillId="0" borderId="10" xfId="0" applyNumberFormat="1" applyFont="1" applyBorder="1" applyAlignment="1">
      <alignment horizontal="right"/>
    </xf>
    <xf numFmtId="169" fontId="9" fillId="0" borderId="9" xfId="0" applyNumberFormat="1" applyFont="1" applyBorder="1" applyAlignment="1">
      <alignment horizontal="left"/>
    </xf>
    <xf numFmtId="169" fontId="9" fillId="0" borderId="21" xfId="15" applyNumberFormat="1" applyFont="1" applyFill="1" applyBorder="1" applyAlignment="1" applyProtection="1">
      <alignment/>
      <protection/>
    </xf>
    <xf numFmtId="169" fontId="9" fillId="0" borderId="27" xfId="15" applyNumberFormat="1" applyFont="1" applyFill="1" applyBorder="1" applyAlignment="1" applyProtection="1">
      <alignment/>
      <protection/>
    </xf>
    <xf numFmtId="169" fontId="8" fillId="0" borderId="26" xfId="0" applyNumberFormat="1" applyFont="1" applyBorder="1" applyAlignment="1">
      <alignment horizontal="center"/>
    </xf>
    <xf numFmtId="169" fontId="8" fillId="0" borderId="18" xfId="0" applyNumberFormat="1" applyFont="1" applyBorder="1" applyAlignment="1">
      <alignment horizontal="center"/>
    </xf>
    <xf numFmtId="169" fontId="9" fillId="0" borderId="39" xfId="15" applyNumberFormat="1" applyFont="1" applyFill="1" applyBorder="1" applyAlignment="1" applyProtection="1">
      <alignment/>
      <protection/>
    </xf>
    <xf numFmtId="169" fontId="9" fillId="0" borderId="55" xfId="15" applyNumberFormat="1" applyFont="1" applyFill="1" applyBorder="1" applyAlignment="1" applyProtection="1">
      <alignment/>
      <protection/>
    </xf>
    <xf numFmtId="169" fontId="8" fillId="0" borderId="10" xfId="0" applyNumberFormat="1" applyFont="1" applyBorder="1" applyAlignment="1">
      <alignment horizontal="center"/>
    </xf>
    <xf numFmtId="169" fontId="8" fillId="0" borderId="9" xfId="0" applyNumberFormat="1" applyFont="1" applyBorder="1" applyAlignment="1">
      <alignment horizontal="center"/>
    </xf>
    <xf numFmtId="169" fontId="8" fillId="0" borderId="21" xfId="15" applyNumberFormat="1" applyFont="1" applyFill="1" applyBorder="1" applyAlignment="1" applyProtection="1">
      <alignment/>
      <protection/>
    </xf>
    <xf numFmtId="164" fontId="9" fillId="0" borderId="39" xfId="0" applyFont="1" applyBorder="1" applyAlignment="1">
      <alignment horizontal="center"/>
    </xf>
    <xf numFmtId="164" fontId="9" fillId="0" borderId="18" xfId="0" applyFont="1" applyBorder="1" applyAlignment="1">
      <alignment horizontal="left"/>
    </xf>
    <xf numFmtId="169" fontId="9" fillId="0" borderId="26" xfId="0" applyNumberFormat="1" applyFont="1" applyBorder="1" applyAlignment="1">
      <alignment horizontal="left"/>
    </xf>
    <xf numFmtId="169" fontId="9" fillId="0" borderId="18" xfId="0" applyNumberFormat="1" applyFont="1" applyBorder="1" applyAlignment="1">
      <alignment horizontal="left"/>
    </xf>
    <xf numFmtId="169" fontId="9" fillId="0" borderId="1" xfId="0" applyNumberFormat="1" applyFont="1" applyBorder="1" applyAlignment="1">
      <alignment horizontal="left"/>
    </xf>
    <xf numFmtId="169" fontId="9" fillId="0" borderId="5" xfId="0" applyNumberFormat="1" applyFont="1" applyBorder="1" applyAlignment="1">
      <alignment horizontal="left"/>
    </xf>
    <xf numFmtId="169" fontId="9" fillId="0" borderId="0" xfId="0" applyNumberFormat="1" applyFont="1" applyBorder="1" applyAlignment="1">
      <alignment horizontal="left"/>
    </xf>
    <xf numFmtId="169" fontId="9" fillId="0" borderId="10" xfId="0" applyNumberFormat="1" applyFont="1" applyBorder="1" applyAlignment="1">
      <alignment horizontal="left"/>
    </xf>
    <xf numFmtId="169" fontId="8" fillId="0" borderId="15" xfId="0" applyNumberFormat="1" applyFont="1" applyBorder="1" applyAlignment="1">
      <alignment horizontal="right"/>
    </xf>
    <xf numFmtId="169" fontId="8" fillId="0" borderId="14" xfId="0" applyNumberFormat="1" applyFont="1" applyBorder="1" applyAlignment="1">
      <alignment horizontal="right"/>
    </xf>
    <xf numFmtId="169" fontId="8" fillId="0" borderId="28" xfId="15" applyNumberFormat="1" applyFont="1" applyFill="1" applyBorder="1" applyAlignment="1" applyProtection="1">
      <alignment/>
      <protection/>
    </xf>
    <xf numFmtId="169" fontId="8" fillId="0" borderId="14" xfId="15" applyNumberFormat="1" applyFont="1" applyFill="1" applyBorder="1" applyAlignment="1" applyProtection="1">
      <alignment/>
      <protection/>
    </xf>
    <xf numFmtId="169" fontId="8" fillId="0" borderId="40" xfId="15" applyNumberFormat="1" applyFont="1" applyFill="1" applyBorder="1" applyAlignment="1" applyProtection="1">
      <alignment/>
      <protection/>
    </xf>
    <xf numFmtId="164" fontId="9" fillId="0" borderId="7" xfId="0" applyFont="1" applyBorder="1" applyAlignment="1">
      <alignment/>
    </xf>
    <xf numFmtId="169" fontId="9" fillId="0" borderId="7" xfId="0" applyNumberFormat="1" applyFont="1" applyBorder="1" applyAlignment="1">
      <alignment horizontal="right"/>
    </xf>
    <xf numFmtId="164" fontId="9" fillId="0" borderId="5" xfId="0" applyFont="1" applyBorder="1" applyAlignment="1">
      <alignment/>
    </xf>
    <xf numFmtId="169" fontId="9" fillId="0" borderId="7" xfId="15" applyNumberFormat="1" applyFont="1" applyFill="1" applyBorder="1" applyAlignment="1" applyProtection="1">
      <alignment horizontal="right"/>
      <protection/>
    </xf>
    <xf numFmtId="169" fontId="9" fillId="0" borderId="2" xfId="0" applyNumberFormat="1" applyFont="1" applyBorder="1" applyAlignment="1">
      <alignment/>
    </xf>
    <xf numFmtId="169" fontId="9" fillId="0" borderId="6" xfId="15" applyNumberFormat="1" applyFont="1" applyFill="1" applyBorder="1" applyAlignment="1" applyProtection="1">
      <alignment horizontal="right"/>
      <protection/>
    </xf>
    <xf numFmtId="169" fontId="9" fillId="0" borderId="22" xfId="15" applyNumberFormat="1" applyFont="1" applyFill="1" applyBorder="1" applyAlignment="1" applyProtection="1">
      <alignment/>
      <protection/>
    </xf>
    <xf numFmtId="164" fontId="9" fillId="0" borderId="29" xfId="0" applyFont="1" applyBorder="1" applyAlignment="1">
      <alignment horizontal="center"/>
    </xf>
    <xf numFmtId="164" fontId="9" fillId="0" borderId="8" xfId="0" applyFont="1" applyBorder="1" applyAlignment="1">
      <alignment/>
    </xf>
    <xf numFmtId="169" fontId="9" fillId="0" borderId="8" xfId="15" applyNumberFormat="1" applyFont="1" applyFill="1" applyBorder="1" applyAlignment="1" applyProtection="1">
      <alignment horizontal="right"/>
      <protection/>
    </xf>
    <xf numFmtId="169" fontId="9" fillId="0" borderId="23" xfId="15" applyNumberFormat="1" applyFont="1" applyFill="1" applyBorder="1" applyAlignment="1" applyProtection="1">
      <alignment/>
      <protection/>
    </xf>
    <xf numFmtId="169" fontId="9" fillId="0" borderId="29" xfId="15" applyNumberFormat="1" applyFont="1" applyFill="1" applyBorder="1" applyAlignment="1" applyProtection="1">
      <alignment/>
      <protection/>
    </xf>
    <xf numFmtId="169" fontId="9" fillId="0" borderId="8" xfId="15" applyNumberFormat="1" applyFont="1" applyFill="1" applyBorder="1" applyAlignment="1" applyProtection="1">
      <alignment/>
      <protection/>
    </xf>
    <xf numFmtId="169" fontId="9" fillId="0" borderId="38" xfId="15" applyNumberFormat="1" applyFont="1" applyFill="1" applyBorder="1" applyAlignment="1" applyProtection="1">
      <alignment/>
      <protection/>
    </xf>
    <xf numFmtId="164" fontId="9" fillId="0" borderId="9" xfId="0" applyFont="1" applyBorder="1" applyAlignment="1">
      <alignment/>
    </xf>
    <xf numFmtId="169" fontId="9" fillId="0" borderId="9" xfId="0" applyNumberFormat="1" applyFont="1" applyBorder="1" applyAlignment="1">
      <alignment horizontal="right"/>
    </xf>
    <xf numFmtId="169" fontId="8" fillId="0" borderId="10" xfId="0" applyNumberFormat="1" applyFont="1" applyBorder="1" applyAlignment="1">
      <alignment horizontal="right"/>
    </xf>
    <xf numFmtId="169" fontId="8" fillId="0" borderId="9" xfId="0" applyNumberFormat="1" applyFont="1" applyBorder="1" applyAlignment="1">
      <alignment horizontal="right"/>
    </xf>
    <xf numFmtId="169" fontId="8" fillId="0" borderId="27" xfId="15" applyNumberFormat="1" applyFont="1" applyFill="1" applyBorder="1" applyAlignment="1" applyProtection="1">
      <alignment/>
      <protection/>
    </xf>
    <xf numFmtId="169" fontId="9" fillId="0" borderId="22" xfId="0" applyNumberFormat="1" applyFont="1" applyBorder="1" applyAlignment="1">
      <alignment horizontal="right"/>
    </xf>
    <xf numFmtId="169" fontId="9" fillId="0" borderId="6" xfId="0" applyNumberFormat="1" applyFont="1" applyBorder="1" applyAlignment="1">
      <alignment horizontal="right"/>
    </xf>
    <xf numFmtId="169" fontId="9" fillId="0" borderId="6" xfId="0" applyNumberFormat="1" applyFont="1" applyBorder="1" applyAlignment="1">
      <alignment horizontal="left"/>
    </xf>
    <xf numFmtId="169" fontId="9" fillId="0" borderId="22" xfId="0" applyNumberFormat="1" applyFont="1" applyBorder="1" applyAlignment="1">
      <alignment horizontal="left"/>
    </xf>
    <xf numFmtId="164" fontId="9" fillId="0" borderId="11" xfId="0" applyFont="1" applyBorder="1" applyAlignment="1">
      <alignment horizontal="left"/>
    </xf>
    <xf numFmtId="169" fontId="9" fillId="0" borderId="11" xfId="0" applyNumberFormat="1" applyFont="1" applyBorder="1" applyAlignment="1">
      <alignment horizontal="right"/>
    </xf>
    <xf numFmtId="169" fontId="9" fillId="0" borderId="25" xfId="15" applyNumberFormat="1" applyFont="1" applyFill="1" applyBorder="1" applyAlignment="1" applyProtection="1">
      <alignment/>
      <protection/>
    </xf>
    <xf numFmtId="169" fontId="8" fillId="0" borderId="11" xfId="15" applyNumberFormat="1" applyFont="1" applyFill="1" applyBorder="1" applyAlignment="1" applyProtection="1">
      <alignment/>
      <protection/>
    </xf>
    <xf numFmtId="169" fontId="9" fillId="0" borderId="37" xfId="15" applyNumberFormat="1" applyFont="1" applyFill="1" applyBorder="1" applyAlignment="1" applyProtection="1">
      <alignment/>
      <protection/>
    </xf>
    <xf numFmtId="169" fontId="8" fillId="0" borderId="1" xfId="0" applyNumberFormat="1" applyFont="1" applyBorder="1" applyAlignment="1">
      <alignment horizontal="right"/>
    </xf>
    <xf numFmtId="169" fontId="8" fillId="0" borderId="5" xfId="0" applyNumberFormat="1" applyFont="1" applyBorder="1" applyAlignment="1">
      <alignment horizontal="right"/>
    </xf>
    <xf numFmtId="169" fontId="9" fillId="0" borderId="13" xfId="15" applyNumberFormat="1" applyFont="1" applyFill="1" applyBorder="1" applyAlignment="1" applyProtection="1">
      <alignment/>
      <protection/>
    </xf>
    <xf numFmtId="169" fontId="9" fillId="0" borderId="5" xfId="0" applyNumberFormat="1" applyFont="1" applyBorder="1" applyAlignment="1">
      <alignment horizontal="right"/>
    </xf>
    <xf numFmtId="164" fontId="9" fillId="0" borderId="15" xfId="0" applyFont="1" applyBorder="1" applyAlignment="1">
      <alignment horizontal="center"/>
    </xf>
    <xf numFmtId="169" fontId="9" fillId="0" borderId="40" xfId="15" applyNumberFormat="1" applyFont="1" applyFill="1" applyBorder="1" applyAlignment="1" applyProtection="1">
      <alignment/>
      <protection/>
    </xf>
    <xf numFmtId="169" fontId="9" fillId="0" borderId="12" xfId="0" applyNumberFormat="1" applyFont="1" applyBorder="1" applyAlignment="1">
      <alignment horizontal="right"/>
    </xf>
    <xf numFmtId="169" fontId="9" fillId="0" borderId="11" xfId="0" applyNumberFormat="1" applyFont="1" applyBorder="1" applyAlignment="1">
      <alignment horizontal="right"/>
    </xf>
    <xf numFmtId="169" fontId="9" fillId="0" borderId="25" xfId="15" applyNumberFormat="1" applyFont="1" applyFill="1" applyBorder="1" applyAlignment="1" applyProtection="1">
      <alignment/>
      <protection/>
    </xf>
    <xf numFmtId="164" fontId="9" fillId="0" borderId="19" xfId="0" applyFont="1" applyBorder="1" applyAlignment="1">
      <alignment horizontal="center"/>
    </xf>
    <xf numFmtId="164" fontId="9" fillId="0" borderId="19" xfId="0" applyFont="1" applyBorder="1" applyAlignment="1">
      <alignment horizontal="left"/>
    </xf>
    <xf numFmtId="169" fontId="9" fillId="0" borderId="19" xfId="0" applyNumberFormat="1" applyFont="1" applyBorder="1" applyAlignment="1">
      <alignment horizontal="right"/>
    </xf>
    <xf numFmtId="169" fontId="9" fillId="0" borderId="19" xfId="15" applyNumberFormat="1" applyFont="1" applyFill="1" applyBorder="1" applyAlignment="1" applyProtection="1">
      <alignment/>
      <protection/>
    </xf>
    <xf numFmtId="169" fontId="8" fillId="0" borderId="0" xfId="0" applyNumberFormat="1" applyFont="1" applyBorder="1" applyAlignment="1">
      <alignment horizontal="right"/>
    </xf>
    <xf numFmtId="169" fontId="8" fillId="0" borderId="7" xfId="0" applyNumberFormat="1" applyFont="1" applyBorder="1" applyAlignment="1">
      <alignment horizontal="right"/>
    </xf>
    <xf numFmtId="169" fontId="9" fillId="0" borderId="0" xfId="15" applyNumberFormat="1" applyFont="1" applyFill="1" applyBorder="1" applyAlignment="1" applyProtection="1">
      <alignment horizontal="right"/>
      <protection/>
    </xf>
    <xf numFmtId="169" fontId="9" fillId="0" borderId="17" xfId="15" applyNumberFormat="1" applyFont="1" applyFill="1" applyBorder="1" applyAlignment="1" applyProtection="1">
      <alignment horizontal="right"/>
      <protection/>
    </xf>
    <xf numFmtId="169" fontId="8" fillId="0" borderId="10" xfId="15" applyNumberFormat="1" applyFont="1" applyFill="1" applyBorder="1" applyAlignment="1" applyProtection="1">
      <alignment horizontal="right"/>
      <protection/>
    </xf>
    <xf numFmtId="169" fontId="8" fillId="0" borderId="9" xfId="15" applyNumberFormat="1" applyFont="1" applyFill="1" applyBorder="1" applyAlignment="1" applyProtection="1">
      <alignment horizontal="right"/>
      <protection/>
    </xf>
    <xf numFmtId="169" fontId="9" fillId="0" borderId="27" xfId="15" applyNumberFormat="1" applyFont="1" applyFill="1" applyBorder="1" applyAlignment="1" applyProtection="1">
      <alignment horizontal="right"/>
      <protection/>
    </xf>
    <xf numFmtId="169" fontId="9" fillId="0" borderId="12" xfId="15" applyNumberFormat="1" applyFont="1" applyFill="1" applyBorder="1" applyAlignment="1" applyProtection="1">
      <alignment horizontal="right"/>
      <protection/>
    </xf>
    <xf numFmtId="169" fontId="9" fillId="0" borderId="11" xfId="15" applyNumberFormat="1" applyFont="1" applyFill="1" applyBorder="1" applyAlignment="1" applyProtection="1">
      <alignment horizontal="right"/>
      <protection/>
    </xf>
    <xf numFmtId="169" fontId="9" fillId="0" borderId="37" xfId="15" applyNumberFormat="1" applyFont="1" applyFill="1" applyBorder="1" applyAlignment="1" applyProtection="1">
      <alignment horizontal="right"/>
      <protection/>
    </xf>
    <xf numFmtId="169" fontId="9" fillId="0" borderId="2" xfId="15" applyNumberFormat="1" applyFont="1" applyFill="1" applyBorder="1" applyAlignment="1" applyProtection="1">
      <alignment horizontal="right"/>
      <protection/>
    </xf>
    <xf numFmtId="169" fontId="9" fillId="0" borderId="35" xfId="15" applyNumberFormat="1" applyFont="1" applyFill="1" applyBorder="1" applyAlignment="1" applyProtection="1">
      <alignment horizontal="right"/>
      <protection/>
    </xf>
    <xf numFmtId="169" fontId="9" fillId="0" borderId="10" xfId="15" applyNumberFormat="1" applyFont="1" applyFill="1" applyBorder="1" applyAlignment="1" applyProtection="1">
      <alignment horizontal="right"/>
      <protection/>
    </xf>
    <xf numFmtId="169" fontId="9" fillId="0" borderId="9" xfId="15" applyNumberFormat="1" applyFont="1" applyFill="1" applyBorder="1" applyAlignment="1" applyProtection="1">
      <alignment horizontal="right"/>
      <protection/>
    </xf>
    <xf numFmtId="169" fontId="9" fillId="0" borderId="0" xfId="0" applyNumberFormat="1" applyFont="1" applyAlignment="1">
      <alignment horizontal="right"/>
    </xf>
    <xf numFmtId="169" fontId="9" fillId="0" borderId="17" xfId="0" applyNumberFormat="1" applyFont="1" applyBorder="1" applyAlignment="1">
      <alignment horizontal="right"/>
    </xf>
    <xf numFmtId="169" fontId="8" fillId="0" borderId="27" xfId="15" applyNumberFormat="1" applyFont="1" applyFill="1" applyBorder="1" applyAlignment="1" applyProtection="1">
      <alignment horizontal="right"/>
      <protection/>
    </xf>
    <xf numFmtId="169" fontId="8" fillId="0" borderId="0" xfId="0" applyNumberFormat="1" applyFont="1" applyAlignment="1">
      <alignment horizontal="right"/>
    </xf>
    <xf numFmtId="169" fontId="8" fillId="0" borderId="35" xfId="0" applyNumberFormat="1" applyFont="1" applyBorder="1" applyAlignment="1">
      <alignment horizontal="right"/>
    </xf>
    <xf numFmtId="169" fontId="9" fillId="0" borderId="35" xfId="0" applyNumberFormat="1" applyFont="1" applyBorder="1" applyAlignment="1">
      <alignment horizontal="right"/>
    </xf>
    <xf numFmtId="169" fontId="8" fillId="0" borderId="27" xfId="0" applyNumberFormat="1" applyFont="1" applyBorder="1" applyAlignment="1">
      <alignment horizontal="right"/>
    </xf>
    <xf numFmtId="169" fontId="9" fillId="0" borderId="13" xfId="0" applyNumberFormat="1" applyFont="1" applyBorder="1" applyAlignment="1">
      <alignment horizontal="right"/>
    </xf>
    <xf numFmtId="169" fontId="9" fillId="0" borderId="24" xfId="0" applyNumberFormat="1" applyFont="1" applyBorder="1" applyAlignment="1">
      <alignment horizontal="right"/>
    </xf>
    <xf numFmtId="164" fontId="9" fillId="0" borderId="7" xfId="0" applyFont="1" applyBorder="1" applyAlignment="1">
      <alignment horizontal="center"/>
    </xf>
    <xf numFmtId="169" fontId="9" fillId="0" borderId="2" xfId="0" applyNumberFormat="1" applyFont="1" applyBorder="1" applyAlignment="1">
      <alignment horizontal="right"/>
    </xf>
    <xf numFmtId="169" fontId="9" fillId="0" borderId="27" xfId="0" applyNumberFormat="1" applyFont="1" applyBorder="1" applyAlignment="1">
      <alignment horizontal="right"/>
    </xf>
    <xf numFmtId="164" fontId="8" fillId="0" borderId="28" xfId="0" applyFont="1" applyBorder="1" applyAlignment="1">
      <alignment horizontal="left"/>
    </xf>
    <xf numFmtId="164" fontId="9" fillId="0" borderId="40" xfId="0" applyFont="1" applyBorder="1" applyAlignment="1">
      <alignment/>
    </xf>
    <xf numFmtId="169" fontId="9" fillId="0" borderId="40" xfId="0" applyNumberFormat="1" applyFont="1" applyBorder="1" applyAlignment="1">
      <alignment horizontal="right"/>
    </xf>
    <xf numFmtId="164" fontId="9" fillId="0" borderId="25" xfId="0" applyFont="1" applyBorder="1" applyAlignment="1">
      <alignment horizontal="left"/>
    </xf>
    <xf numFmtId="164" fontId="9" fillId="0" borderId="37" xfId="0" applyFont="1" applyBorder="1" applyAlignment="1">
      <alignment/>
    </xf>
    <xf numFmtId="169" fontId="9" fillId="0" borderId="37" xfId="0" applyNumberFormat="1" applyFont="1" applyBorder="1" applyAlignment="1">
      <alignment horizontal="right"/>
    </xf>
    <xf numFmtId="169" fontId="8" fillId="0" borderId="12" xfId="15" applyNumberFormat="1" applyFont="1" applyFill="1" applyBorder="1" applyAlignment="1" applyProtection="1">
      <alignment horizontal="right"/>
      <protection/>
    </xf>
    <xf numFmtId="164" fontId="9" fillId="0" borderId="16" xfId="0" applyFont="1" applyBorder="1" applyAlignment="1">
      <alignment horizontal="left"/>
    </xf>
    <xf numFmtId="169" fontId="8" fillId="0" borderId="0" xfId="15" applyNumberFormat="1" applyFont="1" applyFill="1" applyBorder="1" applyAlignment="1" applyProtection="1">
      <alignment horizontal="right"/>
      <protection/>
    </xf>
    <xf numFmtId="169" fontId="8" fillId="0" borderId="1" xfId="15" applyNumberFormat="1" applyFont="1" applyFill="1" applyBorder="1" applyAlignment="1" applyProtection="1">
      <alignment horizontal="right"/>
      <protection/>
    </xf>
    <xf numFmtId="164" fontId="8" fillId="0" borderId="14" xfId="0" applyFont="1" applyBorder="1" applyAlignment="1">
      <alignment horizontal="left"/>
    </xf>
    <xf numFmtId="169" fontId="8" fillId="0" borderId="40" xfId="0" applyNumberFormat="1" applyFont="1" applyBorder="1" applyAlignment="1">
      <alignment horizontal="right"/>
    </xf>
    <xf numFmtId="164" fontId="15" fillId="0" borderId="0" xfId="0" applyFont="1" applyBorder="1" applyAlignment="1">
      <alignment horizontal="left"/>
    </xf>
    <xf numFmtId="164" fontId="15" fillId="0" borderId="0" xfId="0" applyFont="1" applyBorder="1" applyAlignment="1">
      <alignment/>
    </xf>
    <xf numFmtId="164" fontId="8" fillId="0" borderId="0" xfId="0" applyFont="1" applyAlignment="1">
      <alignment/>
    </xf>
    <xf numFmtId="169" fontId="8" fillId="0" borderId="0" xfId="0" applyNumberFormat="1" applyFont="1" applyAlignment="1">
      <alignment horizontal="left"/>
    </xf>
    <xf numFmtId="170" fontId="8" fillId="0" borderId="0" xfId="15" applyNumberFormat="1" applyFont="1" applyFill="1" applyBorder="1" applyAlignment="1" applyProtection="1">
      <alignment/>
      <protection/>
    </xf>
    <xf numFmtId="164" fontId="8" fillId="0" borderId="0" xfId="0" applyFont="1" applyAlignment="1">
      <alignment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15" fillId="0" borderId="56" xfId="0" applyFont="1" applyBorder="1" applyAlignment="1">
      <alignment horizontal="center"/>
    </xf>
    <xf numFmtId="164" fontId="15" fillId="0" borderId="26" xfId="0" applyFont="1" applyBorder="1" applyAlignment="1">
      <alignment horizontal="center"/>
    </xf>
    <xf numFmtId="164" fontId="15" fillId="0" borderId="39" xfId="0" applyFont="1" applyBorder="1" applyAlignment="1">
      <alignment horizontal="center"/>
    </xf>
    <xf numFmtId="164" fontId="15" fillId="0" borderId="39" xfId="0" applyFont="1" applyBorder="1" applyAlignment="1">
      <alignment horizontal="center" wrapText="1"/>
    </xf>
    <xf numFmtId="164" fontId="15" fillId="0" borderId="25" xfId="0" applyFont="1" applyBorder="1" applyAlignment="1">
      <alignment horizontal="center"/>
    </xf>
    <xf numFmtId="164" fontId="0" fillId="0" borderId="57" xfId="0" applyFont="1" applyBorder="1" applyAlignment="1">
      <alignment/>
    </xf>
    <xf numFmtId="164" fontId="0" fillId="0" borderId="58" xfId="0" applyFont="1" applyBorder="1" applyAlignment="1">
      <alignment horizontal="center"/>
    </xf>
    <xf numFmtId="164" fontId="15" fillId="0" borderId="16" xfId="0" applyFont="1" applyBorder="1" applyAlignment="1">
      <alignment horizontal="center"/>
    </xf>
    <xf numFmtId="164" fontId="15" fillId="0" borderId="16" xfId="0" applyFont="1" applyBorder="1" applyAlignment="1">
      <alignment horizontal="center" wrapText="1"/>
    </xf>
    <xf numFmtId="164" fontId="0" fillId="0" borderId="29" xfId="0" applyFont="1" applyBorder="1" applyAlignment="1">
      <alignment horizontal="center"/>
    </xf>
    <xf numFmtId="164" fontId="0" fillId="0" borderId="59" xfId="0" applyFont="1" applyBorder="1" applyAlignment="1">
      <alignment horizontal="center"/>
    </xf>
    <xf numFmtId="164" fontId="15" fillId="0" borderId="58" xfId="0" applyFont="1" applyBorder="1" applyAlignment="1">
      <alignment horizontal="center"/>
    </xf>
    <xf numFmtId="164" fontId="0" fillId="0" borderId="16" xfId="0" applyFont="1" applyBorder="1" applyAlignment="1">
      <alignment/>
    </xf>
    <xf numFmtId="164" fontId="0" fillId="0" borderId="60" xfId="0" applyFont="1" applyBorder="1" applyAlignment="1">
      <alignment/>
    </xf>
    <xf numFmtId="164" fontId="0" fillId="0" borderId="61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3" xfId="0" applyFont="1" applyBorder="1" applyAlignment="1">
      <alignment wrapText="1"/>
    </xf>
    <xf numFmtId="164" fontId="0" fillId="0" borderId="62" xfId="0" applyFont="1" applyBorder="1" applyAlignment="1">
      <alignment/>
    </xf>
    <xf numFmtId="164" fontId="0" fillId="0" borderId="63" xfId="0" applyFont="1" applyBorder="1" applyAlignment="1">
      <alignment horizontal="center"/>
    </xf>
    <xf numFmtId="164" fontId="3" fillId="0" borderId="22" xfId="0" applyFont="1" applyBorder="1" applyAlignment="1">
      <alignment horizontal="center"/>
    </xf>
    <xf numFmtId="164" fontId="3" fillId="0" borderId="64" xfId="0" applyFont="1" applyBorder="1" applyAlignment="1">
      <alignment horizontal="center"/>
    </xf>
    <xf numFmtId="164" fontId="0" fillId="0" borderId="58" xfId="0" applyFont="1" applyBorder="1" applyAlignment="1">
      <alignment horizontal="center"/>
    </xf>
    <xf numFmtId="164" fontId="0" fillId="0" borderId="23" xfId="0" applyFont="1" applyBorder="1" applyAlignment="1">
      <alignment horizontal="left"/>
    </xf>
    <xf numFmtId="164" fontId="0" fillId="0" borderId="59" xfId="0" applyFont="1" applyBorder="1" applyAlignment="1">
      <alignment/>
    </xf>
    <xf numFmtId="164" fontId="0" fillId="0" borderId="0" xfId="0" applyFont="1" applyBorder="1" applyAlignment="1">
      <alignment horizontal="left"/>
    </xf>
    <xf numFmtId="165" fontId="15" fillId="0" borderId="16" xfId="0" applyNumberFormat="1" applyFont="1" applyBorder="1" applyAlignment="1">
      <alignment horizontal="right"/>
    </xf>
    <xf numFmtId="164" fontId="15" fillId="0" borderId="16" xfId="0" applyFont="1" applyBorder="1" applyAlignment="1">
      <alignment/>
    </xf>
    <xf numFmtId="164" fontId="0" fillId="0" borderId="22" xfId="0" applyFont="1" applyBorder="1" applyAlignment="1">
      <alignment/>
    </xf>
    <xf numFmtId="164" fontId="0" fillId="0" borderId="64" xfId="0" applyFont="1" applyBorder="1" applyAlignment="1">
      <alignment/>
    </xf>
    <xf numFmtId="165" fontId="0" fillId="0" borderId="22" xfId="0" applyNumberFormat="1" applyFont="1" applyBorder="1" applyAlignment="1">
      <alignment horizontal="right"/>
    </xf>
    <xf numFmtId="164" fontId="0" fillId="0" borderId="16" xfId="0" applyFont="1" applyBorder="1" applyAlignment="1">
      <alignment/>
    </xf>
    <xf numFmtId="164" fontId="0" fillId="0" borderId="6" xfId="0" applyFont="1" applyBorder="1" applyAlignment="1">
      <alignment/>
    </xf>
    <xf numFmtId="164" fontId="15" fillId="0" borderId="63" xfId="0" applyFont="1" applyBorder="1" applyAlignment="1">
      <alignment horizontal="center"/>
    </xf>
    <xf numFmtId="164" fontId="15" fillId="0" borderId="2" xfId="0" applyFont="1" applyBorder="1" applyAlignment="1">
      <alignment horizontal="left"/>
    </xf>
    <xf numFmtId="164" fontId="15" fillId="0" borderId="6" xfId="0" applyFont="1" applyBorder="1" applyAlignment="1">
      <alignment/>
    </xf>
    <xf numFmtId="164" fontId="15" fillId="0" borderId="22" xfId="0" applyFont="1" applyBorder="1" applyAlignment="1">
      <alignment/>
    </xf>
    <xf numFmtId="164" fontId="15" fillId="0" borderId="64" xfId="0" applyFont="1" applyBorder="1" applyAlignment="1">
      <alignment/>
    </xf>
    <xf numFmtId="164" fontId="0" fillId="0" borderId="6" xfId="0" applyFont="1" applyBorder="1" applyAlignment="1">
      <alignment horizontal="left"/>
    </xf>
    <xf numFmtId="164" fontId="0" fillId="0" borderId="22" xfId="0" applyFont="1" applyBorder="1" applyAlignment="1">
      <alignment horizontal="left"/>
    </xf>
    <xf numFmtId="165" fontId="15" fillId="0" borderId="22" xfId="0" applyNumberFormat="1" applyFont="1" applyBorder="1" applyAlignment="1">
      <alignment horizontal="right"/>
    </xf>
    <xf numFmtId="169" fontId="15" fillId="0" borderId="22" xfId="0" applyNumberFormat="1" applyFont="1" applyBorder="1" applyAlignment="1">
      <alignment/>
    </xf>
    <xf numFmtId="165" fontId="15" fillId="0" borderId="6" xfId="0" applyNumberFormat="1" applyFont="1" applyBorder="1" applyAlignment="1">
      <alignment horizontal="right"/>
    </xf>
    <xf numFmtId="165" fontId="0" fillId="0" borderId="64" xfId="0" applyNumberFormat="1" applyFont="1" applyBorder="1" applyAlignment="1">
      <alignment/>
    </xf>
    <xf numFmtId="164" fontId="0" fillId="0" borderId="64" xfId="0" applyFont="1" applyFill="1" applyBorder="1" applyAlignment="1">
      <alignment/>
    </xf>
    <xf numFmtId="164" fontId="0" fillId="0" borderId="0" xfId="0" applyFont="1" applyAlignment="1">
      <alignment/>
    </xf>
    <xf numFmtId="164" fontId="0" fillId="0" borderId="65" xfId="0" applyFont="1" applyBorder="1" applyAlignment="1">
      <alignment horizontal="center"/>
    </xf>
    <xf numFmtId="164" fontId="0" fillId="0" borderId="8" xfId="0" applyFont="1" applyBorder="1" applyAlignment="1">
      <alignment horizontal="left"/>
    </xf>
    <xf numFmtId="164" fontId="0" fillId="0" borderId="29" xfId="0" applyFont="1" applyBorder="1" applyAlignment="1">
      <alignment horizontal="left"/>
    </xf>
    <xf numFmtId="164" fontId="0" fillId="0" borderId="29" xfId="0" applyFont="1" applyBorder="1" applyAlignment="1">
      <alignment/>
    </xf>
    <xf numFmtId="166" fontId="15" fillId="0" borderId="8" xfId="0" applyNumberFormat="1" applyFont="1" applyBorder="1" applyAlignment="1">
      <alignment horizontal="center"/>
    </xf>
    <xf numFmtId="166" fontId="15" fillId="0" borderId="22" xfId="0" applyNumberFormat="1" applyFont="1" applyBorder="1" applyAlignment="1">
      <alignment horizontal="center"/>
    </xf>
    <xf numFmtId="166" fontId="15" fillId="0" borderId="64" xfId="0" applyNumberFormat="1" applyFont="1" applyBorder="1" applyAlignment="1">
      <alignment horizontal="center"/>
    </xf>
    <xf numFmtId="164" fontId="0" fillId="0" borderId="66" xfId="0" applyFont="1" applyBorder="1" applyAlignment="1">
      <alignment horizontal="center"/>
    </xf>
    <xf numFmtId="164" fontId="0" fillId="0" borderId="19" xfId="0" applyFont="1" applyBorder="1" applyAlignment="1">
      <alignment horizontal="left"/>
    </xf>
    <xf numFmtId="164" fontId="0" fillId="0" borderId="20" xfId="0" applyFont="1" applyBorder="1" applyAlignment="1">
      <alignment/>
    </xf>
    <xf numFmtId="166" fontId="15" fillId="0" borderId="19" xfId="0" applyNumberFormat="1" applyFont="1" applyBorder="1" applyAlignment="1">
      <alignment horizontal="center"/>
    </xf>
    <xf numFmtId="164" fontId="0" fillId="0" borderId="26" xfId="0" applyFont="1" applyBorder="1" applyAlignment="1">
      <alignment horizontal="left"/>
    </xf>
    <xf numFmtId="164" fontId="3" fillId="0" borderId="0" xfId="0" applyFont="1" applyAlignment="1">
      <alignment/>
    </xf>
    <xf numFmtId="164" fontId="5" fillId="0" borderId="67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9" fillId="0" borderId="18" xfId="0" applyFont="1" applyBorder="1" applyAlignment="1">
      <alignment horizontal="center" vertical="center" wrapText="1"/>
    </xf>
    <xf numFmtId="164" fontId="9" fillId="0" borderId="68" xfId="0" applyFont="1" applyBorder="1" applyAlignment="1">
      <alignment horizontal="center"/>
    </xf>
    <xf numFmtId="164" fontId="9" fillId="0" borderId="59" xfId="0" applyFont="1" applyBorder="1" applyAlignment="1">
      <alignment horizontal="center"/>
    </xf>
    <xf numFmtId="164" fontId="8" fillId="0" borderId="16" xfId="0" applyFont="1" applyBorder="1" applyAlignment="1">
      <alignment horizontal="center"/>
    </xf>
    <xf numFmtId="164" fontId="9" fillId="0" borderId="59" xfId="0" applyFont="1" applyBorder="1" applyAlignment="1">
      <alignment horizontal="center" wrapText="1"/>
    </xf>
    <xf numFmtId="164" fontId="3" fillId="0" borderId="69" xfId="0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/>
    </xf>
    <xf numFmtId="164" fontId="9" fillId="0" borderId="6" xfId="0" applyFont="1" applyBorder="1" applyAlignment="1">
      <alignment horizontal="left" wrapText="1"/>
    </xf>
    <xf numFmtId="169" fontId="8" fillId="0" borderId="5" xfId="0" applyNumberFormat="1" applyFont="1" applyBorder="1" applyAlignment="1">
      <alignment/>
    </xf>
    <xf numFmtId="169" fontId="9" fillId="0" borderId="70" xfId="0" applyNumberFormat="1" applyFont="1" applyBorder="1" applyAlignment="1">
      <alignment/>
    </xf>
    <xf numFmtId="169" fontId="9" fillId="0" borderId="6" xfId="0" applyNumberFormat="1" applyFont="1" applyBorder="1" applyAlignment="1">
      <alignment/>
    </xf>
    <xf numFmtId="169" fontId="8" fillId="0" borderId="6" xfId="0" applyNumberFormat="1" applyFont="1" applyBorder="1" applyAlignment="1">
      <alignment/>
    </xf>
    <xf numFmtId="169" fontId="9" fillId="0" borderId="69" xfId="0" applyNumberFormat="1" applyFont="1" applyBorder="1" applyAlignment="1">
      <alignment/>
    </xf>
    <xf numFmtId="165" fontId="9" fillId="0" borderId="5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/>
    </xf>
    <xf numFmtId="165" fontId="9" fillId="0" borderId="1" xfId="0" applyNumberFormat="1" applyFont="1" applyBorder="1" applyAlignment="1">
      <alignment horizontal="center"/>
    </xf>
    <xf numFmtId="164" fontId="8" fillId="0" borderId="22" xfId="0" applyFont="1" applyBorder="1" applyAlignment="1">
      <alignment horizontal="left"/>
    </xf>
    <xf numFmtId="169" fontId="8" fillId="0" borderId="6" xfId="0" applyNumberFormat="1" applyFont="1" applyBorder="1" applyAlignment="1">
      <alignment/>
    </xf>
    <xf numFmtId="164" fontId="8" fillId="0" borderId="0" xfId="0" applyFont="1" applyBorder="1" applyAlignment="1">
      <alignment horizontal="left"/>
    </xf>
    <xf numFmtId="169" fontId="9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/>
    </xf>
    <xf numFmtId="164" fontId="9" fillId="0" borderId="0" xfId="0" applyFont="1" applyBorder="1" applyAlignment="1">
      <alignment horizontal="right"/>
    </xf>
    <xf numFmtId="164" fontId="8" fillId="0" borderId="71" xfId="0" applyFont="1" applyBorder="1" applyAlignment="1">
      <alignment horizontal="center"/>
    </xf>
    <xf numFmtId="164" fontId="9" fillId="0" borderId="72" xfId="0" applyFont="1" applyBorder="1" applyAlignment="1">
      <alignment horizontal="center"/>
    </xf>
    <xf numFmtId="164" fontId="3" fillId="0" borderId="55" xfId="0" applyFont="1" applyBorder="1" applyAlignment="1">
      <alignment horizontal="center"/>
    </xf>
    <xf numFmtId="164" fontId="3" fillId="0" borderId="18" xfId="0" applyFont="1" applyBorder="1" applyAlignment="1">
      <alignment horizontal="center"/>
    </xf>
    <xf numFmtId="164" fontId="3" fillId="0" borderId="73" xfId="0" applyFont="1" applyBorder="1" applyAlignment="1">
      <alignment horizontal="center"/>
    </xf>
    <xf numFmtId="164" fontId="8" fillId="0" borderId="74" xfId="0" applyFont="1" applyBorder="1" applyAlignment="1">
      <alignment horizontal="center"/>
    </xf>
    <xf numFmtId="164" fontId="9" fillId="0" borderId="11" xfId="0" applyFont="1" applyBorder="1" applyAlignment="1">
      <alignment/>
    </xf>
    <xf numFmtId="166" fontId="8" fillId="0" borderId="57" xfId="0" applyNumberFormat="1" applyFont="1" applyBorder="1" applyAlignment="1">
      <alignment horizontal="center"/>
    </xf>
    <xf numFmtId="164" fontId="9" fillId="0" borderId="75" xfId="0" applyFont="1" applyBorder="1" applyAlignment="1">
      <alignment/>
    </xf>
    <xf numFmtId="164" fontId="9" fillId="0" borderId="2" xfId="0" applyFont="1" applyBorder="1" applyAlignment="1">
      <alignment/>
    </xf>
    <xf numFmtId="169" fontId="8" fillId="0" borderId="69" xfId="15" applyNumberFormat="1" applyFont="1" applyFill="1" applyBorder="1" applyAlignment="1" applyProtection="1">
      <alignment horizontal="center"/>
      <protection/>
    </xf>
    <xf numFmtId="164" fontId="8" fillId="0" borderId="66" xfId="0" applyFont="1" applyBorder="1" applyAlignment="1">
      <alignment horizontal="center"/>
    </xf>
    <xf numFmtId="164" fontId="9" fillId="0" borderId="19" xfId="0" applyFont="1" applyBorder="1" applyAlignment="1">
      <alignment/>
    </xf>
    <xf numFmtId="169" fontId="8" fillId="0" borderId="76" xfId="15" applyNumberFormat="1" applyFont="1" applyFill="1" applyBorder="1" applyAlignment="1" applyProtection="1">
      <alignment horizontal="center"/>
      <protection/>
    </xf>
    <xf numFmtId="164" fontId="9" fillId="0" borderId="77" xfId="0" applyFont="1" applyBorder="1" applyAlignment="1">
      <alignment horizontal="left"/>
    </xf>
    <xf numFmtId="169" fontId="9" fillId="0" borderId="70" xfId="15" applyNumberFormat="1" applyFont="1" applyFill="1" applyBorder="1" applyAlignment="1" applyProtection="1">
      <alignment horizontal="center"/>
      <protection/>
    </xf>
    <xf numFmtId="164" fontId="9" fillId="0" borderId="78" xfId="0" applyFont="1" applyBorder="1" applyAlignment="1">
      <alignment horizontal="left"/>
    </xf>
    <xf numFmtId="164" fontId="9" fillId="0" borderId="79" xfId="0" applyFont="1" applyBorder="1" applyAlignment="1">
      <alignment/>
    </xf>
    <xf numFmtId="169" fontId="9" fillId="0" borderId="76" xfId="15" applyNumberFormat="1" applyFont="1" applyFill="1" applyBorder="1" applyAlignment="1" applyProtection="1">
      <alignment horizontal="center"/>
      <protection/>
    </xf>
    <xf numFmtId="170" fontId="9" fillId="0" borderId="0" xfId="0" applyNumberFormat="1" applyFont="1" applyAlignment="1">
      <alignment/>
    </xf>
    <xf numFmtId="164" fontId="3" fillId="0" borderId="0" xfId="0" applyFont="1" applyAlignment="1">
      <alignment horizontal="right"/>
    </xf>
    <xf numFmtId="164" fontId="15" fillId="0" borderId="0" xfId="0" applyFont="1" applyBorder="1" applyAlignment="1">
      <alignment horizontal="center"/>
    </xf>
    <xf numFmtId="164" fontId="0" fillId="0" borderId="29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23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17" xfId="0" applyFont="1" applyBorder="1" applyAlignment="1">
      <alignment horizontal="center"/>
    </xf>
    <xf numFmtId="164" fontId="3" fillId="0" borderId="35" xfId="0" applyFont="1" applyBorder="1" applyAlignment="1">
      <alignment horizontal="center"/>
    </xf>
    <xf numFmtId="164" fontId="15" fillId="0" borderId="20" xfId="0" applyFont="1" applyBorder="1" applyAlignment="1">
      <alignment horizontal="center"/>
    </xf>
    <xf numFmtId="164" fontId="0" fillId="0" borderId="19" xfId="0" applyFont="1" applyBorder="1" applyAlignment="1">
      <alignment/>
    </xf>
    <xf numFmtId="164" fontId="0" fillId="0" borderId="79" xfId="0" applyFont="1" applyBorder="1" applyAlignment="1">
      <alignment/>
    </xf>
    <xf numFmtId="164" fontId="15" fillId="0" borderId="19" xfId="0" applyFont="1" applyBorder="1" applyAlignment="1">
      <alignment horizontal="center"/>
    </xf>
    <xf numFmtId="166" fontId="15" fillId="0" borderId="80" xfId="15" applyNumberFormat="1" applyFont="1" applyFill="1" applyBorder="1" applyAlignment="1" applyProtection="1">
      <alignment/>
      <protection/>
    </xf>
    <xf numFmtId="164" fontId="15" fillId="0" borderId="16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9" fillId="0" borderId="12" xfId="0" applyFont="1" applyBorder="1" applyAlignment="1">
      <alignment horizontal="center"/>
    </xf>
    <xf numFmtId="166" fontId="0" fillId="0" borderId="37" xfId="15" applyNumberFormat="1" applyFont="1" applyFill="1" applyBorder="1" applyAlignment="1" applyProtection="1">
      <alignment/>
      <protection/>
    </xf>
    <xf numFmtId="164" fontId="0" fillId="0" borderId="7" xfId="0" applyFont="1" applyBorder="1" applyAlignment="1">
      <alignment horizontal="left"/>
    </xf>
    <xf numFmtId="166" fontId="0" fillId="0" borderId="17" xfId="15" applyNumberFormat="1" applyFont="1" applyFill="1" applyBorder="1" applyAlignment="1" applyProtection="1">
      <alignment/>
      <protection/>
    </xf>
    <xf numFmtId="164" fontId="15" fillId="0" borderId="21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9" xfId="0" applyFont="1" applyBorder="1" applyAlignment="1">
      <alignment horizontal="left"/>
    </xf>
    <xf numFmtId="166" fontId="0" fillId="0" borderId="27" xfId="15" applyNumberFormat="1" applyFont="1" applyFill="1" applyBorder="1" applyAlignment="1" applyProtection="1">
      <alignment/>
      <protection/>
    </xf>
    <xf numFmtId="164" fontId="15" fillId="0" borderId="7" xfId="0" applyFont="1" applyBorder="1" applyAlignment="1">
      <alignment horizontal="center"/>
    </xf>
    <xf numFmtId="164" fontId="15" fillId="0" borderId="9" xfId="0" applyFont="1" applyBorder="1" applyAlignment="1">
      <alignment horizontal="center"/>
    </xf>
    <xf numFmtId="166" fontId="15" fillId="0" borderId="27" xfId="15" applyNumberFormat="1" applyFont="1" applyFill="1" applyBorder="1" applyAlignment="1" applyProtection="1">
      <alignment/>
      <protection/>
    </xf>
    <xf numFmtId="164" fontId="0" fillId="0" borderId="5" xfId="0" applyFont="1" applyBorder="1" applyAlignment="1">
      <alignment horizontal="center"/>
    </xf>
    <xf numFmtId="166" fontId="0" fillId="0" borderId="24" xfId="15" applyNumberFormat="1" applyFont="1" applyFill="1" applyBorder="1" applyAlignment="1" applyProtection="1">
      <alignment/>
      <protection/>
    </xf>
    <xf numFmtId="164" fontId="15" fillId="0" borderId="28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15" fillId="0" borderId="14" xfId="0" applyFont="1" applyBorder="1" applyAlignment="1">
      <alignment horizontal="center"/>
    </xf>
    <xf numFmtId="166" fontId="15" fillId="0" borderId="40" xfId="15" applyNumberFormat="1" applyFont="1" applyFill="1" applyBorder="1" applyAlignment="1" applyProtection="1">
      <alignment/>
      <protection/>
    </xf>
    <xf numFmtId="164" fontId="0" fillId="0" borderId="5" xfId="0" applyFont="1" applyBorder="1" applyAlignment="1">
      <alignment horizontal="left"/>
    </xf>
    <xf numFmtId="164" fontId="0" fillId="0" borderId="6" xfId="0" applyFont="1" applyBorder="1" applyAlignment="1">
      <alignment horizontal="center"/>
    </xf>
    <xf numFmtId="166" fontId="0" fillId="0" borderId="35" xfId="15" applyNumberFormat="1" applyFont="1" applyFill="1" applyBorder="1" applyAlignment="1" applyProtection="1">
      <alignment/>
      <protection/>
    </xf>
    <xf numFmtId="164" fontId="0" fillId="0" borderId="21" xfId="0" applyFont="1" applyBorder="1" applyAlignment="1">
      <alignment/>
    </xf>
    <xf numFmtId="164" fontId="0" fillId="0" borderId="10" xfId="0" applyFont="1" applyBorder="1" applyAlignment="1">
      <alignment/>
    </xf>
    <xf numFmtId="166" fontId="15" fillId="0" borderId="14" xfId="15" applyNumberFormat="1" applyFont="1" applyFill="1" applyBorder="1" applyAlignment="1" applyProtection="1">
      <alignment/>
      <protection/>
    </xf>
    <xf numFmtId="164" fontId="0" fillId="0" borderId="0" xfId="0" applyBorder="1" applyAlignment="1">
      <alignment horizontal="center"/>
    </xf>
    <xf numFmtId="166" fontId="15" fillId="0" borderId="0" xfId="15" applyNumberFormat="1" applyFont="1" applyFill="1" applyBorder="1" applyAlignment="1" applyProtection="1">
      <alignment/>
      <protection/>
    </xf>
    <xf numFmtId="164" fontId="5" fillId="0" borderId="3" xfId="0" applyFont="1" applyBorder="1" applyAlignment="1">
      <alignment horizontal="left"/>
    </xf>
    <xf numFmtId="164" fontId="5" fillId="0" borderId="81" xfId="0" applyFont="1" applyBorder="1" applyAlignment="1">
      <alignment horizontal="left"/>
    </xf>
    <xf numFmtId="164" fontId="1" fillId="0" borderId="82" xfId="0" applyFont="1" applyBorder="1" applyAlignment="1">
      <alignment horizontal="left"/>
    </xf>
    <xf numFmtId="164" fontId="1" fillId="0" borderId="83" xfId="0" applyFont="1" applyBorder="1" applyAlignment="1">
      <alignment horizontal="left"/>
    </xf>
    <xf numFmtId="164" fontId="1" fillId="0" borderId="84" xfId="0" applyFont="1" applyBorder="1" applyAlignment="1">
      <alignment horizontal="left"/>
    </xf>
    <xf numFmtId="164" fontId="1" fillId="0" borderId="85" xfId="0" applyFont="1" applyBorder="1" applyAlignment="1">
      <alignment/>
    </xf>
    <xf numFmtId="164" fontId="1" fillId="0" borderId="83" xfId="0" applyFont="1" applyBorder="1" applyAlignment="1">
      <alignment/>
    </xf>
    <xf numFmtId="164" fontId="1" fillId="0" borderId="4" xfId="0" applyFont="1" applyBorder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 horizontal="left"/>
    </xf>
    <xf numFmtId="170" fontId="0" fillId="0" borderId="0" xfId="0" applyNumberFormat="1" applyFont="1" applyAlignment="1">
      <alignment/>
    </xf>
    <xf numFmtId="164" fontId="0" fillId="0" borderId="0" xfId="0" applyFont="1" applyAlignment="1">
      <alignment horizontal="left"/>
    </xf>
    <xf numFmtId="164" fontId="15" fillId="0" borderId="1" xfId="0" applyFont="1" applyBorder="1" applyAlignment="1">
      <alignment horizontal="center"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 horizontal="center"/>
    </xf>
    <xf numFmtId="164" fontId="0" fillId="0" borderId="38" xfId="0" applyFont="1" applyBorder="1" applyAlignment="1">
      <alignment horizontal="center"/>
    </xf>
    <xf numFmtId="164" fontId="0" fillId="0" borderId="22" xfId="0" applyFont="1" applyBorder="1" applyAlignment="1">
      <alignment horizontal="center"/>
    </xf>
    <xf numFmtId="164" fontId="0" fillId="0" borderId="35" xfId="0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4" fontId="0" fillId="0" borderId="79" xfId="0" applyFont="1" applyBorder="1" applyAlignment="1">
      <alignment horizontal="center"/>
    </xf>
    <xf numFmtId="166" fontId="15" fillId="0" borderId="80" xfId="0" applyNumberFormat="1" applyFont="1" applyBorder="1" applyAlignment="1">
      <alignment/>
    </xf>
    <xf numFmtId="164" fontId="0" fillId="0" borderId="12" xfId="0" applyFont="1" applyBorder="1" applyAlignment="1">
      <alignment horizontal="center"/>
    </xf>
    <xf numFmtId="166" fontId="0" fillId="0" borderId="37" xfId="0" applyNumberFormat="1" applyFont="1" applyBorder="1" applyAlignment="1">
      <alignment/>
    </xf>
    <xf numFmtId="164" fontId="0" fillId="0" borderId="35" xfId="0" applyFont="1" applyBorder="1" applyAlignment="1">
      <alignment/>
    </xf>
    <xf numFmtId="166" fontId="0" fillId="0" borderId="35" xfId="0" applyNumberFormat="1" applyFont="1" applyBorder="1" applyAlignment="1">
      <alignment/>
    </xf>
    <xf numFmtId="164" fontId="0" fillId="0" borderId="22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24" xfId="0" applyFont="1" applyBorder="1" applyAlignment="1">
      <alignment/>
    </xf>
    <xf numFmtId="166" fontId="0" fillId="0" borderId="24" xfId="0" applyNumberFormat="1" applyFont="1" applyBorder="1" applyAlignment="1">
      <alignment/>
    </xf>
    <xf numFmtId="164" fontId="0" fillId="0" borderId="10" xfId="0" applyFont="1" applyBorder="1" applyAlignment="1">
      <alignment horizontal="center"/>
    </xf>
    <xf numFmtId="164" fontId="0" fillId="0" borderId="27" xfId="0" applyFont="1" applyBorder="1" applyAlignment="1">
      <alignment/>
    </xf>
    <xf numFmtId="166" fontId="0" fillId="0" borderId="27" xfId="0" applyNumberFormat="1" applyFont="1" applyBorder="1" applyAlignment="1">
      <alignment/>
    </xf>
    <xf numFmtId="164" fontId="0" fillId="0" borderId="0" xfId="0" applyFont="1" applyBorder="1" applyAlignment="1">
      <alignment horizontal="center"/>
    </xf>
    <xf numFmtId="166" fontId="0" fillId="0" borderId="17" xfId="0" applyNumberFormat="1" applyFont="1" applyBorder="1" applyAlignment="1">
      <alignment/>
    </xf>
    <xf numFmtId="166" fontId="15" fillId="0" borderId="27" xfId="0" applyNumberFormat="1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80" xfId="0" applyFont="1" applyBorder="1" applyAlignment="1">
      <alignment/>
    </xf>
    <xf numFmtId="166" fontId="0" fillId="0" borderId="80" xfId="0" applyNumberFormat="1" applyFont="1" applyBorder="1" applyAlignment="1">
      <alignment/>
    </xf>
    <xf numFmtId="166" fontId="0" fillId="0" borderId="38" xfId="0" applyNumberFormat="1" applyFont="1" applyBorder="1" applyAlignment="1">
      <alignment/>
    </xf>
    <xf numFmtId="164" fontId="0" fillId="0" borderId="29" xfId="0" applyFont="1" applyBorder="1" applyAlignment="1">
      <alignment/>
    </xf>
    <xf numFmtId="164" fontId="0" fillId="0" borderId="23" xfId="0" applyFont="1" applyBorder="1" applyAlignment="1">
      <alignment/>
    </xf>
    <xf numFmtId="164" fontId="0" fillId="0" borderId="38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left"/>
    </xf>
    <xf numFmtId="164" fontId="0" fillId="0" borderId="22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6" xfId="0" applyFont="1" applyBorder="1" applyAlignment="1">
      <alignment horizontal="center"/>
    </xf>
    <xf numFmtId="164" fontId="0" fillId="0" borderId="15" xfId="0" applyFont="1" applyBorder="1" applyAlignment="1">
      <alignment/>
    </xf>
    <xf numFmtId="164" fontId="0" fillId="0" borderId="40" xfId="0" applyFont="1" applyBorder="1" applyAlignment="1">
      <alignment/>
    </xf>
    <xf numFmtId="166" fontId="15" fillId="0" borderId="40" xfId="0" applyNumberFormat="1" applyFont="1" applyBorder="1" applyAlignment="1">
      <alignment/>
    </xf>
    <xf numFmtId="164" fontId="15" fillId="0" borderId="0" xfId="0" applyFont="1" applyAlignment="1">
      <alignment/>
    </xf>
    <xf numFmtId="164" fontId="15" fillId="0" borderId="0" xfId="0" applyFont="1" applyBorder="1" applyAlignment="1">
      <alignment horizontal="left"/>
    </xf>
    <xf numFmtId="164" fontId="15" fillId="0" borderId="86" xfId="0" applyFont="1" applyBorder="1" applyAlignment="1">
      <alignment/>
    </xf>
    <xf numFmtId="164" fontId="15" fillId="0" borderId="15" xfId="0" applyFont="1" applyBorder="1" applyAlignment="1">
      <alignment/>
    </xf>
    <xf numFmtId="164" fontId="15" fillId="0" borderId="15" xfId="0" applyFont="1" applyBorder="1" applyAlignment="1">
      <alignment horizontal="center"/>
    </xf>
    <xf numFmtId="164" fontId="15" fillId="0" borderId="17" xfId="0" applyFont="1" applyBorder="1" applyAlignment="1">
      <alignment/>
    </xf>
    <xf numFmtId="164" fontId="0" fillId="0" borderId="54" xfId="0" applyFont="1" applyBorder="1" applyAlignment="1">
      <alignment/>
    </xf>
    <xf numFmtId="164" fontId="0" fillId="0" borderId="74" xfId="0" applyFont="1" applyBorder="1" applyAlignment="1">
      <alignment horizontal="left"/>
    </xf>
    <xf numFmtId="164" fontId="0" fillId="0" borderId="12" xfId="0" applyFont="1" applyBorder="1" applyAlignment="1">
      <alignment horizontal="left"/>
    </xf>
    <xf numFmtId="164" fontId="0" fillId="0" borderId="12" xfId="0" applyFont="1" applyBorder="1" applyAlignment="1">
      <alignment/>
    </xf>
    <xf numFmtId="164" fontId="0" fillId="0" borderId="29" xfId="0" applyFont="1" applyBorder="1" applyAlignment="1">
      <alignment horizontal="right"/>
    </xf>
    <xf numFmtId="164" fontId="0" fillId="0" borderId="23" xfId="0" applyFont="1" applyBorder="1" applyAlignment="1">
      <alignment horizontal="right"/>
    </xf>
    <xf numFmtId="166" fontId="0" fillId="0" borderId="59" xfId="0" applyNumberFormat="1" applyFont="1" applyBorder="1" applyAlignment="1">
      <alignment/>
    </xf>
    <xf numFmtId="166" fontId="0" fillId="0" borderId="60" xfId="0" applyNumberFormat="1" applyFont="1" applyBorder="1" applyAlignment="1">
      <alignment/>
    </xf>
    <xf numFmtId="166" fontId="0" fillId="0" borderId="54" xfId="0" applyNumberFormat="1" applyFont="1" applyBorder="1" applyAlignment="1">
      <alignment/>
    </xf>
    <xf numFmtId="164" fontId="0" fillId="0" borderId="87" xfId="0" applyFont="1" applyBorder="1" applyAlignment="1">
      <alignment horizontal="right"/>
    </xf>
    <xf numFmtId="164" fontId="0" fillId="0" borderId="88" xfId="0" applyFont="1" applyBorder="1" applyAlignment="1">
      <alignment horizontal="left"/>
    </xf>
    <xf numFmtId="164" fontId="0" fillId="0" borderId="10" xfId="0" applyFont="1" applyBorder="1" applyAlignment="1">
      <alignment horizontal="left"/>
    </xf>
    <xf numFmtId="164" fontId="0" fillId="0" borderId="17" xfId="0" applyFont="1" applyBorder="1" applyAlignment="1">
      <alignment horizontal="left"/>
    </xf>
    <xf numFmtId="166" fontId="0" fillId="0" borderId="89" xfId="0" applyNumberFormat="1" applyFont="1" applyBorder="1" applyAlignment="1">
      <alignment/>
    </xf>
    <xf numFmtId="170" fontId="0" fillId="0" borderId="0" xfId="15" applyNumberFormat="1" applyFont="1" applyFill="1" applyBorder="1" applyAlignment="1" applyProtection="1">
      <alignment/>
      <protection/>
    </xf>
    <xf numFmtId="164" fontId="8" fillId="0" borderId="67" xfId="0" applyFont="1" applyBorder="1" applyAlignment="1">
      <alignment horizontal="center"/>
    </xf>
    <xf numFmtId="164" fontId="9" fillId="0" borderId="0" xfId="0" applyFont="1" applyAlignment="1">
      <alignment horizontal="left"/>
    </xf>
    <xf numFmtId="164" fontId="8" fillId="0" borderId="3" xfId="0" applyFont="1" applyBorder="1" applyAlignment="1">
      <alignment horizontal="center"/>
    </xf>
    <xf numFmtId="164" fontId="15" fillId="0" borderId="83" xfId="0" applyFont="1" applyBorder="1" applyAlignment="1">
      <alignment horizontal="center"/>
    </xf>
    <xf numFmtId="164" fontId="15" fillId="0" borderId="4" xfId="0" applyFont="1" applyBorder="1" applyAlignment="1">
      <alignment horizontal="center"/>
    </xf>
    <xf numFmtId="165" fontId="9" fillId="0" borderId="16" xfId="0" applyNumberFormat="1" applyFont="1" applyBorder="1" applyAlignment="1">
      <alignment/>
    </xf>
    <xf numFmtId="165" fontId="9" fillId="0" borderId="7" xfId="0" applyNumberFormat="1" applyFont="1" applyBorder="1" applyAlignment="1">
      <alignment/>
    </xf>
    <xf numFmtId="166" fontId="9" fillId="0" borderId="0" xfId="0" applyNumberFormat="1" applyFont="1" applyAlignment="1">
      <alignment horizontal="center"/>
    </xf>
    <xf numFmtId="166" fontId="9" fillId="0" borderId="16" xfId="0" applyNumberFormat="1" applyFont="1" applyBorder="1" applyAlignment="1">
      <alignment/>
    </xf>
    <xf numFmtId="166" fontId="9" fillId="0" borderId="7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7" xfId="0" applyNumberFormat="1" applyFont="1" applyBorder="1" applyAlignment="1">
      <alignment horizontal="center"/>
    </xf>
    <xf numFmtId="166" fontId="9" fillId="0" borderId="17" xfId="0" applyNumberFormat="1" applyFont="1" applyBorder="1" applyAlignment="1">
      <alignment horizontal="center"/>
    </xf>
    <xf numFmtId="166" fontId="9" fillId="0" borderId="6" xfId="0" applyNumberFormat="1" applyFont="1" applyBorder="1" applyAlignment="1">
      <alignment horizontal="center"/>
    </xf>
    <xf numFmtId="166" fontId="9" fillId="0" borderId="6" xfId="0" applyNumberFormat="1" applyFont="1" applyBorder="1" applyAlignment="1">
      <alignment/>
    </xf>
    <xf numFmtId="166" fontId="9" fillId="0" borderId="35" xfId="0" applyNumberFormat="1" applyFont="1" applyBorder="1" applyAlignment="1">
      <alignment horizontal="center"/>
    </xf>
    <xf numFmtId="166" fontId="8" fillId="0" borderId="86" xfId="0" applyNumberFormat="1" applyFont="1" applyBorder="1" applyAlignment="1">
      <alignment horizontal="left"/>
    </xf>
    <xf numFmtId="166" fontId="8" fillId="0" borderId="28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166" fontId="8" fillId="0" borderId="14" xfId="0" applyNumberFormat="1" applyFont="1" applyBorder="1" applyAlignment="1">
      <alignment horizontal="center"/>
    </xf>
    <xf numFmtId="166" fontId="8" fillId="0" borderId="4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/>
    </xf>
    <xf numFmtId="164" fontId="15" fillId="0" borderId="3" xfId="0" applyFont="1" applyBorder="1" applyAlignment="1">
      <alignment horizontal="center"/>
    </xf>
    <xf numFmtId="164" fontId="9" fillId="0" borderId="72" xfId="0" applyFont="1" applyBorder="1" applyAlignment="1">
      <alignment/>
    </xf>
    <xf numFmtId="164" fontId="9" fillId="0" borderId="18" xfId="0" applyFont="1" applyBorder="1" applyAlignment="1">
      <alignment/>
    </xf>
    <xf numFmtId="164" fontId="9" fillId="0" borderId="37" xfId="0" applyFont="1" applyBorder="1" applyAlignment="1">
      <alignment horizontal="center"/>
    </xf>
    <xf numFmtId="164" fontId="9" fillId="0" borderId="73" xfId="0" applyFont="1" applyBorder="1" applyAlignment="1">
      <alignment/>
    </xf>
    <xf numFmtId="164" fontId="9" fillId="0" borderId="84" xfId="0" applyFont="1" applyBorder="1" applyAlignment="1">
      <alignment/>
    </xf>
    <xf numFmtId="164" fontId="9" fillId="0" borderId="85" xfId="0" applyFont="1" applyBorder="1" applyAlignment="1">
      <alignment/>
    </xf>
    <xf numFmtId="164" fontId="9" fillId="0" borderId="77" xfId="0" applyFont="1" applyBorder="1" applyAlignment="1">
      <alignment horizontal="center"/>
    </xf>
    <xf numFmtId="164" fontId="9" fillId="0" borderId="70" xfId="0" applyFont="1" applyBorder="1" applyAlignment="1">
      <alignment/>
    </xf>
    <xf numFmtId="164" fontId="3" fillId="0" borderId="75" xfId="0" applyFont="1" applyBorder="1" applyAlignment="1">
      <alignment horizontal="center"/>
    </xf>
    <xf numFmtId="164" fontId="9" fillId="0" borderId="63" xfId="0" applyFont="1" applyBorder="1" applyAlignment="1">
      <alignment/>
    </xf>
    <xf numFmtId="166" fontId="9" fillId="0" borderId="6" xfId="0" applyNumberFormat="1" applyFont="1" applyBorder="1" applyAlignment="1">
      <alignment horizontal="right"/>
    </xf>
    <xf numFmtId="166" fontId="9" fillId="0" borderId="64" xfId="0" applyNumberFormat="1" applyFont="1" applyBorder="1" applyAlignment="1">
      <alignment horizontal="center"/>
    </xf>
    <xf numFmtId="164" fontId="9" fillId="0" borderId="65" xfId="0" applyFont="1" applyBorder="1" applyAlignment="1">
      <alignment/>
    </xf>
    <xf numFmtId="166" fontId="9" fillId="0" borderId="8" xfId="0" applyNumberFormat="1" applyFont="1" applyBorder="1" applyAlignment="1">
      <alignment horizontal="center"/>
    </xf>
    <xf numFmtId="166" fontId="9" fillId="0" borderId="8" xfId="0" applyNumberFormat="1" applyFont="1" applyBorder="1" applyAlignment="1">
      <alignment horizontal="right"/>
    </xf>
    <xf numFmtId="166" fontId="9" fillId="0" borderId="8" xfId="0" applyNumberFormat="1" applyFont="1" applyBorder="1" applyAlignment="1">
      <alignment/>
    </xf>
    <xf numFmtId="166" fontId="9" fillId="0" borderId="59" xfId="0" applyNumberFormat="1" applyFont="1" applyBorder="1" applyAlignment="1">
      <alignment horizontal="center"/>
    </xf>
    <xf numFmtId="164" fontId="9" fillId="0" borderId="66" xfId="0" applyFont="1" applyBorder="1" applyAlignment="1">
      <alignment/>
    </xf>
    <xf numFmtId="166" fontId="9" fillId="0" borderId="19" xfId="0" applyNumberFormat="1" applyFont="1" applyBorder="1" applyAlignment="1">
      <alignment horizontal="center"/>
    </xf>
    <xf numFmtId="166" fontId="9" fillId="0" borderId="19" xfId="0" applyNumberFormat="1" applyFont="1" applyBorder="1" applyAlignment="1">
      <alignment horizontal="right"/>
    </xf>
    <xf numFmtId="166" fontId="9" fillId="0" borderId="19" xfId="0" applyNumberFormat="1" applyFont="1" applyBorder="1" applyAlignment="1">
      <alignment/>
    </xf>
    <xf numFmtId="166" fontId="9" fillId="0" borderId="90" xfId="0" applyNumberFormat="1" applyFont="1" applyBorder="1" applyAlignment="1">
      <alignment horizontal="center"/>
    </xf>
    <xf numFmtId="164" fontId="8" fillId="0" borderId="86" xfId="0" applyFont="1" applyBorder="1" applyAlignment="1">
      <alignment horizontal="left"/>
    </xf>
    <xf numFmtId="164" fontId="9" fillId="0" borderId="15" xfId="0" applyFont="1" applyBorder="1" applyAlignment="1">
      <alignment/>
    </xf>
    <xf numFmtId="166" fontId="8" fillId="0" borderId="9" xfId="0" applyNumberFormat="1" applyFont="1" applyBorder="1" applyAlignment="1">
      <alignment horizontal="center"/>
    </xf>
    <xf numFmtId="166" fontId="8" fillId="0" borderId="9" xfId="0" applyNumberFormat="1" applyFont="1" applyBorder="1" applyAlignment="1">
      <alignment horizontal="right"/>
    </xf>
    <xf numFmtId="166" fontId="8" fillId="0" borderId="9" xfId="0" applyNumberFormat="1" applyFont="1" applyBorder="1" applyAlignment="1">
      <alignment/>
    </xf>
    <xf numFmtId="166" fontId="8" fillId="0" borderId="16" xfId="0" applyNumberFormat="1" applyFont="1" applyBorder="1" applyAlignment="1">
      <alignment/>
    </xf>
    <xf numFmtId="164" fontId="9" fillId="0" borderId="91" xfId="0" applyFont="1" applyBorder="1" applyAlignment="1">
      <alignment/>
    </xf>
    <xf numFmtId="166" fontId="9" fillId="0" borderId="68" xfId="15" applyNumberFormat="1" applyFont="1" applyFill="1" applyBorder="1" applyAlignment="1" applyProtection="1">
      <alignment horizontal="center"/>
      <protection/>
    </xf>
    <xf numFmtId="164" fontId="9" fillId="0" borderId="63" xfId="0" applyFont="1" applyBorder="1" applyAlignment="1">
      <alignment/>
    </xf>
    <xf numFmtId="166" fontId="9" fillId="0" borderId="64" xfId="15" applyNumberFormat="1" applyFont="1" applyFill="1" applyBorder="1" applyAlignment="1" applyProtection="1">
      <alignment horizontal="center"/>
      <protection/>
    </xf>
    <xf numFmtId="164" fontId="9" fillId="0" borderId="84" xfId="0" applyFont="1" applyBorder="1" applyAlignment="1">
      <alignment/>
    </xf>
    <xf numFmtId="166" fontId="9" fillId="0" borderId="85" xfId="15" applyNumberFormat="1" applyFont="1" applyFill="1" applyBorder="1" applyAlignment="1" applyProtection="1">
      <alignment horizontal="center"/>
      <protection/>
    </xf>
    <xf numFmtId="164" fontId="9" fillId="0" borderId="63" xfId="0" applyFont="1" applyBorder="1" applyAlignment="1">
      <alignment wrapText="1"/>
    </xf>
    <xf numFmtId="164" fontId="9" fillId="0" borderId="66" xfId="0" applyFont="1" applyBorder="1" applyAlignment="1">
      <alignment horizontal="left"/>
    </xf>
    <xf numFmtId="166" fontId="9" fillId="0" borderId="90" xfId="15" applyNumberFormat="1" applyFont="1" applyFill="1" applyBorder="1" applyAlignment="1" applyProtection="1">
      <alignment horizontal="center"/>
      <protection/>
    </xf>
    <xf numFmtId="164" fontId="8" fillId="0" borderId="4" xfId="0" applyFont="1" applyBorder="1" applyAlignment="1">
      <alignment horizontal="center"/>
    </xf>
    <xf numFmtId="164" fontId="9" fillId="0" borderId="74" xfId="0" applyFont="1" applyBorder="1" applyAlignment="1">
      <alignment horizontal="center"/>
    </xf>
    <xf numFmtId="164" fontId="9" fillId="0" borderId="11" xfId="0" applyFont="1" applyBorder="1" applyAlignment="1">
      <alignment horizontal="center"/>
    </xf>
    <xf numFmtId="164" fontId="9" fillId="0" borderId="84" xfId="0" applyFont="1" applyBorder="1" applyAlignment="1">
      <alignment horizontal="center"/>
    </xf>
    <xf numFmtId="164" fontId="9" fillId="0" borderId="75" xfId="0" applyFont="1" applyBorder="1" applyAlignment="1">
      <alignment horizontal="center"/>
    </xf>
    <xf numFmtId="164" fontId="9" fillId="0" borderId="2" xfId="0" applyFont="1" applyBorder="1" applyAlignment="1">
      <alignment horizontal="left"/>
    </xf>
    <xf numFmtId="170" fontId="9" fillId="0" borderId="84" xfId="15" applyNumberFormat="1" applyFont="1" applyFill="1" applyBorder="1" applyAlignment="1" applyProtection="1">
      <alignment/>
      <protection/>
    </xf>
    <xf numFmtId="166" fontId="9" fillId="0" borderId="64" xfId="15" applyNumberFormat="1" applyFont="1" applyFill="1" applyBorder="1" applyAlignment="1" applyProtection="1">
      <alignment horizontal="center" vertical="center"/>
      <protection/>
    </xf>
    <xf numFmtId="164" fontId="9" fillId="0" borderId="77" xfId="0" applyFont="1" applyBorder="1" applyAlignment="1">
      <alignment/>
    </xf>
    <xf numFmtId="164" fontId="9" fillId="0" borderId="1" xfId="0" applyFont="1" applyBorder="1" applyAlignment="1">
      <alignment horizontal="left"/>
    </xf>
    <xf numFmtId="164" fontId="9" fillId="0" borderId="78" xfId="0" applyFont="1" applyBorder="1" applyAlignment="1">
      <alignment horizontal="center"/>
    </xf>
    <xf numFmtId="164" fontId="9" fillId="0" borderId="79" xfId="0" applyFont="1" applyBorder="1" applyAlignment="1">
      <alignment horizontal="center"/>
    </xf>
    <xf numFmtId="164" fontId="9" fillId="0" borderId="79" xfId="0" applyFont="1" applyBorder="1" applyAlignment="1">
      <alignment horizontal="left"/>
    </xf>
    <xf numFmtId="164" fontId="8" fillId="0" borderId="88" xfId="0" applyFont="1" applyBorder="1" applyAlignment="1">
      <alignment horizontal="left"/>
    </xf>
    <xf numFmtId="164" fontId="9" fillId="0" borderId="10" xfId="0" applyFont="1" applyBorder="1" applyAlignment="1">
      <alignment horizontal="left"/>
    </xf>
    <xf numFmtId="166" fontId="8" fillId="0" borderId="54" xfId="15" applyNumberFormat="1" applyFont="1" applyFill="1" applyBorder="1" applyAlignment="1" applyProtection="1">
      <alignment horizontal="center"/>
      <protection/>
    </xf>
    <xf numFmtId="170" fontId="8" fillId="0" borderId="84" xfId="15" applyNumberFormat="1" applyFont="1" applyFill="1" applyBorder="1" applyAlignment="1" applyProtection="1">
      <alignment/>
      <protection/>
    </xf>
    <xf numFmtId="164" fontId="9" fillId="0" borderId="92" xfId="0" applyFont="1" applyBorder="1" applyAlignment="1">
      <alignment horizontal="center"/>
    </xf>
    <xf numFmtId="164" fontId="9" fillId="0" borderId="88" xfId="0" applyFont="1" applyBorder="1" applyAlignment="1">
      <alignment horizontal="center"/>
    </xf>
    <xf numFmtId="164" fontId="9" fillId="0" borderId="9" xfId="0" applyFont="1" applyBorder="1" applyAlignment="1">
      <alignment horizontal="center"/>
    </xf>
    <xf numFmtId="164" fontId="9" fillId="0" borderId="21" xfId="0" applyFont="1" applyBorder="1" applyAlignment="1">
      <alignment horizontal="left"/>
    </xf>
    <xf numFmtId="166" fontId="8" fillId="0" borderId="93" xfId="15" applyNumberFormat="1" applyFont="1" applyFill="1" applyBorder="1" applyAlignment="1" applyProtection="1">
      <alignment horizontal="center"/>
      <protection/>
    </xf>
    <xf numFmtId="164" fontId="5" fillId="0" borderId="3" xfId="0" applyFont="1" applyBorder="1" applyAlignment="1">
      <alignment horizontal="center" wrapText="1"/>
    </xf>
    <xf numFmtId="164" fontId="9" fillId="0" borderId="18" xfId="0" applyFont="1" applyBorder="1" applyAlignment="1">
      <alignment horizontal="center"/>
    </xf>
    <xf numFmtId="164" fontId="9" fillId="0" borderId="63" xfId="0" applyFont="1" applyBorder="1" applyAlignment="1">
      <alignment horizontal="center"/>
    </xf>
    <xf numFmtId="164" fontId="9" fillId="0" borderId="22" xfId="0" applyFont="1" applyBorder="1" applyAlignment="1">
      <alignment horizontal="left"/>
    </xf>
    <xf numFmtId="166" fontId="9" fillId="0" borderId="94" xfId="0" applyNumberFormat="1" applyFont="1" applyBorder="1" applyAlignment="1">
      <alignment horizontal="center"/>
    </xf>
    <xf numFmtId="164" fontId="9" fillId="0" borderId="64" xfId="0" applyFont="1" applyBorder="1" applyAlignment="1">
      <alignment horizontal="left"/>
    </xf>
    <xf numFmtId="164" fontId="9" fillId="0" borderId="65" xfId="0" applyFont="1" applyBorder="1" applyAlignment="1">
      <alignment horizontal="center"/>
    </xf>
    <xf numFmtId="164" fontId="9" fillId="0" borderId="29" xfId="0" applyFont="1" applyBorder="1" applyAlignment="1">
      <alignment horizontal="left"/>
    </xf>
    <xf numFmtId="164" fontId="8" fillId="0" borderId="93" xfId="0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165" fontId="9" fillId="0" borderId="84" xfId="0" applyNumberFormat="1" applyFont="1" applyBorder="1" applyAlignment="1">
      <alignment horizontal="center"/>
    </xf>
    <xf numFmtId="165" fontId="9" fillId="0" borderId="16" xfId="0" applyNumberFormat="1" applyFont="1" applyBorder="1" applyAlignment="1">
      <alignment horizontal="center"/>
    </xf>
    <xf numFmtId="164" fontId="9" fillId="0" borderId="59" xfId="0" applyFont="1" applyBorder="1" applyAlignment="1">
      <alignment horizontal="left"/>
    </xf>
    <xf numFmtId="166" fontId="8" fillId="0" borderId="94" xfId="0" applyNumberFormat="1" applyFont="1" applyBorder="1" applyAlignment="1">
      <alignment horizontal="center" vertical="center"/>
    </xf>
    <xf numFmtId="164" fontId="9" fillId="0" borderId="62" xfId="0" applyFont="1" applyBorder="1" applyAlignment="1">
      <alignment horizontal="left"/>
    </xf>
    <xf numFmtId="166" fontId="8" fillId="0" borderId="94" xfId="0" applyNumberFormat="1" applyFont="1" applyBorder="1" applyAlignment="1">
      <alignment horizontal="center" vertical="center"/>
    </xf>
    <xf numFmtId="166" fontId="8" fillId="0" borderId="93" xfId="0" applyNumberFormat="1" applyFont="1" applyBorder="1" applyAlignment="1">
      <alignment horizontal="center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8" xfId="0" applyFont="1" applyBorder="1" applyAlignment="1">
      <alignment/>
    </xf>
    <xf numFmtId="164" fontId="20" fillId="0" borderId="8" xfId="0" applyFont="1" applyBorder="1" applyAlignment="1">
      <alignment horizontal="center"/>
    </xf>
    <xf numFmtId="164" fontId="11" fillId="0" borderId="8" xfId="0" applyFont="1" applyBorder="1" applyAlignment="1">
      <alignment/>
    </xf>
    <xf numFmtId="164" fontId="11" fillId="0" borderId="22" xfId="0" applyFont="1" applyBorder="1" applyAlignment="1">
      <alignment/>
    </xf>
    <xf numFmtId="164" fontId="11" fillId="0" borderId="2" xfId="0" applyFont="1" applyBorder="1" applyAlignment="1">
      <alignment horizontal="center"/>
    </xf>
    <xf numFmtId="164" fontId="11" fillId="0" borderId="2" xfId="0" applyFont="1" applyBorder="1" applyAlignment="1">
      <alignment/>
    </xf>
    <xf numFmtId="164" fontId="11" fillId="0" borderId="23" xfId="0" applyFont="1" applyBorder="1" applyAlignment="1">
      <alignment/>
    </xf>
    <xf numFmtId="164" fontId="11" fillId="0" borderId="6" xfId="0" applyFont="1" applyBorder="1" applyAlignment="1">
      <alignment/>
    </xf>
    <xf numFmtId="164" fontId="11" fillId="0" borderId="35" xfId="0" applyFont="1" applyBorder="1" applyAlignment="1">
      <alignment/>
    </xf>
    <xf numFmtId="164" fontId="11" fillId="0" borderId="22" xfId="0" applyFont="1" applyBorder="1" applyAlignment="1">
      <alignment/>
    </xf>
    <xf numFmtId="164" fontId="11" fillId="0" borderId="7" xfId="0" applyFont="1" applyBorder="1" applyAlignment="1">
      <alignment/>
    </xf>
    <xf numFmtId="164" fontId="11" fillId="0" borderId="6" xfId="0" applyFont="1" applyBorder="1" applyAlignment="1">
      <alignment horizontal="center" wrapText="1"/>
    </xf>
    <xf numFmtId="164" fontId="23" fillId="0" borderId="5" xfId="0" applyFont="1" applyBorder="1" applyAlignment="1">
      <alignment/>
    </xf>
    <xf numFmtId="164" fontId="11" fillId="0" borderId="8" xfId="0" applyFont="1" applyBorder="1" applyAlignment="1">
      <alignment horizontal="center"/>
    </xf>
    <xf numFmtId="164" fontId="24" fillId="0" borderId="29" xfId="0" applyFont="1" applyBorder="1" applyAlignment="1">
      <alignment horizontal="center" wrapText="1"/>
    </xf>
    <xf numFmtId="164" fontId="11" fillId="0" borderId="5" xfId="0" applyFont="1" applyBorder="1" applyAlignment="1">
      <alignment horizontal="center"/>
    </xf>
    <xf numFmtId="164" fontId="23" fillId="0" borderId="7" xfId="0" applyFont="1" applyBorder="1" applyAlignment="1">
      <alignment/>
    </xf>
    <xf numFmtId="164" fontId="24" fillId="0" borderId="6" xfId="0" applyFont="1" applyBorder="1" applyAlignment="1">
      <alignment horizontal="center" wrapText="1"/>
    </xf>
    <xf numFmtId="164" fontId="11" fillId="0" borderId="6" xfId="0" applyFont="1" applyBorder="1" applyAlignment="1">
      <alignment horizontal="center"/>
    </xf>
    <xf numFmtId="164" fontId="17" fillId="0" borderId="6" xfId="0" applyFont="1" applyBorder="1" applyAlignment="1">
      <alignment horizontal="center" wrapText="1"/>
    </xf>
    <xf numFmtId="164" fontId="11" fillId="0" borderId="7" xfId="0" applyFont="1" applyBorder="1" applyAlignment="1">
      <alignment horizontal="center"/>
    </xf>
    <xf numFmtId="164" fontId="11" fillId="0" borderId="5" xfId="0" applyFont="1" applyBorder="1" applyAlignment="1">
      <alignment/>
    </xf>
    <xf numFmtId="169" fontId="11" fillId="0" borderId="6" xfId="0" applyNumberFormat="1" applyFont="1" applyBorder="1" applyAlignment="1">
      <alignment horizontal="right"/>
    </xf>
    <xf numFmtId="164" fontId="25" fillId="0" borderId="6" xfId="0" applyFont="1" applyBorder="1" applyAlignment="1">
      <alignment horizontal="center"/>
    </xf>
    <xf numFmtId="169" fontId="12" fillId="0" borderId="6" xfId="0" applyNumberFormat="1" applyFont="1" applyBorder="1" applyAlignment="1">
      <alignment horizontal="right"/>
    </xf>
    <xf numFmtId="164" fontId="12" fillId="0" borderId="0" xfId="0" applyFont="1" applyBorder="1" applyAlignment="1">
      <alignment horizontal="center"/>
    </xf>
    <xf numFmtId="169" fontId="12" fillId="0" borderId="0" xfId="0" applyNumberFormat="1" applyFont="1" applyBorder="1" applyAlignment="1">
      <alignment horizontal="center"/>
    </xf>
    <xf numFmtId="169" fontId="12" fillId="0" borderId="0" xfId="0" applyNumberFormat="1" applyFont="1" applyBorder="1" applyAlignment="1">
      <alignment horizontal="right"/>
    </xf>
    <xf numFmtId="164" fontId="11" fillId="0" borderId="6" xfId="0" applyFont="1" applyFill="1" applyBorder="1" applyAlignment="1">
      <alignment horizontal="center"/>
    </xf>
    <xf numFmtId="169" fontId="25" fillId="0" borderId="6" xfId="0" applyNumberFormat="1" applyFont="1" applyBorder="1" applyAlignment="1">
      <alignment horizontal="right"/>
    </xf>
    <xf numFmtId="164" fontId="11" fillId="0" borderId="6" xfId="0" applyFont="1" applyBorder="1" applyAlignment="1">
      <alignment horizontal="right"/>
    </xf>
    <xf numFmtId="169" fontId="11" fillId="0" borderId="5" xfId="0" applyNumberFormat="1" applyFont="1" applyBorder="1" applyAlignment="1">
      <alignment horizontal="right"/>
    </xf>
    <xf numFmtId="169" fontId="11" fillId="0" borderId="5" xfId="0" applyNumberFormat="1" applyFont="1" applyBorder="1" applyAlignment="1">
      <alignment/>
    </xf>
    <xf numFmtId="164" fontId="12" fillId="0" borderId="23" xfId="0" applyFont="1" applyBorder="1" applyAlignment="1">
      <alignment horizontal="right"/>
    </xf>
    <xf numFmtId="169" fontId="12" fillId="0" borderId="23" xfId="0" applyNumberFormat="1" applyFont="1" applyBorder="1" applyAlignment="1">
      <alignment horizontal="right"/>
    </xf>
    <xf numFmtId="164" fontId="8" fillId="0" borderId="23" xfId="0" applyFont="1" applyBorder="1" applyAlignment="1">
      <alignment horizontal="center"/>
    </xf>
    <xf numFmtId="169" fontId="8" fillId="0" borderId="23" xfId="0" applyNumberFormat="1" applyFont="1" applyBorder="1" applyAlignment="1">
      <alignment/>
    </xf>
    <xf numFmtId="164" fontId="11" fillId="0" borderId="0" xfId="0" applyFont="1" applyBorder="1" applyAlignment="1">
      <alignment/>
    </xf>
    <xf numFmtId="164" fontId="11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right"/>
    </xf>
    <xf numFmtId="169" fontId="11" fillId="0" borderId="0" xfId="0" applyNumberFormat="1" applyFont="1" applyBorder="1" applyAlignment="1">
      <alignment horizontal="right"/>
    </xf>
    <xf numFmtId="164" fontId="26" fillId="0" borderId="0" xfId="0" applyFont="1" applyAlignment="1">
      <alignment/>
    </xf>
    <xf numFmtId="164" fontId="11" fillId="0" borderId="0" xfId="0" applyFont="1" applyBorder="1" applyAlignment="1">
      <alignment/>
    </xf>
    <xf numFmtId="164" fontId="27" fillId="0" borderId="0" xfId="0" applyFont="1" applyAlignment="1">
      <alignment/>
    </xf>
    <xf numFmtId="164" fontId="28" fillId="0" borderId="0" xfId="0" applyFont="1" applyAlignment="1">
      <alignment/>
    </xf>
    <xf numFmtId="164" fontId="18" fillId="0" borderId="0" xfId="0" applyFont="1" applyAlignment="1">
      <alignment/>
    </xf>
    <xf numFmtId="164" fontId="24" fillId="0" borderId="0" xfId="0" applyFont="1" applyBorder="1" applyAlignment="1">
      <alignment/>
    </xf>
    <xf numFmtId="164" fontId="21" fillId="0" borderId="0" xfId="0" applyFont="1" applyAlignment="1">
      <alignment/>
    </xf>
    <xf numFmtId="164" fontId="29" fillId="0" borderId="0" xfId="0" applyFont="1" applyBorder="1" applyAlignment="1">
      <alignment horizontal="left"/>
    </xf>
    <xf numFmtId="164" fontId="24" fillId="0" borderId="0" xfId="0" applyFont="1" applyAlignment="1">
      <alignment/>
    </xf>
    <xf numFmtId="164" fontId="29" fillId="0" borderId="0" xfId="0" applyFont="1" applyBorder="1" applyAlignment="1">
      <alignment horizontal="center"/>
    </xf>
    <xf numFmtId="164" fontId="30" fillId="0" borderId="0" xfId="0" applyFont="1" applyAlignment="1">
      <alignment/>
    </xf>
    <xf numFmtId="164" fontId="21" fillId="0" borderId="8" xfId="0" applyFont="1" applyBorder="1" applyAlignment="1">
      <alignment/>
    </xf>
    <xf numFmtId="164" fontId="21" fillId="0" borderId="6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11" fillId="0" borderId="6" xfId="0" applyFont="1" applyBorder="1" applyAlignment="1">
      <alignment horizontal="center"/>
    </xf>
    <xf numFmtId="164" fontId="3" fillId="0" borderId="6" xfId="0" applyFont="1" applyBorder="1" applyAlignment="1">
      <alignment/>
    </xf>
    <xf numFmtId="164" fontId="31" fillId="0" borderId="7" xfId="0" applyFont="1" applyBorder="1" applyAlignment="1">
      <alignment/>
    </xf>
    <xf numFmtId="164" fontId="21" fillId="0" borderId="7" xfId="0" applyFont="1" applyBorder="1" applyAlignment="1">
      <alignment horizontal="center"/>
    </xf>
    <xf numFmtId="164" fontId="21" fillId="0" borderId="8" xfId="0" applyFont="1" applyBorder="1" applyAlignment="1">
      <alignment horizontal="center"/>
    </xf>
    <xf numFmtId="164" fontId="11" fillId="0" borderId="7" xfId="0" applyFont="1" applyFill="1" applyBorder="1" applyAlignment="1">
      <alignment horizontal="center"/>
    </xf>
    <xf numFmtId="164" fontId="21" fillId="0" borderId="7" xfId="0" applyFont="1" applyFill="1" applyBorder="1" applyAlignment="1">
      <alignment horizontal="center"/>
    </xf>
    <xf numFmtId="164" fontId="21" fillId="0" borderId="7" xfId="0" applyFont="1" applyBorder="1" applyAlignment="1">
      <alignment/>
    </xf>
    <xf numFmtId="164" fontId="21" fillId="0" borderId="5" xfId="0" applyFont="1" applyBorder="1" applyAlignment="1">
      <alignment horizontal="center"/>
    </xf>
    <xf numFmtId="164" fontId="21" fillId="0" borderId="5" xfId="0" applyFont="1" applyBorder="1" applyAlignment="1">
      <alignment/>
    </xf>
    <xf numFmtId="164" fontId="21" fillId="0" borderId="0" xfId="0" applyFont="1" applyAlignment="1">
      <alignment horizontal="center"/>
    </xf>
    <xf numFmtId="164" fontId="24" fillId="0" borderId="6" xfId="0" applyFont="1" applyBorder="1" applyAlignment="1">
      <alignment horizontal="center"/>
    </xf>
    <xf numFmtId="164" fontId="24" fillId="0" borderId="7" xfId="0" applyFont="1" applyBorder="1" applyAlignment="1">
      <alignment horizontal="center"/>
    </xf>
    <xf numFmtId="169" fontId="21" fillId="0" borderId="6" xfId="0" applyNumberFormat="1" applyFont="1" applyBorder="1" applyAlignment="1">
      <alignment horizontal="right"/>
    </xf>
    <xf numFmtId="169" fontId="15" fillId="0" borderId="6" xfId="0" applyNumberFormat="1" applyFont="1" applyBorder="1" applyAlignment="1">
      <alignment horizontal="right"/>
    </xf>
    <xf numFmtId="169" fontId="15" fillId="0" borderId="7" xfId="0" applyNumberFormat="1" applyFont="1" applyBorder="1" applyAlignment="1">
      <alignment horizontal="right"/>
    </xf>
    <xf numFmtId="169" fontId="0" fillId="0" borderId="6" xfId="0" applyNumberFormat="1" applyFont="1" applyBorder="1" applyAlignment="1">
      <alignment horizontal="right"/>
    </xf>
    <xf numFmtId="164" fontId="21" fillId="0" borderId="6" xfId="0" applyFont="1" applyBorder="1" applyAlignment="1">
      <alignment horizontal="right"/>
    </xf>
    <xf numFmtId="164" fontId="22" fillId="0" borderId="0" xfId="0" applyFont="1" applyAlignment="1">
      <alignment/>
    </xf>
    <xf numFmtId="164" fontId="29" fillId="0" borderId="0" xfId="0" applyFont="1" applyAlignment="1">
      <alignment/>
    </xf>
    <xf numFmtId="164" fontId="11" fillId="0" borderId="0" xfId="0" applyFont="1" applyAlignment="1">
      <alignment horizontal="right"/>
    </xf>
    <xf numFmtId="164" fontId="29" fillId="0" borderId="0" xfId="0" applyFont="1" applyBorder="1" applyAlignment="1">
      <alignment/>
    </xf>
    <xf numFmtId="164" fontId="31" fillId="0" borderId="7" xfId="0" applyFont="1" applyBorder="1" applyAlignment="1">
      <alignment horizontal="center"/>
    </xf>
    <xf numFmtId="164" fontId="21" fillId="0" borderId="7" xfId="0" applyFont="1" applyFill="1" applyBorder="1" applyAlignment="1">
      <alignment/>
    </xf>
    <xf numFmtId="164" fontId="21" fillId="0" borderId="5" xfId="0" applyFont="1" applyBorder="1" applyAlignment="1">
      <alignment/>
    </xf>
    <xf numFmtId="164" fontId="21" fillId="0" borderId="5" xfId="0" applyFont="1" applyBorder="1" applyAlignment="1">
      <alignment horizontal="right"/>
    </xf>
    <xf numFmtId="169" fontId="9" fillId="0" borderId="6" xfId="0" applyNumberFormat="1" applyFont="1" applyBorder="1" applyAlignment="1">
      <alignment horizontal="right"/>
    </xf>
    <xf numFmtId="169" fontId="2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73"/>
  <sheetViews>
    <sheetView workbookViewId="0" topLeftCell="A1">
      <selection activeCell="H53" sqref="H53"/>
    </sheetView>
  </sheetViews>
  <sheetFormatPr defaultColWidth="9.140625" defaultRowHeight="12.75"/>
  <cols>
    <col min="1" max="1" width="6.00390625" style="1" customWidth="1"/>
    <col min="2" max="2" width="8.421875" style="1" customWidth="1"/>
    <col min="3" max="3" width="7.28125" style="1" customWidth="1"/>
    <col min="4" max="4" width="12.140625" style="1" customWidth="1"/>
    <col min="5" max="5" width="11.7109375" style="1" customWidth="1"/>
    <col min="6" max="6" width="11.421875" style="1" customWidth="1"/>
    <col min="7" max="7" width="13.421875" style="1" customWidth="1"/>
    <col min="8" max="8" width="14.28125" style="1" customWidth="1"/>
    <col min="9" max="9" width="14.57421875" style="1" customWidth="1"/>
    <col min="10" max="10" width="7.8515625" style="1" customWidth="1"/>
    <col min="11" max="11" width="9.8515625" style="1" customWidth="1"/>
    <col min="12" max="12" width="9.140625" style="1" customWidth="1"/>
    <col min="13" max="13" width="12.7109375" style="1" customWidth="1"/>
    <col min="14" max="14" width="10.7109375" style="1" customWidth="1"/>
    <col min="15" max="15" width="12.140625" style="1" customWidth="1"/>
    <col min="16" max="16384" width="9.140625" style="1" customWidth="1"/>
  </cols>
  <sheetData>
    <row r="1" spans="1:9" ht="13.5">
      <c r="A1"/>
      <c r="B1"/>
      <c r="C1"/>
      <c r="D1"/>
      <c r="E1"/>
      <c r="F1"/>
      <c r="G1"/>
      <c r="H1"/>
      <c r="I1"/>
    </row>
    <row r="2" spans="1:9" ht="13.5">
      <c r="A2"/>
      <c r="B2"/>
      <c r="C2"/>
      <c r="D2"/>
      <c r="E2"/>
      <c r="F2"/>
      <c r="G2"/>
      <c r="H2"/>
      <c r="I2"/>
    </row>
    <row r="3" spans="1:9" ht="13.5">
      <c r="A3"/>
      <c r="B3"/>
      <c r="C3"/>
      <c r="D3"/>
      <c r="E3"/>
      <c r="F3"/>
      <c r="G3"/>
      <c r="H3"/>
      <c r="I3"/>
    </row>
    <row r="4" spans="1:9" ht="13.5">
      <c r="A4"/>
      <c r="B4"/>
      <c r="C4"/>
      <c r="D4"/>
      <c r="E4"/>
      <c r="F4"/>
      <c r="G4"/>
      <c r="H4"/>
      <c r="I4"/>
    </row>
    <row r="5" spans="1:9" ht="15">
      <c r="A5"/>
      <c r="B5" s="2" t="s">
        <v>0</v>
      </c>
      <c r="C5" s="2"/>
      <c r="D5" s="2"/>
      <c r="E5" s="2"/>
      <c r="F5" s="2"/>
      <c r="G5" s="2"/>
      <c r="H5" s="2"/>
      <c r="I5" s="3"/>
    </row>
    <row r="6" spans="1:9" ht="15">
      <c r="A6"/>
      <c r="B6"/>
      <c r="C6" s="3"/>
      <c r="D6" s="3"/>
      <c r="E6" s="3"/>
      <c r="F6" s="3"/>
      <c r="G6" s="3"/>
      <c r="H6" s="3"/>
      <c r="I6" s="3"/>
    </row>
    <row r="7" spans="1:9" ht="15">
      <c r="A7"/>
      <c r="B7"/>
      <c r="C7" s="3"/>
      <c r="D7" s="3"/>
      <c r="E7" s="3"/>
      <c r="F7" s="3"/>
      <c r="G7" s="3"/>
      <c r="H7" s="3"/>
      <c r="I7" s="3"/>
    </row>
    <row r="8" spans="1:9" ht="15">
      <c r="A8"/>
      <c r="B8"/>
      <c r="C8" s="3"/>
      <c r="D8" s="3"/>
      <c r="E8" s="3"/>
      <c r="F8" s="3"/>
      <c r="G8" s="3"/>
      <c r="H8" s="3"/>
      <c r="I8" s="3"/>
    </row>
    <row r="9" spans="1:9" ht="15">
      <c r="A9"/>
      <c r="B9" s="4"/>
      <c r="C9" s="5" t="s">
        <v>1</v>
      </c>
      <c r="D9" s="5"/>
      <c r="E9" s="5"/>
      <c r="F9" s="5"/>
      <c r="G9" s="5"/>
      <c r="H9" s="6" t="s">
        <v>2</v>
      </c>
      <c r="I9" s="7"/>
    </row>
    <row r="10" spans="1:9" ht="15">
      <c r="A10"/>
      <c r="B10" s="8" t="s">
        <v>3</v>
      </c>
      <c r="C10" s="9" t="s">
        <v>4</v>
      </c>
      <c r="D10" s="9"/>
      <c r="E10" s="9"/>
      <c r="F10" s="9"/>
      <c r="G10" s="9"/>
      <c r="H10" s="10" t="s">
        <v>5</v>
      </c>
      <c r="I10" s="3"/>
    </row>
    <row r="11" spans="1:9" ht="15">
      <c r="A11"/>
      <c r="B11" s="11" t="s">
        <v>6</v>
      </c>
      <c r="C11" s="12" t="s">
        <v>7</v>
      </c>
      <c r="D11" s="12"/>
      <c r="E11" s="12"/>
      <c r="F11" s="12"/>
      <c r="G11" s="12"/>
      <c r="H11" s="13" t="s">
        <v>8</v>
      </c>
      <c r="I11" s="3"/>
    </row>
    <row r="12" spans="1:9" ht="15">
      <c r="A12"/>
      <c r="B12" s="11" t="s">
        <v>9</v>
      </c>
      <c r="C12" s="12" t="s">
        <v>10</v>
      </c>
      <c r="D12" s="12"/>
      <c r="E12" s="12"/>
      <c r="F12" s="12"/>
      <c r="G12" s="12"/>
      <c r="H12" s="13" t="s">
        <v>11</v>
      </c>
      <c r="I12" s="3"/>
    </row>
    <row r="13" spans="1:9" ht="27.75">
      <c r="A13"/>
      <c r="B13" s="11" t="s">
        <v>12</v>
      </c>
      <c r="C13" s="12" t="s">
        <v>13</v>
      </c>
      <c r="D13" s="12"/>
      <c r="E13" s="12"/>
      <c r="F13" s="12"/>
      <c r="G13" s="12"/>
      <c r="H13" s="13" t="s">
        <v>14</v>
      </c>
      <c r="I13" s="3"/>
    </row>
    <row r="14" spans="1:9" ht="15">
      <c r="A14"/>
      <c r="B14" s="11" t="s">
        <v>15</v>
      </c>
      <c r="C14" s="14" t="s">
        <v>16</v>
      </c>
      <c r="D14" s="14"/>
      <c r="E14" s="14"/>
      <c r="F14" s="14"/>
      <c r="G14" s="14"/>
      <c r="H14" s="15">
        <v>29</v>
      </c>
      <c r="I14" s="3"/>
    </row>
    <row r="15" spans="1:9" ht="15">
      <c r="A15"/>
      <c r="B15" s="11" t="s">
        <v>17</v>
      </c>
      <c r="C15" s="12" t="s">
        <v>18</v>
      </c>
      <c r="D15" s="12"/>
      <c r="E15" s="12"/>
      <c r="F15" s="12"/>
      <c r="G15" s="12"/>
      <c r="H15" s="13" t="s">
        <v>19</v>
      </c>
      <c r="I15" s="3"/>
    </row>
    <row r="16" spans="1:9" ht="27.75">
      <c r="A16"/>
      <c r="B16" s="11" t="s">
        <v>20</v>
      </c>
      <c r="C16" s="12" t="s">
        <v>21</v>
      </c>
      <c r="D16" s="12"/>
      <c r="E16" s="12"/>
      <c r="F16" s="12"/>
      <c r="G16" s="12"/>
      <c r="H16" s="13" t="s">
        <v>22</v>
      </c>
      <c r="I16" s="3"/>
    </row>
    <row r="17" spans="1:9" ht="27.75">
      <c r="A17"/>
      <c r="B17" s="11" t="s">
        <v>23</v>
      </c>
      <c r="C17" s="12" t="s">
        <v>24</v>
      </c>
      <c r="D17" s="12"/>
      <c r="E17" s="12"/>
      <c r="F17" s="12"/>
      <c r="G17" s="12"/>
      <c r="H17" s="13" t="s">
        <v>25</v>
      </c>
      <c r="I17" s="3"/>
    </row>
    <row r="18" spans="1:9" ht="41.25">
      <c r="A18"/>
      <c r="B18" s="11" t="s">
        <v>26</v>
      </c>
      <c r="C18" s="12" t="s">
        <v>27</v>
      </c>
      <c r="D18" s="12"/>
      <c r="E18" s="12"/>
      <c r="F18" s="12"/>
      <c r="G18" s="12"/>
      <c r="H18" s="13" t="s">
        <v>28</v>
      </c>
      <c r="I18" s="3"/>
    </row>
    <row r="19" spans="1:9" ht="27.75">
      <c r="A19"/>
      <c r="B19" s="11" t="s">
        <v>29</v>
      </c>
      <c r="C19" s="12" t="s">
        <v>30</v>
      </c>
      <c r="D19" s="12"/>
      <c r="E19" s="12"/>
      <c r="F19" s="12"/>
      <c r="G19" s="12"/>
      <c r="H19" s="13" t="s">
        <v>28</v>
      </c>
      <c r="I19" s="3"/>
    </row>
    <row r="20" spans="1:9" ht="27.75">
      <c r="A20"/>
      <c r="B20" s="11" t="s">
        <v>31</v>
      </c>
      <c r="C20" s="12" t="s">
        <v>32</v>
      </c>
      <c r="D20" s="12"/>
      <c r="E20" s="12"/>
      <c r="F20" s="12"/>
      <c r="G20" s="12"/>
      <c r="H20" s="13" t="s">
        <v>33</v>
      </c>
      <c r="I20" s="3"/>
    </row>
    <row r="21" spans="1:9" ht="27.75">
      <c r="A21"/>
      <c r="B21" s="11" t="s">
        <v>34</v>
      </c>
      <c r="C21" s="12" t="s">
        <v>35</v>
      </c>
      <c r="D21" s="12"/>
      <c r="E21" s="12"/>
      <c r="F21" s="12"/>
      <c r="G21" s="12"/>
      <c r="H21" s="13" t="s">
        <v>33</v>
      </c>
      <c r="I21" s="3"/>
    </row>
    <row r="22" spans="1:9" ht="27.75">
      <c r="A22"/>
      <c r="B22" s="11" t="s">
        <v>36</v>
      </c>
      <c r="C22" s="12" t="s">
        <v>37</v>
      </c>
      <c r="D22" s="12"/>
      <c r="E22" s="12"/>
      <c r="F22" s="12"/>
      <c r="G22" s="12"/>
      <c r="H22" s="13" t="s">
        <v>33</v>
      </c>
      <c r="I22" s="3"/>
    </row>
    <row r="23" spans="1:9" ht="15">
      <c r="A23"/>
      <c r="B23" s="11" t="s">
        <v>38</v>
      </c>
      <c r="C23" s="12" t="s">
        <v>39</v>
      </c>
      <c r="D23" s="12"/>
      <c r="E23" s="12"/>
      <c r="F23" s="12"/>
      <c r="G23" s="12"/>
      <c r="H23" s="13" t="s">
        <v>40</v>
      </c>
      <c r="I23" s="3"/>
    </row>
    <row r="24" spans="1:9" ht="15">
      <c r="A24"/>
      <c r="B24" s="11" t="s">
        <v>41</v>
      </c>
      <c r="C24" s="12" t="s">
        <v>42</v>
      </c>
      <c r="D24" s="12"/>
      <c r="E24" s="12"/>
      <c r="F24" s="12"/>
      <c r="G24" s="12"/>
      <c r="H24" s="13" t="s">
        <v>40</v>
      </c>
      <c r="I24" s="3"/>
    </row>
    <row r="25" spans="1:9" ht="15">
      <c r="A25"/>
      <c r="B25" s="11" t="s">
        <v>43</v>
      </c>
      <c r="C25" s="12" t="s">
        <v>44</v>
      </c>
      <c r="D25" s="12"/>
      <c r="E25" s="12"/>
      <c r="F25" s="12"/>
      <c r="G25" s="12"/>
      <c r="H25" s="13" t="s">
        <v>40</v>
      </c>
      <c r="I25" s="3"/>
    </row>
    <row r="26" spans="1:9" ht="15">
      <c r="A26"/>
      <c r="B26" s="16" t="s">
        <v>45</v>
      </c>
      <c r="C26" s="12" t="s">
        <v>46</v>
      </c>
      <c r="D26" s="12"/>
      <c r="E26" s="12"/>
      <c r="F26" s="12"/>
      <c r="G26" s="12"/>
      <c r="H26" s="13" t="s">
        <v>40</v>
      </c>
      <c r="I26" s="3"/>
    </row>
    <row r="27" spans="1:9" ht="15">
      <c r="A27"/>
      <c r="B27" s="16" t="s">
        <v>47</v>
      </c>
      <c r="C27" s="12" t="s">
        <v>48</v>
      </c>
      <c r="D27" s="12"/>
      <c r="E27" s="12"/>
      <c r="F27" s="12"/>
      <c r="G27" s="12"/>
      <c r="H27" s="15">
        <v>36</v>
      </c>
      <c r="I27" s="7"/>
    </row>
    <row r="28" spans="1:9" ht="27.75">
      <c r="A28"/>
      <c r="B28" s="16" t="s">
        <v>49</v>
      </c>
      <c r="C28" s="12" t="s">
        <v>50</v>
      </c>
      <c r="D28" s="12"/>
      <c r="E28" s="12"/>
      <c r="F28" s="12"/>
      <c r="G28" s="12"/>
      <c r="H28" s="15" t="s">
        <v>51</v>
      </c>
      <c r="I28" s="7"/>
    </row>
    <row r="29" spans="1:9" ht="15">
      <c r="A29"/>
      <c r="B29" s="17" t="s">
        <v>52</v>
      </c>
      <c r="C29" s="14" t="s">
        <v>53</v>
      </c>
      <c r="D29" s="14"/>
      <c r="E29" s="14"/>
      <c r="F29" s="14"/>
      <c r="G29" s="14"/>
      <c r="H29" s="18" t="s">
        <v>54</v>
      </c>
      <c r="I29" s="7"/>
    </row>
    <row r="30" spans="1:9" ht="13.5">
      <c r="A30"/>
      <c r="B30"/>
      <c r="C30"/>
      <c r="D30"/>
      <c r="E30"/>
      <c r="F30"/>
      <c r="G30"/>
      <c r="H30"/>
      <c r="I30"/>
    </row>
    <row r="31" spans="1:9" ht="13.5">
      <c r="A31"/>
      <c r="B31"/>
      <c r="C31"/>
      <c r="D31"/>
      <c r="E31"/>
      <c r="F31"/>
      <c r="G31"/>
      <c r="H31"/>
      <c r="I31"/>
    </row>
    <row r="32" spans="1:9" ht="13.5">
      <c r="A32"/>
      <c r="B32"/>
      <c r="C32"/>
      <c r="D32"/>
      <c r="E32"/>
      <c r="F32"/>
      <c r="G32"/>
      <c r="H32"/>
      <c r="I32"/>
    </row>
    <row r="33" spans="1:9" ht="13.5">
      <c r="A33"/>
      <c r="B33"/>
      <c r="C33"/>
      <c r="D33"/>
      <c r="E33"/>
      <c r="F33"/>
      <c r="G33"/>
      <c r="H33"/>
      <c r="I33"/>
    </row>
    <row r="34" spans="1:9" ht="13.5">
      <c r="A34"/>
      <c r="B34"/>
      <c r="C34"/>
      <c r="D34"/>
      <c r="E34"/>
      <c r="F34"/>
      <c r="G34"/>
      <c r="H34"/>
      <c r="I34"/>
    </row>
    <row r="35" spans="1:9" ht="13.5">
      <c r="A35"/>
      <c r="B35"/>
      <c r="C35"/>
      <c r="D35"/>
      <c r="E35"/>
      <c r="F35"/>
      <c r="G35"/>
      <c r="H35"/>
      <c r="I35"/>
    </row>
    <row r="36" spans="1:9" ht="13.5">
      <c r="A36" s="19"/>
      <c r="B36"/>
      <c r="C36"/>
      <c r="D36"/>
      <c r="E36"/>
      <c r="F36"/>
      <c r="G36"/>
      <c r="H36"/>
      <c r="I36"/>
    </row>
    <row r="37" spans="1:9" ht="13.5">
      <c r="A37"/>
      <c r="B37"/>
      <c r="C37"/>
      <c r="D37"/>
      <c r="E37"/>
      <c r="F37"/>
      <c r="G37"/>
      <c r="H37"/>
      <c r="I37"/>
    </row>
    <row r="38" spans="1:9" ht="13.5">
      <c r="A38"/>
      <c r="B38"/>
      <c r="C38"/>
      <c r="D38"/>
      <c r="E38" s="20" t="s">
        <v>55</v>
      </c>
      <c r="F38"/>
      <c r="G38"/>
      <c r="H38"/>
      <c r="I38"/>
    </row>
    <row r="60" spans="7:10" ht="13.5">
      <c r="G60" s="21" t="s">
        <v>56</v>
      </c>
      <c r="H60" s="21"/>
      <c r="I60" s="21"/>
      <c r="J60" s="21"/>
    </row>
    <row r="61" spans="7:10" ht="13.5">
      <c r="G61" s="21" t="s">
        <v>57</v>
      </c>
      <c r="H61" s="21"/>
      <c r="I61" s="21"/>
      <c r="J61" s="21"/>
    </row>
    <row r="62" ht="20.25" customHeight="1"/>
    <row r="63" spans="2:10" ht="15">
      <c r="B63" s="22" t="s">
        <v>58</v>
      </c>
      <c r="C63" s="22"/>
      <c r="D63" s="22"/>
      <c r="E63" s="22"/>
      <c r="F63" s="22"/>
      <c r="G63" s="22"/>
      <c r="H63" s="22"/>
      <c r="I63" s="22"/>
      <c r="J63" s="22"/>
    </row>
    <row r="64" spans="2:10" ht="15">
      <c r="B64" s="23" t="s">
        <v>59</v>
      </c>
      <c r="C64" s="23"/>
      <c r="D64" s="23"/>
      <c r="E64" s="23"/>
      <c r="F64" s="23"/>
      <c r="G64" s="23"/>
      <c r="H64" s="23"/>
      <c r="I64" s="23"/>
      <c r="J64" s="23"/>
    </row>
    <row r="65" spans="1:10" ht="13.5">
      <c r="A65" s="24"/>
      <c r="B65" s="24"/>
      <c r="C65" s="24"/>
      <c r="D65" s="25"/>
      <c r="E65" s="25"/>
      <c r="F65" s="25"/>
      <c r="G65" s="25"/>
      <c r="H65" s="24"/>
      <c r="I65" s="24"/>
      <c r="J65" s="24"/>
    </row>
    <row r="66" spans="1:10" ht="21.75">
      <c r="A66" s="26" t="s">
        <v>60</v>
      </c>
      <c r="B66" s="26" t="s">
        <v>61</v>
      </c>
      <c r="C66" s="6" t="s">
        <v>62</v>
      </c>
      <c r="D66" s="26" t="s">
        <v>63</v>
      </c>
      <c r="E66" s="26"/>
      <c r="F66" s="26"/>
      <c r="G66" s="27" t="s">
        <v>64</v>
      </c>
      <c r="H66" s="27" t="s">
        <v>65</v>
      </c>
      <c r="I66" s="27" t="s">
        <v>66</v>
      </c>
      <c r="J66" s="27" t="s">
        <v>67</v>
      </c>
    </row>
    <row r="67" spans="1:10" ht="10.5" customHeight="1">
      <c r="A67" s="28">
        <v>1</v>
      </c>
      <c r="B67" s="28">
        <v>2</v>
      </c>
      <c r="C67" s="29">
        <v>3</v>
      </c>
      <c r="D67" s="28">
        <v>4</v>
      </c>
      <c r="E67" s="28"/>
      <c r="F67" s="28"/>
      <c r="G67" s="28">
        <v>5</v>
      </c>
      <c r="H67" s="29">
        <v>6</v>
      </c>
      <c r="I67" s="28">
        <v>7</v>
      </c>
      <c r="J67" s="28">
        <v>8</v>
      </c>
    </row>
    <row r="68" spans="1:10" ht="13.5">
      <c r="A68" s="30" t="s">
        <v>68</v>
      </c>
      <c r="B68" s="31"/>
      <c r="C68" s="32"/>
      <c r="D68" s="33" t="s">
        <v>69</v>
      </c>
      <c r="E68" s="33"/>
      <c r="F68" s="33"/>
      <c r="G68" s="34"/>
      <c r="H68" s="35"/>
      <c r="I68" s="34"/>
      <c r="J68" s="36"/>
    </row>
    <row r="69" spans="1:10" ht="13.5">
      <c r="A69" s="37"/>
      <c r="B69" s="38"/>
      <c r="C69" s="39"/>
      <c r="D69" s="40" t="s">
        <v>70</v>
      </c>
      <c r="E69" s="40"/>
      <c r="F69" s="40"/>
      <c r="G69" s="41">
        <f>G70</f>
        <v>74686.51</v>
      </c>
      <c r="H69" s="42">
        <f>H70</f>
        <v>245300.42</v>
      </c>
      <c r="I69" s="41">
        <f>I70</f>
        <v>50000</v>
      </c>
      <c r="J69" s="43">
        <f>I69/H69</f>
        <v>0.2038316933986497</v>
      </c>
    </row>
    <row r="70" spans="1:10" ht="13.5">
      <c r="A70" s="44"/>
      <c r="B70" s="45" t="s">
        <v>71</v>
      </c>
      <c r="C70" s="46"/>
      <c r="D70" s="45" t="s">
        <v>72</v>
      </c>
      <c r="E70" s="45"/>
      <c r="F70" s="45"/>
      <c r="G70" s="47">
        <f>G73+G78</f>
        <v>74686.51</v>
      </c>
      <c r="H70" s="48">
        <f>H73+H78</f>
        <v>245300.42</v>
      </c>
      <c r="I70" s="47">
        <f>I73+I78</f>
        <v>50000</v>
      </c>
      <c r="J70" s="49">
        <f>I70/H70</f>
        <v>0.2038316933986497</v>
      </c>
    </row>
    <row r="71" spans="1:10" ht="13.5">
      <c r="A71" s="44"/>
      <c r="B71" s="50"/>
      <c r="C71" s="51" t="s">
        <v>73</v>
      </c>
      <c r="D71" s="52" t="s">
        <v>74</v>
      </c>
      <c r="E71" s="52"/>
      <c r="F71" s="52"/>
      <c r="G71" s="53"/>
      <c r="H71" s="54"/>
      <c r="I71" s="53"/>
      <c r="J71" s="55"/>
    </row>
    <row r="72" spans="1:10" ht="13.5">
      <c r="A72" s="44"/>
      <c r="B72" s="50"/>
      <c r="C72" s="56"/>
      <c r="D72" s="52" t="s">
        <v>75</v>
      </c>
      <c r="E72" s="52"/>
      <c r="F72" s="52"/>
      <c r="G72" s="53"/>
      <c r="H72" s="54"/>
      <c r="I72" s="53"/>
      <c r="J72" s="55"/>
    </row>
    <row r="73" spans="1:10" ht="13.5">
      <c r="A73" s="44"/>
      <c r="B73" s="50"/>
      <c r="C73" s="57"/>
      <c r="D73" s="58" t="s">
        <v>76</v>
      </c>
      <c r="E73" s="58"/>
      <c r="F73" s="58"/>
      <c r="G73" s="59">
        <v>5072.45</v>
      </c>
      <c r="H73" s="60">
        <v>50000</v>
      </c>
      <c r="I73" s="59">
        <v>50000</v>
      </c>
      <c r="J73" s="61">
        <f>I73/H73</f>
        <v>1</v>
      </c>
    </row>
    <row r="74" spans="1:10" ht="13.5">
      <c r="A74" s="44"/>
      <c r="B74" s="50"/>
      <c r="C74" s="51" t="s">
        <v>77</v>
      </c>
      <c r="D74" s="62" t="s">
        <v>78</v>
      </c>
      <c r="E74" s="62"/>
      <c r="F74" s="62"/>
      <c r="G74" s="63"/>
      <c r="H74" s="64"/>
      <c r="I74" s="63"/>
      <c r="J74" s="65"/>
    </row>
    <row r="75" spans="1:10" ht="13.5">
      <c r="A75" s="44"/>
      <c r="B75" s="50"/>
      <c r="C75" s="51"/>
      <c r="D75" s="52" t="s">
        <v>79</v>
      </c>
      <c r="E75" s="52"/>
      <c r="F75" s="52"/>
      <c r="G75" s="63"/>
      <c r="H75" s="64"/>
      <c r="I75" s="63"/>
      <c r="J75" s="65"/>
    </row>
    <row r="76" spans="1:10" ht="13.5">
      <c r="A76" s="44"/>
      <c r="B76" s="50"/>
      <c r="C76" s="51"/>
      <c r="D76" s="52" t="s">
        <v>80</v>
      </c>
      <c r="E76" s="52"/>
      <c r="F76" s="52"/>
      <c r="G76" s="63"/>
      <c r="H76" s="64"/>
      <c r="I76" s="63"/>
      <c r="J76" s="65"/>
    </row>
    <row r="77" spans="1:10" ht="13.5">
      <c r="A77" s="44"/>
      <c r="B77" s="50"/>
      <c r="C77" s="51"/>
      <c r="D77" s="52" t="s">
        <v>81</v>
      </c>
      <c r="E77" s="52"/>
      <c r="F77" s="52"/>
      <c r="G77" s="63"/>
      <c r="H77" s="64"/>
      <c r="I77" s="63"/>
      <c r="J77" s="65"/>
    </row>
    <row r="78" spans="1:10" ht="13.5">
      <c r="A78" s="66"/>
      <c r="B78" s="67"/>
      <c r="C78" s="68"/>
      <c r="D78" s="58" t="s">
        <v>82</v>
      </c>
      <c r="E78" s="58"/>
      <c r="F78" s="58"/>
      <c r="G78" s="69">
        <v>69614.06</v>
      </c>
      <c r="H78" s="70">
        <v>195300.42</v>
      </c>
      <c r="I78" s="69"/>
      <c r="J78" s="71">
        <f>I78/H78</f>
        <v>0</v>
      </c>
    </row>
    <row r="79" spans="1:10" ht="22.5" customHeight="1">
      <c r="A79" s="72" t="s">
        <v>83</v>
      </c>
      <c r="B79" s="73"/>
      <c r="C79" s="74"/>
      <c r="D79" s="75" t="s">
        <v>84</v>
      </c>
      <c r="E79" s="75"/>
      <c r="F79" s="75"/>
      <c r="G79" s="76">
        <f>G80</f>
        <v>2173.44</v>
      </c>
      <c r="H79" s="77">
        <f>H80</f>
        <v>4800</v>
      </c>
      <c r="I79" s="76">
        <f>I80</f>
        <v>4800</v>
      </c>
      <c r="J79" s="78">
        <f>I79/H79</f>
        <v>1</v>
      </c>
    </row>
    <row r="80" spans="1:10" ht="13.5">
      <c r="A80" s="44"/>
      <c r="B80" s="45" t="s">
        <v>85</v>
      </c>
      <c r="C80" s="46"/>
      <c r="D80" s="45" t="s">
        <v>72</v>
      </c>
      <c r="E80" s="45"/>
      <c r="F80" s="45"/>
      <c r="G80" s="47">
        <f>G86</f>
        <v>2173.44</v>
      </c>
      <c r="H80" s="48">
        <f>H86</f>
        <v>4800</v>
      </c>
      <c r="I80" s="47">
        <f>I86</f>
        <v>4800</v>
      </c>
      <c r="J80" s="79">
        <f>I80/H80</f>
        <v>1</v>
      </c>
    </row>
    <row r="81" spans="1:10" ht="13.5">
      <c r="A81" s="44"/>
      <c r="B81" s="50"/>
      <c r="C81" s="51" t="s">
        <v>86</v>
      </c>
      <c r="D81" s="80" t="s">
        <v>87</v>
      </c>
      <c r="E81" s="81"/>
      <c r="F81" s="82"/>
      <c r="G81" s="63"/>
      <c r="H81" s="64"/>
      <c r="I81" s="63"/>
      <c r="J81" s="83"/>
    </row>
    <row r="82" spans="1:10" ht="13.5">
      <c r="A82" s="44"/>
      <c r="B82" s="50"/>
      <c r="C82" s="21"/>
      <c r="D82" s="80" t="s">
        <v>88</v>
      </c>
      <c r="E82" s="81"/>
      <c r="F82" s="82"/>
      <c r="G82" s="63"/>
      <c r="H82" s="64"/>
      <c r="I82" s="63"/>
      <c r="J82" s="83"/>
    </row>
    <row r="83" spans="1:10" ht="13.5">
      <c r="A83" s="44"/>
      <c r="B83" s="50"/>
      <c r="C83" s="21"/>
      <c r="D83" s="52" t="s">
        <v>89</v>
      </c>
      <c r="E83" s="52"/>
      <c r="F83" s="52"/>
      <c r="G83" s="63"/>
      <c r="H83" s="64"/>
      <c r="I83" s="63"/>
      <c r="J83" s="83"/>
    </row>
    <row r="84" spans="1:10" ht="13.5">
      <c r="A84" s="44"/>
      <c r="B84" s="50"/>
      <c r="C84" s="21"/>
      <c r="D84" s="52" t="s">
        <v>90</v>
      </c>
      <c r="E84" s="52"/>
      <c r="F84" s="52"/>
      <c r="G84" s="63"/>
      <c r="H84" s="64"/>
      <c r="I84" s="63"/>
      <c r="J84" s="83"/>
    </row>
    <row r="85" spans="1:10" ht="13.5">
      <c r="A85" s="44"/>
      <c r="B85" s="50"/>
      <c r="C85" s="21"/>
      <c r="D85" s="52" t="s">
        <v>91</v>
      </c>
      <c r="E85" s="52"/>
      <c r="F85" s="52"/>
      <c r="G85" s="63"/>
      <c r="H85" s="64"/>
      <c r="I85" s="63"/>
      <c r="J85" s="83"/>
    </row>
    <row r="86" spans="1:10" ht="13.5">
      <c r="A86" s="66"/>
      <c r="B86" s="67"/>
      <c r="C86" s="84"/>
      <c r="D86" s="58" t="s">
        <v>92</v>
      </c>
      <c r="E86" s="58"/>
      <c r="F86" s="58"/>
      <c r="G86" s="69">
        <v>2173.44</v>
      </c>
      <c r="H86" s="70">
        <v>4800</v>
      </c>
      <c r="I86" s="69">
        <v>4800</v>
      </c>
      <c r="J86" s="71">
        <f>I86/H86</f>
        <v>1</v>
      </c>
    </row>
    <row r="87" spans="1:10" ht="13.5">
      <c r="A87" s="30" t="s">
        <v>93</v>
      </c>
      <c r="B87" s="85"/>
      <c r="C87" s="86"/>
      <c r="D87" s="87" t="s">
        <v>94</v>
      </c>
      <c r="E87" s="87"/>
      <c r="F87" s="87"/>
      <c r="G87" s="34"/>
      <c r="H87" s="88"/>
      <c r="I87" s="34"/>
      <c r="J87" s="89"/>
    </row>
    <row r="88" spans="1:10" ht="13.5">
      <c r="A88" s="30"/>
      <c r="B88" s="85"/>
      <c r="C88" s="86"/>
      <c r="D88" s="90" t="s">
        <v>95</v>
      </c>
      <c r="E88" s="90"/>
      <c r="F88" s="90"/>
      <c r="G88" s="34"/>
      <c r="H88" s="88"/>
      <c r="I88" s="34"/>
      <c r="J88" s="89"/>
    </row>
    <row r="89" spans="1:10" ht="13.5">
      <c r="A89" s="37"/>
      <c r="B89" s="38"/>
      <c r="C89" s="39"/>
      <c r="D89" s="40" t="s">
        <v>96</v>
      </c>
      <c r="E89" s="40"/>
      <c r="F89" s="40"/>
      <c r="G89" s="91">
        <f>G90</f>
        <v>945</v>
      </c>
      <c r="H89" s="92">
        <f>H90</f>
        <v>945</v>
      </c>
      <c r="I89" s="91"/>
      <c r="J89" s="93">
        <f>I89/H89</f>
        <v>0</v>
      </c>
    </row>
    <row r="90" spans="1:10" ht="13.5">
      <c r="A90" s="44"/>
      <c r="B90" s="45" t="s">
        <v>97</v>
      </c>
      <c r="C90" s="46"/>
      <c r="D90" s="45" t="s">
        <v>98</v>
      </c>
      <c r="E90" s="45"/>
      <c r="F90" s="45"/>
      <c r="G90" s="94">
        <f>G91</f>
        <v>945</v>
      </c>
      <c r="H90" s="95">
        <f>H91</f>
        <v>945</v>
      </c>
      <c r="I90" s="94"/>
      <c r="J90" s="96">
        <f>I90/H90</f>
        <v>0</v>
      </c>
    </row>
    <row r="91" spans="1:10" ht="13.5">
      <c r="A91" s="66"/>
      <c r="B91" s="67"/>
      <c r="C91" s="97" t="s">
        <v>99</v>
      </c>
      <c r="D91" s="98" t="s">
        <v>100</v>
      </c>
      <c r="E91" s="98"/>
      <c r="F91" s="98"/>
      <c r="G91" s="99">
        <v>945</v>
      </c>
      <c r="H91" s="100">
        <v>945</v>
      </c>
      <c r="I91" s="99"/>
      <c r="J91" s="101">
        <f>I91/H91</f>
        <v>0</v>
      </c>
    </row>
    <row r="92" spans="1:10" ht="13.5">
      <c r="A92" s="102" t="s">
        <v>101</v>
      </c>
      <c r="B92" s="85"/>
      <c r="C92" s="103"/>
      <c r="D92" s="33" t="s">
        <v>102</v>
      </c>
      <c r="E92" s="33"/>
      <c r="F92" s="33"/>
      <c r="G92" s="34"/>
      <c r="H92" s="35"/>
      <c r="I92" s="34"/>
      <c r="J92" s="89"/>
    </row>
    <row r="93" spans="1:10" ht="13.5">
      <c r="A93" s="37"/>
      <c r="B93" s="38"/>
      <c r="C93" s="104"/>
      <c r="D93" s="40" t="s">
        <v>103</v>
      </c>
      <c r="E93" s="40"/>
      <c r="F93" s="40"/>
      <c r="G93" s="91">
        <f>G94</f>
        <v>0</v>
      </c>
      <c r="H93" s="92">
        <f>H94</f>
        <v>0</v>
      </c>
      <c r="I93" s="91">
        <f>I94</f>
        <v>586584</v>
      </c>
      <c r="J93" s="93"/>
    </row>
    <row r="94" spans="1:10" ht="13.5">
      <c r="A94" s="44"/>
      <c r="B94" s="45" t="s">
        <v>104</v>
      </c>
      <c r="C94" s="46"/>
      <c r="D94" s="45" t="s">
        <v>105</v>
      </c>
      <c r="E94" s="45"/>
      <c r="F94" s="45"/>
      <c r="G94" s="95">
        <f>G97</f>
        <v>0</v>
      </c>
      <c r="H94" s="94">
        <f>H97</f>
        <v>0</v>
      </c>
      <c r="I94" s="95">
        <f>I97</f>
        <v>586584</v>
      </c>
      <c r="J94" s="96"/>
    </row>
    <row r="95" spans="1:10" ht="13.5">
      <c r="A95" s="44"/>
      <c r="B95" s="50"/>
      <c r="C95" s="51" t="s">
        <v>106</v>
      </c>
      <c r="D95" s="52" t="s">
        <v>107</v>
      </c>
      <c r="E95" s="52"/>
      <c r="F95" s="52"/>
      <c r="G95" s="105"/>
      <c r="H95" s="106"/>
      <c r="I95" s="105"/>
      <c r="J95" s="65"/>
    </row>
    <row r="96" spans="1:10" ht="13.5">
      <c r="A96" s="44"/>
      <c r="B96" s="50"/>
      <c r="C96" s="51"/>
      <c r="D96" s="52" t="s">
        <v>108</v>
      </c>
      <c r="E96" s="52"/>
      <c r="F96" s="52"/>
      <c r="G96" s="105"/>
      <c r="H96" s="106"/>
      <c r="I96" s="105"/>
      <c r="J96" s="65"/>
    </row>
    <row r="97" spans="1:10" ht="13.5">
      <c r="A97" s="44"/>
      <c r="B97" s="107"/>
      <c r="C97" s="108"/>
      <c r="D97" s="52" t="s">
        <v>109</v>
      </c>
      <c r="E97" s="52"/>
      <c r="F97" s="52"/>
      <c r="G97" s="109"/>
      <c r="H97" s="110"/>
      <c r="I97" s="109">
        <v>586584</v>
      </c>
      <c r="J97" s="61"/>
    </row>
    <row r="98" spans="1:10" ht="21" customHeight="1">
      <c r="A98" s="72" t="s">
        <v>110</v>
      </c>
      <c r="B98" s="73"/>
      <c r="C98" s="74"/>
      <c r="D98" s="75" t="s">
        <v>111</v>
      </c>
      <c r="E98" s="75"/>
      <c r="F98" s="75"/>
      <c r="G98" s="76">
        <f>G99</f>
        <v>6275.08</v>
      </c>
      <c r="H98" s="77">
        <f>H99</f>
        <v>20152.75</v>
      </c>
      <c r="I98" s="76">
        <f>I99</f>
        <v>20000</v>
      </c>
      <c r="J98" s="78">
        <f>I98/H98</f>
        <v>0.9924203892768977</v>
      </c>
    </row>
    <row r="99" spans="1:10" ht="13.5">
      <c r="A99" s="44"/>
      <c r="B99" s="45" t="s">
        <v>112</v>
      </c>
      <c r="C99" s="46"/>
      <c r="D99" s="45" t="s">
        <v>72</v>
      </c>
      <c r="E99" s="45"/>
      <c r="F99" s="45"/>
      <c r="G99" s="47">
        <f>G101+G102</f>
        <v>6275.08</v>
      </c>
      <c r="H99" s="48">
        <f>H102+H101</f>
        <v>20152.75</v>
      </c>
      <c r="I99" s="47">
        <f>I101+I102</f>
        <v>20000</v>
      </c>
      <c r="J99" s="79">
        <f>I99/H99</f>
        <v>0.9924203892768977</v>
      </c>
    </row>
    <row r="100" spans="1:10" ht="13.5">
      <c r="A100" s="44"/>
      <c r="B100" s="50"/>
      <c r="C100" s="51" t="s">
        <v>113</v>
      </c>
      <c r="D100" s="52" t="s">
        <v>114</v>
      </c>
      <c r="E100" s="52"/>
      <c r="F100" s="52"/>
      <c r="G100" s="63"/>
      <c r="H100" s="64"/>
      <c r="I100" s="63"/>
      <c r="J100" s="83"/>
    </row>
    <row r="101" spans="1:10" ht="13.5">
      <c r="A101" s="44"/>
      <c r="B101" s="50"/>
      <c r="C101" s="68"/>
      <c r="D101" s="58" t="s">
        <v>115</v>
      </c>
      <c r="E101" s="58"/>
      <c r="F101" s="58"/>
      <c r="G101" s="59">
        <v>152.75</v>
      </c>
      <c r="H101" s="60">
        <v>152.75</v>
      </c>
      <c r="I101" s="59"/>
      <c r="J101" s="111"/>
    </row>
    <row r="102" spans="1:10" ht="13.5">
      <c r="A102" s="66"/>
      <c r="B102" s="67"/>
      <c r="C102" s="97" t="s">
        <v>99</v>
      </c>
      <c r="D102" s="98" t="s">
        <v>100</v>
      </c>
      <c r="E102" s="98"/>
      <c r="F102" s="98"/>
      <c r="G102" s="69">
        <v>6122.33</v>
      </c>
      <c r="H102" s="70">
        <v>20000</v>
      </c>
      <c r="I102" s="69">
        <v>20000</v>
      </c>
      <c r="J102" s="71">
        <f>I102/H102</f>
        <v>1</v>
      </c>
    </row>
    <row r="103" spans="1:10" ht="13.5">
      <c r="A103" s="30" t="s">
        <v>116</v>
      </c>
      <c r="B103" s="85"/>
      <c r="C103" s="103"/>
      <c r="D103" s="90" t="s">
        <v>117</v>
      </c>
      <c r="E103" s="90"/>
      <c r="F103" s="90"/>
      <c r="G103" s="112"/>
      <c r="H103" s="113"/>
      <c r="I103" s="112"/>
      <c r="J103" s="89"/>
    </row>
    <row r="104" spans="1:10" ht="13.5">
      <c r="A104" s="37"/>
      <c r="B104" s="38"/>
      <c r="C104" s="39"/>
      <c r="D104" s="40" t="s">
        <v>118</v>
      </c>
      <c r="E104" s="40"/>
      <c r="F104" s="40"/>
      <c r="G104" s="41">
        <f>G106+G111</f>
        <v>194910.94999999998</v>
      </c>
      <c r="H104" s="42">
        <f>H106+H111</f>
        <v>668143</v>
      </c>
      <c r="I104" s="41">
        <f>I106+I111</f>
        <v>476400</v>
      </c>
      <c r="J104" s="93">
        <f>I104/H104</f>
        <v>0.7130210149623658</v>
      </c>
    </row>
    <row r="105" spans="1:10" ht="13.5">
      <c r="A105" s="44"/>
      <c r="B105" s="50" t="s">
        <v>119</v>
      </c>
      <c r="C105" s="51"/>
      <c r="D105" s="114" t="s">
        <v>120</v>
      </c>
      <c r="E105" s="114"/>
      <c r="F105" s="114"/>
      <c r="G105" s="105"/>
      <c r="H105" s="106"/>
      <c r="I105" s="105"/>
      <c r="J105" s="83"/>
    </row>
    <row r="106" spans="1:10" ht="13.5">
      <c r="A106" s="44"/>
      <c r="B106" s="107"/>
      <c r="C106" s="68"/>
      <c r="D106" s="107" t="s">
        <v>121</v>
      </c>
      <c r="E106" s="107"/>
      <c r="F106" s="107"/>
      <c r="G106" s="115">
        <f>G107+G109</f>
        <v>884.8000000000001</v>
      </c>
      <c r="H106" s="116">
        <f>H107+H109</f>
        <v>91012</v>
      </c>
      <c r="I106" s="115"/>
      <c r="J106" s="117">
        <f>I106/H106</f>
        <v>0</v>
      </c>
    </row>
    <row r="107" spans="1:10" ht="13.5">
      <c r="A107" s="44"/>
      <c r="B107" s="50"/>
      <c r="C107" s="118" t="s">
        <v>99</v>
      </c>
      <c r="D107" s="119" t="s">
        <v>100</v>
      </c>
      <c r="E107" s="119"/>
      <c r="F107" s="119"/>
      <c r="G107" s="120">
        <v>884.8</v>
      </c>
      <c r="H107" s="121">
        <v>885</v>
      </c>
      <c r="I107" s="120"/>
      <c r="J107" s="122">
        <f>I107/H107</f>
        <v>0</v>
      </c>
    </row>
    <row r="108" spans="1:10" ht="13.5">
      <c r="A108" s="44"/>
      <c r="B108" s="50"/>
      <c r="C108" s="123" t="s">
        <v>122</v>
      </c>
      <c r="D108" s="62" t="s">
        <v>123</v>
      </c>
      <c r="E108" s="62"/>
      <c r="F108" s="62"/>
      <c r="G108" s="124"/>
      <c r="H108" s="125"/>
      <c r="I108" s="124"/>
      <c r="J108" s="126"/>
    </row>
    <row r="109" spans="1:10" ht="13.5">
      <c r="A109" s="44"/>
      <c r="B109" s="107"/>
      <c r="C109" s="127"/>
      <c r="D109" s="57" t="s">
        <v>124</v>
      </c>
      <c r="E109" s="57"/>
      <c r="F109" s="57"/>
      <c r="G109" s="59">
        <v>0</v>
      </c>
      <c r="H109" s="60">
        <v>90127</v>
      </c>
      <c r="I109" s="59"/>
      <c r="J109" s="111">
        <f>I109/H109</f>
        <v>0</v>
      </c>
    </row>
    <row r="110" spans="1:10" ht="13.5">
      <c r="A110" s="44"/>
      <c r="B110" s="50" t="s">
        <v>125</v>
      </c>
      <c r="C110" s="51"/>
      <c r="D110" s="50" t="s">
        <v>126</v>
      </c>
      <c r="E110" s="50"/>
      <c r="F110" s="50"/>
      <c r="G110" s="64"/>
      <c r="H110" s="128"/>
      <c r="I110" s="64"/>
      <c r="J110" s="83"/>
    </row>
    <row r="111" spans="1:10" ht="13.5">
      <c r="A111" s="44"/>
      <c r="B111" s="107"/>
      <c r="C111" s="108"/>
      <c r="D111" s="107" t="s">
        <v>127</v>
      </c>
      <c r="E111" s="107"/>
      <c r="F111" s="107"/>
      <c r="G111" s="129">
        <f>G114+G122+G126+G129+G130</f>
        <v>194026.15</v>
      </c>
      <c r="H111" s="130">
        <f>H114+H122+H126+H129+H130</f>
        <v>577131</v>
      </c>
      <c r="I111" s="129">
        <f>I114+I122+I126+I129+I130</f>
        <v>476400</v>
      </c>
      <c r="J111" s="111">
        <f>I111/H111</f>
        <v>0.8254625033138057</v>
      </c>
    </row>
    <row r="112" spans="1:10" ht="13.5">
      <c r="A112" s="44"/>
      <c r="B112" s="50"/>
      <c r="C112" s="51" t="s">
        <v>128</v>
      </c>
      <c r="D112" s="52" t="s">
        <v>129</v>
      </c>
      <c r="E112" s="52"/>
      <c r="F112" s="52"/>
      <c r="G112" s="63"/>
      <c r="H112" s="64"/>
      <c r="I112" s="63"/>
      <c r="J112" s="83"/>
    </row>
    <row r="113" spans="1:10" ht="13.5">
      <c r="A113" s="44"/>
      <c r="B113" s="50"/>
      <c r="C113" s="51"/>
      <c r="D113" s="52" t="s">
        <v>130</v>
      </c>
      <c r="E113" s="52"/>
      <c r="F113" s="52"/>
      <c r="G113" s="63"/>
      <c r="H113" s="64"/>
      <c r="I113" s="63"/>
      <c r="J113" s="83"/>
    </row>
    <row r="114" spans="1:10" ht="13.5">
      <c r="A114" s="44"/>
      <c r="B114" s="50"/>
      <c r="C114" s="68"/>
      <c r="D114" s="58" t="s">
        <v>131</v>
      </c>
      <c r="E114" s="58"/>
      <c r="F114" s="58"/>
      <c r="G114" s="59">
        <v>6690.44</v>
      </c>
      <c r="H114" s="60">
        <v>7000</v>
      </c>
      <c r="I114" s="59">
        <v>7000</v>
      </c>
      <c r="J114" s="111">
        <f>I114/H114</f>
        <v>1</v>
      </c>
    </row>
    <row r="115" spans="1:10" ht="21.75">
      <c r="A115" s="26" t="s">
        <v>60</v>
      </c>
      <c r="B115" s="26" t="s">
        <v>61</v>
      </c>
      <c r="C115" s="6" t="s">
        <v>62</v>
      </c>
      <c r="D115" s="26" t="s">
        <v>63</v>
      </c>
      <c r="E115" s="26"/>
      <c r="F115" s="26"/>
      <c r="G115" s="27" t="s">
        <v>64</v>
      </c>
      <c r="H115" s="27" t="s">
        <v>65</v>
      </c>
      <c r="I115" s="27" t="s">
        <v>66</v>
      </c>
      <c r="J115" s="27" t="s">
        <v>67</v>
      </c>
    </row>
    <row r="116" spans="1:10" ht="11.25" customHeight="1">
      <c r="A116" s="28">
        <v>1</v>
      </c>
      <c r="B116" s="28">
        <v>2</v>
      </c>
      <c r="C116" s="29">
        <v>3</v>
      </c>
      <c r="D116" s="28">
        <v>4</v>
      </c>
      <c r="E116" s="28"/>
      <c r="F116" s="28"/>
      <c r="G116" s="28">
        <v>5</v>
      </c>
      <c r="H116" s="29">
        <v>6</v>
      </c>
      <c r="I116" s="28">
        <v>7</v>
      </c>
      <c r="J116" s="28">
        <v>8</v>
      </c>
    </row>
    <row r="117" spans="1:10" ht="13.5">
      <c r="A117" s="44"/>
      <c r="B117" s="50"/>
      <c r="C117" s="51" t="s">
        <v>86</v>
      </c>
      <c r="D117" s="80" t="s">
        <v>87</v>
      </c>
      <c r="E117" s="81"/>
      <c r="F117" s="82"/>
      <c r="G117" s="63"/>
      <c r="H117" s="64"/>
      <c r="I117" s="63"/>
      <c r="J117" s="83"/>
    </row>
    <row r="118" spans="1:10" ht="13.5">
      <c r="A118" s="44"/>
      <c r="B118" s="50"/>
      <c r="C118" s="21"/>
      <c r="D118" s="80" t="s">
        <v>88</v>
      </c>
      <c r="E118" s="81"/>
      <c r="F118" s="82"/>
      <c r="G118" s="63"/>
      <c r="H118" s="64"/>
      <c r="I118" s="63"/>
      <c r="J118" s="83"/>
    </row>
    <row r="119" spans="1:10" ht="13.5">
      <c r="A119" s="44"/>
      <c r="B119" s="50"/>
      <c r="C119" s="21"/>
      <c r="D119" s="52" t="s">
        <v>89</v>
      </c>
      <c r="E119" s="52"/>
      <c r="F119" s="52"/>
      <c r="G119" s="63"/>
      <c r="H119" s="64"/>
      <c r="I119" s="63"/>
      <c r="J119" s="83"/>
    </row>
    <row r="120" spans="1:10" ht="13.5">
      <c r="A120" s="44"/>
      <c r="B120" s="50"/>
      <c r="C120" s="21"/>
      <c r="D120" s="52" t="s">
        <v>90</v>
      </c>
      <c r="E120" s="52"/>
      <c r="F120" s="52"/>
      <c r="G120" s="63"/>
      <c r="H120" s="64"/>
      <c r="I120" s="63"/>
      <c r="J120" s="83"/>
    </row>
    <row r="121" spans="1:10" ht="13.5">
      <c r="A121" s="44"/>
      <c r="B121" s="50"/>
      <c r="C121" s="21"/>
      <c r="D121" s="52" t="s">
        <v>91</v>
      </c>
      <c r="E121" s="52"/>
      <c r="F121" s="52"/>
      <c r="G121" s="63"/>
      <c r="H121" s="64"/>
      <c r="I121" s="63"/>
      <c r="J121" s="83"/>
    </row>
    <row r="122" spans="1:10" ht="13.5">
      <c r="A122" s="131"/>
      <c r="B122" s="107"/>
      <c r="C122" s="132"/>
      <c r="D122" s="58" t="s">
        <v>92</v>
      </c>
      <c r="E122" s="58"/>
      <c r="F122" s="58"/>
      <c r="G122" s="59">
        <v>2718.45</v>
      </c>
      <c r="H122" s="60">
        <v>7000</v>
      </c>
      <c r="I122" s="59">
        <v>9000</v>
      </c>
      <c r="J122" s="111">
        <f>I122/H122</f>
        <v>1.2857142857142858</v>
      </c>
    </row>
    <row r="123" spans="1:10" ht="13.5">
      <c r="A123" s="44"/>
      <c r="B123" s="133"/>
      <c r="C123" s="51" t="s">
        <v>132</v>
      </c>
      <c r="D123" s="52" t="s">
        <v>133</v>
      </c>
      <c r="E123" s="52"/>
      <c r="F123" s="52"/>
      <c r="G123" s="105"/>
      <c r="H123" s="106"/>
      <c r="I123" s="105"/>
      <c r="J123" s="65"/>
    </row>
    <row r="124" spans="1:10" ht="13.5">
      <c r="A124" s="44"/>
      <c r="B124" s="133"/>
      <c r="C124" s="51"/>
      <c r="D124" s="52" t="s">
        <v>134</v>
      </c>
      <c r="E124" s="52"/>
      <c r="F124" s="52"/>
      <c r="G124" s="105"/>
      <c r="H124" s="106"/>
      <c r="I124" s="105"/>
      <c r="J124" s="65"/>
    </row>
    <row r="125" spans="1:10" ht="13.5">
      <c r="A125" s="44"/>
      <c r="B125" s="133"/>
      <c r="C125" s="51"/>
      <c r="D125" s="52" t="s">
        <v>135</v>
      </c>
      <c r="E125" s="52"/>
      <c r="F125" s="52"/>
      <c r="G125" s="105"/>
      <c r="H125" s="106"/>
      <c r="I125" s="105"/>
      <c r="J125" s="65"/>
    </row>
    <row r="126" spans="1:10" ht="13.5">
      <c r="A126" s="44"/>
      <c r="B126" s="133"/>
      <c r="C126" s="68"/>
      <c r="D126" s="58" t="s">
        <v>136</v>
      </c>
      <c r="E126" s="58"/>
      <c r="F126" s="58"/>
      <c r="G126" s="59">
        <v>1940</v>
      </c>
      <c r="H126" s="60">
        <v>2731</v>
      </c>
      <c r="I126" s="59"/>
      <c r="J126" s="111"/>
    </row>
    <row r="127" spans="1:10" ht="13.5">
      <c r="A127" s="44"/>
      <c r="B127" s="133"/>
      <c r="C127" s="51" t="s">
        <v>73</v>
      </c>
      <c r="D127" s="52" t="s">
        <v>137</v>
      </c>
      <c r="E127" s="52"/>
      <c r="F127" s="52"/>
      <c r="G127" s="63"/>
      <c r="H127" s="64"/>
      <c r="I127" s="63"/>
      <c r="J127" s="83"/>
    </row>
    <row r="128" spans="1:10" ht="13.5">
      <c r="A128" s="44"/>
      <c r="B128" s="133"/>
      <c r="C128" s="51"/>
      <c r="D128" s="52" t="s">
        <v>138</v>
      </c>
      <c r="E128" s="52"/>
      <c r="F128" s="52"/>
      <c r="G128" s="63"/>
      <c r="H128" s="64"/>
      <c r="I128" s="63"/>
      <c r="J128" s="83"/>
    </row>
    <row r="129" spans="1:10" ht="13.5">
      <c r="A129" s="44"/>
      <c r="B129" s="133"/>
      <c r="C129" s="68"/>
      <c r="D129" s="58" t="s">
        <v>139</v>
      </c>
      <c r="E129" s="58"/>
      <c r="F129" s="58"/>
      <c r="G129" s="59">
        <v>182314.4</v>
      </c>
      <c r="H129" s="60">
        <v>560000</v>
      </c>
      <c r="I129" s="59">
        <v>460000</v>
      </c>
      <c r="J129" s="111">
        <f>I129/H129</f>
        <v>0.8214285714285714</v>
      </c>
    </row>
    <row r="130" spans="1:10" ht="13.5">
      <c r="A130" s="131"/>
      <c r="B130" s="57"/>
      <c r="C130" s="118" t="s">
        <v>140</v>
      </c>
      <c r="D130" s="134" t="s">
        <v>141</v>
      </c>
      <c r="E130" s="134"/>
      <c r="F130" s="134"/>
      <c r="G130" s="120">
        <v>362.86</v>
      </c>
      <c r="H130" s="121">
        <v>400</v>
      </c>
      <c r="I130" s="120">
        <v>400</v>
      </c>
      <c r="J130" s="122">
        <f>I130/H130</f>
        <v>1</v>
      </c>
    </row>
    <row r="131" spans="1:10" ht="13.5">
      <c r="A131" s="90" t="s">
        <v>142</v>
      </c>
      <c r="B131" s="85"/>
      <c r="C131" s="103"/>
      <c r="D131" s="90" t="s">
        <v>143</v>
      </c>
      <c r="E131" s="90"/>
      <c r="F131" s="90"/>
      <c r="G131" s="112"/>
      <c r="H131" s="113"/>
      <c r="I131" s="112"/>
      <c r="J131" s="36"/>
    </row>
    <row r="132" spans="1:10" ht="13.5">
      <c r="A132" s="37"/>
      <c r="B132" s="135"/>
      <c r="C132" s="39"/>
      <c r="D132" s="40" t="s">
        <v>144</v>
      </c>
      <c r="E132" s="40"/>
      <c r="F132" s="40"/>
      <c r="G132" s="41">
        <f>G133</f>
        <v>1000</v>
      </c>
      <c r="H132" s="42">
        <f>H133</f>
        <v>2000</v>
      </c>
      <c r="I132" s="41">
        <f>I133</f>
        <v>1500</v>
      </c>
      <c r="J132" s="43">
        <f>I132/H132</f>
        <v>0.75</v>
      </c>
    </row>
    <row r="133" spans="1:10" ht="13.5">
      <c r="A133" s="44"/>
      <c r="B133" s="136" t="s">
        <v>145</v>
      </c>
      <c r="C133" s="45"/>
      <c r="D133" s="45" t="s">
        <v>146</v>
      </c>
      <c r="E133" s="45"/>
      <c r="F133" s="45"/>
      <c r="G133" s="47">
        <f>G138</f>
        <v>1000</v>
      </c>
      <c r="H133" s="48">
        <f>H138</f>
        <v>2000</v>
      </c>
      <c r="I133" s="47">
        <f>I138</f>
        <v>1500</v>
      </c>
      <c r="J133" s="49">
        <f>I133/H133</f>
        <v>0.75</v>
      </c>
    </row>
    <row r="134" spans="1:10" ht="13.5">
      <c r="A134" s="44"/>
      <c r="B134" s="133"/>
      <c r="C134" s="51" t="s">
        <v>147</v>
      </c>
      <c r="D134" s="62" t="s">
        <v>148</v>
      </c>
      <c r="E134" s="62"/>
      <c r="F134" s="62"/>
      <c r="G134" s="63"/>
      <c r="H134" s="64"/>
      <c r="I134" s="63"/>
      <c r="J134" s="65"/>
    </row>
    <row r="135" spans="1:10" ht="13.5">
      <c r="A135" s="44"/>
      <c r="B135" s="133"/>
      <c r="C135" s="51"/>
      <c r="D135" s="52" t="s">
        <v>149</v>
      </c>
      <c r="E135" s="52"/>
      <c r="F135" s="52"/>
      <c r="G135" s="63"/>
      <c r="H135" s="64"/>
      <c r="I135" s="63"/>
      <c r="J135" s="65"/>
    </row>
    <row r="136" spans="1:10" ht="13.5">
      <c r="A136" s="44"/>
      <c r="B136" s="133"/>
      <c r="C136" s="51"/>
      <c r="D136" s="52" t="s">
        <v>150</v>
      </c>
      <c r="E136" s="52"/>
      <c r="F136" s="52"/>
      <c r="G136" s="63"/>
      <c r="H136" s="64"/>
      <c r="I136" s="63"/>
      <c r="J136" s="65"/>
    </row>
    <row r="137" spans="1:10" ht="13.5">
      <c r="A137" s="44"/>
      <c r="B137" s="133"/>
      <c r="C137" s="51"/>
      <c r="D137" s="52" t="s">
        <v>151</v>
      </c>
      <c r="E137" s="52"/>
      <c r="F137" s="52"/>
      <c r="G137" s="63"/>
      <c r="H137" s="64"/>
      <c r="I137" s="63"/>
      <c r="J137" s="65"/>
    </row>
    <row r="138" spans="1:10" ht="13.5">
      <c r="A138" s="66"/>
      <c r="B138" s="98"/>
      <c r="C138" s="97"/>
      <c r="D138" s="137" t="s">
        <v>152</v>
      </c>
      <c r="E138" s="137"/>
      <c r="F138" s="137"/>
      <c r="G138" s="69">
        <v>1000</v>
      </c>
      <c r="H138" s="70">
        <v>2000</v>
      </c>
      <c r="I138" s="69">
        <v>1500</v>
      </c>
      <c r="J138" s="138">
        <f>I138/H138</f>
        <v>0.75</v>
      </c>
    </row>
    <row r="139" spans="1:10" ht="13.5">
      <c r="A139" s="87">
        <v>750</v>
      </c>
      <c r="B139" s="139"/>
      <c r="C139" s="140"/>
      <c r="D139" s="87" t="s">
        <v>153</v>
      </c>
      <c r="E139" s="87"/>
      <c r="F139" s="87"/>
      <c r="G139" s="141"/>
      <c r="H139" s="142"/>
      <c r="I139" s="141"/>
      <c r="J139" s="143"/>
    </row>
    <row r="140" spans="1:10" ht="13.5">
      <c r="A140" s="40"/>
      <c r="B140" s="135"/>
      <c r="C140" s="39"/>
      <c r="D140" s="40" t="s">
        <v>154</v>
      </c>
      <c r="E140" s="40"/>
      <c r="F140" s="40"/>
      <c r="G140" s="42">
        <f>G141+G152</f>
        <v>36586.15</v>
      </c>
      <c r="H140" s="41">
        <f>H141+H152</f>
        <v>72528</v>
      </c>
      <c r="I140" s="42">
        <f>I141+I152</f>
        <v>69872</v>
      </c>
      <c r="J140" s="43">
        <f>I140/H140</f>
        <v>0.9633796602691375</v>
      </c>
    </row>
    <row r="141" spans="1:10" ht="13.5">
      <c r="A141" s="144"/>
      <c r="B141" s="45" t="s">
        <v>155</v>
      </c>
      <c r="C141" s="46"/>
      <c r="D141" s="45" t="s">
        <v>156</v>
      </c>
      <c r="E141" s="45"/>
      <c r="F141" s="45"/>
      <c r="G141" s="47">
        <f>G146+G151</f>
        <v>36511.15</v>
      </c>
      <c r="H141" s="48">
        <f>H146+H151</f>
        <v>67528</v>
      </c>
      <c r="I141" s="47">
        <f>I146+I151</f>
        <v>69872</v>
      </c>
      <c r="J141" s="49">
        <f>I141/H141</f>
        <v>1.0347115270702523</v>
      </c>
    </row>
    <row r="142" spans="1:10" ht="13.5">
      <c r="A142" s="144"/>
      <c r="B142" s="50"/>
      <c r="C142" s="51" t="s">
        <v>77</v>
      </c>
      <c r="D142" s="62" t="s">
        <v>78</v>
      </c>
      <c r="E142" s="62"/>
      <c r="F142" s="62"/>
      <c r="G142" s="63"/>
      <c r="H142" s="64"/>
      <c r="I142" s="63"/>
      <c r="J142" s="65"/>
    </row>
    <row r="143" spans="1:10" ht="13.5">
      <c r="A143" s="144"/>
      <c r="B143" s="50"/>
      <c r="C143" s="51"/>
      <c r="D143" s="52" t="s">
        <v>79</v>
      </c>
      <c r="E143" s="52"/>
      <c r="F143" s="52"/>
      <c r="G143" s="63"/>
      <c r="H143" s="64"/>
      <c r="I143" s="63"/>
      <c r="J143" s="65"/>
    </row>
    <row r="144" spans="1:10" ht="13.5">
      <c r="A144" s="144"/>
      <c r="B144" s="50"/>
      <c r="C144" s="51"/>
      <c r="D144" s="52" t="s">
        <v>80</v>
      </c>
      <c r="E144" s="52"/>
      <c r="F144" s="52"/>
      <c r="G144" s="63"/>
      <c r="H144" s="64"/>
      <c r="I144" s="63"/>
      <c r="J144" s="65"/>
    </row>
    <row r="145" spans="1:10" ht="13.5">
      <c r="A145" s="144"/>
      <c r="B145" s="50"/>
      <c r="C145" s="51"/>
      <c r="D145" s="52" t="s">
        <v>81</v>
      </c>
      <c r="E145" s="52"/>
      <c r="F145" s="52"/>
      <c r="G145" s="63"/>
      <c r="H145" s="64"/>
      <c r="I145" s="63"/>
      <c r="J145" s="65"/>
    </row>
    <row r="146" spans="1:10" ht="13.5">
      <c r="A146" s="144"/>
      <c r="B146" s="50"/>
      <c r="C146" s="68"/>
      <c r="D146" s="58" t="s">
        <v>82</v>
      </c>
      <c r="E146" s="58"/>
      <c r="F146" s="58"/>
      <c r="G146" s="59">
        <v>35800</v>
      </c>
      <c r="H146" s="60">
        <v>66678</v>
      </c>
      <c r="I146" s="59">
        <v>69122</v>
      </c>
      <c r="J146" s="61">
        <f>I146/H146</f>
        <v>1.0366537688592938</v>
      </c>
    </row>
    <row r="147" spans="1:10" ht="13.5">
      <c r="A147" s="144"/>
      <c r="B147" s="50"/>
      <c r="C147" s="51" t="s">
        <v>157</v>
      </c>
      <c r="D147" s="52" t="s">
        <v>158</v>
      </c>
      <c r="E147" s="52"/>
      <c r="F147" s="52"/>
      <c r="G147" s="63"/>
      <c r="H147" s="64"/>
      <c r="I147" s="63"/>
      <c r="J147" s="65"/>
    </row>
    <row r="148" spans="1:10" ht="13.5">
      <c r="A148" s="144"/>
      <c r="B148" s="50"/>
      <c r="C148" s="51"/>
      <c r="D148" s="52" t="s">
        <v>159</v>
      </c>
      <c r="E148" s="52"/>
      <c r="F148" s="52"/>
      <c r="G148" s="63"/>
      <c r="H148" s="64"/>
      <c r="I148" s="63"/>
      <c r="J148" s="65"/>
    </row>
    <row r="149" spans="1:10" ht="13.5">
      <c r="A149" s="144"/>
      <c r="B149" s="50"/>
      <c r="C149" s="51"/>
      <c r="D149" s="52" t="s">
        <v>160</v>
      </c>
      <c r="E149" s="52"/>
      <c r="F149" s="52"/>
      <c r="G149" s="63"/>
      <c r="H149" s="64"/>
      <c r="I149" s="63"/>
      <c r="J149" s="65"/>
    </row>
    <row r="150" spans="1:10" ht="13.5">
      <c r="A150" s="144"/>
      <c r="B150" s="50"/>
      <c r="C150" s="51"/>
      <c r="D150" s="52" t="s">
        <v>161</v>
      </c>
      <c r="E150" s="52"/>
      <c r="F150" s="52"/>
      <c r="G150" s="63"/>
      <c r="H150" s="64"/>
      <c r="I150" s="63"/>
      <c r="J150" s="65"/>
    </row>
    <row r="151" spans="1:10" ht="13.5">
      <c r="A151" s="144"/>
      <c r="B151" s="107"/>
      <c r="C151" s="108"/>
      <c r="D151" s="52" t="s">
        <v>162</v>
      </c>
      <c r="E151" s="52"/>
      <c r="F151" s="52"/>
      <c r="G151" s="59">
        <v>711.15</v>
      </c>
      <c r="H151" s="60">
        <v>850</v>
      </c>
      <c r="I151" s="59">
        <v>750</v>
      </c>
      <c r="J151" s="111">
        <f>I151/H151</f>
        <v>0.8823529411764706</v>
      </c>
    </row>
    <row r="152" spans="1:10" ht="13.5">
      <c r="A152" s="144"/>
      <c r="B152" s="50">
        <v>75023</v>
      </c>
      <c r="C152" s="118"/>
      <c r="D152" s="145" t="s">
        <v>163</v>
      </c>
      <c r="E152" s="145"/>
      <c r="F152" s="145"/>
      <c r="G152" s="146">
        <f>G153</f>
        <v>75</v>
      </c>
      <c r="H152" s="147">
        <f>H153</f>
        <v>5000</v>
      </c>
      <c r="I152" s="146"/>
      <c r="J152" s="148">
        <f>I152/H152</f>
        <v>0</v>
      </c>
    </row>
    <row r="153" spans="1:10" ht="13.5">
      <c r="A153" s="149"/>
      <c r="B153" s="67"/>
      <c r="C153" s="97" t="s">
        <v>99</v>
      </c>
      <c r="D153" s="98" t="s">
        <v>100</v>
      </c>
      <c r="E153" s="98"/>
      <c r="F153" s="98"/>
      <c r="G153" s="69">
        <v>75</v>
      </c>
      <c r="H153" s="70">
        <v>5000</v>
      </c>
      <c r="I153" s="69"/>
      <c r="J153" s="71">
        <f>I153/H153</f>
        <v>0</v>
      </c>
    </row>
    <row r="154" spans="1:10" ht="18" customHeight="1">
      <c r="A154" s="90">
        <v>751</v>
      </c>
      <c r="B154" s="85"/>
      <c r="C154" s="103"/>
      <c r="D154" s="90" t="s">
        <v>164</v>
      </c>
      <c r="E154" s="90"/>
      <c r="F154" s="90"/>
      <c r="G154" s="112"/>
      <c r="H154" s="113"/>
      <c r="I154" s="112"/>
      <c r="J154" s="36"/>
    </row>
    <row r="155" spans="1:10" ht="13.5">
      <c r="A155" s="90"/>
      <c r="B155" s="85"/>
      <c r="C155" s="103"/>
      <c r="D155" s="90" t="s">
        <v>165</v>
      </c>
      <c r="E155" s="90"/>
      <c r="F155" s="90"/>
      <c r="G155" s="112"/>
      <c r="H155" s="113"/>
      <c r="I155" s="112"/>
      <c r="J155" s="36"/>
    </row>
    <row r="156" spans="1:10" ht="13.5">
      <c r="A156" s="30"/>
      <c r="B156" s="85"/>
      <c r="C156" s="103"/>
      <c r="D156" s="90" t="s">
        <v>166</v>
      </c>
      <c r="E156" s="90"/>
      <c r="F156" s="90"/>
      <c r="G156" s="112"/>
      <c r="H156" s="113"/>
      <c r="I156" s="112"/>
      <c r="J156" s="36"/>
    </row>
    <row r="157" spans="1:10" ht="13.5">
      <c r="A157" s="30"/>
      <c r="B157" s="85"/>
      <c r="C157" s="103"/>
      <c r="D157" s="90" t="s">
        <v>167</v>
      </c>
      <c r="E157" s="90"/>
      <c r="F157" s="90"/>
      <c r="G157" s="112"/>
      <c r="H157" s="113"/>
      <c r="I157" s="112"/>
      <c r="J157" s="36"/>
    </row>
    <row r="158" spans="1:10" ht="13.5">
      <c r="A158" s="37"/>
      <c r="B158" s="150"/>
      <c r="C158" s="39"/>
      <c r="D158" s="40" t="s">
        <v>168</v>
      </c>
      <c r="E158" s="40"/>
      <c r="F158" s="40"/>
      <c r="G158" s="41">
        <f>G161+G171</f>
        <v>474</v>
      </c>
      <c r="H158" s="42">
        <f>H161+H171</f>
        <v>28962</v>
      </c>
      <c r="I158" s="41">
        <f>I161+I171</f>
        <v>1020</v>
      </c>
      <c r="J158" s="43">
        <f>I158/H158</f>
        <v>0.035218562253987985</v>
      </c>
    </row>
    <row r="159" spans="1:10" ht="13.5">
      <c r="A159" s="65"/>
      <c r="B159" s="151" t="s">
        <v>169</v>
      </c>
      <c r="C159" s="152"/>
      <c r="D159" s="153" t="s">
        <v>170</v>
      </c>
      <c r="E159" s="153"/>
      <c r="F159" s="153"/>
      <c r="G159" s="154"/>
      <c r="H159" s="154"/>
      <c r="I159" s="54"/>
      <c r="J159" s="155"/>
    </row>
    <row r="160" spans="1:10" ht="13.5">
      <c r="A160" s="65"/>
      <c r="B160" s="51"/>
      <c r="C160" s="133"/>
      <c r="D160" s="153" t="s">
        <v>171</v>
      </c>
      <c r="E160" s="153"/>
      <c r="F160" s="153"/>
      <c r="G160" s="53"/>
      <c r="H160" s="53"/>
      <c r="I160" s="54"/>
      <c r="J160" s="156"/>
    </row>
    <row r="161" spans="1:10" ht="13.5">
      <c r="A161" s="65"/>
      <c r="B161" s="108"/>
      <c r="C161" s="57"/>
      <c r="D161" s="157" t="s">
        <v>172</v>
      </c>
      <c r="E161" s="157"/>
      <c r="F161" s="157"/>
      <c r="G161" s="130">
        <f>G166</f>
        <v>474</v>
      </c>
      <c r="H161" s="130">
        <f>H166</f>
        <v>906</v>
      </c>
      <c r="I161" s="129">
        <f>I166</f>
        <v>1020</v>
      </c>
      <c r="J161" s="158">
        <f>I161/H161</f>
        <v>1.1258278145695364</v>
      </c>
    </row>
    <row r="162" spans="1:10" ht="13.5">
      <c r="A162" s="65"/>
      <c r="B162" s="123"/>
      <c r="C162" s="51" t="s">
        <v>77</v>
      </c>
      <c r="D162" s="62" t="s">
        <v>78</v>
      </c>
      <c r="E162" s="62"/>
      <c r="F162" s="62"/>
      <c r="G162" s="105"/>
      <c r="H162" s="106"/>
      <c r="I162" s="105"/>
      <c r="J162" s="65"/>
    </row>
    <row r="163" spans="1:10" ht="13.5">
      <c r="A163" s="65"/>
      <c r="B163" s="133"/>
      <c r="C163" s="51"/>
      <c r="D163" s="52" t="s">
        <v>79</v>
      </c>
      <c r="E163" s="52"/>
      <c r="F163" s="52"/>
      <c r="G163" s="105"/>
      <c r="H163" s="106"/>
      <c r="I163" s="105"/>
      <c r="J163" s="65"/>
    </row>
    <row r="164" spans="1:10" ht="13.5">
      <c r="A164" s="65"/>
      <c r="B164" s="133"/>
      <c r="C164" s="51"/>
      <c r="D164" s="52" t="s">
        <v>80</v>
      </c>
      <c r="E164" s="52"/>
      <c r="F164" s="52"/>
      <c r="G164" s="105"/>
      <c r="H164" s="106"/>
      <c r="I164" s="105"/>
      <c r="J164" s="65"/>
    </row>
    <row r="165" spans="1:10" ht="13.5">
      <c r="A165" s="65"/>
      <c r="B165" s="133"/>
      <c r="C165" s="51"/>
      <c r="D165" s="52" t="s">
        <v>81</v>
      </c>
      <c r="E165" s="52"/>
      <c r="F165" s="52"/>
      <c r="G165" s="105"/>
      <c r="H165" s="106"/>
      <c r="I165" s="105"/>
      <c r="J165" s="65"/>
    </row>
    <row r="166" spans="1:10" ht="13.5">
      <c r="A166" s="65"/>
      <c r="B166" s="57"/>
      <c r="C166" s="68"/>
      <c r="D166" s="58" t="s">
        <v>82</v>
      </c>
      <c r="E166" s="58"/>
      <c r="F166" s="58"/>
      <c r="G166" s="109">
        <v>474</v>
      </c>
      <c r="H166" s="110">
        <v>906</v>
      </c>
      <c r="I166" s="109">
        <v>1020</v>
      </c>
      <c r="J166" s="61">
        <f>I166/H166</f>
        <v>1.1258278145695364</v>
      </c>
    </row>
    <row r="167" spans="1:10" ht="13.5">
      <c r="A167" s="65"/>
      <c r="B167" s="50" t="s">
        <v>173</v>
      </c>
      <c r="D167" s="159" t="s">
        <v>174</v>
      </c>
      <c r="E167" s="159"/>
      <c r="F167" s="159"/>
      <c r="G167" s="159"/>
      <c r="H167" s="106"/>
      <c r="I167" s="105"/>
      <c r="J167" s="83"/>
    </row>
    <row r="168" spans="1:10" ht="13.5">
      <c r="A168" s="65"/>
      <c r="B168" s="156"/>
      <c r="D168" s="50" t="s">
        <v>175</v>
      </c>
      <c r="E168" s="50"/>
      <c r="F168" s="50"/>
      <c r="G168" s="50"/>
      <c r="H168" s="106"/>
      <c r="I168" s="105"/>
      <c r="J168" s="83"/>
    </row>
    <row r="169" spans="1:10" ht="13.5">
      <c r="A169" s="65"/>
      <c r="B169" s="156"/>
      <c r="D169" s="50" t="s">
        <v>176</v>
      </c>
      <c r="E169" s="50"/>
      <c r="F169" s="50"/>
      <c r="G169" s="50"/>
      <c r="H169" s="106"/>
      <c r="I169" s="105"/>
      <c r="J169" s="83"/>
    </row>
    <row r="170" spans="1:10" ht="13.5">
      <c r="A170" s="65"/>
      <c r="B170" s="65"/>
      <c r="D170" s="50" t="s">
        <v>177</v>
      </c>
      <c r="E170" s="50"/>
      <c r="F170" s="50"/>
      <c r="G170" s="50"/>
      <c r="H170" s="106"/>
      <c r="I170" s="105"/>
      <c r="J170" s="83"/>
    </row>
    <row r="171" spans="1:10" ht="13.5">
      <c r="A171" s="65"/>
      <c r="B171" s="160"/>
      <c r="C171" s="161"/>
      <c r="D171" s="107" t="s">
        <v>178</v>
      </c>
      <c r="E171" s="107"/>
      <c r="F171" s="107"/>
      <c r="G171" s="162"/>
      <c r="H171" s="116">
        <f>H178</f>
        <v>28056</v>
      </c>
      <c r="I171" s="115"/>
      <c r="J171" s="117">
        <f>I171/H171</f>
        <v>0</v>
      </c>
    </row>
    <row r="172" spans="1:10" ht="21.75">
      <c r="A172" s="26" t="s">
        <v>60</v>
      </c>
      <c r="B172" s="26" t="s">
        <v>61</v>
      </c>
      <c r="C172" s="6" t="s">
        <v>62</v>
      </c>
      <c r="D172" s="26" t="s">
        <v>63</v>
      </c>
      <c r="E172" s="26"/>
      <c r="F172" s="26"/>
      <c r="G172" s="27" t="s">
        <v>64</v>
      </c>
      <c r="H172" s="27" t="s">
        <v>65</v>
      </c>
      <c r="I172" s="27" t="s">
        <v>66</v>
      </c>
      <c r="J172" s="27" t="s">
        <v>67</v>
      </c>
    </row>
    <row r="173" spans="1:10" ht="10.5" customHeight="1">
      <c r="A173" s="28">
        <v>1</v>
      </c>
      <c r="B173" s="28">
        <v>2</v>
      </c>
      <c r="C173" s="29">
        <v>3</v>
      </c>
      <c r="D173" s="28">
        <v>4</v>
      </c>
      <c r="E173" s="28"/>
      <c r="F173" s="28"/>
      <c r="G173" s="28">
        <v>5</v>
      </c>
      <c r="H173" s="29">
        <v>6</v>
      </c>
      <c r="I173" s="28">
        <v>7</v>
      </c>
      <c r="J173" s="28">
        <v>8</v>
      </c>
    </row>
    <row r="174" spans="1:10" ht="13.5">
      <c r="A174" s="44"/>
      <c r="B174" s="133"/>
      <c r="C174" s="51" t="s">
        <v>77</v>
      </c>
      <c r="D174" s="62" t="s">
        <v>78</v>
      </c>
      <c r="E174" s="62"/>
      <c r="F174" s="62"/>
      <c r="G174" s="105"/>
      <c r="H174" s="106"/>
      <c r="I174" s="105"/>
      <c r="J174" s="65"/>
    </row>
    <row r="175" spans="1:10" ht="13.5">
      <c r="A175" s="44"/>
      <c r="B175" s="133"/>
      <c r="C175" s="51"/>
      <c r="D175" s="52" t="s">
        <v>79</v>
      </c>
      <c r="E175" s="52"/>
      <c r="F175" s="52"/>
      <c r="G175" s="105"/>
      <c r="H175" s="106"/>
      <c r="I175" s="105"/>
      <c r="J175" s="65"/>
    </row>
    <row r="176" spans="1:10" ht="13.5">
      <c r="A176" s="44"/>
      <c r="B176" s="133"/>
      <c r="C176" s="51"/>
      <c r="D176" s="52" t="s">
        <v>80</v>
      </c>
      <c r="E176" s="52"/>
      <c r="F176" s="52"/>
      <c r="G176" s="105"/>
      <c r="H176" s="106"/>
      <c r="I176" s="105"/>
      <c r="J176" s="65"/>
    </row>
    <row r="177" spans="1:10" ht="13.5">
      <c r="A177" s="44"/>
      <c r="B177" s="133"/>
      <c r="C177" s="51"/>
      <c r="D177" s="52" t="s">
        <v>81</v>
      </c>
      <c r="E177" s="52"/>
      <c r="F177" s="52"/>
      <c r="G177" s="105"/>
      <c r="H177" s="106"/>
      <c r="I177" s="105"/>
      <c r="J177" s="65"/>
    </row>
    <row r="178" spans="1:10" ht="13.5">
      <c r="A178" s="44"/>
      <c r="B178" s="57"/>
      <c r="C178" s="68"/>
      <c r="D178" s="58" t="s">
        <v>82</v>
      </c>
      <c r="E178" s="58"/>
      <c r="F178" s="58"/>
      <c r="G178" s="109"/>
      <c r="H178" s="110">
        <v>28056</v>
      </c>
      <c r="I178" s="109"/>
      <c r="J178" s="61">
        <f>I178/H178</f>
        <v>0</v>
      </c>
    </row>
    <row r="179" spans="1:10" ht="22.5" customHeight="1">
      <c r="A179" s="75">
        <v>752</v>
      </c>
      <c r="B179" s="163"/>
      <c r="C179" s="74"/>
      <c r="D179" s="75" t="s">
        <v>179</v>
      </c>
      <c r="E179" s="75"/>
      <c r="F179" s="75"/>
      <c r="G179" s="164">
        <v>500</v>
      </c>
      <c r="H179" s="165">
        <v>500</v>
      </c>
      <c r="I179" s="164">
        <f>I180</f>
        <v>0</v>
      </c>
      <c r="J179" s="78">
        <f>I179/H179</f>
        <v>0</v>
      </c>
    </row>
    <row r="180" spans="1:10" ht="13.5">
      <c r="A180" s="144"/>
      <c r="B180" s="45">
        <v>75212</v>
      </c>
      <c r="C180" s="46"/>
      <c r="D180" s="45" t="s">
        <v>180</v>
      </c>
      <c r="E180" s="45"/>
      <c r="F180" s="45"/>
      <c r="G180" s="166">
        <f>G184</f>
        <v>500</v>
      </c>
      <c r="H180" s="95">
        <f>H184</f>
        <v>500</v>
      </c>
      <c r="I180" s="166">
        <f>I184</f>
        <v>0</v>
      </c>
      <c r="J180" s="96">
        <f>I180/H180</f>
        <v>0</v>
      </c>
    </row>
    <row r="181" spans="1:10" ht="13.5">
      <c r="A181" s="144"/>
      <c r="B181" s="133"/>
      <c r="C181" s="51" t="s">
        <v>77</v>
      </c>
      <c r="D181" s="62" t="s">
        <v>181</v>
      </c>
      <c r="E181" s="62"/>
      <c r="F181" s="62"/>
      <c r="G181" s="105"/>
      <c r="H181" s="106"/>
      <c r="I181" s="105"/>
      <c r="J181" s="65"/>
    </row>
    <row r="182" spans="1:10" ht="13.5">
      <c r="A182" s="144"/>
      <c r="B182" s="133"/>
      <c r="C182" s="51"/>
      <c r="D182" s="52" t="s">
        <v>182</v>
      </c>
      <c r="E182" s="52"/>
      <c r="F182" s="52"/>
      <c r="G182" s="105"/>
      <c r="H182" s="106"/>
      <c r="I182" s="105"/>
      <c r="J182" s="65"/>
    </row>
    <row r="183" spans="1:10" ht="13.5">
      <c r="A183" s="144"/>
      <c r="B183" s="133"/>
      <c r="C183" s="51"/>
      <c r="D183" s="52" t="s">
        <v>183</v>
      </c>
      <c r="E183" s="52"/>
      <c r="F183" s="52"/>
      <c r="G183" s="105"/>
      <c r="H183" s="106"/>
      <c r="I183" s="105"/>
      <c r="J183" s="65"/>
    </row>
    <row r="184" spans="1:10" ht="13.5">
      <c r="A184" s="167"/>
      <c r="B184" s="57"/>
      <c r="C184" s="127"/>
      <c r="D184" s="58" t="s">
        <v>82</v>
      </c>
      <c r="E184" s="58"/>
      <c r="F184" s="58"/>
      <c r="G184" s="168">
        <v>500</v>
      </c>
      <c r="H184" s="169">
        <v>500</v>
      </c>
      <c r="I184" s="168"/>
      <c r="J184" s="138">
        <v>1</v>
      </c>
    </row>
    <row r="185" spans="1:10" ht="17.25" customHeight="1">
      <c r="A185" s="90">
        <v>754</v>
      </c>
      <c r="B185" s="170"/>
      <c r="C185" s="103"/>
      <c r="D185" s="90" t="s">
        <v>184</v>
      </c>
      <c r="E185" s="90"/>
      <c r="F185" s="90"/>
      <c r="G185" s="34"/>
      <c r="H185" s="35"/>
      <c r="I185" s="34"/>
      <c r="J185" s="36"/>
    </row>
    <row r="186" spans="1:10" ht="13.5">
      <c r="A186" s="90"/>
      <c r="B186" s="170"/>
      <c r="C186" s="103"/>
      <c r="D186" s="90" t="s">
        <v>185</v>
      </c>
      <c r="E186" s="90"/>
      <c r="F186" s="90"/>
      <c r="G186" s="34"/>
      <c r="H186" s="35"/>
      <c r="I186" s="34"/>
      <c r="J186" s="36"/>
    </row>
    <row r="187" spans="1:10" ht="13.5">
      <c r="A187" s="37"/>
      <c r="B187" s="135"/>
      <c r="C187" s="39"/>
      <c r="D187" s="40" t="s">
        <v>186</v>
      </c>
      <c r="E187" s="40"/>
      <c r="F187" s="40"/>
      <c r="G187" s="91">
        <f>G188</f>
        <v>1000</v>
      </c>
      <c r="H187" s="92">
        <f>H188</f>
        <v>1000</v>
      </c>
      <c r="I187" s="91">
        <f>I188</f>
        <v>1000</v>
      </c>
      <c r="J187" s="43">
        <v>1</v>
      </c>
    </row>
    <row r="188" spans="1:10" ht="13.5">
      <c r="A188" s="44"/>
      <c r="B188" s="145">
        <v>75414</v>
      </c>
      <c r="C188" s="171"/>
      <c r="D188" s="145" t="s">
        <v>187</v>
      </c>
      <c r="E188" s="145"/>
      <c r="F188" s="145"/>
      <c r="G188" s="172">
        <f>G192</f>
        <v>1000</v>
      </c>
      <c r="H188" s="173">
        <f>H192</f>
        <v>1000</v>
      </c>
      <c r="I188" s="172">
        <f>I192</f>
        <v>1000</v>
      </c>
      <c r="J188" s="174">
        <v>1</v>
      </c>
    </row>
    <row r="189" spans="1:10" ht="13.5">
      <c r="A189" s="44"/>
      <c r="B189" s="133"/>
      <c r="C189" s="51" t="s">
        <v>77</v>
      </c>
      <c r="D189" s="62" t="s">
        <v>181</v>
      </c>
      <c r="E189" s="62"/>
      <c r="F189" s="62"/>
      <c r="G189" s="105"/>
      <c r="H189" s="106"/>
      <c r="I189" s="105"/>
      <c r="J189" s="65"/>
    </row>
    <row r="190" spans="1:10" ht="13.5">
      <c r="A190" s="44"/>
      <c r="B190" s="133"/>
      <c r="C190" s="51"/>
      <c r="D190" s="52" t="s">
        <v>182</v>
      </c>
      <c r="E190" s="52"/>
      <c r="F190" s="52"/>
      <c r="G190" s="105"/>
      <c r="H190" s="106"/>
      <c r="I190" s="105"/>
      <c r="J190" s="65"/>
    </row>
    <row r="191" spans="1:10" ht="13.5">
      <c r="A191" s="44"/>
      <c r="B191" s="175"/>
      <c r="C191" s="51"/>
      <c r="D191" s="52" t="s">
        <v>183</v>
      </c>
      <c r="E191" s="52"/>
      <c r="F191" s="52"/>
      <c r="G191" s="105"/>
      <c r="H191" s="176"/>
      <c r="I191" s="105"/>
      <c r="J191" s="65"/>
    </row>
    <row r="192" spans="1:10" ht="13.5">
      <c r="A192" s="160"/>
      <c r="B192" s="108"/>
      <c r="C192" s="57"/>
      <c r="D192" s="58" t="s">
        <v>82</v>
      </c>
      <c r="E192" s="58"/>
      <c r="F192" s="58"/>
      <c r="G192" s="109">
        <v>1000</v>
      </c>
      <c r="H192" s="109">
        <v>1000</v>
      </c>
      <c r="I192" s="109">
        <v>1000</v>
      </c>
      <c r="J192" s="61">
        <v>1</v>
      </c>
    </row>
    <row r="193" spans="1:10" ht="13.5">
      <c r="A193" s="33">
        <v>756</v>
      </c>
      <c r="B193" s="177"/>
      <c r="C193" s="103"/>
      <c r="D193" s="90" t="s">
        <v>188</v>
      </c>
      <c r="E193" s="90"/>
      <c r="F193" s="90"/>
      <c r="G193" s="34"/>
      <c r="H193" s="35"/>
      <c r="I193" s="34"/>
      <c r="J193" s="36"/>
    </row>
    <row r="194" spans="1:10" ht="13.5">
      <c r="A194" s="30"/>
      <c r="B194" s="85"/>
      <c r="C194" s="103"/>
      <c r="D194" s="90" t="s">
        <v>189</v>
      </c>
      <c r="E194" s="90"/>
      <c r="F194" s="90"/>
      <c r="G194" s="34"/>
      <c r="H194" s="35"/>
      <c r="I194" s="34"/>
      <c r="J194" s="36"/>
    </row>
    <row r="195" spans="1:10" ht="13.5">
      <c r="A195" s="30"/>
      <c r="B195" s="85"/>
      <c r="C195" s="103"/>
      <c r="D195" s="90" t="s">
        <v>190</v>
      </c>
      <c r="E195" s="90"/>
      <c r="F195" s="90"/>
      <c r="G195" s="34"/>
      <c r="H195" s="35"/>
      <c r="I195" s="34"/>
      <c r="J195" s="36"/>
    </row>
    <row r="196" spans="1:10" ht="13.5">
      <c r="A196" s="30"/>
      <c r="B196" s="85"/>
      <c r="C196" s="103"/>
      <c r="D196" s="90" t="s">
        <v>191</v>
      </c>
      <c r="E196" s="90"/>
      <c r="F196" s="90"/>
      <c r="G196" s="34"/>
      <c r="H196" s="35"/>
      <c r="I196" s="34"/>
      <c r="J196" s="36"/>
    </row>
    <row r="197" spans="1:10" ht="13.5">
      <c r="A197" s="30"/>
      <c r="B197" s="85"/>
      <c r="C197" s="103"/>
      <c r="D197" s="90" t="s">
        <v>192</v>
      </c>
      <c r="E197" s="90"/>
      <c r="F197" s="90"/>
      <c r="G197" s="34"/>
      <c r="H197" s="35"/>
      <c r="I197" s="34"/>
      <c r="J197" s="36"/>
    </row>
    <row r="198" spans="1:10" ht="13.5">
      <c r="A198" s="30"/>
      <c r="B198" s="85"/>
      <c r="C198" s="103"/>
      <c r="D198" s="90" t="s">
        <v>193</v>
      </c>
      <c r="E198" s="90"/>
      <c r="F198" s="90"/>
      <c r="G198" s="34"/>
      <c r="H198" s="35"/>
      <c r="I198" s="34"/>
      <c r="J198" s="36"/>
    </row>
    <row r="199" spans="1:10" ht="13.5">
      <c r="A199" s="37"/>
      <c r="B199" s="38"/>
      <c r="C199" s="39"/>
      <c r="D199" s="40" t="s">
        <v>194</v>
      </c>
      <c r="E199" s="40"/>
      <c r="F199" s="40"/>
      <c r="G199" s="91">
        <f>G204+G216+G231+G241</f>
        <v>1538974.83</v>
      </c>
      <c r="H199" s="92">
        <f>H204+H216+H231+H241</f>
        <v>3263724.25</v>
      </c>
      <c r="I199" s="91">
        <f>I204+I216+I231+I241</f>
        <v>3376967</v>
      </c>
      <c r="J199" s="93">
        <f>I199/H199</f>
        <v>1.03469740128934</v>
      </c>
    </row>
    <row r="200" spans="1:10" ht="18" customHeight="1">
      <c r="A200" s="44"/>
      <c r="B200" s="50">
        <v>75615</v>
      </c>
      <c r="C200" s="51"/>
      <c r="D200" s="50" t="s">
        <v>195</v>
      </c>
      <c r="E200" s="50"/>
      <c r="F200" s="50"/>
      <c r="G200" s="105"/>
      <c r="H200" s="106"/>
      <c r="I200" s="105"/>
      <c r="J200" s="65"/>
    </row>
    <row r="201" spans="1:10" ht="13.5">
      <c r="A201" s="44"/>
      <c r="B201" s="50"/>
      <c r="C201" s="51"/>
      <c r="D201" s="50" t="s">
        <v>196</v>
      </c>
      <c r="E201" s="50"/>
      <c r="F201" s="50"/>
      <c r="G201" s="105"/>
      <c r="H201" s="106"/>
      <c r="I201" s="105"/>
      <c r="J201" s="65"/>
    </row>
    <row r="202" spans="1:10" ht="13.5">
      <c r="A202" s="44"/>
      <c r="B202" s="50"/>
      <c r="C202" s="51"/>
      <c r="D202" s="50" t="s">
        <v>197</v>
      </c>
      <c r="E202" s="50"/>
      <c r="F202" s="50"/>
      <c r="G202" s="105"/>
      <c r="H202" s="106"/>
      <c r="I202" s="105"/>
      <c r="J202" s="65"/>
    </row>
    <row r="203" spans="1:10" ht="13.5">
      <c r="A203" s="44"/>
      <c r="B203" s="50"/>
      <c r="C203" s="51"/>
      <c r="D203" s="50" t="s">
        <v>198</v>
      </c>
      <c r="E203" s="50"/>
      <c r="F203" s="50"/>
      <c r="G203" s="105"/>
      <c r="H203" s="106"/>
      <c r="I203" s="105"/>
      <c r="J203" s="65"/>
    </row>
    <row r="204" spans="1:10" ht="13.5">
      <c r="A204" s="44"/>
      <c r="B204" s="107"/>
      <c r="C204" s="68"/>
      <c r="D204" s="107" t="s">
        <v>199</v>
      </c>
      <c r="E204" s="107"/>
      <c r="F204" s="107"/>
      <c r="G204" s="116">
        <f>G205+G206+G207+G208+G209+G211</f>
        <v>476416.26999999996</v>
      </c>
      <c r="H204" s="115">
        <f>H205+H206+H207+H208+H209+H211</f>
        <v>1004420</v>
      </c>
      <c r="I204" s="116">
        <f>I205+I206+I207+I208+I209+I211</f>
        <v>1036000</v>
      </c>
      <c r="J204" s="117">
        <f>I204/H204</f>
        <v>1.0314410306445512</v>
      </c>
    </row>
    <row r="205" spans="1:10" ht="13.5">
      <c r="A205" s="44"/>
      <c r="B205" s="50"/>
      <c r="C205" s="51" t="s">
        <v>200</v>
      </c>
      <c r="D205" s="52" t="s">
        <v>201</v>
      </c>
      <c r="E205" s="52"/>
      <c r="F205" s="52"/>
      <c r="G205" s="105">
        <v>445139.67</v>
      </c>
      <c r="H205" s="106">
        <v>941220</v>
      </c>
      <c r="I205" s="105">
        <v>970000</v>
      </c>
      <c r="J205" s="83">
        <f>I205/H205</f>
        <v>1.0305773357982193</v>
      </c>
    </row>
    <row r="206" spans="1:10" ht="13.5">
      <c r="A206" s="44"/>
      <c r="B206" s="50"/>
      <c r="C206" s="119" t="s">
        <v>202</v>
      </c>
      <c r="D206" s="134" t="s">
        <v>203</v>
      </c>
      <c r="E206" s="134"/>
      <c r="F206" s="134"/>
      <c r="G206" s="178">
        <v>9764</v>
      </c>
      <c r="H206" s="178">
        <v>18200</v>
      </c>
      <c r="I206" s="178">
        <v>20000</v>
      </c>
      <c r="J206" s="122">
        <f>I206/H206</f>
        <v>1.098901098901099</v>
      </c>
    </row>
    <row r="207" spans="1:10" ht="13.5">
      <c r="A207" s="44"/>
      <c r="B207" s="50"/>
      <c r="C207" s="119" t="s">
        <v>204</v>
      </c>
      <c r="D207" s="134" t="s">
        <v>205</v>
      </c>
      <c r="E207" s="134"/>
      <c r="F207" s="134"/>
      <c r="G207" s="178">
        <v>17561</v>
      </c>
      <c r="H207" s="178">
        <v>34000</v>
      </c>
      <c r="I207" s="178">
        <v>36000</v>
      </c>
      <c r="J207" s="122">
        <f>I207/H207</f>
        <v>1.0588235294117647</v>
      </c>
    </row>
    <row r="208" spans="1:10" ht="13.5">
      <c r="A208" s="44"/>
      <c r="B208" s="50"/>
      <c r="C208" s="119" t="s">
        <v>206</v>
      </c>
      <c r="D208" s="134" t="s">
        <v>207</v>
      </c>
      <c r="E208" s="134"/>
      <c r="F208" s="134"/>
      <c r="G208" s="178">
        <v>0</v>
      </c>
      <c r="H208" s="178">
        <v>500</v>
      </c>
      <c r="I208" s="178">
        <v>500</v>
      </c>
      <c r="J208" s="122"/>
    </row>
    <row r="209" spans="1:10" ht="13.5">
      <c r="A209" s="44"/>
      <c r="B209" s="50"/>
      <c r="C209" s="119" t="s">
        <v>208</v>
      </c>
      <c r="D209" s="134" t="s">
        <v>209</v>
      </c>
      <c r="E209" s="134"/>
      <c r="F209" s="134"/>
      <c r="G209" s="178">
        <v>0</v>
      </c>
      <c r="H209" s="179">
        <v>1500</v>
      </c>
      <c r="I209" s="178">
        <v>500</v>
      </c>
      <c r="J209" s="122"/>
    </row>
    <row r="210" spans="1:10" ht="13.5">
      <c r="A210" s="44"/>
      <c r="B210" s="50"/>
      <c r="C210" s="51" t="s">
        <v>210</v>
      </c>
      <c r="D210" s="52" t="s">
        <v>211</v>
      </c>
      <c r="E210" s="52"/>
      <c r="F210" s="52"/>
      <c r="G210" s="105"/>
      <c r="H210" s="106"/>
      <c r="I210" s="105"/>
      <c r="J210" s="83"/>
    </row>
    <row r="211" spans="1:10" ht="13.5">
      <c r="A211" s="44"/>
      <c r="B211" s="107"/>
      <c r="C211" s="108"/>
      <c r="D211" s="58" t="s">
        <v>212</v>
      </c>
      <c r="E211" s="58"/>
      <c r="F211" s="58"/>
      <c r="G211" s="109">
        <v>3951.6</v>
      </c>
      <c r="H211" s="180">
        <v>9000</v>
      </c>
      <c r="I211" s="109">
        <v>9000</v>
      </c>
      <c r="J211" s="111">
        <f>I211/H211</f>
        <v>1</v>
      </c>
    </row>
    <row r="212" spans="1:10" ht="20.25" customHeight="1">
      <c r="A212" s="44"/>
      <c r="B212" s="50">
        <v>75616</v>
      </c>
      <c r="C212" s="51"/>
      <c r="D212" s="50" t="s">
        <v>195</v>
      </c>
      <c r="E212" s="50"/>
      <c r="F212" s="50"/>
      <c r="G212" s="105"/>
      <c r="H212" s="106"/>
      <c r="I212" s="105"/>
      <c r="J212" s="181"/>
    </row>
    <row r="213" spans="1:10" ht="13.5">
      <c r="A213" s="44"/>
      <c r="B213" s="50"/>
      <c r="C213" s="51"/>
      <c r="D213" s="50" t="s">
        <v>213</v>
      </c>
      <c r="E213" s="50"/>
      <c r="F213" s="50"/>
      <c r="G213" s="105"/>
      <c r="H213" s="106"/>
      <c r="I213" s="105"/>
      <c r="J213" s="181"/>
    </row>
    <row r="214" spans="1:10" ht="13.5">
      <c r="A214" s="44"/>
      <c r="B214" s="50"/>
      <c r="C214" s="51"/>
      <c r="D214" s="50" t="s">
        <v>214</v>
      </c>
      <c r="E214" s="50"/>
      <c r="F214" s="50"/>
      <c r="G214" s="105"/>
      <c r="H214" s="106"/>
      <c r="I214" s="105"/>
      <c r="J214" s="181"/>
    </row>
    <row r="215" spans="1:10" ht="13.5">
      <c r="A215" s="44"/>
      <c r="B215" s="50"/>
      <c r="C215" s="51"/>
      <c r="D215" s="50" t="s">
        <v>215</v>
      </c>
      <c r="E215" s="50"/>
      <c r="F215" s="50"/>
      <c r="G215" s="105"/>
      <c r="H215" s="106"/>
      <c r="I215" s="105"/>
      <c r="J215" s="181"/>
    </row>
    <row r="216" spans="1:10" ht="13.5">
      <c r="A216" s="44"/>
      <c r="B216" s="50"/>
      <c r="C216" s="57"/>
      <c r="D216" s="107" t="s">
        <v>216</v>
      </c>
      <c r="E216" s="107"/>
      <c r="F216" s="107"/>
      <c r="G216" s="115">
        <f>G217+G218+G219+G220+G221+G223+G224+G226</f>
        <v>444099.86000000004</v>
      </c>
      <c r="H216" s="116">
        <f>H217+H218+H219+H220+H221+H223+H224+H226</f>
        <v>968180</v>
      </c>
      <c r="I216" s="115">
        <f>I217+I218+I219+I220+I221+I222+I223+I224+I226</f>
        <v>1065388</v>
      </c>
      <c r="J216" s="117">
        <f aca="true" t="shared" si="0" ref="J216:J224">I216/H216</f>
        <v>1.1004028176578735</v>
      </c>
    </row>
    <row r="217" spans="1:10" ht="13.5">
      <c r="A217" s="44"/>
      <c r="B217" s="50"/>
      <c r="C217" s="51" t="s">
        <v>200</v>
      </c>
      <c r="D217" s="52" t="s">
        <v>201</v>
      </c>
      <c r="E217" s="52"/>
      <c r="F217" s="52"/>
      <c r="G217" s="105">
        <v>218823.95</v>
      </c>
      <c r="H217" s="106">
        <v>460480</v>
      </c>
      <c r="I217" s="105">
        <v>480000</v>
      </c>
      <c r="J217" s="83">
        <f t="shared" si="0"/>
        <v>1.0423905489923557</v>
      </c>
    </row>
    <row r="218" spans="1:10" ht="13.5">
      <c r="A218" s="44"/>
      <c r="B218" s="50"/>
      <c r="C218" s="119" t="s">
        <v>202</v>
      </c>
      <c r="D218" s="134" t="s">
        <v>203</v>
      </c>
      <c r="E218" s="134"/>
      <c r="F218" s="134"/>
      <c r="G218" s="178">
        <v>153962.34</v>
      </c>
      <c r="H218" s="178">
        <v>299000</v>
      </c>
      <c r="I218" s="178">
        <v>350000</v>
      </c>
      <c r="J218" s="122">
        <f t="shared" si="0"/>
        <v>1.1705685618729098</v>
      </c>
    </row>
    <row r="219" spans="1:10" ht="13.5">
      <c r="A219" s="44"/>
      <c r="B219" s="50"/>
      <c r="C219" s="119" t="s">
        <v>204</v>
      </c>
      <c r="D219" s="134" t="s">
        <v>205</v>
      </c>
      <c r="E219" s="134"/>
      <c r="F219" s="134"/>
      <c r="G219" s="178">
        <v>7852.31</v>
      </c>
      <c r="H219" s="178">
        <v>13200</v>
      </c>
      <c r="I219" s="178">
        <v>17000</v>
      </c>
      <c r="J219" s="122">
        <f t="shared" si="0"/>
        <v>1.2878787878787878</v>
      </c>
    </row>
    <row r="220" spans="1:10" ht="13.5">
      <c r="A220" s="44"/>
      <c r="B220" s="50"/>
      <c r="C220" s="119" t="s">
        <v>206</v>
      </c>
      <c r="D220" s="182" t="s">
        <v>217</v>
      </c>
      <c r="E220" s="182"/>
      <c r="F220" s="182"/>
      <c r="G220" s="178">
        <v>11086</v>
      </c>
      <c r="H220" s="178">
        <v>25000</v>
      </c>
      <c r="I220" s="178">
        <v>29000</v>
      </c>
      <c r="J220" s="122">
        <f t="shared" si="0"/>
        <v>1.16</v>
      </c>
    </row>
    <row r="221" spans="1:10" ht="13.5">
      <c r="A221" s="44"/>
      <c r="B221" s="50"/>
      <c r="C221" s="51" t="s">
        <v>218</v>
      </c>
      <c r="D221" s="183" t="s">
        <v>219</v>
      </c>
      <c r="E221" s="183"/>
      <c r="F221" s="183"/>
      <c r="G221" s="109">
        <v>3767</v>
      </c>
      <c r="H221" s="180">
        <v>8500</v>
      </c>
      <c r="I221" s="109">
        <v>16000</v>
      </c>
      <c r="J221" s="111">
        <f t="shared" si="0"/>
        <v>1.8823529411764706</v>
      </c>
    </row>
    <row r="222" spans="1:10" ht="13.5">
      <c r="A222" s="44"/>
      <c r="B222" s="50"/>
      <c r="C222" s="51" t="s">
        <v>220</v>
      </c>
      <c r="D222" s="182" t="s">
        <v>221</v>
      </c>
      <c r="E222" s="182"/>
      <c r="F222" s="182"/>
      <c r="G222" s="109"/>
      <c r="H222" s="180"/>
      <c r="I222" s="109">
        <v>3000</v>
      </c>
      <c r="J222" s="111"/>
    </row>
    <row r="223" spans="1:10" ht="13.5">
      <c r="A223" s="44"/>
      <c r="B223" s="50"/>
      <c r="C223" s="118" t="s">
        <v>222</v>
      </c>
      <c r="D223" s="134" t="s">
        <v>223</v>
      </c>
      <c r="E223" s="134"/>
      <c r="F223" s="134"/>
      <c r="G223" s="178">
        <v>3691</v>
      </c>
      <c r="H223" s="184">
        <v>10000</v>
      </c>
      <c r="I223" s="178">
        <v>10000</v>
      </c>
      <c r="J223" s="122">
        <f t="shared" si="0"/>
        <v>1</v>
      </c>
    </row>
    <row r="224" spans="1:10" ht="13.5">
      <c r="A224" s="44"/>
      <c r="B224" s="50"/>
      <c r="C224" s="118" t="s">
        <v>224</v>
      </c>
      <c r="D224" s="134" t="s">
        <v>209</v>
      </c>
      <c r="E224" s="134"/>
      <c r="F224" s="134"/>
      <c r="G224" s="180">
        <v>40851.15</v>
      </c>
      <c r="H224" s="109">
        <v>130000</v>
      </c>
      <c r="I224" s="180">
        <v>130000</v>
      </c>
      <c r="J224" s="111">
        <f t="shared" si="0"/>
        <v>1</v>
      </c>
    </row>
    <row r="225" spans="1:10" ht="13.5">
      <c r="A225" s="65"/>
      <c r="B225" s="50"/>
      <c r="C225" s="51" t="s">
        <v>210</v>
      </c>
      <c r="D225" s="80" t="s">
        <v>211</v>
      </c>
      <c r="E225" s="81"/>
      <c r="F225" s="82"/>
      <c r="G225" s="105"/>
      <c r="H225" s="106"/>
      <c r="I225" s="105"/>
      <c r="J225" s="83"/>
    </row>
    <row r="226" spans="1:10" ht="13.5">
      <c r="A226" s="65"/>
      <c r="B226" s="107"/>
      <c r="C226" s="108"/>
      <c r="D226" s="58" t="s">
        <v>212</v>
      </c>
      <c r="E226" s="58"/>
      <c r="F226" s="58"/>
      <c r="G226" s="109">
        <v>4066.11</v>
      </c>
      <c r="H226" s="180">
        <v>22000</v>
      </c>
      <c r="I226" s="109">
        <v>30388</v>
      </c>
      <c r="J226" s="111">
        <f>I226/H226</f>
        <v>1.3812727272727272</v>
      </c>
    </row>
    <row r="227" spans="1:10" ht="21.75">
      <c r="A227" s="26" t="s">
        <v>60</v>
      </c>
      <c r="B227" s="26" t="s">
        <v>61</v>
      </c>
      <c r="C227" s="6" t="s">
        <v>62</v>
      </c>
      <c r="D227" s="26" t="s">
        <v>63</v>
      </c>
      <c r="E227" s="26"/>
      <c r="F227" s="26"/>
      <c r="G227" s="27" t="s">
        <v>64</v>
      </c>
      <c r="H227" s="27" t="s">
        <v>65</v>
      </c>
      <c r="I227" s="27" t="s">
        <v>66</v>
      </c>
      <c r="J227" s="27" t="s">
        <v>67</v>
      </c>
    </row>
    <row r="228" spans="1:10" ht="12" customHeight="1">
      <c r="A228" s="28">
        <v>1</v>
      </c>
      <c r="B228" s="28">
        <v>2</v>
      </c>
      <c r="C228" s="29">
        <v>3</v>
      </c>
      <c r="D228" s="28">
        <v>4</v>
      </c>
      <c r="E228" s="28"/>
      <c r="F228" s="28"/>
      <c r="G228" s="28">
        <v>5</v>
      </c>
      <c r="H228" s="29">
        <v>6</v>
      </c>
      <c r="I228" s="28">
        <v>7</v>
      </c>
      <c r="J228" s="28">
        <v>8</v>
      </c>
    </row>
    <row r="229" spans="1:10" ht="13.5">
      <c r="A229" s="44"/>
      <c r="B229" s="50">
        <v>75618</v>
      </c>
      <c r="C229" s="51"/>
      <c r="D229" s="50" t="s">
        <v>225</v>
      </c>
      <c r="E229" s="50"/>
      <c r="F229" s="50"/>
      <c r="G229" s="105"/>
      <c r="H229" s="106"/>
      <c r="I229" s="105"/>
      <c r="J229" s="65"/>
    </row>
    <row r="230" spans="1:10" ht="13.5">
      <c r="A230" s="44"/>
      <c r="B230" s="50"/>
      <c r="C230" s="51"/>
      <c r="D230" s="50" t="s">
        <v>226</v>
      </c>
      <c r="E230" s="50"/>
      <c r="F230" s="50"/>
      <c r="G230" s="105"/>
      <c r="H230" s="106"/>
      <c r="I230" s="105"/>
      <c r="J230" s="65"/>
    </row>
    <row r="231" spans="1:10" ht="13.5">
      <c r="A231" s="44"/>
      <c r="B231" s="50"/>
      <c r="C231" s="68"/>
      <c r="D231" s="107" t="s">
        <v>227</v>
      </c>
      <c r="E231" s="107"/>
      <c r="F231" s="107"/>
      <c r="G231" s="116">
        <f>G232+G234+G236+G238</f>
        <v>81323.8</v>
      </c>
      <c r="H231" s="115">
        <f>H232+H234+H236+H238</f>
        <v>135766.25</v>
      </c>
      <c r="I231" s="116">
        <f>I232+I234+I236+I238</f>
        <v>131050</v>
      </c>
      <c r="J231" s="117">
        <f>I231/H231</f>
        <v>0.9652619852135564</v>
      </c>
    </row>
    <row r="232" spans="1:10" ht="13.5">
      <c r="A232" s="44"/>
      <c r="B232" s="50"/>
      <c r="C232" s="118" t="s">
        <v>228</v>
      </c>
      <c r="D232" s="134" t="s">
        <v>229</v>
      </c>
      <c r="E232" s="134"/>
      <c r="F232" s="134"/>
      <c r="G232" s="178">
        <v>12975</v>
      </c>
      <c r="H232" s="179">
        <v>19716.25</v>
      </c>
      <c r="I232" s="178">
        <v>20000</v>
      </c>
      <c r="J232" s="122">
        <f>I232/H232</f>
        <v>1.0143916819882077</v>
      </c>
    </row>
    <row r="233" spans="1:10" ht="13.5">
      <c r="A233" s="44"/>
      <c r="B233" s="50"/>
      <c r="C233" s="51" t="s">
        <v>230</v>
      </c>
      <c r="D233" s="52" t="s">
        <v>231</v>
      </c>
      <c r="E233" s="52"/>
      <c r="F233" s="52"/>
      <c r="G233" s="105"/>
      <c r="H233" s="106"/>
      <c r="I233" s="105"/>
      <c r="J233" s="83"/>
    </row>
    <row r="234" spans="1:10" ht="13.5">
      <c r="A234" s="44"/>
      <c r="B234" s="107"/>
      <c r="C234" s="57"/>
      <c r="D234" s="58" t="s">
        <v>232</v>
      </c>
      <c r="E234" s="58"/>
      <c r="F234" s="58"/>
      <c r="G234" s="109">
        <v>16509.3</v>
      </c>
      <c r="H234" s="180">
        <v>31000</v>
      </c>
      <c r="I234" s="109">
        <v>31000</v>
      </c>
      <c r="J234" s="111">
        <f>I234/H234</f>
        <v>1</v>
      </c>
    </row>
    <row r="235" spans="1:10" ht="13.5">
      <c r="A235" s="44"/>
      <c r="B235" s="50"/>
      <c r="C235" s="51" t="s">
        <v>233</v>
      </c>
      <c r="D235" s="52" t="s">
        <v>234</v>
      </c>
      <c r="E235" s="52"/>
      <c r="F235" s="52"/>
      <c r="G235" s="105"/>
      <c r="H235" s="106"/>
      <c r="I235" s="105"/>
      <c r="J235" s="83"/>
    </row>
    <row r="236" spans="1:10" ht="13.5">
      <c r="A236" s="44"/>
      <c r="B236" s="50"/>
      <c r="C236" s="68"/>
      <c r="D236" s="58" t="s">
        <v>235</v>
      </c>
      <c r="E236" s="58"/>
      <c r="F236" s="58"/>
      <c r="G236" s="109">
        <v>51826.2</v>
      </c>
      <c r="H236" s="180">
        <v>85000</v>
      </c>
      <c r="I236" s="109">
        <v>80000</v>
      </c>
      <c r="J236" s="111">
        <f>I236/H236</f>
        <v>0.9411764705882353</v>
      </c>
    </row>
    <row r="237" spans="1:10" ht="13.5">
      <c r="A237" s="44"/>
      <c r="B237" s="50"/>
      <c r="C237" s="51" t="s">
        <v>210</v>
      </c>
      <c r="D237" s="52" t="s">
        <v>211</v>
      </c>
      <c r="E237" s="52"/>
      <c r="F237" s="52"/>
      <c r="G237" s="105"/>
      <c r="H237" s="106"/>
      <c r="I237" s="105"/>
      <c r="J237" s="83"/>
    </row>
    <row r="238" spans="1:10" ht="13.5">
      <c r="A238" s="44"/>
      <c r="B238" s="107"/>
      <c r="C238" s="108"/>
      <c r="D238" s="58" t="s">
        <v>236</v>
      </c>
      <c r="E238" s="58"/>
      <c r="F238" s="58"/>
      <c r="G238" s="110">
        <v>13.3</v>
      </c>
      <c r="H238" s="180">
        <v>50</v>
      </c>
      <c r="I238" s="110">
        <v>50</v>
      </c>
      <c r="J238" s="111">
        <f>I238/H238</f>
        <v>1</v>
      </c>
    </row>
    <row r="239" spans="1:10" ht="13.5">
      <c r="A239" s="44"/>
      <c r="B239" s="50">
        <v>75621</v>
      </c>
      <c r="C239" s="51"/>
      <c r="D239" s="50" t="s">
        <v>237</v>
      </c>
      <c r="E239" s="50"/>
      <c r="F239" s="50"/>
      <c r="G239" s="185"/>
      <c r="H239" s="186"/>
      <c r="I239" s="185"/>
      <c r="J239" s="181"/>
    </row>
    <row r="240" spans="1:10" ht="13.5">
      <c r="A240" s="44"/>
      <c r="B240" s="50"/>
      <c r="C240" s="51"/>
      <c r="D240" s="50" t="s">
        <v>238</v>
      </c>
      <c r="E240" s="50"/>
      <c r="F240" s="50"/>
      <c r="G240" s="185"/>
      <c r="H240" s="186"/>
      <c r="I240" s="185"/>
      <c r="J240" s="181"/>
    </row>
    <row r="241" spans="1:10" ht="13.5">
      <c r="A241" s="44"/>
      <c r="B241" s="50"/>
      <c r="C241" s="68"/>
      <c r="D241" s="107" t="s">
        <v>239</v>
      </c>
      <c r="E241" s="107"/>
      <c r="F241" s="107"/>
      <c r="G241" s="116">
        <f>SUM(G242:G245)</f>
        <v>537134.9</v>
      </c>
      <c r="H241" s="115">
        <f>H243+H245</f>
        <v>1155358</v>
      </c>
      <c r="I241" s="116">
        <f>SUM(I242:I245)</f>
        <v>1144529</v>
      </c>
      <c r="J241" s="117">
        <f>I241/H241</f>
        <v>0.9906271476027344</v>
      </c>
    </row>
    <row r="242" spans="1:10" ht="13.5">
      <c r="A242" s="44"/>
      <c r="B242" s="50"/>
      <c r="C242" s="51" t="s">
        <v>240</v>
      </c>
      <c r="D242" s="52" t="s">
        <v>241</v>
      </c>
      <c r="E242" s="52"/>
      <c r="F242" s="52"/>
      <c r="G242" s="105"/>
      <c r="H242" s="106"/>
      <c r="I242" s="105"/>
      <c r="J242" s="181"/>
    </row>
    <row r="243" spans="1:10" ht="13.5">
      <c r="A243" s="44"/>
      <c r="B243" s="50"/>
      <c r="C243" s="68"/>
      <c r="D243" s="58" t="s">
        <v>242</v>
      </c>
      <c r="E243" s="58"/>
      <c r="F243" s="58"/>
      <c r="G243" s="109">
        <v>532963</v>
      </c>
      <c r="H243" s="180">
        <v>1146858</v>
      </c>
      <c r="I243" s="109">
        <v>1136029</v>
      </c>
      <c r="J243" s="111">
        <f>I243/H243</f>
        <v>0.9905576802010362</v>
      </c>
    </row>
    <row r="244" spans="1:10" ht="13.5">
      <c r="A244" s="44"/>
      <c r="B244" s="50"/>
      <c r="C244" s="51" t="s">
        <v>243</v>
      </c>
      <c r="D244" s="52" t="s">
        <v>241</v>
      </c>
      <c r="E244" s="52"/>
      <c r="F244" s="52"/>
      <c r="G244" s="105"/>
      <c r="H244" s="106"/>
      <c r="I244" s="105"/>
      <c r="J244" s="187"/>
    </row>
    <row r="245" spans="1:10" ht="13.5">
      <c r="A245" s="66"/>
      <c r="B245" s="67"/>
      <c r="C245" s="97"/>
      <c r="D245" s="137" t="s">
        <v>244</v>
      </c>
      <c r="E245" s="137"/>
      <c r="F245" s="137"/>
      <c r="G245" s="168">
        <v>4171.9</v>
      </c>
      <c r="H245" s="169">
        <v>8500</v>
      </c>
      <c r="I245" s="168">
        <v>8500</v>
      </c>
      <c r="J245" s="111">
        <f>I245/H245</f>
        <v>1</v>
      </c>
    </row>
    <row r="246" spans="1:10" ht="13.5">
      <c r="A246" s="75">
        <v>758</v>
      </c>
      <c r="B246" s="73"/>
      <c r="C246" s="74"/>
      <c r="D246" s="75" t="s">
        <v>245</v>
      </c>
      <c r="E246" s="75"/>
      <c r="F246" s="75"/>
      <c r="G246" s="188">
        <f>G248+G252+G255+G258</f>
        <v>3687199.18</v>
      </c>
      <c r="H246" s="165">
        <f>H248+H252+H255+H258</f>
        <v>6551309</v>
      </c>
      <c r="I246" s="188">
        <f>I248+I252+I255+I258</f>
        <v>8404647</v>
      </c>
      <c r="J246" s="78">
        <f>I246/H246</f>
        <v>1.2828958304363296</v>
      </c>
    </row>
    <row r="247" spans="1:10" ht="13.5">
      <c r="A247" s="44"/>
      <c r="B247" s="50" t="s">
        <v>246</v>
      </c>
      <c r="C247" s="51"/>
      <c r="D247" s="50" t="s">
        <v>247</v>
      </c>
      <c r="E247" s="50"/>
      <c r="F247" s="50"/>
      <c r="G247" s="105"/>
      <c r="H247" s="106"/>
      <c r="I247" s="105"/>
      <c r="J247" s="181"/>
    </row>
    <row r="248" spans="1:10" ht="13.5">
      <c r="A248" s="44"/>
      <c r="B248" s="50"/>
      <c r="C248" s="68"/>
      <c r="D248" s="107" t="s">
        <v>248</v>
      </c>
      <c r="E248" s="107"/>
      <c r="F248" s="107"/>
      <c r="G248" s="116">
        <f>G250</f>
        <v>2199560</v>
      </c>
      <c r="H248" s="115">
        <f>H250</f>
        <v>3574287</v>
      </c>
      <c r="I248" s="116">
        <f>I250</f>
        <v>4897990</v>
      </c>
      <c r="J248" s="117">
        <f>I248/H248</f>
        <v>1.3703404343299797</v>
      </c>
    </row>
    <row r="249" spans="1:10" ht="13.5">
      <c r="A249" s="44"/>
      <c r="B249" s="50"/>
      <c r="C249" s="56" t="s">
        <v>249</v>
      </c>
      <c r="D249" s="52" t="s">
        <v>250</v>
      </c>
      <c r="E249" s="52"/>
      <c r="F249" s="52"/>
      <c r="G249" s="105"/>
      <c r="H249" s="176"/>
      <c r="I249" s="105"/>
      <c r="J249" s="181"/>
    </row>
    <row r="250" spans="1:10" ht="13.5">
      <c r="A250" s="44"/>
      <c r="B250" s="107"/>
      <c r="C250" s="108"/>
      <c r="D250" s="58" t="s">
        <v>251</v>
      </c>
      <c r="E250" s="58"/>
      <c r="F250" s="58"/>
      <c r="G250" s="116">
        <v>2199560</v>
      </c>
      <c r="H250" s="115">
        <v>3574287</v>
      </c>
      <c r="I250" s="116">
        <v>4897990</v>
      </c>
      <c r="J250" s="111">
        <f>I250/H250</f>
        <v>1.3703404343299797</v>
      </c>
    </row>
    <row r="251" spans="1:10" ht="13.5">
      <c r="A251" s="44"/>
      <c r="B251" s="50">
        <v>75807</v>
      </c>
      <c r="C251" s="51"/>
      <c r="D251" s="50" t="s">
        <v>252</v>
      </c>
      <c r="E251" s="50"/>
      <c r="F251" s="50"/>
      <c r="G251" s="105"/>
      <c r="H251" s="106"/>
      <c r="I251" s="105"/>
      <c r="J251" s="181"/>
    </row>
    <row r="252" spans="1:10" ht="13.5">
      <c r="A252" s="44"/>
      <c r="B252" s="156"/>
      <c r="C252" s="189"/>
      <c r="D252" s="107" t="s">
        <v>253</v>
      </c>
      <c r="E252" s="107"/>
      <c r="F252" s="107"/>
      <c r="G252" s="116">
        <f>G254</f>
        <v>1383594</v>
      </c>
      <c r="H252" s="115">
        <f>H254</f>
        <v>2767188</v>
      </c>
      <c r="I252" s="116">
        <f>I254</f>
        <v>3238032</v>
      </c>
      <c r="J252" s="117">
        <f>I252/H252</f>
        <v>1.1701525158391841</v>
      </c>
    </row>
    <row r="253" spans="1:10" ht="13.5">
      <c r="A253" s="44"/>
      <c r="B253" s="156"/>
      <c r="C253" s="51" t="s">
        <v>249</v>
      </c>
      <c r="D253" s="52" t="s">
        <v>250</v>
      </c>
      <c r="E253" s="52"/>
      <c r="F253" s="52"/>
      <c r="G253" s="105"/>
      <c r="H253" s="106"/>
      <c r="I253" s="105"/>
      <c r="J253" s="181"/>
    </row>
    <row r="254" spans="1:10" ht="13.5">
      <c r="A254" s="44"/>
      <c r="B254" s="190"/>
      <c r="C254" s="108"/>
      <c r="D254" s="58" t="s">
        <v>251</v>
      </c>
      <c r="E254" s="58"/>
      <c r="F254" s="58"/>
      <c r="G254" s="116">
        <v>1383594</v>
      </c>
      <c r="H254" s="115">
        <v>2767188</v>
      </c>
      <c r="I254" s="116">
        <v>3238032</v>
      </c>
      <c r="J254" s="117">
        <f>I254/H254</f>
        <v>1.1701525158391841</v>
      </c>
    </row>
    <row r="255" spans="1:10" ht="13.5">
      <c r="A255" s="44"/>
      <c r="B255" s="145">
        <v>75814</v>
      </c>
      <c r="C255" s="191"/>
      <c r="D255" s="145" t="s">
        <v>254</v>
      </c>
      <c r="E255" s="145"/>
      <c r="F255" s="145"/>
      <c r="G255" s="172">
        <f>G256</f>
        <v>125.18</v>
      </c>
      <c r="H255" s="173">
        <f>H256</f>
        <v>2000</v>
      </c>
      <c r="I255" s="172">
        <f>I256</f>
        <v>5000</v>
      </c>
      <c r="J255" s="148">
        <f>I255/H255</f>
        <v>2.5</v>
      </c>
    </row>
    <row r="256" spans="1:10" ht="13.5">
      <c r="A256" s="44"/>
      <c r="B256" s="145"/>
      <c r="C256" s="171" t="s">
        <v>140</v>
      </c>
      <c r="D256" s="134" t="s">
        <v>141</v>
      </c>
      <c r="E256" s="134"/>
      <c r="F256" s="134"/>
      <c r="G256" s="178">
        <v>125.18</v>
      </c>
      <c r="H256" s="179">
        <v>2000</v>
      </c>
      <c r="I256" s="178">
        <v>5000</v>
      </c>
      <c r="J256" s="148">
        <f>I256/H256</f>
        <v>2.5</v>
      </c>
    </row>
    <row r="257" spans="1:10" ht="13.5">
      <c r="A257" s="44"/>
      <c r="B257" s="50">
        <v>75831</v>
      </c>
      <c r="D257" s="50" t="s">
        <v>255</v>
      </c>
      <c r="E257" s="50"/>
      <c r="F257" s="50"/>
      <c r="G257" s="105"/>
      <c r="H257" s="106"/>
      <c r="I257" s="105"/>
      <c r="J257" s="181"/>
    </row>
    <row r="258" spans="1:10" ht="13.5">
      <c r="A258" s="192"/>
      <c r="B258" s="190"/>
      <c r="C258" s="24"/>
      <c r="D258" s="107" t="s">
        <v>253</v>
      </c>
      <c r="E258" s="107"/>
      <c r="F258" s="107"/>
      <c r="G258" s="109">
        <f>G260</f>
        <v>103920</v>
      </c>
      <c r="H258" s="180">
        <f>H260</f>
        <v>207834</v>
      </c>
      <c r="I258" s="109">
        <f>I260</f>
        <v>263625</v>
      </c>
      <c r="J258" s="117">
        <f>I258/H258</f>
        <v>1.2684401974652848</v>
      </c>
    </row>
    <row r="259" spans="1:10" ht="13.5">
      <c r="A259" s="193"/>
      <c r="B259" s="194"/>
      <c r="C259" s="123" t="s">
        <v>249</v>
      </c>
      <c r="D259" s="52" t="s">
        <v>256</v>
      </c>
      <c r="E259" s="52"/>
      <c r="F259" s="52"/>
      <c r="G259" s="195"/>
      <c r="H259" s="106"/>
      <c r="I259" s="195"/>
      <c r="J259" s="126"/>
    </row>
    <row r="260" spans="1:10" ht="13.5">
      <c r="A260" s="189"/>
      <c r="B260" s="161"/>
      <c r="C260" s="57"/>
      <c r="D260" s="58" t="s">
        <v>251</v>
      </c>
      <c r="E260" s="58"/>
      <c r="F260" s="58"/>
      <c r="G260" s="109">
        <v>103920</v>
      </c>
      <c r="H260" s="180">
        <v>207834</v>
      </c>
      <c r="I260" s="109">
        <v>263625</v>
      </c>
      <c r="J260" s="117">
        <f>I260/H260</f>
        <v>1.2684401974652848</v>
      </c>
    </row>
    <row r="261" spans="1:10" ht="13.5">
      <c r="A261" s="90" t="s">
        <v>257</v>
      </c>
      <c r="B261" s="36"/>
      <c r="C261" s="32"/>
      <c r="D261" s="33" t="s">
        <v>258</v>
      </c>
      <c r="E261" s="33"/>
      <c r="F261" s="33"/>
      <c r="G261" s="34"/>
      <c r="H261" s="35"/>
      <c r="I261" s="34"/>
      <c r="J261" s="36"/>
    </row>
    <row r="262" spans="1:10" ht="13.5">
      <c r="A262" s="37"/>
      <c r="B262" s="196"/>
      <c r="C262" s="197"/>
      <c r="D262" s="40" t="s">
        <v>259</v>
      </c>
      <c r="E262" s="40"/>
      <c r="F262" s="40"/>
      <c r="G262" s="91">
        <f>G263+G269+G272+G285+G289</f>
        <v>58154.09</v>
      </c>
      <c r="H262" s="92">
        <f>H263+H269+H272+H285+H289</f>
        <v>496818.05000000005</v>
      </c>
      <c r="I262" s="91">
        <f>I263+I269+I272+I285+I289</f>
        <v>60210</v>
      </c>
      <c r="J262" s="93">
        <f>I262/H262</f>
        <v>0.12119124898944392</v>
      </c>
    </row>
    <row r="263" spans="1:10" ht="13.5">
      <c r="A263" s="44"/>
      <c r="B263" s="45" t="s">
        <v>260</v>
      </c>
      <c r="C263" s="198"/>
      <c r="D263" s="45" t="s">
        <v>261</v>
      </c>
      <c r="E263" s="45"/>
      <c r="F263" s="45"/>
      <c r="G263" s="94">
        <f>G264+G265+G268</f>
        <v>19982.64</v>
      </c>
      <c r="H263" s="95">
        <f>H264+H265+H268</f>
        <v>20070</v>
      </c>
      <c r="I263" s="94">
        <f>I264+I265+I268</f>
        <v>330</v>
      </c>
      <c r="J263" s="96">
        <f>I263/H263</f>
        <v>0.016442451420029897</v>
      </c>
    </row>
    <row r="264" spans="1:10" ht="13.5">
      <c r="A264" s="44"/>
      <c r="B264" s="50"/>
      <c r="C264" s="171" t="s">
        <v>140</v>
      </c>
      <c r="D264" s="134" t="s">
        <v>141</v>
      </c>
      <c r="E264" s="134"/>
      <c r="F264" s="134"/>
      <c r="G264" s="178">
        <v>28.64</v>
      </c>
      <c r="H264" s="179">
        <v>80</v>
      </c>
      <c r="I264" s="178">
        <v>80</v>
      </c>
      <c r="J264" s="148">
        <f>I264/H264</f>
        <v>1</v>
      </c>
    </row>
    <row r="265" spans="1:10" ht="13.5">
      <c r="A265" s="44"/>
      <c r="B265" s="50"/>
      <c r="C265" s="118" t="s">
        <v>99</v>
      </c>
      <c r="D265" s="119" t="s">
        <v>100</v>
      </c>
      <c r="E265" s="119"/>
      <c r="F265" s="119"/>
      <c r="G265" s="120">
        <v>214</v>
      </c>
      <c r="H265" s="121">
        <v>250</v>
      </c>
      <c r="I265" s="120">
        <v>250</v>
      </c>
      <c r="J265" s="122">
        <f>I265/H265</f>
        <v>1</v>
      </c>
    </row>
    <row r="266" spans="1:10" ht="13.5">
      <c r="A266" s="44"/>
      <c r="B266" s="65"/>
      <c r="C266" s="51" t="s">
        <v>262</v>
      </c>
      <c r="D266" s="52" t="s">
        <v>181</v>
      </c>
      <c r="E266" s="52"/>
      <c r="F266" s="52"/>
      <c r="G266" s="105"/>
      <c r="H266" s="106"/>
      <c r="I266" s="105"/>
      <c r="J266" s="181"/>
    </row>
    <row r="267" spans="1:10" ht="13.5">
      <c r="A267" s="44"/>
      <c r="B267" s="65"/>
      <c r="C267" s="51"/>
      <c r="D267" s="52" t="s">
        <v>263</v>
      </c>
      <c r="E267" s="52"/>
      <c r="F267" s="52"/>
      <c r="G267" s="105"/>
      <c r="H267" s="106"/>
      <c r="I267" s="105"/>
      <c r="J267" s="181"/>
    </row>
    <row r="268" spans="1:10" ht="13.5">
      <c r="A268" s="44"/>
      <c r="B268" s="160"/>
      <c r="C268" s="108"/>
      <c r="D268" s="58" t="s">
        <v>264</v>
      </c>
      <c r="E268" s="58"/>
      <c r="F268" s="58"/>
      <c r="G268" s="109">
        <v>19740</v>
      </c>
      <c r="H268" s="180">
        <v>19740</v>
      </c>
      <c r="I268" s="109"/>
      <c r="J268" s="117">
        <v>1</v>
      </c>
    </row>
    <row r="269" spans="1:10" ht="13.5">
      <c r="A269" s="44"/>
      <c r="B269" s="145" t="s">
        <v>265</v>
      </c>
      <c r="C269" s="171"/>
      <c r="D269" s="145" t="s">
        <v>266</v>
      </c>
      <c r="E269" s="145"/>
      <c r="F269" s="145"/>
      <c r="G269" s="178">
        <f>G270+G271</f>
        <v>258.45</v>
      </c>
      <c r="H269" s="179">
        <f>H270+H271</f>
        <v>400</v>
      </c>
      <c r="I269" s="178">
        <f>I270+I271</f>
        <v>400</v>
      </c>
      <c r="J269" s="122">
        <f>I269/H269</f>
        <v>1</v>
      </c>
    </row>
    <row r="270" spans="1:10" ht="13.5">
      <c r="A270" s="44"/>
      <c r="B270" s="156"/>
      <c r="C270" s="171" t="s">
        <v>140</v>
      </c>
      <c r="D270" s="134" t="s">
        <v>141</v>
      </c>
      <c r="E270" s="134"/>
      <c r="F270" s="134"/>
      <c r="G270" s="178">
        <v>20.45</v>
      </c>
      <c r="H270" s="179">
        <v>50</v>
      </c>
      <c r="I270" s="178">
        <v>50</v>
      </c>
      <c r="J270" s="122">
        <f>I270/H270</f>
        <v>1</v>
      </c>
    </row>
    <row r="271" spans="1:10" ht="13.5">
      <c r="A271" s="44"/>
      <c r="B271" s="156"/>
      <c r="C271" s="118" t="s">
        <v>99</v>
      </c>
      <c r="D271" s="134" t="s">
        <v>100</v>
      </c>
      <c r="E271" s="134"/>
      <c r="F271" s="134"/>
      <c r="G271" s="109">
        <v>238</v>
      </c>
      <c r="H271" s="180">
        <v>350</v>
      </c>
      <c r="I271" s="109">
        <v>350</v>
      </c>
      <c r="J271" s="111">
        <f>I271/H271</f>
        <v>1</v>
      </c>
    </row>
    <row r="272" spans="1:10" ht="13.5">
      <c r="A272" s="44"/>
      <c r="B272" s="145" t="s">
        <v>267</v>
      </c>
      <c r="C272" s="171"/>
      <c r="D272" s="145" t="s">
        <v>268</v>
      </c>
      <c r="E272" s="145"/>
      <c r="F272" s="145"/>
      <c r="G272" s="178"/>
      <c r="H272" s="179">
        <f>H282</f>
        <v>275375.82</v>
      </c>
      <c r="I272" s="178">
        <f>I278+I279+I282</f>
        <v>7370</v>
      </c>
      <c r="J272" s="122">
        <f>I272/H272</f>
        <v>0.026763424617310263</v>
      </c>
    </row>
    <row r="273" spans="1:10" ht="13.5">
      <c r="A273" s="44"/>
      <c r="B273" s="50"/>
      <c r="C273" s="51" t="s">
        <v>86</v>
      </c>
      <c r="D273" s="80" t="s">
        <v>87</v>
      </c>
      <c r="E273" s="81"/>
      <c r="F273" s="82"/>
      <c r="G273" s="105"/>
      <c r="H273" s="106"/>
      <c r="I273" s="105"/>
      <c r="J273" s="65"/>
    </row>
    <row r="274" spans="1:10" ht="13.5">
      <c r="A274" s="44"/>
      <c r="B274" s="50"/>
      <c r="C274" s="21"/>
      <c r="D274" s="80" t="s">
        <v>88</v>
      </c>
      <c r="E274" s="81"/>
      <c r="F274" s="82"/>
      <c r="G274" s="105"/>
      <c r="H274" s="106"/>
      <c r="I274" s="105"/>
      <c r="J274" s="65"/>
    </row>
    <row r="275" spans="1:10" ht="13.5">
      <c r="A275" s="44"/>
      <c r="B275" s="50"/>
      <c r="C275" s="21"/>
      <c r="D275" s="52" t="s">
        <v>89</v>
      </c>
      <c r="E275" s="52"/>
      <c r="F275" s="52"/>
      <c r="G275" s="105"/>
      <c r="H275" s="106"/>
      <c r="I275" s="105"/>
      <c r="J275" s="65"/>
    </row>
    <row r="276" spans="1:10" ht="13.5">
      <c r="A276" s="44"/>
      <c r="B276" s="50"/>
      <c r="C276" s="21"/>
      <c r="D276" s="52" t="s">
        <v>90</v>
      </c>
      <c r="E276" s="52"/>
      <c r="F276" s="52"/>
      <c r="G276" s="105"/>
      <c r="H276" s="106"/>
      <c r="I276" s="105"/>
      <c r="J276" s="65"/>
    </row>
    <row r="277" spans="1:10" ht="13.5">
      <c r="A277" s="44"/>
      <c r="B277" s="50"/>
      <c r="C277" s="21"/>
      <c r="D277" s="52" t="s">
        <v>91</v>
      </c>
      <c r="E277" s="52"/>
      <c r="F277" s="52"/>
      <c r="G277" s="105"/>
      <c r="H277" s="106"/>
      <c r="I277" s="105"/>
      <c r="J277" s="65"/>
    </row>
    <row r="278" spans="1:10" ht="13.5">
      <c r="A278" s="44"/>
      <c r="B278" s="50"/>
      <c r="C278" s="199"/>
      <c r="D278" s="58" t="s">
        <v>92</v>
      </c>
      <c r="E278" s="58"/>
      <c r="F278" s="58"/>
      <c r="G278" s="109"/>
      <c r="H278" s="180"/>
      <c r="I278" s="109">
        <v>5870</v>
      </c>
      <c r="J278" s="111"/>
    </row>
    <row r="279" spans="1:10" ht="13.5">
      <c r="A279" s="44"/>
      <c r="B279" s="50"/>
      <c r="C279" s="171" t="s">
        <v>140</v>
      </c>
      <c r="D279" s="134" t="s">
        <v>141</v>
      </c>
      <c r="E279" s="134"/>
      <c r="F279" s="134"/>
      <c r="G279" s="178"/>
      <c r="H279" s="179"/>
      <c r="I279" s="178">
        <v>1500</v>
      </c>
      <c r="J279" s="148"/>
    </row>
    <row r="280" spans="1:10" ht="13.5">
      <c r="A280" s="44"/>
      <c r="B280" s="156"/>
      <c r="C280" s="51" t="s">
        <v>269</v>
      </c>
      <c r="D280" s="52" t="s">
        <v>270</v>
      </c>
      <c r="E280" s="52"/>
      <c r="F280" s="52"/>
      <c r="G280" s="105"/>
      <c r="H280" s="106"/>
      <c r="I280" s="105"/>
      <c r="J280" s="181"/>
    </row>
    <row r="281" spans="1:10" ht="13.5">
      <c r="A281" s="44"/>
      <c r="B281" s="156"/>
      <c r="C281" s="51"/>
      <c r="D281" s="52" t="s">
        <v>271</v>
      </c>
      <c r="E281" s="52"/>
      <c r="F281" s="52"/>
      <c r="G281" s="105"/>
      <c r="H281" s="106"/>
      <c r="I281" s="105"/>
      <c r="J281" s="181"/>
    </row>
    <row r="282" spans="1:10" ht="13.5">
      <c r="A282" s="44"/>
      <c r="B282" s="156"/>
      <c r="C282" s="108"/>
      <c r="D282" s="52" t="s">
        <v>272</v>
      </c>
      <c r="E282" s="52"/>
      <c r="F282" s="52"/>
      <c r="G282" s="109"/>
      <c r="H282" s="180">
        <v>275375.82</v>
      </c>
      <c r="I282" s="109"/>
      <c r="J282" s="111">
        <f>I282/H282</f>
        <v>0</v>
      </c>
    </row>
    <row r="283" spans="1:10" ht="21.75">
      <c r="A283" s="26" t="s">
        <v>60</v>
      </c>
      <c r="B283" s="26" t="s">
        <v>61</v>
      </c>
      <c r="C283" s="6" t="s">
        <v>62</v>
      </c>
      <c r="D283" s="26" t="s">
        <v>63</v>
      </c>
      <c r="E283" s="26"/>
      <c r="F283" s="26"/>
      <c r="G283" s="27" t="s">
        <v>64</v>
      </c>
      <c r="H283" s="27" t="s">
        <v>65</v>
      </c>
      <c r="I283" s="27" t="s">
        <v>66</v>
      </c>
      <c r="J283" s="27" t="s">
        <v>67</v>
      </c>
    </row>
    <row r="284" spans="1:10" ht="11.25" customHeight="1">
      <c r="A284" s="28">
        <v>1</v>
      </c>
      <c r="B284" s="28">
        <v>2</v>
      </c>
      <c r="C284" s="29">
        <v>3</v>
      </c>
      <c r="D284" s="28">
        <v>4</v>
      </c>
      <c r="E284" s="28"/>
      <c r="F284" s="28"/>
      <c r="G284" s="28">
        <v>5</v>
      </c>
      <c r="H284" s="29">
        <v>6</v>
      </c>
      <c r="I284" s="28">
        <v>7</v>
      </c>
      <c r="J284" s="28">
        <v>8</v>
      </c>
    </row>
    <row r="285" spans="1:10" ht="13.5">
      <c r="A285" s="44"/>
      <c r="B285" s="145" t="s">
        <v>273</v>
      </c>
      <c r="C285" s="171"/>
      <c r="D285" s="145" t="s">
        <v>274</v>
      </c>
      <c r="E285" s="145"/>
      <c r="F285" s="145"/>
      <c r="G285" s="178"/>
      <c r="H285" s="179">
        <f>H288</f>
        <v>142479.23</v>
      </c>
      <c r="I285" s="178"/>
      <c r="J285" s="148">
        <f>I285/H285</f>
        <v>0</v>
      </c>
    </row>
    <row r="286" spans="1:10" ht="13.5">
      <c r="A286" s="44"/>
      <c r="B286" s="156"/>
      <c r="C286" s="51" t="s">
        <v>269</v>
      </c>
      <c r="D286" s="52" t="s">
        <v>270</v>
      </c>
      <c r="E286" s="52"/>
      <c r="F286" s="52"/>
      <c r="G286" s="105"/>
      <c r="H286" s="106"/>
      <c r="I286" s="105"/>
      <c r="J286" s="181"/>
    </row>
    <row r="287" spans="1:10" ht="13.5">
      <c r="A287" s="44"/>
      <c r="B287" s="156"/>
      <c r="C287" s="51"/>
      <c r="D287" s="52" t="s">
        <v>271</v>
      </c>
      <c r="E287" s="52"/>
      <c r="F287" s="52"/>
      <c r="G287" s="105"/>
      <c r="H287" s="106"/>
      <c r="I287" s="105"/>
      <c r="J287" s="181"/>
    </row>
    <row r="288" spans="1:10" ht="13.5">
      <c r="A288" s="44"/>
      <c r="B288" s="156"/>
      <c r="C288" s="108"/>
      <c r="D288" s="52" t="s">
        <v>272</v>
      </c>
      <c r="E288" s="52"/>
      <c r="F288" s="52"/>
      <c r="G288" s="109"/>
      <c r="H288" s="180">
        <v>142479.23</v>
      </c>
      <c r="I288" s="109"/>
      <c r="J288" s="111">
        <f>I288/H288</f>
        <v>0</v>
      </c>
    </row>
    <row r="289" spans="1:10" ht="13.5">
      <c r="A289" s="44"/>
      <c r="B289" s="145" t="s">
        <v>275</v>
      </c>
      <c r="C289" s="200"/>
      <c r="D289" s="145" t="s">
        <v>72</v>
      </c>
      <c r="E289" s="145"/>
      <c r="F289" s="145"/>
      <c r="G289" s="178">
        <f>G292+G295</f>
        <v>37913</v>
      </c>
      <c r="H289" s="179">
        <f>H292+H295</f>
        <v>58493</v>
      </c>
      <c r="I289" s="178">
        <f>I292+I295</f>
        <v>52110</v>
      </c>
      <c r="J289" s="148">
        <f>I289/H289</f>
        <v>0.8908758312960525</v>
      </c>
    </row>
    <row r="290" spans="1:10" ht="13.5">
      <c r="A290" s="44"/>
      <c r="B290" s="50"/>
      <c r="C290" s="51" t="s">
        <v>262</v>
      </c>
      <c r="D290" s="52" t="s">
        <v>276</v>
      </c>
      <c r="E290" s="52"/>
      <c r="F290" s="52"/>
      <c r="G290" s="105"/>
      <c r="H290" s="106"/>
      <c r="I290" s="105"/>
      <c r="J290" s="181"/>
    </row>
    <row r="291" spans="1:10" ht="13.5">
      <c r="A291" s="44"/>
      <c r="B291" s="50"/>
      <c r="C291" s="51"/>
      <c r="D291" s="52" t="s">
        <v>277</v>
      </c>
      <c r="E291" s="52"/>
      <c r="F291" s="52"/>
      <c r="G291" s="105"/>
      <c r="H291" s="106"/>
      <c r="I291" s="105"/>
      <c r="J291" s="181"/>
    </row>
    <row r="292" spans="1:10" ht="13.5">
      <c r="A292" s="44"/>
      <c r="B292" s="50"/>
      <c r="C292" s="56"/>
      <c r="D292" s="52" t="s">
        <v>278</v>
      </c>
      <c r="E292" s="52"/>
      <c r="F292" s="52"/>
      <c r="G292" s="105">
        <v>37913</v>
      </c>
      <c r="H292" s="176">
        <v>57307</v>
      </c>
      <c r="I292" s="105">
        <v>52110</v>
      </c>
      <c r="J292" s="83">
        <f>I292/H292</f>
        <v>0.9093129984120614</v>
      </c>
    </row>
    <row r="293" spans="1:10" ht="13.5">
      <c r="A293" s="44"/>
      <c r="B293" s="50"/>
      <c r="C293" s="201" t="s">
        <v>269</v>
      </c>
      <c r="D293" s="62" t="s">
        <v>270</v>
      </c>
      <c r="E293" s="62"/>
      <c r="F293" s="62"/>
      <c r="G293" s="195"/>
      <c r="H293" s="202"/>
      <c r="I293" s="195"/>
      <c r="J293" s="126"/>
    </row>
    <row r="294" spans="1:10" ht="13.5">
      <c r="A294" s="44"/>
      <c r="B294" s="50"/>
      <c r="C294" s="203"/>
      <c r="D294" s="52" t="s">
        <v>271</v>
      </c>
      <c r="E294" s="52"/>
      <c r="F294" s="52"/>
      <c r="G294" s="105"/>
      <c r="H294" s="176"/>
      <c r="I294" s="105"/>
      <c r="J294" s="181"/>
    </row>
    <row r="295" spans="1:10" ht="13.5">
      <c r="A295" s="131"/>
      <c r="B295" s="67"/>
      <c r="C295" s="204"/>
      <c r="D295" s="137" t="s">
        <v>272</v>
      </c>
      <c r="E295" s="137"/>
      <c r="F295" s="137"/>
      <c r="G295" s="168"/>
      <c r="H295" s="169">
        <v>1186</v>
      </c>
      <c r="I295" s="168"/>
      <c r="J295" s="71">
        <f>I295/H295</f>
        <v>0</v>
      </c>
    </row>
    <row r="296" spans="1:10" ht="13.5">
      <c r="A296" s="75">
        <v>852</v>
      </c>
      <c r="B296" s="73"/>
      <c r="C296" s="205"/>
      <c r="D296" s="75" t="s">
        <v>279</v>
      </c>
      <c r="E296" s="75"/>
      <c r="F296" s="75"/>
      <c r="G296" s="188">
        <f>G297+G303+G320+G327+G335+G348+G350</f>
        <v>1411407.8800000001</v>
      </c>
      <c r="H296" s="165">
        <f>H297+H303+H320+H327+H335+H348+H350</f>
        <v>2917954.7</v>
      </c>
      <c r="I296" s="188">
        <f>I297+I303+I320+I327+I335+I348+I350</f>
        <v>3002000</v>
      </c>
      <c r="J296" s="206">
        <f>I296/H296</f>
        <v>1.0288028117777153</v>
      </c>
    </row>
    <row r="297" spans="1:10" ht="13.5">
      <c r="A297" s="44"/>
      <c r="B297" s="45" t="s">
        <v>280</v>
      </c>
      <c r="C297" s="207"/>
      <c r="D297" s="45" t="s">
        <v>281</v>
      </c>
      <c r="E297" s="45"/>
      <c r="F297" s="45"/>
      <c r="G297" s="94">
        <f>G298</f>
        <v>7958.96</v>
      </c>
      <c r="H297" s="95">
        <f>H298</f>
        <v>18500</v>
      </c>
      <c r="I297" s="94">
        <f>I298</f>
        <v>20000</v>
      </c>
      <c r="J297" s="96">
        <f>I297/H297</f>
        <v>1.0810810810810811</v>
      </c>
    </row>
    <row r="298" spans="1:10" ht="13.5">
      <c r="A298" s="131"/>
      <c r="B298" s="208"/>
      <c r="C298" s="171" t="s">
        <v>282</v>
      </c>
      <c r="D298" s="134" t="s">
        <v>283</v>
      </c>
      <c r="E298" s="134"/>
      <c r="F298" s="134"/>
      <c r="G298" s="178">
        <v>7958.96</v>
      </c>
      <c r="H298" s="179">
        <v>18500</v>
      </c>
      <c r="I298" s="178">
        <v>20000</v>
      </c>
      <c r="J298" s="122">
        <f>I298/H298</f>
        <v>1.0810810810810811</v>
      </c>
    </row>
    <row r="299" spans="1:10" ht="13.5">
      <c r="A299" s="44"/>
      <c r="B299" s="50">
        <v>85212</v>
      </c>
      <c r="D299" s="50" t="s">
        <v>284</v>
      </c>
      <c r="E299" s="50"/>
      <c r="F299" s="50"/>
      <c r="G299" s="105"/>
      <c r="H299" s="106"/>
      <c r="I299" s="105"/>
      <c r="J299" s="181"/>
    </row>
    <row r="300" spans="1:10" ht="13.5">
      <c r="A300" s="44"/>
      <c r="B300" s="156"/>
      <c r="D300" s="50" t="s">
        <v>285</v>
      </c>
      <c r="E300" s="50"/>
      <c r="F300" s="50"/>
      <c r="G300" s="105"/>
      <c r="H300" s="106"/>
      <c r="I300" s="105"/>
      <c r="J300" s="181"/>
    </row>
    <row r="301" spans="1:10" ht="13.5">
      <c r="A301" s="44"/>
      <c r="B301" s="156"/>
      <c r="D301" s="50" t="s">
        <v>286</v>
      </c>
      <c r="E301" s="50"/>
      <c r="F301" s="50"/>
      <c r="G301" s="105"/>
      <c r="H301" s="106"/>
      <c r="I301" s="105"/>
      <c r="J301" s="181"/>
    </row>
    <row r="302" spans="1:10" ht="13.5">
      <c r="A302" s="44"/>
      <c r="B302" s="156"/>
      <c r="D302" s="50" t="s">
        <v>287</v>
      </c>
      <c r="E302" s="50"/>
      <c r="F302" s="50"/>
      <c r="G302" s="105"/>
      <c r="H302" s="106"/>
      <c r="I302" s="105"/>
      <c r="J302" s="181"/>
    </row>
    <row r="303" spans="1:10" ht="13.5">
      <c r="A303" s="44"/>
      <c r="B303" s="156"/>
      <c r="C303" s="189"/>
      <c r="D303" s="107" t="s">
        <v>288</v>
      </c>
      <c r="E303" s="107"/>
      <c r="F303" s="107"/>
      <c r="G303" s="116">
        <f>G307+G310+G314</f>
        <v>990702.76</v>
      </c>
      <c r="H303" s="115">
        <f>H307+H310+H314</f>
        <v>2111000</v>
      </c>
      <c r="I303" s="209">
        <f>I307+I310+I314</f>
        <v>2270500</v>
      </c>
      <c r="J303" s="117">
        <f>I303/H303</f>
        <v>1.0755566082425392</v>
      </c>
    </row>
    <row r="304" spans="1:10" ht="13.5">
      <c r="A304" s="193"/>
      <c r="B304" s="156"/>
      <c r="C304" s="51" t="s">
        <v>77</v>
      </c>
      <c r="D304" s="62" t="s">
        <v>181</v>
      </c>
      <c r="E304" s="62"/>
      <c r="F304" s="62"/>
      <c r="G304" s="105"/>
      <c r="H304" s="106"/>
      <c r="I304" s="210"/>
      <c r="J304" s="65"/>
    </row>
    <row r="305" spans="1:10" ht="13.5">
      <c r="A305" s="193"/>
      <c r="B305" s="156"/>
      <c r="C305" s="51"/>
      <c r="D305" s="52" t="s">
        <v>182</v>
      </c>
      <c r="E305" s="52"/>
      <c r="F305" s="52"/>
      <c r="G305" s="105"/>
      <c r="H305" s="106"/>
      <c r="I305" s="210"/>
      <c r="J305" s="65"/>
    </row>
    <row r="306" spans="1:10" ht="13.5">
      <c r="A306" s="193"/>
      <c r="B306" s="65"/>
      <c r="C306" s="51"/>
      <c r="D306" s="52" t="s">
        <v>183</v>
      </c>
      <c r="E306" s="52"/>
      <c r="F306" s="52"/>
      <c r="G306" s="105"/>
      <c r="H306" s="106"/>
      <c r="I306" s="210"/>
      <c r="J306" s="65"/>
    </row>
    <row r="307" spans="1:10" ht="13.5">
      <c r="A307" s="193"/>
      <c r="B307" s="193"/>
      <c r="C307" s="57"/>
      <c r="D307" s="58" t="s">
        <v>82</v>
      </c>
      <c r="E307" s="58"/>
      <c r="F307" s="58"/>
      <c r="G307" s="109">
        <v>990000</v>
      </c>
      <c r="H307" s="180">
        <v>2095000</v>
      </c>
      <c r="I307" s="110">
        <v>2268000</v>
      </c>
      <c r="J307" s="111">
        <f>I307/H307</f>
        <v>1.0825775656324583</v>
      </c>
    </row>
    <row r="308" spans="1:10" ht="13.5">
      <c r="A308" s="193"/>
      <c r="B308" s="193"/>
      <c r="C308" s="133" t="s">
        <v>157</v>
      </c>
      <c r="D308" s="52" t="s">
        <v>289</v>
      </c>
      <c r="E308" s="52"/>
      <c r="F308" s="52"/>
      <c r="G308" s="105"/>
      <c r="H308" s="106"/>
      <c r="I308" s="210"/>
      <c r="J308" s="65"/>
    </row>
    <row r="309" spans="1:10" ht="13.5">
      <c r="A309" s="193"/>
      <c r="B309" s="193"/>
      <c r="C309" s="133"/>
      <c r="D309" s="52" t="s">
        <v>290</v>
      </c>
      <c r="E309" s="52"/>
      <c r="F309" s="52"/>
      <c r="G309" s="105"/>
      <c r="H309" s="106"/>
      <c r="I309" s="210"/>
      <c r="J309" s="65"/>
    </row>
    <row r="310" spans="1:10" ht="13.5">
      <c r="A310" s="193"/>
      <c r="B310" s="193"/>
      <c r="C310" s="57"/>
      <c r="D310" s="58" t="s">
        <v>291</v>
      </c>
      <c r="E310" s="58"/>
      <c r="F310" s="58"/>
      <c r="G310" s="109">
        <v>702.76</v>
      </c>
      <c r="H310" s="180">
        <v>3000</v>
      </c>
      <c r="I310" s="110">
        <v>2500</v>
      </c>
      <c r="J310" s="111">
        <f>I310/H310</f>
        <v>0.8333333333333334</v>
      </c>
    </row>
    <row r="311" spans="1:10" ht="13.5">
      <c r="A311" s="193"/>
      <c r="B311" s="193"/>
      <c r="C311" s="133">
        <v>6310</v>
      </c>
      <c r="D311" s="62" t="s">
        <v>292</v>
      </c>
      <c r="E311" s="62"/>
      <c r="F311" s="62"/>
      <c r="G311" s="105"/>
      <c r="H311" s="106"/>
      <c r="I311" s="210"/>
      <c r="J311" s="65"/>
    </row>
    <row r="312" spans="1:10" ht="13.5">
      <c r="A312" s="193"/>
      <c r="B312" s="193"/>
      <c r="C312" s="133"/>
      <c r="D312" s="80" t="s">
        <v>293</v>
      </c>
      <c r="E312" s="81"/>
      <c r="F312" s="82"/>
      <c r="G312" s="105"/>
      <c r="H312" s="106"/>
      <c r="I312" s="210"/>
      <c r="J312" s="65"/>
    </row>
    <row r="313" spans="1:10" ht="13.5">
      <c r="A313" s="193"/>
      <c r="B313" s="193"/>
      <c r="C313" s="133"/>
      <c r="D313" s="52" t="s">
        <v>294</v>
      </c>
      <c r="E313" s="52"/>
      <c r="F313" s="52"/>
      <c r="G313" s="105"/>
      <c r="H313" s="106"/>
      <c r="I313" s="210"/>
      <c r="J313" s="65"/>
    </row>
    <row r="314" spans="1:10" ht="13.5">
      <c r="A314" s="189"/>
      <c r="B314" s="189"/>
      <c r="C314" s="57"/>
      <c r="D314" s="58" t="s">
        <v>295</v>
      </c>
      <c r="E314" s="58"/>
      <c r="F314" s="58"/>
      <c r="G314" s="109"/>
      <c r="H314" s="180">
        <v>13000</v>
      </c>
      <c r="I314" s="110">
        <v>0</v>
      </c>
      <c r="J314" s="111">
        <f>I314/H314</f>
        <v>0</v>
      </c>
    </row>
    <row r="315" spans="1:10" ht="13.5">
      <c r="A315" s="44"/>
      <c r="B315" s="50">
        <v>85213</v>
      </c>
      <c r="C315" s="133"/>
      <c r="D315" s="50" t="s">
        <v>296</v>
      </c>
      <c r="E315" s="50"/>
      <c r="F315" s="50"/>
      <c r="G315" s="185"/>
      <c r="H315" s="186"/>
      <c r="I315" s="185"/>
      <c r="J315" s="156"/>
    </row>
    <row r="316" spans="1:10" ht="13.5">
      <c r="A316" s="44"/>
      <c r="B316" s="50"/>
      <c r="C316" s="51"/>
      <c r="D316" s="50" t="s">
        <v>297</v>
      </c>
      <c r="E316" s="50"/>
      <c r="F316" s="50"/>
      <c r="G316" s="185"/>
      <c r="H316" s="186"/>
      <c r="I316" s="185"/>
      <c r="J316" s="156"/>
    </row>
    <row r="317" spans="1:10" ht="13.5">
      <c r="A317" s="44"/>
      <c r="B317" s="50"/>
      <c r="C317" s="51"/>
      <c r="D317" s="50" t="s">
        <v>298</v>
      </c>
      <c r="E317" s="50"/>
      <c r="F317" s="50"/>
      <c r="G317" s="185"/>
      <c r="H317" s="186"/>
      <c r="I317" s="185"/>
      <c r="J317" s="156"/>
    </row>
    <row r="318" spans="1:10" ht="13.5">
      <c r="A318" s="44"/>
      <c r="B318" s="50"/>
      <c r="C318" s="51"/>
      <c r="D318" s="50" t="s">
        <v>299</v>
      </c>
      <c r="E318" s="50"/>
      <c r="F318" s="50"/>
      <c r="G318" s="185"/>
      <c r="H318" s="186"/>
      <c r="I318" s="185"/>
      <c r="J318" s="156"/>
    </row>
    <row r="319" spans="1:10" ht="13.5">
      <c r="A319" s="44"/>
      <c r="B319" s="50"/>
      <c r="C319" s="51"/>
      <c r="D319" s="50" t="s">
        <v>300</v>
      </c>
      <c r="E319" s="50"/>
      <c r="F319" s="50"/>
      <c r="G319" s="185"/>
      <c r="H319" s="186"/>
      <c r="I319" s="185"/>
      <c r="J319" s="156"/>
    </row>
    <row r="320" spans="1:10" ht="13.5">
      <c r="A320" s="44"/>
      <c r="B320" s="107"/>
      <c r="C320" s="127"/>
      <c r="D320" s="107" t="s">
        <v>301</v>
      </c>
      <c r="E320" s="107"/>
      <c r="F320" s="107"/>
      <c r="G320" s="116">
        <f>G324</f>
        <v>11700</v>
      </c>
      <c r="H320" s="115">
        <f>H324</f>
        <v>23000</v>
      </c>
      <c r="I320" s="116">
        <f>I324</f>
        <v>23000</v>
      </c>
      <c r="J320" s="158">
        <f>I320/H320</f>
        <v>1</v>
      </c>
    </row>
    <row r="321" spans="1:10" ht="13.5">
      <c r="A321" s="44"/>
      <c r="B321" s="50"/>
      <c r="C321" s="51" t="s">
        <v>77</v>
      </c>
      <c r="D321" s="62" t="s">
        <v>181</v>
      </c>
      <c r="E321" s="62"/>
      <c r="F321" s="62"/>
      <c r="G321" s="105"/>
      <c r="H321" s="106"/>
      <c r="I321" s="105"/>
      <c r="J321" s="65"/>
    </row>
    <row r="322" spans="1:10" ht="13.5">
      <c r="A322" s="44"/>
      <c r="B322" s="50"/>
      <c r="C322" s="51"/>
      <c r="D322" s="52" t="s">
        <v>182</v>
      </c>
      <c r="E322" s="52"/>
      <c r="F322" s="52"/>
      <c r="G322" s="105"/>
      <c r="H322" s="106"/>
      <c r="I322" s="105"/>
      <c r="J322" s="65"/>
    </row>
    <row r="323" spans="1:10" ht="13.5">
      <c r="A323" s="44"/>
      <c r="B323" s="50"/>
      <c r="C323" s="51"/>
      <c r="D323" s="52" t="s">
        <v>183</v>
      </c>
      <c r="E323" s="52"/>
      <c r="F323" s="52"/>
      <c r="G323" s="105"/>
      <c r="H323" s="106"/>
      <c r="I323" s="105"/>
      <c r="J323" s="65"/>
    </row>
    <row r="324" spans="1:10" ht="13.5">
      <c r="A324" s="44"/>
      <c r="B324" s="107"/>
      <c r="C324" s="57"/>
      <c r="D324" s="58" t="s">
        <v>82</v>
      </c>
      <c r="E324" s="58"/>
      <c r="F324" s="58"/>
      <c r="G324" s="109">
        <v>11700</v>
      </c>
      <c r="H324" s="180">
        <v>23000</v>
      </c>
      <c r="I324" s="109">
        <v>23000</v>
      </c>
      <c r="J324" s="61">
        <f>I324/H324</f>
        <v>1</v>
      </c>
    </row>
    <row r="325" spans="1:10" ht="13.5">
      <c r="A325" s="44"/>
      <c r="B325" s="50">
        <v>85214</v>
      </c>
      <c r="C325" s="133"/>
      <c r="D325" s="50" t="s">
        <v>302</v>
      </c>
      <c r="E325" s="50"/>
      <c r="F325" s="50"/>
      <c r="G325" s="105"/>
      <c r="H325" s="106"/>
      <c r="I325" s="105"/>
      <c r="J325" s="65"/>
    </row>
    <row r="326" spans="1:10" ht="13.5">
      <c r="A326" s="44"/>
      <c r="B326" s="50"/>
      <c r="C326" s="51"/>
      <c r="D326" s="50" t="s">
        <v>286</v>
      </c>
      <c r="E326" s="50"/>
      <c r="F326" s="50"/>
      <c r="G326" s="105"/>
      <c r="H326" s="106"/>
      <c r="I326" s="105"/>
      <c r="J326" s="65"/>
    </row>
    <row r="327" spans="1:10" ht="13.5">
      <c r="A327" s="44"/>
      <c r="B327" s="107"/>
      <c r="C327" s="108"/>
      <c r="D327" s="107" t="s">
        <v>303</v>
      </c>
      <c r="E327" s="107"/>
      <c r="F327" s="107"/>
      <c r="G327" s="109">
        <f>G331+G334</f>
        <v>271500</v>
      </c>
      <c r="H327" s="180">
        <f>H331+H334</f>
        <v>507500</v>
      </c>
      <c r="I327" s="109">
        <f>I331+I334</f>
        <v>526000</v>
      </c>
      <c r="J327" s="61">
        <f>I327/H327</f>
        <v>1.0364532019704433</v>
      </c>
    </row>
    <row r="328" spans="1:10" ht="13.5">
      <c r="A328" s="44"/>
      <c r="B328" s="133"/>
      <c r="C328" s="51" t="s">
        <v>77</v>
      </c>
      <c r="D328" s="62" t="s">
        <v>181</v>
      </c>
      <c r="E328" s="62"/>
      <c r="F328" s="62"/>
      <c r="G328" s="105"/>
      <c r="H328" s="106"/>
      <c r="I328" s="105"/>
      <c r="J328" s="65"/>
    </row>
    <row r="329" spans="1:10" ht="13.5">
      <c r="A329" s="44"/>
      <c r="B329" s="133"/>
      <c r="C329" s="51"/>
      <c r="D329" s="52" t="s">
        <v>182</v>
      </c>
      <c r="E329" s="52"/>
      <c r="F329" s="52"/>
      <c r="G329" s="105"/>
      <c r="H329" s="106"/>
      <c r="I329" s="105"/>
      <c r="J329" s="65"/>
    </row>
    <row r="330" spans="1:10" ht="13.5">
      <c r="A330" s="44"/>
      <c r="B330" s="133"/>
      <c r="C330" s="51"/>
      <c r="D330" s="52" t="s">
        <v>183</v>
      </c>
      <c r="E330" s="52"/>
      <c r="F330" s="52"/>
      <c r="G330" s="105"/>
      <c r="H330" s="106"/>
      <c r="I330" s="105"/>
      <c r="J330" s="65"/>
    </row>
    <row r="331" spans="1:10" ht="13.5">
      <c r="A331" s="44"/>
      <c r="B331" s="133"/>
      <c r="C331" s="57"/>
      <c r="D331" s="58" t="s">
        <v>82</v>
      </c>
      <c r="E331" s="58"/>
      <c r="F331" s="58"/>
      <c r="G331" s="109">
        <v>120000</v>
      </c>
      <c r="H331" s="180">
        <v>250000</v>
      </c>
      <c r="I331" s="109">
        <v>241000</v>
      </c>
      <c r="J331" s="61">
        <f>I331/H331</f>
        <v>0.964</v>
      </c>
    </row>
    <row r="332" spans="1:10" ht="13.5">
      <c r="A332" s="44"/>
      <c r="B332" s="133"/>
      <c r="C332" s="51" t="s">
        <v>262</v>
      </c>
      <c r="D332" s="52" t="s">
        <v>276</v>
      </c>
      <c r="E332" s="52"/>
      <c r="F332" s="52"/>
      <c r="G332" s="105"/>
      <c r="H332" s="106"/>
      <c r="I332" s="105"/>
      <c r="J332" s="65"/>
    </row>
    <row r="333" spans="1:10" ht="13.5">
      <c r="A333" s="44"/>
      <c r="B333" s="133"/>
      <c r="C333" s="51"/>
      <c r="D333" s="52" t="s">
        <v>277</v>
      </c>
      <c r="E333" s="52"/>
      <c r="F333" s="52"/>
      <c r="G333" s="105"/>
      <c r="H333" s="106"/>
      <c r="I333" s="105"/>
      <c r="J333" s="65"/>
    </row>
    <row r="334" spans="1:10" ht="13.5">
      <c r="A334" s="44"/>
      <c r="B334" s="160"/>
      <c r="C334" s="57"/>
      <c r="D334" s="58" t="s">
        <v>278</v>
      </c>
      <c r="E334" s="58"/>
      <c r="F334" s="58"/>
      <c r="G334" s="109">
        <v>151500</v>
      </c>
      <c r="H334" s="180">
        <v>257500</v>
      </c>
      <c r="I334" s="109">
        <v>285000</v>
      </c>
      <c r="J334" s="61">
        <f>I334/H334</f>
        <v>1.1067961165048543</v>
      </c>
    </row>
    <row r="335" spans="1:10" ht="13.5">
      <c r="A335" s="44"/>
      <c r="B335" s="145">
        <v>85219</v>
      </c>
      <c r="C335" s="108"/>
      <c r="D335" s="107" t="s">
        <v>304</v>
      </c>
      <c r="E335" s="107"/>
      <c r="F335" s="107"/>
      <c r="G335" s="116">
        <f>G336+G337+G339+G343+G346</f>
        <v>79375.61</v>
      </c>
      <c r="H335" s="209">
        <f>H336+H337+H339+H343+H346</f>
        <v>177554.7</v>
      </c>
      <c r="I335" s="116">
        <f>I336+I337+I339+I343+I346</f>
        <v>108500</v>
      </c>
      <c r="J335" s="158">
        <f>I335/H335</f>
        <v>0.6110792899314971</v>
      </c>
    </row>
    <row r="336" spans="1:10" ht="13.5">
      <c r="A336" s="44"/>
      <c r="B336" s="50"/>
      <c r="C336" s="171" t="s">
        <v>140</v>
      </c>
      <c r="D336" s="134" t="s">
        <v>141</v>
      </c>
      <c r="E336" s="134"/>
      <c r="F336" s="134"/>
      <c r="G336" s="178">
        <v>22.78</v>
      </c>
      <c r="H336" s="179">
        <v>50</v>
      </c>
      <c r="I336" s="178">
        <v>50</v>
      </c>
      <c r="J336" s="148">
        <f>I336/H336</f>
        <v>1</v>
      </c>
    </row>
    <row r="337" spans="1:10" ht="13.5">
      <c r="A337" s="44"/>
      <c r="B337" s="50"/>
      <c r="C337" s="118" t="s">
        <v>99</v>
      </c>
      <c r="D337" s="119" t="s">
        <v>100</v>
      </c>
      <c r="E337" s="119"/>
      <c r="F337" s="119"/>
      <c r="G337" s="109">
        <v>28</v>
      </c>
      <c r="H337" s="180">
        <v>50</v>
      </c>
      <c r="I337" s="109">
        <v>50</v>
      </c>
      <c r="J337" s="117">
        <f>I337/H337</f>
        <v>1</v>
      </c>
    </row>
    <row r="338" spans="1:10" ht="13.5">
      <c r="A338" s="44"/>
      <c r="B338" s="50"/>
      <c r="C338" s="133" t="s">
        <v>305</v>
      </c>
      <c r="D338" s="52" t="s">
        <v>306</v>
      </c>
      <c r="E338" s="52"/>
      <c r="F338" s="52"/>
      <c r="G338" s="105"/>
      <c r="H338" s="106"/>
      <c r="I338" s="105"/>
      <c r="J338" s="65"/>
    </row>
    <row r="339" spans="1:10" ht="13.5">
      <c r="A339" s="44"/>
      <c r="B339" s="50"/>
      <c r="C339" s="57"/>
      <c r="D339" s="58" t="s">
        <v>307</v>
      </c>
      <c r="E339" s="58"/>
      <c r="F339" s="58"/>
      <c r="G339" s="109">
        <v>17873.45</v>
      </c>
      <c r="H339" s="110">
        <v>60590.55</v>
      </c>
      <c r="I339" s="109"/>
      <c r="J339" s="61">
        <f>I339/H339</f>
        <v>0</v>
      </c>
    </row>
    <row r="340" spans="1:10" ht="21.75">
      <c r="A340" s="26" t="s">
        <v>60</v>
      </c>
      <c r="B340" s="26" t="s">
        <v>61</v>
      </c>
      <c r="C340" s="6" t="s">
        <v>62</v>
      </c>
      <c r="D340" s="26" t="s">
        <v>63</v>
      </c>
      <c r="E340" s="26"/>
      <c r="F340" s="26"/>
      <c r="G340" s="27" t="s">
        <v>64</v>
      </c>
      <c r="H340" s="27" t="s">
        <v>65</v>
      </c>
      <c r="I340" s="27" t="s">
        <v>66</v>
      </c>
      <c r="J340" s="27" t="s">
        <v>67</v>
      </c>
    </row>
    <row r="341" spans="1:10" ht="12.75" customHeight="1">
      <c r="A341" s="28">
        <v>1</v>
      </c>
      <c r="B341" s="28">
        <v>2</v>
      </c>
      <c r="C341" s="29">
        <v>3</v>
      </c>
      <c r="D341" s="28">
        <v>4</v>
      </c>
      <c r="E341" s="28"/>
      <c r="F341" s="28"/>
      <c r="G341" s="28">
        <v>5</v>
      </c>
      <c r="H341" s="29">
        <v>6</v>
      </c>
      <c r="I341" s="28">
        <v>7</v>
      </c>
      <c r="J341" s="28">
        <v>8</v>
      </c>
    </row>
    <row r="342" spans="1:10" ht="13.5">
      <c r="A342" s="44"/>
      <c r="B342" s="50"/>
      <c r="C342" s="133" t="s">
        <v>308</v>
      </c>
      <c r="D342" s="52" t="s">
        <v>306</v>
      </c>
      <c r="E342" s="52"/>
      <c r="F342" s="52"/>
      <c r="G342" s="105"/>
      <c r="H342" s="106"/>
      <c r="I342" s="105"/>
      <c r="J342" s="65"/>
    </row>
    <row r="343" spans="1:10" ht="13.5">
      <c r="A343" s="44"/>
      <c r="B343" s="50"/>
      <c r="C343" s="57"/>
      <c r="D343" s="58" t="s">
        <v>307</v>
      </c>
      <c r="E343" s="58"/>
      <c r="F343" s="58"/>
      <c r="G343" s="109">
        <v>1051.38</v>
      </c>
      <c r="H343" s="110">
        <v>3564.15</v>
      </c>
      <c r="I343" s="109"/>
      <c r="J343" s="61">
        <f>I343/H343</f>
        <v>0</v>
      </c>
    </row>
    <row r="344" spans="1:10" ht="13.5">
      <c r="A344" s="44"/>
      <c r="B344" s="50"/>
      <c r="C344" s="51" t="s">
        <v>262</v>
      </c>
      <c r="D344" s="52" t="s">
        <v>276</v>
      </c>
      <c r="E344" s="52"/>
      <c r="F344" s="52"/>
      <c r="G344" s="105"/>
      <c r="H344" s="106"/>
      <c r="I344" s="105"/>
      <c r="J344" s="65"/>
    </row>
    <row r="345" spans="1:10" ht="13.5">
      <c r="A345" s="44"/>
      <c r="B345" s="50"/>
      <c r="C345" s="51"/>
      <c r="D345" s="52" t="s">
        <v>277</v>
      </c>
      <c r="E345" s="52"/>
      <c r="F345" s="52"/>
      <c r="G345" s="105"/>
      <c r="H345" s="106"/>
      <c r="I345" s="105"/>
      <c r="J345" s="65"/>
    </row>
    <row r="346" spans="1:10" ht="13.5">
      <c r="A346" s="44"/>
      <c r="B346" s="107"/>
      <c r="C346" s="57"/>
      <c r="D346" s="58" t="s">
        <v>278</v>
      </c>
      <c r="E346" s="58"/>
      <c r="F346" s="58"/>
      <c r="G346" s="109">
        <v>60400</v>
      </c>
      <c r="H346" s="110">
        <v>113300</v>
      </c>
      <c r="I346" s="109">
        <v>108400</v>
      </c>
      <c r="J346" s="61">
        <f>I346/H346</f>
        <v>0.9567519858781994</v>
      </c>
    </row>
    <row r="347" spans="1:10" ht="13.5">
      <c r="A347" s="44"/>
      <c r="B347" s="50">
        <v>85228</v>
      </c>
      <c r="C347" s="51"/>
      <c r="D347" s="50" t="s">
        <v>309</v>
      </c>
      <c r="E347" s="50"/>
      <c r="F347" s="50"/>
      <c r="G347" s="105"/>
      <c r="H347" s="106"/>
      <c r="I347" s="105"/>
      <c r="J347" s="65"/>
    </row>
    <row r="348" spans="1:10" ht="13.5">
      <c r="A348" s="44"/>
      <c r="B348" s="107"/>
      <c r="C348" s="108"/>
      <c r="D348" s="50" t="s">
        <v>310</v>
      </c>
      <c r="E348" s="50"/>
      <c r="F348" s="50"/>
      <c r="G348" s="116">
        <f>G349</f>
        <v>2170.55</v>
      </c>
      <c r="H348" s="209">
        <f>H349</f>
        <v>3000</v>
      </c>
      <c r="I348" s="116">
        <f>I349</f>
        <v>5000</v>
      </c>
      <c r="J348" s="158">
        <f>I348/H348</f>
        <v>1.6666666666666667</v>
      </c>
    </row>
    <row r="349" spans="1:10" ht="13.5">
      <c r="A349" s="44"/>
      <c r="B349" s="145"/>
      <c r="C349" s="171" t="s">
        <v>282</v>
      </c>
      <c r="D349" s="134" t="s">
        <v>283</v>
      </c>
      <c r="E349" s="134"/>
      <c r="F349" s="134"/>
      <c r="G349" s="178">
        <v>2170.55</v>
      </c>
      <c r="H349" s="184">
        <v>3000</v>
      </c>
      <c r="I349" s="178">
        <v>5000</v>
      </c>
      <c r="J349" s="211">
        <f>I349/H349</f>
        <v>1.6666666666666667</v>
      </c>
    </row>
    <row r="350" spans="1:10" ht="13.5">
      <c r="A350" s="44"/>
      <c r="B350" s="145">
        <v>85295</v>
      </c>
      <c r="C350" s="171"/>
      <c r="D350" s="212" t="s">
        <v>72</v>
      </c>
      <c r="E350" s="212"/>
      <c r="F350" s="212"/>
      <c r="G350" s="116">
        <f>G353</f>
        <v>48000</v>
      </c>
      <c r="H350" s="209">
        <f>H353</f>
        <v>77400</v>
      </c>
      <c r="I350" s="116">
        <f>I353</f>
        <v>49000</v>
      </c>
      <c r="J350" s="158">
        <f>I350/H350</f>
        <v>0.6330749354005168</v>
      </c>
    </row>
    <row r="351" spans="1:10" ht="13.5">
      <c r="A351" s="44"/>
      <c r="B351" s="65"/>
      <c r="C351" s="51" t="s">
        <v>262</v>
      </c>
      <c r="D351" s="52" t="s">
        <v>276</v>
      </c>
      <c r="E351" s="52"/>
      <c r="F351" s="52"/>
      <c r="G351" s="105"/>
      <c r="H351" s="106"/>
      <c r="I351" s="105"/>
      <c r="J351" s="65"/>
    </row>
    <row r="352" spans="1:10" ht="13.5">
      <c r="A352" s="44"/>
      <c r="B352" s="65"/>
      <c r="C352" s="51"/>
      <c r="D352" s="52" t="s">
        <v>277</v>
      </c>
      <c r="E352" s="52"/>
      <c r="F352" s="52"/>
      <c r="G352" s="105"/>
      <c r="H352" s="106"/>
      <c r="I352" s="105"/>
      <c r="J352" s="65"/>
    </row>
    <row r="353" spans="1:10" ht="13.5">
      <c r="A353" s="131"/>
      <c r="B353" s="160"/>
      <c r="C353" s="57"/>
      <c r="D353" s="58" t="s">
        <v>278</v>
      </c>
      <c r="E353" s="58"/>
      <c r="F353" s="58"/>
      <c r="G353" s="109">
        <v>48000</v>
      </c>
      <c r="H353" s="110">
        <v>77400</v>
      </c>
      <c r="I353" s="109">
        <v>49000</v>
      </c>
      <c r="J353" s="61">
        <f>I353/H353</f>
        <v>0.6330749354005168</v>
      </c>
    </row>
    <row r="354" spans="1:10" ht="13.5">
      <c r="A354" s="213">
        <v>854</v>
      </c>
      <c r="B354" s="214"/>
      <c r="C354" s="215"/>
      <c r="D354" s="213" t="s">
        <v>311</v>
      </c>
      <c r="E354" s="213"/>
      <c r="F354" s="213"/>
      <c r="G354" s="216"/>
      <c r="H354" s="217"/>
      <c r="I354" s="216"/>
      <c r="J354" s="214"/>
    </row>
    <row r="355" spans="1:10" ht="13.5">
      <c r="A355" s="218"/>
      <c r="B355" s="219"/>
      <c r="C355" s="220"/>
      <c r="D355" s="221" t="s">
        <v>312</v>
      </c>
      <c r="E355" s="221"/>
      <c r="F355" s="221"/>
      <c r="G355" s="222">
        <f>G357+G362+G366</f>
        <v>124905</v>
      </c>
      <c r="H355" s="223">
        <f>H357+H362+H366</f>
        <v>311660.37</v>
      </c>
      <c r="I355" s="222">
        <f>I357+I362+I366</f>
        <v>12000</v>
      </c>
      <c r="J355" s="224">
        <v>0.68</v>
      </c>
    </row>
    <row r="356" spans="1:9" ht="13.5">
      <c r="A356" s="44"/>
      <c r="B356" s="50">
        <v>85410</v>
      </c>
      <c r="D356" s="225" t="s">
        <v>313</v>
      </c>
      <c r="E356" s="225"/>
      <c r="F356" s="225"/>
      <c r="G356" s="226"/>
      <c r="I356" s="226"/>
    </row>
    <row r="357" spans="1:10" ht="13.5">
      <c r="A357" s="44"/>
      <c r="B357" s="50"/>
      <c r="C357" s="108"/>
      <c r="D357" s="107" t="s">
        <v>314</v>
      </c>
      <c r="E357" s="107"/>
      <c r="F357" s="107"/>
      <c r="G357" s="116"/>
      <c r="H357" s="209">
        <f>H360</f>
        <v>173086.37</v>
      </c>
      <c r="I357" s="116">
        <f>I360</f>
        <v>0</v>
      </c>
      <c r="J357" s="158">
        <f>I357/H357</f>
        <v>0</v>
      </c>
    </row>
    <row r="358" spans="1:10" ht="13.5">
      <c r="A358" s="44"/>
      <c r="B358" s="50"/>
      <c r="C358" s="51" t="s">
        <v>269</v>
      </c>
      <c r="D358" s="52" t="s">
        <v>270</v>
      </c>
      <c r="E358" s="52"/>
      <c r="F358" s="52"/>
      <c r="G358" s="105"/>
      <c r="H358" s="106"/>
      <c r="I358" s="105"/>
      <c r="J358" s="181"/>
    </row>
    <row r="359" spans="1:10" ht="13.5">
      <c r="A359" s="44"/>
      <c r="B359" s="50"/>
      <c r="C359" s="51"/>
      <c r="D359" s="52" t="s">
        <v>271</v>
      </c>
      <c r="E359" s="52"/>
      <c r="F359" s="52"/>
      <c r="G359" s="105"/>
      <c r="H359" s="106"/>
      <c r="I359" s="105"/>
      <c r="J359" s="181"/>
    </row>
    <row r="360" spans="1:10" ht="13.5">
      <c r="A360" s="44"/>
      <c r="B360" s="107"/>
      <c r="C360" s="108"/>
      <c r="D360" s="52" t="s">
        <v>272</v>
      </c>
      <c r="E360" s="52"/>
      <c r="F360" s="52"/>
      <c r="G360" s="109"/>
      <c r="H360" s="180">
        <v>173086.37</v>
      </c>
      <c r="I360" s="109"/>
      <c r="J360" s="111">
        <f>I360/H360</f>
        <v>0</v>
      </c>
    </row>
    <row r="361" spans="1:10" ht="13.5">
      <c r="A361" s="44"/>
      <c r="B361" s="159">
        <v>85415</v>
      </c>
      <c r="C361" s="227"/>
      <c r="D361" s="159" t="s">
        <v>315</v>
      </c>
      <c r="E361" s="159"/>
      <c r="F361" s="159"/>
      <c r="G361" s="195"/>
      <c r="H361" s="228"/>
      <c r="I361" s="195"/>
      <c r="J361" s="229"/>
    </row>
    <row r="362" spans="1:10" ht="13.5">
      <c r="A362" s="44"/>
      <c r="B362" s="50"/>
      <c r="C362" s="108"/>
      <c r="D362" s="107" t="s">
        <v>316</v>
      </c>
      <c r="E362" s="107"/>
      <c r="F362" s="107"/>
      <c r="G362" s="116">
        <f>G365</f>
        <v>119326</v>
      </c>
      <c r="H362" s="209">
        <f>H365</f>
        <v>128574</v>
      </c>
      <c r="I362" s="116">
        <f>I365</f>
        <v>0</v>
      </c>
      <c r="J362" s="158">
        <f>I362/H362</f>
        <v>0</v>
      </c>
    </row>
    <row r="363" spans="1:10" ht="13.5">
      <c r="A363" s="44"/>
      <c r="B363" s="50"/>
      <c r="C363" s="51" t="s">
        <v>262</v>
      </c>
      <c r="D363" s="52" t="s">
        <v>276</v>
      </c>
      <c r="E363" s="52"/>
      <c r="F363" s="52"/>
      <c r="G363" s="105"/>
      <c r="H363" s="106"/>
      <c r="I363" s="105"/>
      <c r="J363" s="65"/>
    </row>
    <row r="364" spans="1:10" ht="13.5">
      <c r="A364" s="44"/>
      <c r="B364" s="50"/>
      <c r="C364" s="51"/>
      <c r="D364" s="52" t="s">
        <v>277</v>
      </c>
      <c r="E364" s="52"/>
      <c r="F364" s="52"/>
      <c r="G364" s="105"/>
      <c r="H364" s="106"/>
      <c r="I364" s="105"/>
      <c r="J364" s="65"/>
    </row>
    <row r="365" spans="1:10" ht="13.5">
      <c r="A365" s="44"/>
      <c r="B365" s="107"/>
      <c r="C365" s="57"/>
      <c r="D365" s="58" t="s">
        <v>278</v>
      </c>
      <c r="E365" s="58"/>
      <c r="F365" s="58"/>
      <c r="G365" s="109">
        <v>119326</v>
      </c>
      <c r="H365" s="110">
        <v>128574</v>
      </c>
      <c r="I365" s="109"/>
      <c r="J365" s="61">
        <f>I365/H365</f>
        <v>0</v>
      </c>
    </row>
    <row r="366" spans="1:10" ht="13.5">
      <c r="A366" s="44"/>
      <c r="B366" s="159">
        <v>85417</v>
      </c>
      <c r="C366" s="227"/>
      <c r="D366" s="230" t="s">
        <v>317</v>
      </c>
      <c r="E366" s="230"/>
      <c r="F366" s="230"/>
      <c r="G366" s="116">
        <f>G367</f>
        <v>5579</v>
      </c>
      <c r="H366" s="209">
        <f>H367</f>
        <v>10000</v>
      </c>
      <c r="I366" s="116">
        <f>I367</f>
        <v>12000</v>
      </c>
      <c r="J366" s="158">
        <f>I366/H366</f>
        <v>1.2</v>
      </c>
    </row>
    <row r="367" spans="1:10" ht="13.5">
      <c r="A367" s="44"/>
      <c r="B367" s="145"/>
      <c r="C367" s="171" t="s">
        <v>282</v>
      </c>
      <c r="D367" s="231" t="s">
        <v>283</v>
      </c>
      <c r="E367" s="232"/>
      <c r="F367" s="233"/>
      <c r="G367" s="178">
        <v>5579</v>
      </c>
      <c r="H367" s="184">
        <v>10000</v>
      </c>
      <c r="I367" s="178">
        <v>12000</v>
      </c>
      <c r="J367" s="211">
        <f>I367/H367</f>
        <v>1.2</v>
      </c>
    </row>
    <row r="368" spans="1:10" ht="13.5">
      <c r="A368" s="87">
        <v>900</v>
      </c>
      <c r="B368" s="234"/>
      <c r="C368" s="139"/>
      <c r="D368" s="87" t="s">
        <v>318</v>
      </c>
      <c r="E368" s="87"/>
      <c r="F368" s="87"/>
      <c r="G368" s="235"/>
      <c r="H368" s="236"/>
      <c r="I368" s="235"/>
      <c r="J368" s="237"/>
    </row>
    <row r="369" spans="1:10" ht="13.5">
      <c r="A369" s="30"/>
      <c r="B369" s="85"/>
      <c r="C369" s="170"/>
      <c r="D369" s="90" t="s">
        <v>319</v>
      </c>
      <c r="E369" s="90"/>
      <c r="F369" s="90"/>
      <c r="G369" s="238"/>
      <c r="H369" s="239"/>
      <c r="I369" s="238"/>
      <c r="J369" s="240"/>
    </row>
    <row r="370" spans="1:10" ht="13.5">
      <c r="A370" s="37"/>
      <c r="B370" s="241"/>
      <c r="C370" s="135"/>
      <c r="D370" s="90" t="s">
        <v>320</v>
      </c>
      <c r="E370" s="90"/>
      <c r="F370" s="90"/>
      <c r="G370" s="91">
        <f>G371+G376+G378</f>
        <v>55998.850000000006</v>
      </c>
      <c r="H370" s="91">
        <f>H371+H376+H378</f>
        <v>309343</v>
      </c>
      <c r="I370" s="91">
        <f>I371+I376+I378</f>
        <v>290000</v>
      </c>
      <c r="J370" s="43">
        <f>I370/H370</f>
        <v>0.9374707040404987</v>
      </c>
    </row>
    <row r="371" spans="1:10" ht="18" customHeight="1">
      <c r="A371" s="44"/>
      <c r="B371" s="136">
        <v>90002</v>
      </c>
      <c r="C371" s="242"/>
      <c r="D371" s="243" t="s">
        <v>321</v>
      </c>
      <c r="E371" s="243"/>
      <c r="F371" s="243"/>
      <c r="G371" s="94">
        <f>G372+G375</f>
        <v>38426.4</v>
      </c>
      <c r="H371" s="94">
        <f>H372+H375</f>
        <v>291770</v>
      </c>
      <c r="I371" s="94">
        <f>I372+I375</f>
        <v>290000</v>
      </c>
      <c r="J371" s="96">
        <f>I371/H371</f>
        <v>0.9939335778181444</v>
      </c>
    </row>
    <row r="372" spans="1:10" ht="13.5">
      <c r="A372" s="44"/>
      <c r="B372" s="153"/>
      <c r="C372" s="118" t="s">
        <v>99</v>
      </c>
      <c r="D372" s="134" t="s">
        <v>100</v>
      </c>
      <c r="E372" s="134"/>
      <c r="F372" s="134"/>
      <c r="G372" s="109">
        <v>1770.18</v>
      </c>
      <c r="H372" s="180">
        <v>1770</v>
      </c>
      <c r="I372" s="109"/>
      <c r="J372" s="117">
        <f>I372/H372</f>
        <v>0</v>
      </c>
    </row>
    <row r="373" spans="1:10" ht="13.5">
      <c r="A373" s="44"/>
      <c r="B373" s="151"/>
      <c r="C373" s="133" t="s">
        <v>322</v>
      </c>
      <c r="D373" s="62" t="s">
        <v>323</v>
      </c>
      <c r="E373" s="62"/>
      <c r="F373" s="62"/>
      <c r="G373" s="105"/>
      <c r="H373" s="105"/>
      <c r="I373" s="105"/>
      <c r="J373" s="65"/>
    </row>
    <row r="374" spans="1:10" ht="13.5">
      <c r="A374" s="44"/>
      <c r="B374" s="65"/>
      <c r="C374" s="244"/>
      <c r="D374" s="52" t="s">
        <v>324</v>
      </c>
      <c r="E374" s="52"/>
      <c r="F374" s="52"/>
      <c r="G374" s="105"/>
      <c r="H374" s="106"/>
      <c r="I374" s="105"/>
      <c r="J374" s="65"/>
    </row>
    <row r="375" spans="1:10" ht="13.5">
      <c r="A375" s="44"/>
      <c r="B375" s="65"/>
      <c r="C375" s="24"/>
      <c r="D375" s="58" t="s">
        <v>325</v>
      </c>
      <c r="E375" s="58"/>
      <c r="F375" s="58"/>
      <c r="G375" s="105">
        <v>36656.22</v>
      </c>
      <c r="H375" s="210">
        <v>290000</v>
      </c>
      <c r="I375" s="105">
        <v>290000</v>
      </c>
      <c r="J375" s="83">
        <f>I375/H375</f>
        <v>1</v>
      </c>
    </row>
    <row r="376" spans="1:10" ht="17.25" customHeight="1">
      <c r="A376" s="44"/>
      <c r="B376" s="245">
        <v>90015</v>
      </c>
      <c r="C376" s="119"/>
      <c r="D376" s="246" t="s">
        <v>326</v>
      </c>
      <c r="E376" s="246"/>
      <c r="F376" s="246"/>
      <c r="G376" s="172">
        <f>G377</f>
        <v>1656.8</v>
      </c>
      <c r="H376" s="172">
        <f>H377</f>
        <v>1657</v>
      </c>
      <c r="I376" s="172">
        <f>I377</f>
        <v>0</v>
      </c>
      <c r="J376" s="148">
        <f>I376/H376</f>
        <v>0</v>
      </c>
    </row>
    <row r="377" spans="1:10" ht="13.5">
      <c r="A377" s="44"/>
      <c r="B377" s="247"/>
      <c r="C377" s="118" t="s">
        <v>99</v>
      </c>
      <c r="D377" s="134" t="s">
        <v>100</v>
      </c>
      <c r="E377" s="134"/>
      <c r="F377" s="134"/>
      <c r="G377" s="109">
        <v>1656.8</v>
      </c>
      <c r="H377" s="180">
        <v>1657</v>
      </c>
      <c r="I377" s="109"/>
      <c r="J377" s="111">
        <f>I377/H377</f>
        <v>0</v>
      </c>
    </row>
    <row r="378" spans="1:10" ht="17.25" customHeight="1">
      <c r="A378" s="44"/>
      <c r="B378" s="247">
        <v>90017</v>
      </c>
      <c r="C378" s="57"/>
      <c r="D378" s="212" t="s">
        <v>327</v>
      </c>
      <c r="E378" s="212"/>
      <c r="F378" s="212"/>
      <c r="G378" s="116">
        <f>G380</f>
        <v>15915.65</v>
      </c>
      <c r="H378" s="116">
        <f>H380</f>
        <v>15916</v>
      </c>
      <c r="I378" s="116">
        <f>I380</f>
        <v>0</v>
      </c>
      <c r="J378" s="117">
        <f>I378/H378</f>
        <v>0</v>
      </c>
    </row>
    <row r="379" spans="1:10" ht="13.5">
      <c r="A379" s="44"/>
      <c r="B379" s="153"/>
      <c r="C379" s="201" t="s">
        <v>328</v>
      </c>
      <c r="D379" s="62" t="s">
        <v>329</v>
      </c>
      <c r="E379" s="62"/>
      <c r="F379" s="62"/>
      <c r="G379" s="248"/>
      <c r="H379" s="248"/>
      <c r="I379" s="248"/>
      <c r="J379" s="248"/>
    </row>
    <row r="380" spans="1:10" ht="13.5">
      <c r="A380" s="44"/>
      <c r="B380" s="65"/>
      <c r="C380" s="24"/>
      <c r="D380" s="58" t="s">
        <v>330</v>
      </c>
      <c r="E380" s="58"/>
      <c r="F380" s="58"/>
      <c r="G380" s="109">
        <v>15915.65</v>
      </c>
      <c r="H380" s="180">
        <v>15916</v>
      </c>
      <c r="I380" s="109"/>
      <c r="J380" s="111">
        <f>I380/H380</f>
        <v>0</v>
      </c>
    </row>
    <row r="381" spans="1:10" ht="13.5">
      <c r="A381" s="87">
        <v>921</v>
      </c>
      <c r="B381" s="143"/>
      <c r="C381" s="140"/>
      <c r="D381" s="87" t="s">
        <v>331</v>
      </c>
      <c r="E381" s="87"/>
      <c r="F381" s="87"/>
      <c r="G381" s="235"/>
      <c r="H381" s="236"/>
      <c r="I381" s="235"/>
      <c r="J381" s="249"/>
    </row>
    <row r="382" spans="1:10" ht="13.5">
      <c r="A382" s="30"/>
      <c r="B382" s="36"/>
      <c r="C382" s="250"/>
      <c r="D382" s="90" t="s">
        <v>332</v>
      </c>
      <c r="E382" s="90"/>
      <c r="F382" s="90"/>
      <c r="G382" s="238"/>
      <c r="H382" s="251"/>
      <c r="I382" s="238"/>
      <c r="J382" s="252"/>
    </row>
    <row r="383" spans="1:10" ht="13.5">
      <c r="A383" s="37"/>
      <c r="B383" s="196"/>
      <c r="C383" s="39"/>
      <c r="D383" s="40" t="s">
        <v>333</v>
      </c>
      <c r="E383" s="40"/>
      <c r="F383" s="40"/>
      <c r="G383" s="91">
        <f>G385+G398</f>
        <v>1768.21</v>
      </c>
      <c r="H383" s="253">
        <f>H385+H398</f>
        <v>76814</v>
      </c>
      <c r="I383" s="91">
        <f>I385+I398</f>
        <v>5000</v>
      </c>
      <c r="J383" s="43">
        <f>I383/H383</f>
        <v>0.0650923008826516</v>
      </c>
    </row>
    <row r="384" spans="1:10" ht="13.5">
      <c r="A384" s="44"/>
      <c r="B384" s="50">
        <v>92109</v>
      </c>
      <c r="C384" s="51"/>
      <c r="D384" s="114" t="s">
        <v>334</v>
      </c>
      <c r="E384" s="114"/>
      <c r="F384" s="114"/>
      <c r="G384" s="185"/>
      <c r="H384" s="186"/>
      <c r="I384" s="185"/>
      <c r="J384" s="65"/>
    </row>
    <row r="385" spans="1:10" ht="13.5">
      <c r="A385" s="44"/>
      <c r="B385" s="160"/>
      <c r="C385" s="127"/>
      <c r="D385" s="107" t="s">
        <v>335</v>
      </c>
      <c r="E385" s="107"/>
      <c r="F385" s="107"/>
      <c r="G385" s="116">
        <f>G391+G394</f>
        <v>1768.21</v>
      </c>
      <c r="H385" s="115">
        <f>H391+H394</f>
        <v>26814</v>
      </c>
      <c r="I385" s="116">
        <f>I391+I394</f>
        <v>5000</v>
      </c>
      <c r="J385" s="117">
        <f>I385/H385</f>
        <v>0.18646975460580295</v>
      </c>
    </row>
    <row r="386" spans="1:10" ht="13.5">
      <c r="A386" s="44"/>
      <c r="B386" s="65"/>
      <c r="C386" s="51" t="s">
        <v>86</v>
      </c>
      <c r="D386" s="80" t="s">
        <v>87</v>
      </c>
      <c r="E386" s="81"/>
      <c r="F386" s="82"/>
      <c r="G386" s="105"/>
      <c r="H386" s="106"/>
      <c r="I386" s="105"/>
      <c r="J386" s="65"/>
    </row>
    <row r="387" spans="1:10" ht="13.5">
      <c r="A387" s="44"/>
      <c r="B387" s="65"/>
      <c r="C387" s="21"/>
      <c r="D387" s="80" t="s">
        <v>88</v>
      </c>
      <c r="E387" s="81"/>
      <c r="F387" s="82"/>
      <c r="G387" s="105"/>
      <c r="H387" s="106"/>
      <c r="I387" s="105"/>
      <c r="J387" s="65"/>
    </row>
    <row r="388" spans="1:10" ht="13.5">
      <c r="A388" s="44"/>
      <c r="B388" s="65"/>
      <c r="C388" s="21"/>
      <c r="D388" s="52" t="s">
        <v>89</v>
      </c>
      <c r="E388" s="52"/>
      <c r="F388" s="52"/>
      <c r="G388" s="105"/>
      <c r="H388" s="106"/>
      <c r="I388" s="105"/>
      <c r="J388" s="65"/>
    </row>
    <row r="389" spans="1:10" ht="13.5">
      <c r="A389" s="44"/>
      <c r="B389" s="65"/>
      <c r="C389" s="21"/>
      <c r="D389" s="52" t="s">
        <v>90</v>
      </c>
      <c r="E389" s="52"/>
      <c r="F389" s="52"/>
      <c r="G389" s="105"/>
      <c r="H389" s="106"/>
      <c r="I389" s="105"/>
      <c r="J389" s="65"/>
    </row>
    <row r="390" spans="1:10" ht="13.5">
      <c r="A390" s="44"/>
      <c r="B390" s="65"/>
      <c r="C390" s="21"/>
      <c r="D390" s="52" t="s">
        <v>91</v>
      </c>
      <c r="E390" s="52"/>
      <c r="F390" s="52"/>
      <c r="G390" s="105"/>
      <c r="H390" s="106"/>
      <c r="I390" s="105"/>
      <c r="J390" s="65"/>
    </row>
    <row r="391" spans="1:10" ht="13.5">
      <c r="A391" s="44"/>
      <c r="B391" s="65"/>
      <c r="C391" s="199"/>
      <c r="D391" s="58" t="s">
        <v>92</v>
      </c>
      <c r="E391" s="58"/>
      <c r="F391" s="58"/>
      <c r="G391" s="109">
        <v>1768.21</v>
      </c>
      <c r="H391" s="180">
        <v>3000</v>
      </c>
      <c r="I391" s="109">
        <v>5000</v>
      </c>
      <c r="J391" s="111">
        <f>I391/H391</f>
        <v>1.6666666666666667</v>
      </c>
    </row>
    <row r="392" spans="1:10" ht="13.5">
      <c r="A392" s="44"/>
      <c r="B392" s="65"/>
      <c r="C392" s="51" t="s">
        <v>322</v>
      </c>
      <c r="D392" s="52" t="s">
        <v>323</v>
      </c>
      <c r="E392" s="52"/>
      <c r="F392" s="52"/>
      <c r="G392" s="105"/>
      <c r="H392" s="106"/>
      <c r="I392" s="105"/>
      <c r="J392" s="65"/>
    </row>
    <row r="393" spans="1:10" ht="13.5">
      <c r="A393" s="44"/>
      <c r="B393" s="65"/>
      <c r="C393" s="51"/>
      <c r="D393" s="52" t="s">
        <v>324</v>
      </c>
      <c r="E393" s="52"/>
      <c r="F393" s="52"/>
      <c r="G393" s="105"/>
      <c r="H393" s="106"/>
      <c r="I393" s="105"/>
      <c r="J393" s="65"/>
    </row>
    <row r="394" spans="1:10" ht="13.5">
      <c r="A394" s="44"/>
      <c r="B394" s="65"/>
      <c r="C394" s="57"/>
      <c r="D394" s="58" t="s">
        <v>325</v>
      </c>
      <c r="E394" s="58"/>
      <c r="F394" s="58"/>
      <c r="G394" s="109"/>
      <c r="H394" s="110">
        <v>23814</v>
      </c>
      <c r="I394" s="109"/>
      <c r="J394" s="61">
        <f>I394/H394</f>
        <v>0</v>
      </c>
    </row>
    <row r="395" spans="1:10" ht="21.75">
      <c r="A395" s="26" t="s">
        <v>60</v>
      </c>
      <c r="B395" s="26" t="s">
        <v>61</v>
      </c>
      <c r="C395" s="6" t="s">
        <v>62</v>
      </c>
      <c r="D395" s="26" t="s">
        <v>63</v>
      </c>
      <c r="E395" s="26"/>
      <c r="F395" s="26"/>
      <c r="G395" s="27" t="s">
        <v>64</v>
      </c>
      <c r="H395" s="27" t="s">
        <v>65</v>
      </c>
      <c r="I395" s="27" t="s">
        <v>66</v>
      </c>
      <c r="J395" s="27" t="s">
        <v>67</v>
      </c>
    </row>
    <row r="396" spans="1:10" ht="12.75" customHeight="1">
      <c r="A396" s="28">
        <v>1</v>
      </c>
      <c r="B396" s="28">
        <v>2</v>
      </c>
      <c r="C396" s="29">
        <v>3</v>
      </c>
      <c r="D396" s="28">
        <v>4</v>
      </c>
      <c r="E396" s="28"/>
      <c r="F396" s="28"/>
      <c r="G396" s="28">
        <v>5</v>
      </c>
      <c r="H396" s="29">
        <v>6</v>
      </c>
      <c r="I396" s="28">
        <v>7</v>
      </c>
      <c r="J396" s="28">
        <v>8</v>
      </c>
    </row>
    <row r="397" spans="1:10" ht="13.5">
      <c r="A397" s="44"/>
      <c r="B397" s="159">
        <v>92120</v>
      </c>
      <c r="C397" s="227"/>
      <c r="D397" s="159" t="s">
        <v>336</v>
      </c>
      <c r="E397" s="159"/>
      <c r="F397" s="159"/>
      <c r="G397" s="195"/>
      <c r="H397" s="228"/>
      <c r="I397" s="195"/>
      <c r="J397" s="229"/>
    </row>
    <row r="398" spans="1:10" ht="13.5">
      <c r="A398" s="44"/>
      <c r="B398" s="50"/>
      <c r="C398" s="108"/>
      <c r="D398" s="107" t="s">
        <v>337</v>
      </c>
      <c r="E398" s="107"/>
      <c r="F398" s="107"/>
      <c r="G398" s="116"/>
      <c r="H398" s="209">
        <f>H401</f>
        <v>50000</v>
      </c>
      <c r="I398" s="116"/>
      <c r="J398" s="158">
        <f>I398/H398</f>
        <v>0</v>
      </c>
    </row>
    <row r="399" spans="1:10" ht="13.5">
      <c r="A399" s="44"/>
      <c r="B399" s="50"/>
      <c r="C399" s="51" t="s">
        <v>106</v>
      </c>
      <c r="D399" s="52" t="s">
        <v>107</v>
      </c>
      <c r="E399" s="52"/>
      <c r="F399" s="52"/>
      <c r="G399" s="105"/>
      <c r="H399" s="106"/>
      <c r="I399" s="105"/>
      <c r="J399" s="181"/>
    </row>
    <row r="400" spans="1:10" ht="13.5">
      <c r="A400" s="44"/>
      <c r="B400" s="50"/>
      <c r="C400" s="51"/>
      <c r="D400" s="52" t="s">
        <v>108</v>
      </c>
      <c r="E400" s="52"/>
      <c r="F400" s="52"/>
      <c r="G400" s="105"/>
      <c r="H400" s="106"/>
      <c r="I400" s="105"/>
      <c r="J400" s="181"/>
    </row>
    <row r="401" spans="1:10" ht="13.5">
      <c r="A401" s="44"/>
      <c r="B401" s="65"/>
      <c r="C401" s="108"/>
      <c r="D401" s="52" t="s">
        <v>109</v>
      </c>
      <c r="E401" s="52"/>
      <c r="F401" s="52"/>
      <c r="G401" s="109"/>
      <c r="H401" s="180">
        <v>50000</v>
      </c>
      <c r="I401" s="109"/>
      <c r="J401" s="111">
        <f>I401/H401</f>
        <v>0</v>
      </c>
    </row>
    <row r="402" spans="1:10" ht="13.5">
      <c r="A402" s="44"/>
      <c r="B402" s="160"/>
      <c r="C402" s="132"/>
      <c r="D402" s="254"/>
      <c r="E402" s="254"/>
      <c r="F402" s="254"/>
      <c r="G402" s="109"/>
      <c r="H402" s="180"/>
      <c r="I402" s="109"/>
      <c r="J402" s="111"/>
    </row>
    <row r="403" spans="1:10" ht="13.5">
      <c r="A403" s="213">
        <v>926</v>
      </c>
      <c r="B403" s="214"/>
      <c r="C403" s="215"/>
      <c r="D403" s="213" t="s">
        <v>338</v>
      </c>
      <c r="E403" s="213"/>
      <c r="F403" s="213"/>
      <c r="G403" s="216"/>
      <c r="H403" s="217"/>
      <c r="I403" s="216"/>
      <c r="J403" s="214"/>
    </row>
    <row r="404" spans="1:10" ht="13.5">
      <c r="A404" s="218"/>
      <c r="B404" s="219"/>
      <c r="C404" s="220"/>
      <c r="D404" s="221" t="s">
        <v>339</v>
      </c>
      <c r="E404" s="221"/>
      <c r="F404" s="221"/>
      <c r="G404" s="222">
        <f>G406</f>
        <v>838.87</v>
      </c>
      <c r="H404" s="223">
        <f>H406</f>
        <v>839</v>
      </c>
      <c r="I404" s="222">
        <f>I406</f>
        <v>0</v>
      </c>
      <c r="J404" s="224">
        <f>I404/H404</f>
        <v>0</v>
      </c>
    </row>
    <row r="405" spans="1:10" ht="13.5">
      <c r="A405" s="44"/>
      <c r="B405" s="50">
        <v>92605</v>
      </c>
      <c r="C405" s="51"/>
      <c r="D405" s="159" t="s">
        <v>340</v>
      </c>
      <c r="E405" s="159"/>
      <c r="F405" s="159"/>
      <c r="G405" s="185"/>
      <c r="H405" s="186"/>
      <c r="I405" s="185"/>
      <c r="J405" s="65"/>
    </row>
    <row r="406" spans="1:10" ht="13.5">
      <c r="A406" s="44"/>
      <c r="B406" s="160"/>
      <c r="C406" s="127"/>
      <c r="D406" s="107" t="s">
        <v>341</v>
      </c>
      <c r="E406" s="107"/>
      <c r="F406" s="107"/>
      <c r="G406" s="116">
        <f>G407+G408</f>
        <v>838.87</v>
      </c>
      <c r="H406" s="115">
        <f>H407+H408</f>
        <v>839</v>
      </c>
      <c r="I406" s="116">
        <f>I407+I408</f>
        <v>0</v>
      </c>
      <c r="J406" s="117">
        <f>I406/H406</f>
        <v>0</v>
      </c>
    </row>
    <row r="407" spans="1:10" ht="13.5">
      <c r="A407" s="44"/>
      <c r="B407" s="65"/>
      <c r="C407" s="171" t="s">
        <v>140</v>
      </c>
      <c r="D407" s="134" t="s">
        <v>141</v>
      </c>
      <c r="E407" s="134"/>
      <c r="F407" s="134"/>
      <c r="G407" s="178">
        <v>2.9</v>
      </c>
      <c r="H407" s="179">
        <v>3</v>
      </c>
      <c r="I407" s="178"/>
      <c r="J407" s="122">
        <f>I407/H407</f>
        <v>0</v>
      </c>
    </row>
    <row r="408" spans="1:10" ht="13.5">
      <c r="A408" s="44"/>
      <c r="B408" s="65"/>
      <c r="C408" s="118" t="s">
        <v>99</v>
      </c>
      <c r="D408" s="134" t="s">
        <v>100</v>
      </c>
      <c r="E408" s="134"/>
      <c r="F408" s="134"/>
      <c r="G408" s="109">
        <v>835.97</v>
      </c>
      <c r="H408" s="180">
        <v>836</v>
      </c>
      <c r="I408" s="109"/>
      <c r="J408" s="111">
        <f>I408/H408</f>
        <v>0</v>
      </c>
    </row>
    <row r="409" spans="1:10" ht="13.5">
      <c r="A409" s="75" t="s">
        <v>342</v>
      </c>
      <c r="B409" s="75"/>
      <c r="C409" s="75"/>
      <c r="D409" s="75"/>
      <c r="E409" s="75"/>
      <c r="F409" s="75"/>
      <c r="G409" s="188">
        <f>G69+G79+G89+G98+G104+G132+G140+G158+G179+G187+G199+G246+G262+G296+G355+G370+G383+G404</f>
        <v>7197798.04</v>
      </c>
      <c r="H409" s="164">
        <f>H69+H79+H89+H98+H104+H132+H140+H158+H179+H187+H199+H246+H262+H296+H355+H370+H383+H404</f>
        <v>14972793.540000001</v>
      </c>
      <c r="I409" s="188">
        <f>I69+I79+I89+I93+I98+I104+I132+I140+I158+I179+I187+I199+I246+I262+I296+I355+I370+I383+I404</f>
        <v>16362000</v>
      </c>
      <c r="J409" s="255">
        <f>I409/H409</f>
        <v>1.0927820487398505</v>
      </c>
    </row>
    <row r="410" spans="1:10" ht="13.5">
      <c r="A410" s="256"/>
      <c r="B410" s="256"/>
      <c r="C410" s="257"/>
      <c r="D410" s="257"/>
      <c r="E410" s="257"/>
      <c r="F410" s="257"/>
      <c r="G410" s="257"/>
      <c r="H410" s="257"/>
      <c r="I410" s="256"/>
      <c r="J410" s="256"/>
    </row>
    <row r="411" spans="1:10" ht="13.5">
      <c r="A411" s="244"/>
      <c r="B411" s="244"/>
      <c r="C411" s="258"/>
      <c r="D411" s="258"/>
      <c r="E411" s="258"/>
      <c r="F411" s="258"/>
      <c r="G411" s="258"/>
      <c r="H411" s="258"/>
      <c r="I411" s="244"/>
      <c r="J411" s="244"/>
    </row>
    <row r="412" spans="1:10" ht="13.5">
      <c r="A412" s="244"/>
      <c r="B412" s="244"/>
      <c r="C412" s="258"/>
      <c r="D412" s="258"/>
      <c r="E412" s="258"/>
      <c r="F412" s="258"/>
      <c r="G412" s="258"/>
      <c r="H412" s="259"/>
      <c r="I412" s="244"/>
      <c r="J412" s="244"/>
    </row>
    <row r="413" spans="1:10" ht="13.5">
      <c r="A413" s="244"/>
      <c r="B413" s="244"/>
      <c r="C413" s="258"/>
      <c r="D413" s="258"/>
      <c r="E413" s="258"/>
      <c r="F413" s="258"/>
      <c r="G413" s="258"/>
      <c r="H413" s="259"/>
      <c r="I413" s="176"/>
      <c r="J413" s="244"/>
    </row>
    <row r="414" spans="1:10" ht="13.5">
      <c r="A414" s="244"/>
      <c r="B414" s="244"/>
      <c r="C414" s="258"/>
      <c r="D414" s="258"/>
      <c r="E414" s="258"/>
      <c r="F414" s="258"/>
      <c r="G414" s="258"/>
      <c r="H414" s="259"/>
      <c r="I414" s="176"/>
      <c r="J414" s="244"/>
    </row>
    <row r="415" spans="1:10" ht="13.5">
      <c r="A415" s="244"/>
      <c r="B415" s="244"/>
      <c r="C415" s="258"/>
      <c r="D415" s="258"/>
      <c r="E415" s="258"/>
      <c r="F415" s="258"/>
      <c r="G415" s="258"/>
      <c r="H415" s="259"/>
      <c r="I415" s="176"/>
      <c r="J415" s="244"/>
    </row>
    <row r="416" spans="1:10" ht="13.5">
      <c r="A416" s="244"/>
      <c r="B416" s="244"/>
      <c r="C416" s="258"/>
      <c r="D416" s="258"/>
      <c r="E416" s="258"/>
      <c r="F416" s="258"/>
      <c r="G416" s="258"/>
      <c r="H416" s="259"/>
      <c r="I416" s="244"/>
      <c r="J416" s="244"/>
    </row>
    <row r="417" spans="1:10" ht="13.5">
      <c r="A417" s="244"/>
      <c r="B417" s="244"/>
      <c r="C417" s="258"/>
      <c r="D417" s="258"/>
      <c r="E417" s="258"/>
      <c r="F417" s="258"/>
      <c r="G417" s="258"/>
      <c r="H417" s="259"/>
      <c r="I417" s="176"/>
      <c r="J417" s="244"/>
    </row>
    <row r="418" spans="1:10" ht="13.5">
      <c r="A418" s="244"/>
      <c r="B418" s="244"/>
      <c r="C418" s="258"/>
      <c r="D418" s="258"/>
      <c r="E418" s="258"/>
      <c r="F418" s="258"/>
      <c r="G418" s="258"/>
      <c r="H418" s="259"/>
      <c r="I418" s="176"/>
      <c r="J418" s="244"/>
    </row>
    <row r="419" spans="1:10" ht="13.5">
      <c r="A419" s="244"/>
      <c r="B419" s="244"/>
      <c r="C419" s="258"/>
      <c r="D419" s="258"/>
      <c r="E419" s="258"/>
      <c r="F419" s="258"/>
      <c r="G419" s="258"/>
      <c r="H419" s="259"/>
      <c r="I419" s="176"/>
      <c r="J419" s="244"/>
    </row>
    <row r="420" spans="1:10" ht="13.5">
      <c r="A420" s="244"/>
      <c r="B420" s="244"/>
      <c r="C420" s="258"/>
      <c r="D420" s="258"/>
      <c r="E420" s="258"/>
      <c r="F420" s="258"/>
      <c r="G420" s="258"/>
      <c r="H420" s="259"/>
      <c r="I420" s="176"/>
      <c r="J420" s="244"/>
    </row>
    <row r="421" spans="1:10" ht="13.5">
      <c r="A421" s="244"/>
      <c r="B421" s="244"/>
      <c r="C421" s="258"/>
      <c r="D421" s="258"/>
      <c r="E421" s="258"/>
      <c r="F421" s="258"/>
      <c r="G421" s="258"/>
      <c r="H421" s="259"/>
      <c r="I421" s="176"/>
      <c r="J421" s="244"/>
    </row>
    <row r="422" spans="1:10" ht="13.5">
      <c r="A422" s="244"/>
      <c r="B422" s="244"/>
      <c r="C422" s="258"/>
      <c r="D422" s="258"/>
      <c r="E422" s="258"/>
      <c r="F422" s="258"/>
      <c r="G422" s="258"/>
      <c r="H422" s="259"/>
      <c r="I422" s="176"/>
      <c r="J422" s="244"/>
    </row>
    <row r="423" spans="1:10" ht="13.5">
      <c r="A423" s="244"/>
      <c r="B423" s="244"/>
      <c r="C423" s="258"/>
      <c r="D423" s="258"/>
      <c r="E423" s="258"/>
      <c r="F423" s="258"/>
      <c r="G423" s="258"/>
      <c r="H423" s="259"/>
      <c r="I423" s="176"/>
      <c r="J423" s="244"/>
    </row>
    <row r="424" spans="1:10" ht="13.5">
      <c r="A424" s="244"/>
      <c r="B424" s="244"/>
      <c r="C424" s="258"/>
      <c r="D424" s="258"/>
      <c r="E424" s="258"/>
      <c r="F424" s="258"/>
      <c r="G424" s="258"/>
      <c r="H424" s="259"/>
      <c r="I424" s="176"/>
      <c r="J424" s="244"/>
    </row>
    <row r="425" spans="1:10" ht="13.5">
      <c r="A425" s="244"/>
      <c r="B425" s="244"/>
      <c r="C425" s="258"/>
      <c r="D425" s="258"/>
      <c r="E425" s="258"/>
      <c r="F425" s="258"/>
      <c r="G425" s="258"/>
      <c r="H425" s="259"/>
      <c r="I425" s="176"/>
      <c r="J425" s="244"/>
    </row>
    <row r="426" spans="1:10" ht="13.5">
      <c r="A426" s="244"/>
      <c r="B426" s="244"/>
      <c r="C426" s="258"/>
      <c r="D426" s="258"/>
      <c r="E426" s="258"/>
      <c r="F426" s="258"/>
      <c r="G426" s="258"/>
      <c r="H426" s="259"/>
      <c r="I426" s="176"/>
      <c r="J426" s="244"/>
    </row>
    <row r="427" spans="1:10" ht="13.5">
      <c r="A427" s="244"/>
      <c r="B427" s="244"/>
      <c r="C427" s="258"/>
      <c r="D427" s="258"/>
      <c r="E427" s="258"/>
      <c r="F427" s="258"/>
      <c r="G427" s="258"/>
      <c r="H427" s="259"/>
      <c r="I427" s="176"/>
      <c r="J427" s="244"/>
    </row>
    <row r="428" spans="1:10" ht="13.5">
      <c r="A428" s="244"/>
      <c r="B428" s="244"/>
      <c r="C428" s="258"/>
      <c r="D428" s="258"/>
      <c r="E428" s="258"/>
      <c r="F428" s="258"/>
      <c r="G428" s="258"/>
      <c r="H428" s="259"/>
      <c r="I428" s="176"/>
      <c r="J428" s="244"/>
    </row>
    <row r="429" spans="1:10" ht="13.5">
      <c r="A429" s="244"/>
      <c r="B429" s="244"/>
      <c r="C429" s="258"/>
      <c r="D429" s="258"/>
      <c r="E429" s="258"/>
      <c r="F429" s="258"/>
      <c r="G429" s="258"/>
      <c r="H429" s="259"/>
      <c r="I429" s="176"/>
      <c r="J429" s="244"/>
    </row>
    <row r="430" spans="1:10" ht="13.5">
      <c r="A430" s="244"/>
      <c r="B430" s="244"/>
      <c r="C430" s="258"/>
      <c r="D430" s="258"/>
      <c r="E430" s="258"/>
      <c r="F430" s="258"/>
      <c r="G430" s="258"/>
      <c r="H430" s="259"/>
      <c r="I430" s="176"/>
      <c r="J430" s="244"/>
    </row>
    <row r="431" spans="1:10" ht="13.5">
      <c r="A431" s="244"/>
      <c r="B431" s="244"/>
      <c r="C431" s="258"/>
      <c r="D431" s="258"/>
      <c r="E431" s="258"/>
      <c r="F431" s="258"/>
      <c r="G431" s="258"/>
      <c r="H431" s="259"/>
      <c r="I431" s="176"/>
      <c r="J431" s="244"/>
    </row>
    <row r="432" spans="1:10" ht="13.5">
      <c r="A432" s="244"/>
      <c r="B432" s="244"/>
      <c r="C432" s="258"/>
      <c r="D432" s="258"/>
      <c r="E432" s="258"/>
      <c r="F432" s="258"/>
      <c r="G432" s="258"/>
      <c r="H432" s="259"/>
      <c r="I432" s="176"/>
      <c r="J432" s="244"/>
    </row>
    <row r="433" spans="1:10" ht="13.5">
      <c r="A433" s="244"/>
      <c r="B433" s="244"/>
      <c r="C433" s="258"/>
      <c r="D433" s="258"/>
      <c r="E433" s="258"/>
      <c r="F433" s="258"/>
      <c r="G433" s="258"/>
      <c r="H433" s="259"/>
      <c r="I433" s="176"/>
      <c r="J433" s="244"/>
    </row>
    <row r="434" spans="1:10" ht="13.5">
      <c r="A434" s="244"/>
      <c r="B434" s="244"/>
      <c r="C434" s="258"/>
      <c r="D434" s="258"/>
      <c r="E434" s="258"/>
      <c r="F434" s="258"/>
      <c r="G434" s="258"/>
      <c r="H434" s="259"/>
      <c r="I434" s="176"/>
      <c r="J434" s="244"/>
    </row>
    <row r="435" spans="1:10" ht="13.5">
      <c r="A435" s="244"/>
      <c r="B435" s="244"/>
      <c r="C435" s="258"/>
      <c r="D435" s="258"/>
      <c r="E435" s="258"/>
      <c r="F435" s="258"/>
      <c r="G435" s="258"/>
      <c r="H435" s="259"/>
      <c r="I435" s="176"/>
      <c r="J435" s="244"/>
    </row>
    <row r="436" spans="1:10" ht="13.5">
      <c r="A436" s="244"/>
      <c r="B436" s="244"/>
      <c r="C436" s="258"/>
      <c r="D436" s="258"/>
      <c r="E436" s="258"/>
      <c r="F436" s="258"/>
      <c r="G436" s="258"/>
      <c r="H436" s="259"/>
      <c r="I436" s="176"/>
      <c r="J436" s="244"/>
    </row>
    <row r="437" spans="1:10" ht="13.5">
      <c r="A437" s="244"/>
      <c r="B437" s="244"/>
      <c r="C437" s="258"/>
      <c r="D437" s="258"/>
      <c r="E437" s="258"/>
      <c r="F437" s="258"/>
      <c r="G437" s="258"/>
      <c r="H437" s="259"/>
      <c r="I437" s="176"/>
      <c r="J437" s="244"/>
    </row>
    <row r="438" spans="1:10" ht="13.5">
      <c r="A438" s="244"/>
      <c r="B438" s="244"/>
      <c r="C438" s="258"/>
      <c r="D438" s="258"/>
      <c r="E438" s="258"/>
      <c r="F438" s="258"/>
      <c r="G438" s="258"/>
      <c r="H438" s="259"/>
      <c r="I438" s="176"/>
      <c r="J438" s="244"/>
    </row>
    <row r="439" spans="1:10" ht="13.5">
      <c r="A439" s="244"/>
      <c r="B439" s="244"/>
      <c r="C439" s="258"/>
      <c r="D439" s="258"/>
      <c r="E439" s="258"/>
      <c r="F439" s="258"/>
      <c r="G439" s="258"/>
      <c r="H439" s="259"/>
      <c r="I439" s="176"/>
      <c r="J439" s="244"/>
    </row>
    <row r="440" spans="1:10" ht="13.5">
      <c r="A440" s="244"/>
      <c r="B440" s="244"/>
      <c r="C440" s="258"/>
      <c r="D440" s="258"/>
      <c r="E440" s="258"/>
      <c r="F440" s="258"/>
      <c r="G440" s="258"/>
      <c r="H440" s="259"/>
      <c r="I440" s="176"/>
      <c r="J440" s="244"/>
    </row>
    <row r="441" spans="1:10" ht="13.5">
      <c r="A441" s="244"/>
      <c r="B441" s="244"/>
      <c r="C441" s="258"/>
      <c r="D441" s="258"/>
      <c r="E441" s="258"/>
      <c r="F441" s="258"/>
      <c r="G441" s="258"/>
      <c r="H441" s="259"/>
      <c r="I441" s="176"/>
      <c r="J441" s="244"/>
    </row>
    <row r="442" spans="1:10" ht="13.5">
      <c r="A442" s="244"/>
      <c r="B442" s="244"/>
      <c r="C442" s="258"/>
      <c r="D442" s="258"/>
      <c r="E442" s="258"/>
      <c r="F442" s="258"/>
      <c r="G442" s="258"/>
      <c r="H442" s="259"/>
      <c r="I442" s="176"/>
      <c r="J442" s="244"/>
    </row>
    <row r="443" spans="1:10" ht="13.5">
      <c r="A443" s="244"/>
      <c r="B443" s="244"/>
      <c r="C443" s="258"/>
      <c r="D443" s="258"/>
      <c r="E443" s="258"/>
      <c r="F443" s="258"/>
      <c r="G443" s="258"/>
      <c r="H443" s="259"/>
      <c r="I443" s="176"/>
      <c r="J443" s="244"/>
    </row>
    <row r="444" spans="1:10" ht="13.5">
      <c r="A444" s="244"/>
      <c r="B444" s="244"/>
      <c r="C444" s="258"/>
      <c r="D444" s="258"/>
      <c r="E444" s="258"/>
      <c r="F444" s="258"/>
      <c r="G444" s="258"/>
      <c r="H444" s="258"/>
      <c r="I444" s="244"/>
      <c r="J444" s="244"/>
    </row>
    <row r="445" spans="1:10" ht="13.5">
      <c r="A445" s="244"/>
      <c r="B445" s="244"/>
      <c r="C445" s="258"/>
      <c r="D445" s="258"/>
      <c r="E445" s="258"/>
      <c r="F445" s="258"/>
      <c r="G445" s="258"/>
      <c r="H445" s="258"/>
      <c r="I445" s="244"/>
      <c r="J445" s="244"/>
    </row>
    <row r="446" spans="1:10" ht="13.5">
      <c r="A446" s="244"/>
      <c r="B446" s="244"/>
      <c r="C446" s="258"/>
      <c r="D446" s="258"/>
      <c r="E446" s="258"/>
      <c r="F446" s="258"/>
      <c r="G446" s="258"/>
      <c r="H446" s="258"/>
      <c r="I446" s="244"/>
      <c r="J446" s="244"/>
    </row>
    <row r="447" spans="1:10" ht="13.5">
      <c r="A447" s="244"/>
      <c r="B447" s="244"/>
      <c r="C447" s="258"/>
      <c r="D447" s="258"/>
      <c r="E447" s="258"/>
      <c r="F447" s="258"/>
      <c r="G447" s="258"/>
      <c r="H447" s="258"/>
      <c r="I447" s="244"/>
      <c r="J447" s="244"/>
    </row>
    <row r="448" spans="1:10" ht="13.5">
      <c r="A448" s="244"/>
      <c r="B448" s="244"/>
      <c r="C448" s="258"/>
      <c r="D448" s="258"/>
      <c r="E448" s="258"/>
      <c r="F448" s="258"/>
      <c r="G448" s="258"/>
      <c r="H448" s="258"/>
      <c r="I448" s="244"/>
      <c r="J448" s="244"/>
    </row>
    <row r="449" spans="1:10" ht="13.5">
      <c r="A449" s="244"/>
      <c r="B449" s="244"/>
      <c r="C449" s="258"/>
      <c r="D449" s="258"/>
      <c r="E449" s="258"/>
      <c r="F449" s="258"/>
      <c r="G449" s="258"/>
      <c r="H449" s="258"/>
      <c r="I449" s="244"/>
      <c r="J449" s="244"/>
    </row>
    <row r="450" spans="1:10" ht="13.5">
      <c r="A450" s="244"/>
      <c r="B450" s="244"/>
      <c r="C450" s="258"/>
      <c r="D450" s="258"/>
      <c r="E450" s="258"/>
      <c r="F450" s="258"/>
      <c r="G450" s="258"/>
      <c r="H450" s="258"/>
      <c r="I450" s="244"/>
      <c r="J450" s="244"/>
    </row>
    <row r="451" spans="1:10" ht="13.5">
      <c r="A451" s="244"/>
      <c r="B451" s="244"/>
      <c r="C451" s="258"/>
      <c r="D451" s="258"/>
      <c r="E451" s="258"/>
      <c r="F451" s="258"/>
      <c r="G451" s="260" t="s">
        <v>343</v>
      </c>
      <c r="H451" s="260"/>
      <c r="I451" s="260"/>
      <c r="J451" s="260"/>
    </row>
    <row r="452" spans="1:10" ht="13.5">
      <c r="A452" s="244"/>
      <c r="B452" s="244"/>
      <c r="C452" s="258"/>
      <c r="D452" s="258"/>
      <c r="E452" s="258"/>
      <c r="F452" s="258"/>
      <c r="G452" s="260" t="s">
        <v>57</v>
      </c>
      <c r="H452" s="260"/>
      <c r="I452" s="260"/>
      <c r="J452" s="260"/>
    </row>
    <row r="455" spans="2:10" ht="13.5">
      <c r="B455" s="261" t="s">
        <v>344</v>
      </c>
      <c r="C455" s="261"/>
      <c r="D455" s="261"/>
      <c r="E455" s="261"/>
      <c r="F455" s="261"/>
      <c r="G455" s="261"/>
      <c r="H455" s="261"/>
      <c r="I455" s="261"/>
      <c r="J455" s="261"/>
    </row>
    <row r="456" spans="2:10" ht="13.5">
      <c r="B456" s="262" t="s">
        <v>345</v>
      </c>
      <c r="C456" s="262"/>
      <c r="D456" s="262"/>
      <c r="E456" s="262"/>
      <c r="F456" s="262"/>
      <c r="G456" s="262"/>
      <c r="H456" s="262"/>
      <c r="I456" s="262"/>
      <c r="J456" s="262"/>
    </row>
    <row r="458" spans="1:10" ht="23.25" customHeight="1">
      <c r="A458" s="28" t="s">
        <v>60</v>
      </c>
      <c r="B458" s="28" t="s">
        <v>61</v>
      </c>
      <c r="C458" s="29" t="s">
        <v>62</v>
      </c>
      <c r="D458" s="28" t="s">
        <v>63</v>
      </c>
      <c r="E458" s="28"/>
      <c r="F458" s="28"/>
      <c r="G458" s="263" t="s">
        <v>346</v>
      </c>
      <c r="H458" s="263" t="s">
        <v>347</v>
      </c>
      <c r="I458" s="263" t="s">
        <v>348</v>
      </c>
      <c r="J458" s="263" t="s">
        <v>67</v>
      </c>
    </row>
    <row r="459" spans="1:10" ht="12.75" customHeight="1">
      <c r="A459" s="28">
        <v>1</v>
      </c>
      <c r="B459" s="28">
        <v>2</v>
      </c>
      <c r="C459" s="29">
        <v>3</v>
      </c>
      <c r="D459" s="28">
        <v>4</v>
      </c>
      <c r="E459" s="28"/>
      <c r="F459" s="28"/>
      <c r="G459" s="28">
        <v>5</v>
      </c>
      <c r="H459" s="29">
        <v>6</v>
      </c>
      <c r="I459" s="28">
        <v>7</v>
      </c>
      <c r="J459" s="28">
        <v>8</v>
      </c>
    </row>
    <row r="460" spans="1:10" ht="13.5">
      <c r="A460" s="249" t="s">
        <v>68</v>
      </c>
      <c r="B460" s="234"/>
      <c r="C460" s="140"/>
      <c r="D460" s="87" t="s">
        <v>349</v>
      </c>
      <c r="E460" s="87"/>
      <c r="F460" s="87"/>
      <c r="G460" s="249"/>
      <c r="H460" s="264"/>
      <c r="I460" s="249"/>
      <c r="J460" s="237"/>
    </row>
    <row r="461" spans="1:10" ht="13.5">
      <c r="A461" s="196"/>
      <c r="B461" s="196"/>
      <c r="C461" s="39"/>
      <c r="D461" s="40" t="s">
        <v>70</v>
      </c>
      <c r="E461" s="40"/>
      <c r="F461" s="40"/>
      <c r="G461" s="91">
        <f>G462+G469+G473+G477</f>
        <v>76341.95999999999</v>
      </c>
      <c r="H461" s="92">
        <f>H462+H469+H473+H477</f>
        <v>613926.42</v>
      </c>
      <c r="I461" s="91">
        <f>I462+I469+I473+I477</f>
        <v>546000</v>
      </c>
      <c r="J461" s="93">
        <f>I461/H461</f>
        <v>0.8893573923728514</v>
      </c>
    </row>
    <row r="462" spans="1:10" ht="13.5">
      <c r="A462" s="65"/>
      <c r="B462" s="151" t="s">
        <v>350</v>
      </c>
      <c r="C462" s="57"/>
      <c r="D462" s="45" t="s">
        <v>351</v>
      </c>
      <c r="E462" s="45"/>
      <c r="F462" s="45"/>
      <c r="G462" s="115"/>
      <c r="H462" s="116">
        <f>H466+H467</f>
        <v>16000</v>
      </c>
      <c r="I462" s="115">
        <f>I466+I467</f>
        <v>10000</v>
      </c>
      <c r="J462" s="117">
        <f>I462/H462</f>
        <v>0.625</v>
      </c>
    </row>
    <row r="463" spans="1:10" ht="13.5">
      <c r="A463" s="65"/>
      <c r="B463" s="159"/>
      <c r="C463" s="51" t="s">
        <v>352</v>
      </c>
      <c r="D463" s="62" t="s">
        <v>353</v>
      </c>
      <c r="E463" s="62"/>
      <c r="F463" s="62"/>
      <c r="G463" s="195"/>
      <c r="H463" s="195"/>
      <c r="I463" s="195"/>
      <c r="J463" s="187"/>
    </row>
    <row r="464" spans="1:10" ht="13.5">
      <c r="A464" s="44"/>
      <c r="B464" s="50"/>
      <c r="C464" s="203"/>
      <c r="D464" s="52" t="s">
        <v>354</v>
      </c>
      <c r="E464" s="52"/>
      <c r="F464" s="52"/>
      <c r="G464" s="105"/>
      <c r="H464" s="176"/>
      <c r="I464" s="105"/>
      <c r="J464" s="83"/>
    </row>
    <row r="465" spans="1:10" ht="13.5">
      <c r="A465" s="44"/>
      <c r="B465" s="50"/>
      <c r="C465" s="203"/>
      <c r="D465" s="52" t="s">
        <v>355</v>
      </c>
      <c r="E465" s="52"/>
      <c r="F465" s="52"/>
      <c r="G465" s="105"/>
      <c r="H465" s="176"/>
      <c r="I465" s="105"/>
      <c r="J465" s="83"/>
    </row>
    <row r="466" spans="1:10" ht="13.5">
      <c r="A466" s="44"/>
      <c r="B466" s="50"/>
      <c r="C466" s="68"/>
      <c r="D466" s="58" t="s">
        <v>356</v>
      </c>
      <c r="E466" s="58"/>
      <c r="F466" s="58"/>
      <c r="G466" s="109"/>
      <c r="H466" s="110">
        <v>10000</v>
      </c>
      <c r="I466" s="109">
        <v>10000</v>
      </c>
      <c r="J466" s="111">
        <f>I466/H466</f>
        <v>1</v>
      </c>
    </row>
    <row r="467" spans="1:10" ht="13.5">
      <c r="A467" s="44"/>
      <c r="B467" s="107"/>
      <c r="C467" s="119" t="s">
        <v>357</v>
      </c>
      <c r="D467" s="134" t="s">
        <v>358</v>
      </c>
      <c r="E467" s="134"/>
      <c r="F467" s="134"/>
      <c r="G467" s="178"/>
      <c r="H467" s="178">
        <v>6000</v>
      </c>
      <c r="I467" s="178"/>
      <c r="J467" s="122">
        <f>I467/H467</f>
        <v>0</v>
      </c>
    </row>
    <row r="468" spans="1:10" ht="13.5">
      <c r="A468" s="44"/>
      <c r="B468" s="151" t="s">
        <v>359</v>
      </c>
      <c r="C468" s="123"/>
      <c r="D468" s="159" t="s">
        <v>360</v>
      </c>
      <c r="E468" s="159"/>
      <c r="F468" s="159"/>
      <c r="G468" s="125"/>
      <c r="H468" s="125"/>
      <c r="I468" s="125"/>
      <c r="J468" s="126"/>
    </row>
    <row r="469" spans="1:10" ht="13.5">
      <c r="A469" s="44"/>
      <c r="B469" s="151"/>
      <c r="C469" s="57"/>
      <c r="D469" s="107" t="s">
        <v>361</v>
      </c>
      <c r="E469" s="107"/>
      <c r="F469" s="107"/>
      <c r="G469" s="116">
        <f>G470+G472</f>
        <v>3660</v>
      </c>
      <c r="H469" s="116">
        <f>H470+H472</f>
        <v>397626</v>
      </c>
      <c r="I469" s="116">
        <f>I470+I472</f>
        <v>530000</v>
      </c>
      <c r="J469" s="117">
        <f>I469/H469</f>
        <v>1.332910825750831</v>
      </c>
    </row>
    <row r="470" spans="1:10" ht="13.5">
      <c r="A470" s="44"/>
      <c r="C470" s="119" t="s">
        <v>362</v>
      </c>
      <c r="D470" s="134" t="s">
        <v>363</v>
      </c>
      <c r="E470" s="134"/>
      <c r="F470" s="134"/>
      <c r="G470" s="109"/>
      <c r="H470" s="180">
        <v>366</v>
      </c>
      <c r="I470" s="109"/>
      <c r="J470" s="111">
        <f>I470/H470</f>
        <v>0</v>
      </c>
    </row>
    <row r="471" spans="1:10" ht="13.5">
      <c r="A471" s="44"/>
      <c r="B471" s="50"/>
      <c r="C471" s="123" t="s">
        <v>364</v>
      </c>
      <c r="D471" s="62" t="s">
        <v>365</v>
      </c>
      <c r="E471" s="62"/>
      <c r="F471" s="62"/>
      <c r="G471" s="105"/>
      <c r="H471" s="106"/>
      <c r="I471" s="105"/>
      <c r="J471" s="83"/>
    </row>
    <row r="472" spans="1:10" ht="13.5">
      <c r="A472" s="44"/>
      <c r="B472" s="107"/>
      <c r="C472" s="57"/>
      <c r="D472" s="58" t="s">
        <v>366</v>
      </c>
      <c r="E472" s="58"/>
      <c r="F472" s="58"/>
      <c r="G472" s="105">
        <v>3660</v>
      </c>
      <c r="H472" s="106">
        <v>397260</v>
      </c>
      <c r="I472" s="105">
        <v>530000</v>
      </c>
      <c r="J472" s="83">
        <f>I472/H472</f>
        <v>1.334138851130242</v>
      </c>
    </row>
    <row r="473" spans="1:10" ht="13.5">
      <c r="A473" s="44"/>
      <c r="B473" s="50" t="s">
        <v>367</v>
      </c>
      <c r="C473" s="118"/>
      <c r="D473" s="145" t="s">
        <v>368</v>
      </c>
      <c r="E473" s="145"/>
      <c r="F473" s="145"/>
      <c r="G473" s="178">
        <f>G476</f>
        <v>3067.9</v>
      </c>
      <c r="H473" s="179">
        <f>H476</f>
        <v>5000</v>
      </c>
      <c r="I473" s="178">
        <f>I476</f>
        <v>6000</v>
      </c>
      <c r="J473" s="122">
        <f>I473/H473</f>
        <v>1.2</v>
      </c>
    </row>
    <row r="474" spans="1:10" ht="13.5">
      <c r="A474" s="44"/>
      <c r="B474" s="50"/>
      <c r="C474" s="51" t="s">
        <v>369</v>
      </c>
      <c r="D474" s="62" t="s">
        <v>370</v>
      </c>
      <c r="E474" s="62"/>
      <c r="F474" s="62"/>
      <c r="G474" s="105"/>
      <c r="H474" s="106"/>
      <c r="I474" s="105"/>
      <c r="J474" s="83"/>
    </row>
    <row r="475" spans="1:10" ht="13.5">
      <c r="A475" s="44"/>
      <c r="B475" s="50"/>
      <c r="C475" s="51"/>
      <c r="D475" s="52" t="s">
        <v>371</v>
      </c>
      <c r="E475" s="52"/>
      <c r="F475" s="52"/>
      <c r="G475" s="105"/>
      <c r="H475" s="106"/>
      <c r="I475" s="105"/>
      <c r="J475" s="83"/>
    </row>
    <row r="476" spans="1:10" ht="13.5">
      <c r="A476" s="44"/>
      <c r="B476" s="107"/>
      <c r="C476" s="108"/>
      <c r="D476" s="58" t="s">
        <v>372</v>
      </c>
      <c r="E476" s="58"/>
      <c r="F476" s="58"/>
      <c r="G476" s="109">
        <v>3067.9</v>
      </c>
      <c r="H476" s="180">
        <v>5000</v>
      </c>
      <c r="I476" s="109">
        <v>6000</v>
      </c>
      <c r="J476" s="111">
        <f aca="true" t="shared" si="1" ref="J476:J485">I476/H476</f>
        <v>1.2</v>
      </c>
    </row>
    <row r="477" spans="1:10" ht="13.5">
      <c r="A477" s="44"/>
      <c r="B477" s="50" t="s">
        <v>71</v>
      </c>
      <c r="C477" s="118"/>
      <c r="D477" s="145" t="s">
        <v>72</v>
      </c>
      <c r="E477" s="145"/>
      <c r="F477" s="145"/>
      <c r="G477" s="172">
        <f>SUM(G478:G482)</f>
        <v>69614.06</v>
      </c>
      <c r="H477" s="173">
        <f>H478+H479+H480+H481+H482</f>
        <v>195300.42</v>
      </c>
      <c r="I477" s="172">
        <f>SUM(I478:I482)</f>
        <v>0</v>
      </c>
      <c r="J477" s="148">
        <f t="shared" si="1"/>
        <v>0</v>
      </c>
    </row>
    <row r="478" spans="1:10" ht="13.5">
      <c r="A478" s="44"/>
      <c r="B478" s="50"/>
      <c r="C478" s="119" t="s">
        <v>373</v>
      </c>
      <c r="D478" s="134" t="s">
        <v>374</v>
      </c>
      <c r="E478" s="134"/>
      <c r="F478" s="134"/>
      <c r="G478" s="178">
        <v>135.9</v>
      </c>
      <c r="H478" s="178">
        <v>407.7</v>
      </c>
      <c r="I478" s="178"/>
      <c r="J478" s="122">
        <f t="shared" si="1"/>
        <v>0</v>
      </c>
    </row>
    <row r="479" spans="1:10" ht="13.5">
      <c r="A479" s="44"/>
      <c r="B479" s="50"/>
      <c r="C479" s="119" t="s">
        <v>375</v>
      </c>
      <c r="D479" s="134" t="s">
        <v>376</v>
      </c>
      <c r="E479" s="134"/>
      <c r="F479" s="134"/>
      <c r="G479" s="179">
        <v>22.05</v>
      </c>
      <c r="H479" s="178">
        <v>66.15</v>
      </c>
      <c r="I479" s="179"/>
      <c r="J479" s="122">
        <f t="shared" si="1"/>
        <v>0</v>
      </c>
    </row>
    <row r="480" spans="1:10" ht="13.5">
      <c r="A480" s="44"/>
      <c r="B480" s="50"/>
      <c r="C480" s="119" t="s">
        <v>377</v>
      </c>
      <c r="D480" s="134" t="s">
        <v>378</v>
      </c>
      <c r="E480" s="134"/>
      <c r="F480" s="134"/>
      <c r="G480" s="179">
        <v>900</v>
      </c>
      <c r="H480" s="178">
        <v>2700</v>
      </c>
      <c r="I480" s="179"/>
      <c r="J480" s="122">
        <f t="shared" si="1"/>
        <v>0</v>
      </c>
    </row>
    <row r="481" spans="1:10" ht="13.5">
      <c r="A481" s="44"/>
      <c r="B481" s="50"/>
      <c r="C481" s="118" t="s">
        <v>362</v>
      </c>
      <c r="D481" s="134" t="s">
        <v>363</v>
      </c>
      <c r="E481" s="134"/>
      <c r="F481" s="134"/>
      <c r="G481" s="179">
        <v>68249.08</v>
      </c>
      <c r="H481" s="178">
        <v>191471</v>
      </c>
      <c r="I481" s="179"/>
      <c r="J481" s="122">
        <f t="shared" si="1"/>
        <v>0</v>
      </c>
    </row>
    <row r="482" spans="1:10" ht="13.5">
      <c r="A482" s="66"/>
      <c r="B482" s="67"/>
      <c r="C482" s="133" t="s">
        <v>379</v>
      </c>
      <c r="D482" s="265" t="s">
        <v>380</v>
      </c>
      <c r="E482" s="265"/>
      <c r="F482" s="265"/>
      <c r="G482" s="176">
        <v>307.03000000000003</v>
      </c>
      <c r="H482" s="168">
        <v>655.57</v>
      </c>
      <c r="I482" s="176"/>
      <c r="J482" s="71">
        <f t="shared" si="1"/>
        <v>0</v>
      </c>
    </row>
    <row r="483" spans="1:10" ht="13.5">
      <c r="A483" s="72" t="s">
        <v>83</v>
      </c>
      <c r="B483" s="73"/>
      <c r="C483" s="74"/>
      <c r="D483" s="75" t="s">
        <v>84</v>
      </c>
      <c r="E483" s="75"/>
      <c r="F483" s="75"/>
      <c r="G483" s="188">
        <f>G484</f>
        <v>0</v>
      </c>
      <c r="H483" s="165">
        <v>2000</v>
      </c>
      <c r="I483" s="188">
        <f>I484</f>
        <v>2000</v>
      </c>
      <c r="J483" s="78">
        <f t="shared" si="1"/>
        <v>1</v>
      </c>
    </row>
    <row r="484" spans="1:10" ht="13.5">
      <c r="A484" s="44"/>
      <c r="B484" s="50" t="s">
        <v>85</v>
      </c>
      <c r="C484" s="266"/>
      <c r="D484" s="243" t="s">
        <v>72</v>
      </c>
      <c r="E484" s="243"/>
      <c r="F484" s="243"/>
      <c r="G484" s="94"/>
      <c r="H484" s="95">
        <v>2000</v>
      </c>
      <c r="I484" s="94">
        <f>I485</f>
        <v>2000</v>
      </c>
      <c r="J484" s="96">
        <f t="shared" si="1"/>
        <v>1</v>
      </c>
    </row>
    <row r="485" spans="1:10" ht="13.5">
      <c r="A485" s="66"/>
      <c r="B485" s="67"/>
      <c r="C485" s="97" t="s">
        <v>377</v>
      </c>
      <c r="D485" s="265" t="s">
        <v>381</v>
      </c>
      <c r="E485" s="265"/>
      <c r="F485" s="265"/>
      <c r="G485" s="168"/>
      <c r="H485" s="169">
        <v>2000</v>
      </c>
      <c r="I485" s="168">
        <v>2000</v>
      </c>
      <c r="J485" s="71">
        <f t="shared" si="1"/>
        <v>1</v>
      </c>
    </row>
    <row r="486" spans="1:10" ht="13.5">
      <c r="A486" s="30" t="s">
        <v>93</v>
      </c>
      <c r="B486" s="85"/>
      <c r="C486" s="86"/>
      <c r="D486" s="87" t="s">
        <v>94</v>
      </c>
      <c r="E486" s="87"/>
      <c r="F486" s="87"/>
      <c r="G486" s="34"/>
      <c r="H486" s="88"/>
      <c r="I486" s="34"/>
      <c r="J486" s="89"/>
    </row>
    <row r="487" spans="1:10" ht="13.5">
      <c r="A487" s="30"/>
      <c r="B487" s="85"/>
      <c r="C487" s="86"/>
      <c r="D487" s="90" t="s">
        <v>95</v>
      </c>
      <c r="E487" s="90"/>
      <c r="F487" s="90"/>
      <c r="G487" s="34"/>
      <c r="H487" s="88"/>
      <c r="I487" s="34"/>
      <c r="J487" s="89"/>
    </row>
    <row r="488" spans="1:10" ht="13.5">
      <c r="A488" s="37"/>
      <c r="B488" s="38"/>
      <c r="C488" s="39"/>
      <c r="D488" s="40" t="s">
        <v>96</v>
      </c>
      <c r="E488" s="40"/>
      <c r="F488" s="40"/>
      <c r="G488" s="91">
        <f>G489</f>
        <v>23400</v>
      </c>
      <c r="H488" s="92">
        <f>H489</f>
        <v>47000</v>
      </c>
      <c r="I488" s="91">
        <f>I489</f>
        <v>17000</v>
      </c>
      <c r="J488" s="93">
        <f>I488/H488</f>
        <v>0.3617021276595745</v>
      </c>
    </row>
    <row r="489" spans="1:10" ht="13.5">
      <c r="A489" s="44"/>
      <c r="B489" s="45" t="s">
        <v>97</v>
      </c>
      <c r="C489" s="46"/>
      <c r="D489" s="45" t="s">
        <v>98</v>
      </c>
      <c r="E489" s="45"/>
      <c r="F489" s="45"/>
      <c r="G489" s="94">
        <f>G491</f>
        <v>23400</v>
      </c>
      <c r="H489" s="95">
        <f>H491</f>
        <v>47000</v>
      </c>
      <c r="I489" s="94">
        <f>I491</f>
        <v>17000</v>
      </c>
      <c r="J489" s="96">
        <f>I489/H489</f>
        <v>0.3617021276595745</v>
      </c>
    </row>
    <row r="490" spans="1:10" ht="13.5">
      <c r="A490" s="44"/>
      <c r="B490" s="50"/>
      <c r="C490" s="51" t="s">
        <v>382</v>
      </c>
      <c r="D490" s="62" t="s">
        <v>383</v>
      </c>
      <c r="E490" s="62"/>
      <c r="F490" s="62"/>
      <c r="G490" s="105"/>
      <c r="H490" s="106"/>
      <c r="I490" s="105"/>
      <c r="J490" s="83"/>
    </row>
    <row r="491" spans="1:10" ht="13.5">
      <c r="A491" s="131"/>
      <c r="B491" s="107"/>
      <c r="C491" s="68"/>
      <c r="D491" s="58" t="s">
        <v>384</v>
      </c>
      <c r="E491" s="58"/>
      <c r="F491" s="58"/>
      <c r="G491" s="109">
        <v>23400</v>
      </c>
      <c r="H491" s="110">
        <v>47000</v>
      </c>
      <c r="I491" s="109">
        <v>17000</v>
      </c>
      <c r="J491" s="111">
        <f>I491/H491</f>
        <v>0.3617021276595745</v>
      </c>
    </row>
    <row r="492" spans="1:10" ht="13.5">
      <c r="A492" s="102">
        <v>600</v>
      </c>
      <c r="B492" s="85"/>
      <c r="C492" s="103"/>
      <c r="D492" s="33" t="s">
        <v>102</v>
      </c>
      <c r="E492" s="33"/>
      <c r="F492" s="33"/>
      <c r="G492" s="34"/>
      <c r="H492" s="35"/>
      <c r="I492" s="34"/>
      <c r="J492" s="89"/>
    </row>
    <row r="493" spans="1:10" ht="13.5">
      <c r="A493" s="37"/>
      <c r="B493" s="38"/>
      <c r="C493" s="104"/>
      <c r="D493" s="40" t="s">
        <v>103</v>
      </c>
      <c r="E493" s="40"/>
      <c r="F493" s="40"/>
      <c r="G493" s="91">
        <f>G494+G498+G512</f>
        <v>121677.06</v>
      </c>
      <c r="H493" s="92">
        <f>H494+H498+H512</f>
        <v>394000</v>
      </c>
      <c r="I493" s="91">
        <f>I494+I498+I512</f>
        <v>1363255</v>
      </c>
      <c r="J493" s="93">
        <f>I493/H493</f>
        <v>3.46003807106599</v>
      </c>
    </row>
    <row r="494" spans="1:10" ht="13.5">
      <c r="A494" s="44"/>
      <c r="B494" s="45" t="s">
        <v>385</v>
      </c>
      <c r="C494" s="46"/>
      <c r="D494" s="45" t="s">
        <v>386</v>
      </c>
      <c r="E494" s="45"/>
      <c r="F494" s="45"/>
      <c r="G494" s="267"/>
      <c r="H494" s="268">
        <f>H497</f>
        <v>20000</v>
      </c>
      <c r="I494" s="267">
        <f>I497</f>
        <v>5000</v>
      </c>
      <c r="J494" s="96">
        <f>I494/H494</f>
        <v>0.25</v>
      </c>
    </row>
    <row r="495" spans="1:10" ht="13.5">
      <c r="A495" s="44"/>
      <c r="B495" s="50"/>
      <c r="C495" s="123" t="s">
        <v>387</v>
      </c>
      <c r="D495" s="62" t="s">
        <v>388</v>
      </c>
      <c r="E495" s="62"/>
      <c r="F495" s="62"/>
      <c r="G495" s="176"/>
      <c r="H495" s="195"/>
      <c r="I495" s="176"/>
      <c r="J495" s="181"/>
    </row>
    <row r="496" spans="1:10" ht="13.5">
      <c r="A496" s="44"/>
      <c r="B496" s="50"/>
      <c r="C496" s="56"/>
      <c r="D496" s="52" t="s">
        <v>389</v>
      </c>
      <c r="E496" s="52"/>
      <c r="F496" s="52"/>
      <c r="G496" s="176"/>
      <c r="H496" s="105"/>
      <c r="I496" s="176"/>
      <c r="J496" s="181"/>
    </row>
    <row r="497" spans="1:10" ht="13.5">
      <c r="A497" s="44"/>
      <c r="B497" s="50"/>
      <c r="C497" s="97"/>
      <c r="D497" s="137" t="s">
        <v>390</v>
      </c>
      <c r="E497" s="137"/>
      <c r="F497" s="137"/>
      <c r="G497" s="176"/>
      <c r="H497" s="168">
        <v>20000</v>
      </c>
      <c r="I497" s="176">
        <v>5000</v>
      </c>
      <c r="J497" s="269">
        <f aca="true" t="shared" si="2" ref="J497:J510">I497/H497</f>
        <v>0.25</v>
      </c>
    </row>
    <row r="498" spans="1:10" ht="13.5">
      <c r="A498" s="44"/>
      <c r="B498" s="45" t="s">
        <v>104</v>
      </c>
      <c r="C498" s="46"/>
      <c r="D498" s="45" t="s">
        <v>105</v>
      </c>
      <c r="E498" s="45"/>
      <c r="F498" s="45"/>
      <c r="G498" s="267">
        <f>G499+G500+G501+G502+G503+G504+G505+G506+G509+G510+G511</f>
        <v>118073.5</v>
      </c>
      <c r="H498" s="268">
        <f>H499+H500+H501+H502+H503+H504+H505+H506+H509+H510+H511</f>
        <v>369637</v>
      </c>
      <c r="I498" s="267">
        <f>I499+I500+I501+I502+I503+I504+I505+I506+I509+I510+I511</f>
        <v>1356755</v>
      </c>
      <c r="J498" s="96">
        <f t="shared" si="2"/>
        <v>3.6705064698609715</v>
      </c>
    </row>
    <row r="499" spans="1:10" ht="13.5">
      <c r="A499" s="44"/>
      <c r="B499" s="50"/>
      <c r="C499" s="118" t="s">
        <v>391</v>
      </c>
      <c r="D499" s="134" t="s">
        <v>392</v>
      </c>
      <c r="E499" s="134"/>
      <c r="F499" s="134"/>
      <c r="G499" s="105">
        <v>260.51</v>
      </c>
      <c r="H499" s="106">
        <v>261</v>
      </c>
      <c r="I499" s="105"/>
      <c r="J499" s="117">
        <f t="shared" si="2"/>
        <v>0</v>
      </c>
    </row>
    <row r="500" spans="1:10" ht="13.5">
      <c r="A500" s="44"/>
      <c r="B500" s="50"/>
      <c r="C500" s="119" t="s">
        <v>393</v>
      </c>
      <c r="D500" s="134" t="s">
        <v>394</v>
      </c>
      <c r="E500" s="134"/>
      <c r="F500" s="134"/>
      <c r="G500" s="178">
        <v>4069.1600000000003</v>
      </c>
      <c r="H500" s="184">
        <v>4069.1600000000003</v>
      </c>
      <c r="I500" s="178"/>
      <c r="J500" s="117">
        <f t="shared" si="2"/>
        <v>0</v>
      </c>
    </row>
    <row r="501" spans="1:10" ht="13.5">
      <c r="A501" s="44"/>
      <c r="B501" s="50"/>
      <c r="C501" s="51" t="s">
        <v>395</v>
      </c>
      <c r="D501" s="134" t="s">
        <v>396</v>
      </c>
      <c r="E501" s="134"/>
      <c r="F501" s="134"/>
      <c r="G501" s="178">
        <v>2216.78</v>
      </c>
      <c r="H501" s="184">
        <v>2217</v>
      </c>
      <c r="I501" s="178"/>
      <c r="J501" s="117">
        <f t="shared" si="2"/>
        <v>0</v>
      </c>
    </row>
    <row r="502" spans="1:10" ht="13.5">
      <c r="A502" s="44"/>
      <c r="B502" s="50"/>
      <c r="C502" s="119" t="s">
        <v>373</v>
      </c>
      <c r="D502" s="134" t="s">
        <v>374</v>
      </c>
      <c r="E502" s="134"/>
      <c r="F502" s="134"/>
      <c r="G502" s="178">
        <v>1194.1000000000001</v>
      </c>
      <c r="H502" s="184">
        <v>1195</v>
      </c>
      <c r="I502" s="178">
        <v>755</v>
      </c>
      <c r="J502" s="148">
        <f t="shared" si="2"/>
        <v>0.6317991631799164</v>
      </c>
    </row>
    <row r="503" spans="1:10" ht="13.5">
      <c r="A503" s="44"/>
      <c r="B503" s="50"/>
      <c r="C503" s="119" t="s">
        <v>375</v>
      </c>
      <c r="D503" s="134" t="s">
        <v>376</v>
      </c>
      <c r="E503" s="134"/>
      <c r="F503" s="134"/>
      <c r="G503" s="105">
        <v>399.89</v>
      </c>
      <c r="H503" s="106">
        <v>400</v>
      </c>
      <c r="I503" s="105"/>
      <c r="J503" s="181">
        <f t="shared" si="2"/>
        <v>0</v>
      </c>
    </row>
    <row r="504" spans="1:10" ht="13.5">
      <c r="A504" s="44"/>
      <c r="B504" s="50"/>
      <c r="C504" s="119" t="s">
        <v>377</v>
      </c>
      <c r="D504" s="134" t="s">
        <v>378</v>
      </c>
      <c r="E504" s="134"/>
      <c r="F504" s="134"/>
      <c r="G504" s="178"/>
      <c r="H504" s="178">
        <v>2500</v>
      </c>
      <c r="I504" s="178">
        <v>5000</v>
      </c>
      <c r="J504" s="122">
        <f t="shared" si="2"/>
        <v>2</v>
      </c>
    </row>
    <row r="505" spans="1:10" ht="13.5">
      <c r="A505" s="44"/>
      <c r="B505" s="50"/>
      <c r="C505" s="119" t="s">
        <v>397</v>
      </c>
      <c r="D505" s="182" t="s">
        <v>398</v>
      </c>
      <c r="E505" s="182"/>
      <c r="F505" s="182"/>
      <c r="G505" s="178">
        <v>12099.81</v>
      </c>
      <c r="H505" s="178">
        <v>12544</v>
      </c>
      <c r="I505" s="178">
        <v>15000</v>
      </c>
      <c r="J505" s="122">
        <f t="shared" si="2"/>
        <v>1.1957908163265305</v>
      </c>
    </row>
    <row r="506" spans="1:10" ht="13.5">
      <c r="A506" s="44"/>
      <c r="B506" s="50"/>
      <c r="C506" s="119" t="s">
        <v>399</v>
      </c>
      <c r="D506" s="134" t="s">
        <v>400</v>
      </c>
      <c r="E506" s="134"/>
      <c r="F506" s="134"/>
      <c r="G506" s="178">
        <v>4421.99</v>
      </c>
      <c r="H506" s="178">
        <v>105258</v>
      </c>
      <c r="I506" s="178">
        <v>121000</v>
      </c>
      <c r="J506" s="122">
        <f t="shared" si="2"/>
        <v>1.1495563282600847</v>
      </c>
    </row>
    <row r="507" spans="1:10" ht="21.75">
      <c r="A507" s="28" t="s">
        <v>60</v>
      </c>
      <c r="B507" s="28" t="s">
        <v>61</v>
      </c>
      <c r="C507" s="29" t="s">
        <v>62</v>
      </c>
      <c r="D507" s="28" t="s">
        <v>63</v>
      </c>
      <c r="E507" s="28"/>
      <c r="F507" s="28"/>
      <c r="G507" s="263" t="s">
        <v>346</v>
      </c>
      <c r="H507" s="263" t="s">
        <v>347</v>
      </c>
      <c r="I507" s="263" t="s">
        <v>348</v>
      </c>
      <c r="J507" s="263" t="s">
        <v>67</v>
      </c>
    </row>
    <row r="508" spans="1:10" ht="12.75" customHeight="1">
      <c r="A508" s="28">
        <v>1</v>
      </c>
      <c r="B508" s="28">
        <v>2</v>
      </c>
      <c r="C508" s="29">
        <v>3</v>
      </c>
      <c r="D508" s="28">
        <v>4</v>
      </c>
      <c r="E508" s="28"/>
      <c r="F508" s="28"/>
      <c r="G508" s="28">
        <v>5</v>
      </c>
      <c r="H508" s="29">
        <v>6</v>
      </c>
      <c r="I508" s="28">
        <v>7</v>
      </c>
      <c r="J508" s="28">
        <v>8</v>
      </c>
    </row>
    <row r="509" spans="1:10" ht="13.5">
      <c r="A509" s="44"/>
      <c r="B509" s="50"/>
      <c r="C509" s="119" t="s">
        <v>357</v>
      </c>
      <c r="D509" s="134" t="s">
        <v>358</v>
      </c>
      <c r="E509" s="134"/>
      <c r="F509" s="134"/>
      <c r="G509" s="178">
        <v>63844.79</v>
      </c>
      <c r="H509" s="178">
        <v>100472.84</v>
      </c>
      <c r="I509" s="178">
        <v>30000</v>
      </c>
      <c r="J509" s="122">
        <f t="shared" si="2"/>
        <v>0.29858815576428416</v>
      </c>
    </row>
    <row r="510" spans="1:10" ht="13.5">
      <c r="A510" s="44"/>
      <c r="B510" s="50"/>
      <c r="C510" s="119" t="s">
        <v>362</v>
      </c>
      <c r="D510" s="134" t="s">
        <v>363</v>
      </c>
      <c r="E510" s="134"/>
      <c r="F510" s="134"/>
      <c r="G510" s="178">
        <v>525.3</v>
      </c>
      <c r="H510" s="178">
        <v>2000</v>
      </c>
      <c r="I510" s="178">
        <v>2000</v>
      </c>
      <c r="J510" s="122">
        <f t="shared" si="2"/>
        <v>1</v>
      </c>
    </row>
    <row r="511" spans="1:10" ht="13.5">
      <c r="A511" s="44"/>
      <c r="B511" s="107"/>
      <c r="C511" s="51" t="s">
        <v>401</v>
      </c>
      <c r="D511" s="134" t="s">
        <v>402</v>
      </c>
      <c r="E511" s="134"/>
      <c r="F511" s="134"/>
      <c r="G511" s="178">
        <v>29041.17</v>
      </c>
      <c r="H511" s="178">
        <v>138720</v>
      </c>
      <c r="I511" s="178">
        <v>1183000</v>
      </c>
      <c r="J511" s="122">
        <f>I511/H511</f>
        <v>8.527970011534025</v>
      </c>
    </row>
    <row r="512" spans="1:10" ht="13.5">
      <c r="A512" s="44"/>
      <c r="B512" s="50" t="s">
        <v>403</v>
      </c>
      <c r="C512" s="119"/>
      <c r="D512" s="145" t="s">
        <v>404</v>
      </c>
      <c r="E512" s="145"/>
      <c r="F512" s="145"/>
      <c r="G512" s="172">
        <f>G513</f>
        <v>3603.56</v>
      </c>
      <c r="H512" s="270">
        <f>H513</f>
        <v>4363</v>
      </c>
      <c r="I512" s="172">
        <f>I513</f>
        <v>1500</v>
      </c>
      <c r="J512" s="148">
        <f>I512/H512</f>
        <v>0.343800137520055</v>
      </c>
    </row>
    <row r="513" spans="1:10" ht="13.5">
      <c r="A513" s="66"/>
      <c r="B513" s="67"/>
      <c r="C513" s="97" t="s">
        <v>357</v>
      </c>
      <c r="D513" s="271" t="s">
        <v>358</v>
      </c>
      <c r="E513" s="271"/>
      <c r="F513" s="271"/>
      <c r="G513" s="168">
        <v>3603.56</v>
      </c>
      <c r="H513" s="169">
        <v>4363</v>
      </c>
      <c r="I513" s="168">
        <v>1500</v>
      </c>
      <c r="J513" s="71">
        <f>I513/H513</f>
        <v>0.343800137520055</v>
      </c>
    </row>
    <row r="514" spans="1:10" ht="18" customHeight="1">
      <c r="A514" s="72" t="s">
        <v>110</v>
      </c>
      <c r="B514" s="272"/>
      <c r="C514" s="273"/>
      <c r="D514" s="75" t="s">
        <v>111</v>
      </c>
      <c r="E514" s="75"/>
      <c r="F514" s="75"/>
      <c r="G514" s="188">
        <f>G516</f>
        <v>342.8</v>
      </c>
      <c r="H514" s="165">
        <f>H516</f>
        <v>5000</v>
      </c>
      <c r="I514" s="188">
        <f>I516</f>
        <v>9000</v>
      </c>
      <c r="J514" s="78">
        <f>I514/H514</f>
        <v>1.8</v>
      </c>
    </row>
    <row r="515" spans="1:10" ht="13.5">
      <c r="A515" s="44"/>
      <c r="B515" s="50" t="s">
        <v>405</v>
      </c>
      <c r="C515" s="51"/>
      <c r="D515" s="114" t="s">
        <v>406</v>
      </c>
      <c r="E515" s="114"/>
      <c r="F515" s="114"/>
      <c r="G515" s="274"/>
      <c r="H515" s="275"/>
      <c r="I515" s="274"/>
      <c r="J515" s="83"/>
    </row>
    <row r="516" spans="1:10" ht="13.5">
      <c r="A516" s="44"/>
      <c r="B516" s="50"/>
      <c r="C516" s="51"/>
      <c r="D516" s="107" t="s">
        <v>407</v>
      </c>
      <c r="E516" s="107"/>
      <c r="F516" s="107"/>
      <c r="G516" s="185">
        <f>SUM(G517:G518)</f>
        <v>342.8</v>
      </c>
      <c r="H516" s="186">
        <f>SUM(H517:H518)</f>
        <v>5000</v>
      </c>
      <c r="I516" s="185">
        <f>SUM(I517:I518)</f>
        <v>9000</v>
      </c>
      <c r="J516" s="181">
        <f>I516/H516</f>
        <v>1.8</v>
      </c>
    </row>
    <row r="517" spans="1:10" ht="13.5">
      <c r="A517" s="44"/>
      <c r="B517" s="50"/>
      <c r="C517" s="119" t="s">
        <v>397</v>
      </c>
      <c r="D517" s="182" t="s">
        <v>398</v>
      </c>
      <c r="E517" s="182"/>
      <c r="F517" s="182"/>
      <c r="G517" s="178">
        <v>342.8</v>
      </c>
      <c r="H517" s="178">
        <v>342.8</v>
      </c>
      <c r="I517" s="178"/>
      <c r="J517" s="122">
        <f>I517/H517</f>
        <v>0</v>
      </c>
    </row>
    <row r="518" spans="1:10" ht="13.5">
      <c r="A518" s="44"/>
      <c r="B518" s="50"/>
      <c r="C518" s="201" t="s">
        <v>357</v>
      </c>
      <c r="D518" s="62" t="s">
        <v>358</v>
      </c>
      <c r="E518" s="62"/>
      <c r="F518" s="62"/>
      <c r="G518" s="195"/>
      <c r="H518" s="228">
        <v>4657.2</v>
      </c>
      <c r="I518" s="195">
        <v>9000</v>
      </c>
      <c r="J518" s="187">
        <f>I518/H518</f>
        <v>1.9324916258696212</v>
      </c>
    </row>
    <row r="519" spans="1:10" ht="13.5">
      <c r="A519" s="276" t="s">
        <v>116</v>
      </c>
      <c r="B519" s="234"/>
      <c r="C519" s="140"/>
      <c r="D519" s="87" t="s">
        <v>117</v>
      </c>
      <c r="E519" s="87"/>
      <c r="F519" s="87"/>
      <c r="G519" s="235"/>
      <c r="H519" s="236"/>
      <c r="I519" s="235"/>
      <c r="J519" s="277"/>
    </row>
    <row r="520" spans="1:10" ht="13.5">
      <c r="A520" s="37"/>
      <c r="B520" s="38"/>
      <c r="C520" s="39"/>
      <c r="D520" s="40" t="s">
        <v>118</v>
      </c>
      <c r="E520" s="40"/>
      <c r="F520" s="40"/>
      <c r="G520" s="91">
        <f>G522+G528</f>
        <v>442320.51</v>
      </c>
      <c r="H520" s="92">
        <f>H522+H528</f>
        <v>836368</v>
      </c>
      <c r="I520" s="91">
        <f>I522+I528</f>
        <v>205700</v>
      </c>
      <c r="J520" s="93">
        <f>I520/H520</f>
        <v>0.24594436898590094</v>
      </c>
    </row>
    <row r="521" spans="1:10" ht="13.5">
      <c r="A521" s="44"/>
      <c r="B521" s="50" t="s">
        <v>119</v>
      </c>
      <c r="C521" s="51"/>
      <c r="D521" s="114" t="s">
        <v>120</v>
      </c>
      <c r="E521" s="114"/>
      <c r="F521" s="114"/>
      <c r="G521" s="105"/>
      <c r="H521" s="106"/>
      <c r="I521" s="105"/>
      <c r="J521" s="83"/>
    </row>
    <row r="522" spans="1:10" ht="13.5">
      <c r="A522" s="44"/>
      <c r="B522" s="107"/>
      <c r="C522" s="68"/>
      <c r="D522" s="107" t="s">
        <v>121</v>
      </c>
      <c r="E522" s="107"/>
      <c r="F522" s="107"/>
      <c r="G522" s="115">
        <f>G524+G525+G526</f>
        <v>233262.32</v>
      </c>
      <c r="H522" s="116">
        <f>H524+H525+H526</f>
        <v>616660</v>
      </c>
      <c r="I522" s="115">
        <f>I524+I525+I526</f>
        <v>185000</v>
      </c>
      <c r="J522" s="117">
        <f>I522/H522</f>
        <v>0.3000032432783057</v>
      </c>
    </row>
    <row r="523" spans="1:10" ht="13.5">
      <c r="A523" s="44"/>
      <c r="B523" s="50"/>
      <c r="C523" s="51" t="s">
        <v>382</v>
      </c>
      <c r="D523" s="62" t="s">
        <v>383</v>
      </c>
      <c r="E523" s="62"/>
      <c r="F523" s="62"/>
      <c r="G523" s="105"/>
      <c r="H523" s="106"/>
      <c r="I523" s="105"/>
      <c r="J523" s="83"/>
    </row>
    <row r="524" spans="1:10" ht="13.5">
      <c r="A524" s="44"/>
      <c r="B524" s="50"/>
      <c r="C524" s="68"/>
      <c r="D524" s="58" t="s">
        <v>384</v>
      </c>
      <c r="E524" s="58"/>
      <c r="F524" s="58"/>
      <c r="G524" s="109">
        <v>87000</v>
      </c>
      <c r="H524" s="110">
        <v>173000</v>
      </c>
      <c r="I524" s="109">
        <v>185000</v>
      </c>
      <c r="J524" s="111">
        <f>I524/H524</f>
        <v>1.069364161849711</v>
      </c>
    </row>
    <row r="525" spans="1:10" ht="13.5">
      <c r="A525" s="44"/>
      <c r="B525" s="50"/>
      <c r="C525" s="119" t="s">
        <v>357</v>
      </c>
      <c r="D525" s="134" t="s">
        <v>358</v>
      </c>
      <c r="E525" s="134"/>
      <c r="F525" s="134"/>
      <c r="G525" s="109">
        <v>832.65</v>
      </c>
      <c r="H525" s="180">
        <v>833</v>
      </c>
      <c r="I525" s="109"/>
      <c r="J525" s="111"/>
    </row>
    <row r="526" spans="1:10" ht="13.5">
      <c r="A526" s="44"/>
      <c r="B526" s="107"/>
      <c r="C526" s="119" t="s">
        <v>401</v>
      </c>
      <c r="D526" s="134" t="s">
        <v>402</v>
      </c>
      <c r="E526" s="134"/>
      <c r="F526" s="134"/>
      <c r="G526" s="109">
        <v>145429.67</v>
      </c>
      <c r="H526" s="180">
        <v>442827</v>
      </c>
      <c r="I526" s="109"/>
      <c r="J526" s="111">
        <f>I526/H526</f>
        <v>0</v>
      </c>
    </row>
    <row r="527" spans="1:10" ht="13.5">
      <c r="A527" s="44"/>
      <c r="B527" s="50" t="s">
        <v>125</v>
      </c>
      <c r="C527" s="51"/>
      <c r="D527" s="159" t="s">
        <v>126</v>
      </c>
      <c r="E527" s="159"/>
      <c r="F527" s="159"/>
      <c r="G527" s="105"/>
      <c r="H527" s="106"/>
      <c r="I527" s="105"/>
      <c r="J527" s="83"/>
    </row>
    <row r="528" spans="1:10" ht="13.5">
      <c r="A528" s="44"/>
      <c r="B528" s="107"/>
      <c r="C528" s="68"/>
      <c r="D528" s="107" t="s">
        <v>127</v>
      </c>
      <c r="E528" s="107"/>
      <c r="F528" s="107"/>
      <c r="G528" s="116">
        <f>SUM(G529:G532)</f>
        <v>209058.19</v>
      </c>
      <c r="H528" s="115">
        <f>SUM(H529:H532)</f>
        <v>219708</v>
      </c>
      <c r="I528" s="116">
        <f>SUM(I529:I532)</f>
        <v>20700</v>
      </c>
      <c r="J528" s="117">
        <f>I528/H528</f>
        <v>0.09421595936424709</v>
      </c>
    </row>
    <row r="529" spans="1:10" ht="13.5">
      <c r="A529" s="44"/>
      <c r="B529" s="50"/>
      <c r="C529" s="119" t="s">
        <v>357</v>
      </c>
      <c r="D529" s="134" t="s">
        <v>358</v>
      </c>
      <c r="E529" s="134"/>
      <c r="F529" s="134"/>
      <c r="G529" s="105">
        <v>12088.94</v>
      </c>
      <c r="H529" s="106">
        <v>22680</v>
      </c>
      <c r="I529" s="105">
        <v>20000</v>
      </c>
      <c r="J529" s="83">
        <f>I529/H529</f>
        <v>0.8818342151675485</v>
      </c>
    </row>
    <row r="530" spans="1:10" ht="13.5">
      <c r="A530" s="44"/>
      <c r="B530" s="50"/>
      <c r="C530" s="119" t="s">
        <v>362</v>
      </c>
      <c r="D530" s="134" t="s">
        <v>363</v>
      </c>
      <c r="E530" s="134"/>
      <c r="F530" s="134"/>
      <c r="G530" s="178">
        <v>641.97</v>
      </c>
      <c r="H530" s="178">
        <v>700</v>
      </c>
      <c r="I530" s="178">
        <v>700</v>
      </c>
      <c r="J530" s="122">
        <f>I530/H530</f>
        <v>1</v>
      </c>
    </row>
    <row r="531" spans="1:10" ht="13.5">
      <c r="A531" s="44"/>
      <c r="B531" s="50"/>
      <c r="C531" s="123" t="s">
        <v>408</v>
      </c>
      <c r="D531" s="62" t="s">
        <v>409</v>
      </c>
      <c r="E531" s="62"/>
      <c r="F531" s="62"/>
      <c r="G531" s="195"/>
      <c r="H531" s="195"/>
      <c r="I531" s="195"/>
      <c r="J531" s="187"/>
    </row>
    <row r="532" spans="1:10" ht="13.5">
      <c r="A532" s="44"/>
      <c r="B532" s="50"/>
      <c r="C532" s="133"/>
      <c r="D532" s="52" t="s">
        <v>366</v>
      </c>
      <c r="E532" s="52"/>
      <c r="F532" s="52"/>
      <c r="G532" s="105">
        <v>196327.28</v>
      </c>
      <c r="H532" s="105">
        <v>196328</v>
      </c>
      <c r="I532" s="105"/>
      <c r="J532" s="83">
        <f>I532/H532</f>
        <v>0</v>
      </c>
    </row>
    <row r="533" spans="1:10" ht="13.5">
      <c r="A533" s="87" t="s">
        <v>142</v>
      </c>
      <c r="B533" s="139"/>
      <c r="C533" s="140"/>
      <c r="D533" s="87" t="s">
        <v>410</v>
      </c>
      <c r="E533" s="87"/>
      <c r="F533" s="87"/>
      <c r="G533" s="278"/>
      <c r="H533" s="279"/>
      <c r="I533" s="278"/>
      <c r="J533" s="277"/>
    </row>
    <row r="534" spans="1:10" ht="13.5">
      <c r="A534" s="37"/>
      <c r="B534" s="135"/>
      <c r="C534" s="39"/>
      <c r="D534" s="40" t="s">
        <v>144</v>
      </c>
      <c r="E534" s="40"/>
      <c r="F534" s="40"/>
      <c r="G534" s="91">
        <f>G535+G538</f>
        <v>25692</v>
      </c>
      <c r="H534" s="92">
        <f>H535+H538</f>
        <v>60664</v>
      </c>
      <c r="I534" s="91">
        <f>I535+I538</f>
        <v>30032</v>
      </c>
      <c r="J534" s="93">
        <f aca="true" t="shared" si="3" ref="J534:J539">I534/H534</f>
        <v>0.4950547276803376</v>
      </c>
    </row>
    <row r="535" spans="1:10" ht="13.5">
      <c r="A535" s="44"/>
      <c r="B535" s="45" t="s">
        <v>411</v>
      </c>
      <c r="C535" s="280"/>
      <c r="D535" s="45" t="s">
        <v>412</v>
      </c>
      <c r="E535" s="45"/>
      <c r="F535" s="45"/>
      <c r="G535" s="94">
        <f>G536+G537</f>
        <v>25692</v>
      </c>
      <c r="H535" s="94">
        <f>H536+H537</f>
        <v>58664</v>
      </c>
      <c r="I535" s="95">
        <f>I536+I537</f>
        <v>28532</v>
      </c>
      <c r="J535" s="96">
        <f t="shared" si="3"/>
        <v>0.48636301650075003</v>
      </c>
    </row>
    <row r="536" spans="1:10" ht="13.5">
      <c r="A536" s="44"/>
      <c r="B536" s="133"/>
      <c r="C536" s="119" t="s">
        <v>377</v>
      </c>
      <c r="D536" s="134" t="s">
        <v>378</v>
      </c>
      <c r="E536" s="134"/>
      <c r="F536" s="134"/>
      <c r="G536" s="116">
        <v>2560</v>
      </c>
      <c r="H536" s="115">
        <v>3840</v>
      </c>
      <c r="I536" s="116">
        <v>3840</v>
      </c>
      <c r="J536" s="117">
        <f t="shared" si="3"/>
        <v>1</v>
      </c>
    </row>
    <row r="537" spans="1:10" ht="13.5">
      <c r="A537" s="44"/>
      <c r="B537" s="57"/>
      <c r="C537" s="119" t="s">
        <v>357</v>
      </c>
      <c r="D537" s="134" t="s">
        <v>358</v>
      </c>
      <c r="E537" s="134"/>
      <c r="F537" s="134"/>
      <c r="G537" s="172">
        <v>23132</v>
      </c>
      <c r="H537" s="270">
        <v>54824</v>
      </c>
      <c r="I537" s="172">
        <v>24692</v>
      </c>
      <c r="J537" s="148">
        <f t="shared" si="3"/>
        <v>0.4503866919597257</v>
      </c>
    </row>
    <row r="538" spans="1:10" ht="14.25" customHeight="1">
      <c r="A538" s="44"/>
      <c r="B538" s="107" t="s">
        <v>145</v>
      </c>
      <c r="C538" s="157"/>
      <c r="D538" s="145" t="s">
        <v>146</v>
      </c>
      <c r="E538" s="145"/>
      <c r="F538" s="145"/>
      <c r="G538" s="172"/>
      <c r="H538" s="270">
        <f>H539</f>
        <v>2000</v>
      </c>
      <c r="I538" s="172">
        <f>I539</f>
        <v>1500</v>
      </c>
      <c r="J538" s="148">
        <f t="shared" si="3"/>
        <v>0.75</v>
      </c>
    </row>
    <row r="539" spans="1:10" ht="13.5">
      <c r="A539" s="44"/>
      <c r="B539" s="123"/>
      <c r="C539" s="227" t="s">
        <v>357</v>
      </c>
      <c r="D539" s="123" t="s">
        <v>358</v>
      </c>
      <c r="E539" s="123"/>
      <c r="F539" s="123"/>
      <c r="G539" s="125"/>
      <c r="H539" s="281">
        <v>2000</v>
      </c>
      <c r="I539" s="125">
        <v>1500</v>
      </c>
      <c r="J539" s="126">
        <f t="shared" si="3"/>
        <v>0.75</v>
      </c>
    </row>
    <row r="540" spans="1:10" ht="13.5">
      <c r="A540" s="249" t="s">
        <v>413</v>
      </c>
      <c r="B540" s="139"/>
      <c r="C540" s="140"/>
      <c r="D540" s="87" t="s">
        <v>153</v>
      </c>
      <c r="E540" s="87"/>
      <c r="F540" s="87"/>
      <c r="G540" s="278"/>
      <c r="H540" s="279"/>
      <c r="I540" s="278"/>
      <c r="J540" s="277"/>
    </row>
    <row r="541" spans="1:10" ht="15" customHeight="1">
      <c r="A541" s="37"/>
      <c r="B541" s="135"/>
      <c r="C541" s="39"/>
      <c r="D541" s="40" t="s">
        <v>154</v>
      </c>
      <c r="E541" s="40"/>
      <c r="F541" s="40"/>
      <c r="G541" s="91">
        <f>G542+G551+G565+G594+G599</f>
        <v>906357.5499999999</v>
      </c>
      <c r="H541" s="92">
        <f>H542+H551+H565+H594+H599</f>
        <v>1671044</v>
      </c>
      <c r="I541" s="91">
        <f>I542+I551+I565+I594+I599</f>
        <v>1647220</v>
      </c>
      <c r="J541" s="93">
        <f aca="true" t="shared" si="4" ref="J541:J562">I541/H541</f>
        <v>0.9857430444680092</v>
      </c>
    </row>
    <row r="542" spans="1:10" ht="15" customHeight="1">
      <c r="A542" s="44"/>
      <c r="B542" s="107" t="s">
        <v>155</v>
      </c>
      <c r="C542" s="51"/>
      <c r="D542" s="45" t="s">
        <v>156</v>
      </c>
      <c r="E542" s="45"/>
      <c r="F542" s="45"/>
      <c r="G542" s="185">
        <f>G543+G544+G545+G546+G547+G548+G549+G550</f>
        <v>35800</v>
      </c>
      <c r="H542" s="186">
        <f>H543+H544+H545+H546+H547+H548+H549+H550</f>
        <v>66678</v>
      </c>
      <c r="I542" s="185">
        <f>I543+I544+I545+I546+I547+I548+I549+I550</f>
        <v>69122</v>
      </c>
      <c r="J542" s="83">
        <f t="shared" si="4"/>
        <v>1.0366537688592938</v>
      </c>
    </row>
    <row r="543" spans="1:10" ht="13.5">
      <c r="A543" s="44"/>
      <c r="B543" s="50"/>
      <c r="C543" s="119" t="s">
        <v>393</v>
      </c>
      <c r="D543" s="134" t="s">
        <v>414</v>
      </c>
      <c r="E543" s="134"/>
      <c r="F543" s="134"/>
      <c r="G543" s="178">
        <v>22500</v>
      </c>
      <c r="H543" s="178">
        <v>45000</v>
      </c>
      <c r="I543" s="178">
        <v>53550</v>
      </c>
      <c r="J543" s="122">
        <f t="shared" si="4"/>
        <v>1.19</v>
      </c>
    </row>
    <row r="544" spans="1:10" ht="13.5">
      <c r="A544" s="44"/>
      <c r="B544" s="50"/>
      <c r="C544" s="119" t="s">
        <v>395</v>
      </c>
      <c r="D544" s="134" t="s">
        <v>396</v>
      </c>
      <c r="E544" s="134"/>
      <c r="F544" s="134"/>
      <c r="G544" s="178">
        <v>3800</v>
      </c>
      <c r="H544" s="178">
        <v>3800</v>
      </c>
      <c r="I544" s="178">
        <v>4000</v>
      </c>
      <c r="J544" s="122">
        <f t="shared" si="4"/>
        <v>1.0526315789473684</v>
      </c>
    </row>
    <row r="545" spans="1:10" ht="13.5">
      <c r="A545" s="44"/>
      <c r="B545" s="50"/>
      <c r="C545" s="119" t="s">
        <v>373</v>
      </c>
      <c r="D545" s="134" t="s">
        <v>415</v>
      </c>
      <c r="E545" s="134"/>
      <c r="F545" s="134"/>
      <c r="G545" s="178">
        <v>4250</v>
      </c>
      <c r="H545" s="178">
        <v>8500</v>
      </c>
      <c r="I545" s="178">
        <v>8690</v>
      </c>
      <c r="J545" s="122">
        <f t="shared" si="4"/>
        <v>1.0223529411764707</v>
      </c>
    </row>
    <row r="546" spans="1:10" ht="13.5">
      <c r="A546" s="44"/>
      <c r="B546" s="50"/>
      <c r="C546" s="119" t="s">
        <v>375</v>
      </c>
      <c r="D546" s="134" t="s">
        <v>376</v>
      </c>
      <c r="E546" s="134"/>
      <c r="F546" s="134"/>
      <c r="G546" s="178">
        <v>600</v>
      </c>
      <c r="H546" s="178">
        <v>1200</v>
      </c>
      <c r="I546" s="178">
        <v>1410</v>
      </c>
      <c r="J546" s="122">
        <f t="shared" si="4"/>
        <v>1.175</v>
      </c>
    </row>
    <row r="547" spans="1:10" ht="13.5">
      <c r="A547" s="44"/>
      <c r="B547" s="50"/>
      <c r="C547" s="119" t="s">
        <v>397</v>
      </c>
      <c r="D547" s="134" t="s">
        <v>416</v>
      </c>
      <c r="E547" s="134"/>
      <c r="F547" s="134"/>
      <c r="G547" s="178">
        <v>1095</v>
      </c>
      <c r="H547" s="178">
        <v>2378</v>
      </c>
      <c r="I547" s="178">
        <v>172</v>
      </c>
      <c r="J547" s="122">
        <f t="shared" si="4"/>
        <v>0.07232968881412952</v>
      </c>
    </row>
    <row r="548" spans="1:10" ht="13.5">
      <c r="A548" s="44"/>
      <c r="B548" s="50"/>
      <c r="C548" s="119" t="s">
        <v>417</v>
      </c>
      <c r="D548" s="134" t="s">
        <v>418</v>
      </c>
      <c r="E548" s="134"/>
      <c r="F548" s="134"/>
      <c r="G548" s="178">
        <v>650</v>
      </c>
      <c r="H548" s="178">
        <v>1300</v>
      </c>
      <c r="I548" s="178"/>
      <c r="J548" s="122">
        <f t="shared" si="4"/>
        <v>0</v>
      </c>
    </row>
    <row r="549" spans="1:10" ht="13.5">
      <c r="A549" s="44"/>
      <c r="B549" s="50"/>
      <c r="C549" s="119" t="s">
        <v>357</v>
      </c>
      <c r="D549" s="134" t="s">
        <v>358</v>
      </c>
      <c r="E549" s="134"/>
      <c r="F549" s="134"/>
      <c r="G549" s="178">
        <v>1275</v>
      </c>
      <c r="H549" s="178">
        <v>1900</v>
      </c>
      <c r="I549" s="178"/>
      <c r="J549" s="122">
        <f t="shared" si="4"/>
        <v>0</v>
      </c>
    </row>
    <row r="550" spans="1:10" ht="13.5">
      <c r="A550" s="44"/>
      <c r="B550" s="50"/>
      <c r="C550" s="119" t="s">
        <v>419</v>
      </c>
      <c r="D550" s="134" t="s">
        <v>420</v>
      </c>
      <c r="E550" s="134"/>
      <c r="F550" s="134"/>
      <c r="G550" s="178">
        <v>1630</v>
      </c>
      <c r="H550" s="178">
        <v>2600</v>
      </c>
      <c r="I550" s="178">
        <v>1300</v>
      </c>
      <c r="J550" s="122">
        <f t="shared" si="4"/>
        <v>0.5</v>
      </c>
    </row>
    <row r="551" spans="1:10" ht="16.5" customHeight="1">
      <c r="A551" s="44"/>
      <c r="B551" s="107" t="s">
        <v>421</v>
      </c>
      <c r="C551" s="118"/>
      <c r="D551" s="145" t="s">
        <v>422</v>
      </c>
      <c r="E551" s="145"/>
      <c r="F551" s="145"/>
      <c r="G551" s="172">
        <f>SUM(G552:G562)</f>
        <v>104244.41</v>
      </c>
      <c r="H551" s="173">
        <f>SUM(H552:H562)</f>
        <v>236641</v>
      </c>
      <c r="I551" s="172">
        <f>SUM(I552:I562)</f>
        <v>275572</v>
      </c>
      <c r="J551" s="148">
        <f t="shared" si="4"/>
        <v>1.1645150248688942</v>
      </c>
    </row>
    <row r="552" spans="1:10" ht="13.5">
      <c r="A552" s="44"/>
      <c r="B552" s="50"/>
      <c r="C552" s="51" t="s">
        <v>423</v>
      </c>
      <c r="D552" s="134" t="s">
        <v>424</v>
      </c>
      <c r="E552" s="134"/>
      <c r="F552" s="134"/>
      <c r="G552" s="105">
        <v>80971.34</v>
      </c>
      <c r="H552" s="106">
        <v>180000</v>
      </c>
      <c r="I552" s="105">
        <v>215000</v>
      </c>
      <c r="J552" s="83">
        <f t="shared" si="4"/>
        <v>1.1944444444444444</v>
      </c>
    </row>
    <row r="553" spans="1:10" ht="13.5">
      <c r="A553" s="44"/>
      <c r="B553" s="50"/>
      <c r="C553" s="119" t="s">
        <v>393</v>
      </c>
      <c r="D553" s="134" t="s">
        <v>414</v>
      </c>
      <c r="E553" s="134"/>
      <c r="F553" s="134"/>
      <c r="G553" s="178">
        <v>13790.44</v>
      </c>
      <c r="H553" s="178">
        <v>25080</v>
      </c>
      <c r="I553" s="178">
        <v>28800</v>
      </c>
      <c r="J553" s="122">
        <f t="shared" si="4"/>
        <v>1.1483253588516746</v>
      </c>
    </row>
    <row r="554" spans="1:10" ht="13.5">
      <c r="A554" s="44"/>
      <c r="B554" s="50"/>
      <c r="C554" s="119" t="s">
        <v>395</v>
      </c>
      <c r="D554" s="134" t="s">
        <v>396</v>
      </c>
      <c r="E554" s="134"/>
      <c r="F554" s="134"/>
      <c r="G554" s="178">
        <v>2083.86</v>
      </c>
      <c r="H554" s="178">
        <v>2084</v>
      </c>
      <c r="I554" s="178">
        <v>2312</v>
      </c>
      <c r="J554" s="122">
        <f t="shared" si="4"/>
        <v>1.109404990403071</v>
      </c>
    </row>
    <row r="555" spans="1:10" ht="13.5">
      <c r="A555" s="44"/>
      <c r="B555" s="50"/>
      <c r="C555" s="119" t="s">
        <v>373</v>
      </c>
      <c r="D555" s="134" t="s">
        <v>415</v>
      </c>
      <c r="E555" s="134"/>
      <c r="F555" s="134"/>
      <c r="G555" s="178">
        <v>2404.65</v>
      </c>
      <c r="H555" s="178">
        <v>4289</v>
      </c>
      <c r="I555" s="178">
        <v>4698</v>
      </c>
      <c r="J555" s="122">
        <f t="shared" si="4"/>
        <v>1.0953602238283981</v>
      </c>
    </row>
    <row r="556" spans="1:10" ht="13.5">
      <c r="A556" s="44"/>
      <c r="B556" s="50"/>
      <c r="C556" s="119" t="s">
        <v>375</v>
      </c>
      <c r="D556" s="134" t="s">
        <v>376</v>
      </c>
      <c r="E556" s="134"/>
      <c r="F556" s="134"/>
      <c r="G556" s="178">
        <v>433.09</v>
      </c>
      <c r="H556" s="178">
        <v>615</v>
      </c>
      <c r="I556" s="178">
        <v>762</v>
      </c>
      <c r="J556" s="122">
        <f t="shared" si="4"/>
        <v>1.2390243902439024</v>
      </c>
    </row>
    <row r="557" spans="1:10" ht="13.5">
      <c r="A557" s="44"/>
      <c r="B557" s="50"/>
      <c r="C557" s="119" t="s">
        <v>397</v>
      </c>
      <c r="D557" s="182" t="s">
        <v>398</v>
      </c>
      <c r="E557" s="182"/>
      <c r="F557" s="182"/>
      <c r="G557" s="178">
        <v>1795.24</v>
      </c>
      <c r="H557" s="178">
        <v>5733</v>
      </c>
      <c r="I557" s="178">
        <v>10000</v>
      </c>
      <c r="J557" s="122">
        <f t="shared" si="4"/>
        <v>1.744287458573173</v>
      </c>
    </row>
    <row r="558" spans="1:10" ht="13.5">
      <c r="A558" s="44"/>
      <c r="B558" s="50"/>
      <c r="C558" s="119" t="s">
        <v>417</v>
      </c>
      <c r="D558" s="134" t="s">
        <v>418</v>
      </c>
      <c r="E558" s="134"/>
      <c r="F558" s="134"/>
      <c r="G558" s="178"/>
      <c r="H558" s="178">
        <v>2000</v>
      </c>
      <c r="I558" s="178">
        <v>2000</v>
      </c>
      <c r="J558" s="122">
        <f t="shared" si="4"/>
        <v>1</v>
      </c>
    </row>
    <row r="559" spans="1:10" ht="13.5">
      <c r="A559" s="44"/>
      <c r="B559" s="50"/>
      <c r="C559" s="119" t="s">
        <v>357</v>
      </c>
      <c r="D559" s="134" t="s">
        <v>358</v>
      </c>
      <c r="E559" s="134"/>
      <c r="F559" s="134"/>
      <c r="G559" s="178">
        <v>1687.69</v>
      </c>
      <c r="H559" s="178">
        <v>9000</v>
      </c>
      <c r="I559" s="178">
        <v>4050</v>
      </c>
      <c r="J559" s="122">
        <f t="shared" si="4"/>
        <v>0.45</v>
      </c>
    </row>
    <row r="560" spans="1:10" ht="13.5">
      <c r="A560" s="44"/>
      <c r="B560" s="50"/>
      <c r="C560" s="119" t="s">
        <v>425</v>
      </c>
      <c r="D560" s="134" t="s">
        <v>426</v>
      </c>
      <c r="E560" s="134"/>
      <c r="F560" s="134"/>
      <c r="G560" s="178">
        <v>61.1</v>
      </c>
      <c r="H560" s="178">
        <v>2000</v>
      </c>
      <c r="I560" s="178">
        <v>2000</v>
      </c>
      <c r="J560" s="122">
        <f t="shared" si="4"/>
        <v>1</v>
      </c>
    </row>
    <row r="561" spans="1:10" ht="13.5">
      <c r="A561" s="44"/>
      <c r="B561" s="50"/>
      <c r="C561" s="118" t="s">
        <v>419</v>
      </c>
      <c r="D561" s="134" t="s">
        <v>420</v>
      </c>
      <c r="E561" s="134"/>
      <c r="F561" s="134"/>
      <c r="G561" s="178"/>
      <c r="H561" s="179">
        <v>823</v>
      </c>
      <c r="I561" s="178">
        <v>950</v>
      </c>
      <c r="J561" s="122">
        <f t="shared" si="4"/>
        <v>1.1543134872417984</v>
      </c>
    </row>
    <row r="562" spans="1:10" ht="13.5">
      <c r="A562" s="44"/>
      <c r="B562" s="107"/>
      <c r="C562" s="123" t="s">
        <v>427</v>
      </c>
      <c r="D562" s="134" t="s">
        <v>428</v>
      </c>
      <c r="E562" s="134"/>
      <c r="F562" s="134"/>
      <c r="G562" s="178">
        <v>1017</v>
      </c>
      <c r="H562" s="179">
        <v>5017</v>
      </c>
      <c r="I562" s="178">
        <v>5000</v>
      </c>
      <c r="J562" s="122">
        <f t="shared" si="4"/>
        <v>0.9966115208291808</v>
      </c>
    </row>
    <row r="563" spans="1:10" ht="21.75">
      <c r="A563" s="28" t="s">
        <v>60</v>
      </c>
      <c r="B563" s="28" t="s">
        <v>61</v>
      </c>
      <c r="C563" s="29" t="s">
        <v>62</v>
      </c>
      <c r="D563" s="28" t="s">
        <v>63</v>
      </c>
      <c r="E563" s="28"/>
      <c r="F563" s="28"/>
      <c r="G563" s="263" t="s">
        <v>346</v>
      </c>
      <c r="H563" s="263" t="s">
        <v>347</v>
      </c>
      <c r="I563" s="263" t="s">
        <v>348</v>
      </c>
      <c r="J563" s="263" t="s">
        <v>67</v>
      </c>
    </row>
    <row r="564" spans="1:10" ht="11.25" customHeight="1">
      <c r="A564" s="28">
        <v>1</v>
      </c>
      <c r="B564" s="28">
        <v>2</v>
      </c>
      <c r="C564" s="29">
        <v>3</v>
      </c>
      <c r="D564" s="28">
        <v>4</v>
      </c>
      <c r="E564" s="28"/>
      <c r="F564" s="28"/>
      <c r="G564" s="28">
        <v>5</v>
      </c>
      <c r="H564" s="29">
        <v>6</v>
      </c>
      <c r="I564" s="28">
        <v>7</v>
      </c>
      <c r="J564" s="28">
        <v>8</v>
      </c>
    </row>
    <row r="565" spans="1:10" ht="21.75" customHeight="1">
      <c r="A565" s="44"/>
      <c r="B565" s="50" t="s">
        <v>429</v>
      </c>
      <c r="C565" s="118"/>
      <c r="D565" s="107" t="s">
        <v>430</v>
      </c>
      <c r="E565" s="107"/>
      <c r="F565" s="107"/>
      <c r="G565" s="172">
        <f>SUM(G566:G593)</f>
        <v>752676.2</v>
      </c>
      <c r="H565" s="173">
        <f>SUM(H567:H593)</f>
        <v>1333432</v>
      </c>
      <c r="I565" s="172">
        <f>SUM(I566:I593)</f>
        <v>1257464</v>
      </c>
      <c r="J565" s="148">
        <f>I565/H565</f>
        <v>0.9430282159120225</v>
      </c>
    </row>
    <row r="566" spans="1:10" ht="13.5">
      <c r="A566" s="44"/>
      <c r="B566" s="50"/>
      <c r="C566" s="51" t="s">
        <v>391</v>
      </c>
      <c r="D566" s="62" t="s">
        <v>431</v>
      </c>
      <c r="E566" s="62"/>
      <c r="F566" s="62"/>
      <c r="G566" s="105"/>
      <c r="H566" s="106"/>
      <c r="I566" s="105"/>
      <c r="J566" s="83"/>
    </row>
    <row r="567" spans="1:10" ht="13.5">
      <c r="A567" s="44"/>
      <c r="B567" s="50"/>
      <c r="C567" s="68"/>
      <c r="D567" s="58" t="s">
        <v>432</v>
      </c>
      <c r="E567" s="58"/>
      <c r="F567" s="58"/>
      <c r="G567" s="109">
        <v>1009</v>
      </c>
      <c r="H567" s="180">
        <v>1757</v>
      </c>
      <c r="I567" s="109">
        <v>1500</v>
      </c>
      <c r="J567" s="111">
        <f aca="true" t="shared" si="5" ref="J567:J579">I567/H567</f>
        <v>0.8537279453614115</v>
      </c>
    </row>
    <row r="568" spans="1:10" ht="13.5">
      <c r="A568" s="44"/>
      <c r="B568" s="50"/>
      <c r="C568" s="51" t="s">
        <v>393</v>
      </c>
      <c r="D568" s="134" t="s">
        <v>414</v>
      </c>
      <c r="E568" s="134"/>
      <c r="F568" s="134"/>
      <c r="G568" s="105">
        <v>429269.76</v>
      </c>
      <c r="H568" s="106">
        <v>828637</v>
      </c>
      <c r="I568" s="105">
        <v>751942</v>
      </c>
      <c r="J568" s="83">
        <f t="shared" si="5"/>
        <v>0.9074443936247114</v>
      </c>
    </row>
    <row r="569" spans="1:10" ht="13.5">
      <c r="A569" s="44"/>
      <c r="B569" s="156"/>
      <c r="C569" s="119" t="s">
        <v>395</v>
      </c>
      <c r="D569" s="134" t="s">
        <v>396</v>
      </c>
      <c r="E569" s="134"/>
      <c r="F569" s="134"/>
      <c r="G569" s="178">
        <v>49735.88</v>
      </c>
      <c r="H569" s="178">
        <v>49736</v>
      </c>
      <c r="I569" s="178">
        <v>57767</v>
      </c>
      <c r="J569" s="122">
        <f t="shared" si="5"/>
        <v>1.1614725751970403</v>
      </c>
    </row>
    <row r="570" spans="1:10" ht="13.5">
      <c r="A570" s="44"/>
      <c r="B570" s="282"/>
      <c r="C570" s="119" t="s">
        <v>373</v>
      </c>
      <c r="D570" s="134" t="s">
        <v>415</v>
      </c>
      <c r="E570" s="134"/>
      <c r="F570" s="134"/>
      <c r="G570" s="178">
        <v>75136.51</v>
      </c>
      <c r="H570" s="178">
        <v>123569</v>
      </c>
      <c r="I570" s="178">
        <v>117818</v>
      </c>
      <c r="J570" s="122">
        <f t="shared" si="5"/>
        <v>0.9534592009322727</v>
      </c>
    </row>
    <row r="571" spans="1:10" ht="13.5">
      <c r="A571" s="65"/>
      <c r="B571" s="283"/>
      <c r="C571" s="119" t="s">
        <v>375</v>
      </c>
      <c r="D571" s="134" t="s">
        <v>376</v>
      </c>
      <c r="E571" s="134"/>
      <c r="F571" s="134"/>
      <c r="G571" s="178">
        <v>12208.4</v>
      </c>
      <c r="H571" s="178">
        <v>23344</v>
      </c>
      <c r="I571" s="178">
        <v>19315</v>
      </c>
      <c r="J571" s="122">
        <f t="shared" si="5"/>
        <v>0.8274074708704592</v>
      </c>
    </row>
    <row r="572" spans="1:10" ht="13.5">
      <c r="A572" s="65"/>
      <c r="B572" s="283"/>
      <c r="C572" s="119" t="s">
        <v>433</v>
      </c>
      <c r="D572" s="134" t="s">
        <v>434</v>
      </c>
      <c r="E572" s="134"/>
      <c r="F572" s="134"/>
      <c r="G572" s="178">
        <v>3011</v>
      </c>
      <c r="H572" s="178">
        <v>5000</v>
      </c>
      <c r="I572" s="178">
        <v>5000</v>
      </c>
      <c r="J572" s="122">
        <f t="shared" si="5"/>
        <v>1</v>
      </c>
    </row>
    <row r="573" spans="1:10" ht="13.5">
      <c r="A573" s="65"/>
      <c r="B573" s="283"/>
      <c r="C573" s="119" t="s">
        <v>377</v>
      </c>
      <c r="D573" s="134" t="s">
        <v>378</v>
      </c>
      <c r="E573" s="134"/>
      <c r="F573" s="134"/>
      <c r="G573" s="178">
        <v>14989.5</v>
      </c>
      <c r="H573" s="178">
        <v>26000</v>
      </c>
      <c r="I573" s="178">
        <v>9000</v>
      </c>
      <c r="J573" s="122">
        <f t="shared" si="5"/>
        <v>0.34615384615384615</v>
      </c>
    </row>
    <row r="574" spans="1:10" ht="13.5">
      <c r="A574" s="65"/>
      <c r="B574" s="284"/>
      <c r="C574" s="57" t="s">
        <v>397</v>
      </c>
      <c r="D574" s="134" t="s">
        <v>398</v>
      </c>
      <c r="E574" s="134"/>
      <c r="F574" s="134"/>
      <c r="G574" s="110">
        <v>39577.28</v>
      </c>
      <c r="H574" s="180">
        <v>67370</v>
      </c>
      <c r="I574" s="110">
        <v>68622</v>
      </c>
      <c r="J574" s="111">
        <f t="shared" si="5"/>
        <v>1.0185839394389193</v>
      </c>
    </row>
    <row r="575" spans="1:10" ht="13.5">
      <c r="A575" s="144"/>
      <c r="B575" s="65"/>
      <c r="C575" s="51" t="s">
        <v>417</v>
      </c>
      <c r="D575" s="182" t="s">
        <v>418</v>
      </c>
      <c r="E575" s="182"/>
      <c r="F575" s="182"/>
      <c r="G575" s="105">
        <v>10264.48</v>
      </c>
      <c r="H575" s="106">
        <v>19000</v>
      </c>
      <c r="I575" s="105">
        <v>25000</v>
      </c>
      <c r="J575" s="83">
        <f t="shared" si="5"/>
        <v>1.3157894736842106</v>
      </c>
    </row>
    <row r="576" spans="1:10" ht="13.5">
      <c r="A576" s="44"/>
      <c r="B576" s="65"/>
      <c r="C576" s="119" t="s">
        <v>399</v>
      </c>
      <c r="D576" s="182" t="s">
        <v>400</v>
      </c>
      <c r="E576" s="182"/>
      <c r="F576" s="182"/>
      <c r="G576" s="178">
        <v>1895.97</v>
      </c>
      <c r="H576" s="178">
        <v>3000</v>
      </c>
      <c r="I576" s="178">
        <v>9000</v>
      </c>
      <c r="J576" s="122">
        <f t="shared" si="5"/>
        <v>3</v>
      </c>
    </row>
    <row r="577" spans="1:10" ht="13.5">
      <c r="A577" s="44"/>
      <c r="B577" s="65"/>
      <c r="C577" s="119" t="s">
        <v>435</v>
      </c>
      <c r="D577" s="134" t="s">
        <v>436</v>
      </c>
      <c r="E577" s="134"/>
      <c r="F577" s="134"/>
      <c r="G577" s="178">
        <v>344</v>
      </c>
      <c r="H577" s="178">
        <v>1000</v>
      </c>
      <c r="I577" s="178">
        <v>1000</v>
      </c>
      <c r="J577" s="122">
        <f t="shared" si="5"/>
        <v>1</v>
      </c>
    </row>
    <row r="578" spans="1:10" ht="13.5">
      <c r="A578" s="44"/>
      <c r="B578" s="65"/>
      <c r="C578" s="119" t="s">
        <v>357</v>
      </c>
      <c r="D578" s="182" t="s">
        <v>358</v>
      </c>
      <c r="E578" s="182"/>
      <c r="F578" s="182"/>
      <c r="G578" s="178">
        <v>60728.93</v>
      </c>
      <c r="H578" s="178">
        <v>96000</v>
      </c>
      <c r="I578" s="178">
        <v>96000</v>
      </c>
      <c r="J578" s="122">
        <f t="shared" si="5"/>
        <v>1</v>
      </c>
    </row>
    <row r="579" spans="1:10" ht="13.5">
      <c r="A579" s="44"/>
      <c r="B579" s="65"/>
      <c r="C579" s="119" t="s">
        <v>437</v>
      </c>
      <c r="D579" s="182" t="s">
        <v>438</v>
      </c>
      <c r="E579" s="182"/>
      <c r="F579" s="182"/>
      <c r="G579" s="178">
        <v>799.08</v>
      </c>
      <c r="H579" s="178">
        <v>2000</v>
      </c>
      <c r="I579" s="178">
        <v>2000</v>
      </c>
      <c r="J579" s="122">
        <f t="shared" si="5"/>
        <v>1</v>
      </c>
    </row>
    <row r="580" spans="1:10" ht="13.5">
      <c r="A580" s="44"/>
      <c r="B580" s="65"/>
      <c r="C580" s="123" t="s">
        <v>439</v>
      </c>
      <c r="D580" s="285" t="s">
        <v>440</v>
      </c>
      <c r="E580" s="285"/>
      <c r="F580" s="285"/>
      <c r="G580" s="195"/>
      <c r="H580" s="195"/>
      <c r="I580" s="195"/>
      <c r="J580" s="187"/>
    </row>
    <row r="581" spans="1:10" ht="13.5">
      <c r="A581" s="44"/>
      <c r="B581" s="65"/>
      <c r="C581" s="57"/>
      <c r="D581" s="199" t="s">
        <v>441</v>
      </c>
      <c r="E581" s="199"/>
      <c r="F581" s="199"/>
      <c r="G581" s="109">
        <v>4917.6900000000005</v>
      </c>
      <c r="H581" s="109">
        <v>9000</v>
      </c>
      <c r="I581" s="109">
        <v>9000</v>
      </c>
      <c r="J581" s="111">
        <f>I581/H581</f>
        <v>1</v>
      </c>
    </row>
    <row r="582" spans="1:10" ht="13.5">
      <c r="A582" s="44"/>
      <c r="B582" s="65"/>
      <c r="C582" s="123" t="s">
        <v>442</v>
      </c>
      <c r="D582" s="285" t="s">
        <v>440</v>
      </c>
      <c r="E582" s="285"/>
      <c r="F582" s="285"/>
      <c r="G582" s="195"/>
      <c r="H582" s="195"/>
      <c r="I582" s="195"/>
      <c r="J582" s="187"/>
    </row>
    <row r="583" spans="1:10" ht="13.5">
      <c r="A583" s="44"/>
      <c r="B583" s="65"/>
      <c r="C583" s="57"/>
      <c r="D583" s="199" t="s">
        <v>443</v>
      </c>
      <c r="E583" s="199"/>
      <c r="F583" s="199"/>
      <c r="G583" s="109">
        <v>5180.33</v>
      </c>
      <c r="H583" s="109">
        <v>12000</v>
      </c>
      <c r="I583" s="109">
        <v>12000</v>
      </c>
      <c r="J583" s="111">
        <f aca="true" t="shared" si="6" ref="J583:J589">I583/H583</f>
        <v>1</v>
      </c>
    </row>
    <row r="584" spans="1:10" ht="13.5">
      <c r="A584" s="44"/>
      <c r="B584" s="65"/>
      <c r="C584" s="119" t="s">
        <v>425</v>
      </c>
      <c r="D584" s="182" t="s">
        <v>444</v>
      </c>
      <c r="E584" s="182"/>
      <c r="F584" s="182"/>
      <c r="G584" s="178">
        <v>10260.39</v>
      </c>
      <c r="H584" s="178">
        <v>16000</v>
      </c>
      <c r="I584" s="178">
        <v>15000</v>
      </c>
      <c r="J584" s="122">
        <f t="shared" si="6"/>
        <v>0.9375</v>
      </c>
    </row>
    <row r="585" spans="1:10" ht="13.5">
      <c r="A585" s="44"/>
      <c r="B585" s="65"/>
      <c r="C585" s="119" t="s">
        <v>445</v>
      </c>
      <c r="D585" s="182" t="s">
        <v>446</v>
      </c>
      <c r="E585" s="182"/>
      <c r="F585" s="182"/>
      <c r="G585" s="178"/>
      <c r="H585" s="178">
        <v>500</v>
      </c>
      <c r="I585" s="178">
        <v>1000</v>
      </c>
      <c r="J585" s="122">
        <f t="shared" si="6"/>
        <v>2</v>
      </c>
    </row>
    <row r="586" spans="1:10" ht="13.5">
      <c r="A586" s="44"/>
      <c r="B586" s="65"/>
      <c r="C586" s="119" t="s">
        <v>362</v>
      </c>
      <c r="D586" s="182" t="s">
        <v>363</v>
      </c>
      <c r="E586" s="182"/>
      <c r="F586" s="182"/>
      <c r="G586" s="178">
        <v>1920</v>
      </c>
      <c r="H586" s="178">
        <v>3646</v>
      </c>
      <c r="I586" s="178">
        <v>8500</v>
      </c>
      <c r="J586" s="122">
        <f t="shared" si="6"/>
        <v>2.3313219967087218</v>
      </c>
    </row>
    <row r="587" spans="1:10" ht="13.5">
      <c r="A587" s="44"/>
      <c r="B587" s="65"/>
      <c r="C587" s="119" t="s">
        <v>419</v>
      </c>
      <c r="D587" s="182" t="s">
        <v>420</v>
      </c>
      <c r="E587" s="182"/>
      <c r="F587" s="182"/>
      <c r="G587" s="178">
        <v>14117.29</v>
      </c>
      <c r="H587" s="178">
        <v>17847</v>
      </c>
      <c r="I587" s="178">
        <v>20000</v>
      </c>
      <c r="J587" s="122">
        <f t="shared" si="6"/>
        <v>1.120636521544237</v>
      </c>
    </row>
    <row r="588" spans="1:10" ht="13.5">
      <c r="A588" s="44"/>
      <c r="B588" s="65"/>
      <c r="C588" s="119" t="s">
        <v>447</v>
      </c>
      <c r="D588" s="182" t="s">
        <v>141</v>
      </c>
      <c r="E588" s="182"/>
      <c r="F588" s="182"/>
      <c r="G588" s="178">
        <v>26</v>
      </c>
      <c r="H588" s="184">
        <v>26</v>
      </c>
      <c r="I588" s="178"/>
      <c r="J588" s="122">
        <f t="shared" si="6"/>
        <v>0</v>
      </c>
    </row>
    <row r="589" spans="1:10" ht="13.5">
      <c r="A589" s="44"/>
      <c r="B589" s="65"/>
      <c r="C589" s="123" t="s">
        <v>427</v>
      </c>
      <c r="D589" s="134" t="s">
        <v>428</v>
      </c>
      <c r="E589" s="134"/>
      <c r="F589" s="134"/>
      <c r="G589" s="109">
        <v>2205</v>
      </c>
      <c r="H589" s="110">
        <v>5000</v>
      </c>
      <c r="I589" s="109">
        <v>5000</v>
      </c>
      <c r="J589" s="111">
        <f t="shared" si="6"/>
        <v>1</v>
      </c>
    </row>
    <row r="590" spans="1:10" ht="13.5">
      <c r="A590" s="44"/>
      <c r="B590" s="65"/>
      <c r="C590" s="123" t="s">
        <v>379</v>
      </c>
      <c r="D590" s="62" t="s">
        <v>448</v>
      </c>
      <c r="E590" s="62"/>
      <c r="F590" s="62"/>
      <c r="G590" s="195"/>
      <c r="H590" s="228"/>
      <c r="I590" s="195"/>
      <c r="J590" s="187"/>
    </row>
    <row r="591" spans="1:10" ht="13.5">
      <c r="A591" s="44"/>
      <c r="B591" s="65"/>
      <c r="C591" s="203"/>
      <c r="D591" s="58" t="s">
        <v>449</v>
      </c>
      <c r="E591" s="58"/>
      <c r="F591" s="58"/>
      <c r="G591" s="109">
        <v>4107.7</v>
      </c>
      <c r="H591" s="110">
        <v>6000</v>
      </c>
      <c r="I591" s="109">
        <v>6000</v>
      </c>
      <c r="J591" s="111">
        <f>I591/H591</f>
        <v>1</v>
      </c>
    </row>
    <row r="592" spans="1:10" ht="13.5">
      <c r="A592" s="44"/>
      <c r="B592" s="65"/>
      <c r="C592" s="123" t="s">
        <v>450</v>
      </c>
      <c r="D592" s="62" t="s">
        <v>451</v>
      </c>
      <c r="E592" s="62"/>
      <c r="F592" s="62"/>
      <c r="G592" s="195"/>
      <c r="H592" s="228"/>
      <c r="I592" s="195"/>
      <c r="J592" s="187"/>
    </row>
    <row r="593" spans="1:10" ht="13.5">
      <c r="A593" s="44"/>
      <c r="B593" s="160"/>
      <c r="C593" s="57"/>
      <c r="D593" s="58" t="s">
        <v>452</v>
      </c>
      <c r="E593" s="58"/>
      <c r="F593" s="58"/>
      <c r="G593" s="109">
        <v>10972.01</v>
      </c>
      <c r="H593" s="110">
        <v>17000</v>
      </c>
      <c r="I593" s="109">
        <v>17000</v>
      </c>
      <c r="J593" s="111">
        <f aca="true" t="shared" si="7" ref="J593:J599">I593/H593</f>
        <v>1</v>
      </c>
    </row>
    <row r="594" spans="1:10" ht="17.25" customHeight="1">
      <c r="A594" s="44"/>
      <c r="B594" s="50" t="s">
        <v>453</v>
      </c>
      <c r="C594" s="118"/>
      <c r="D594" s="145" t="s">
        <v>454</v>
      </c>
      <c r="E594" s="145"/>
      <c r="F594" s="145"/>
      <c r="G594" s="178">
        <f>G595+G596+G597</f>
        <v>7885.95</v>
      </c>
      <c r="H594" s="178">
        <f>H595+H596+H597+H598</f>
        <v>19588</v>
      </c>
      <c r="I594" s="180">
        <f>I596+I597+I598</f>
        <v>30000</v>
      </c>
      <c r="J594" s="111">
        <f t="shared" si="7"/>
        <v>1.53154992852767</v>
      </c>
    </row>
    <row r="595" spans="1:10" ht="13.5">
      <c r="A595" s="44"/>
      <c r="B595" s="65"/>
      <c r="C595" s="119" t="s">
        <v>377</v>
      </c>
      <c r="D595" s="134" t="s">
        <v>378</v>
      </c>
      <c r="E595" s="134"/>
      <c r="F595" s="134"/>
      <c r="G595" s="109">
        <v>350</v>
      </c>
      <c r="H595" s="180">
        <v>350</v>
      </c>
      <c r="I595" s="109"/>
      <c r="J595" s="111">
        <f t="shared" si="7"/>
        <v>0</v>
      </c>
    </row>
    <row r="596" spans="1:10" ht="13.5">
      <c r="A596" s="44"/>
      <c r="B596" s="65"/>
      <c r="C596" s="57" t="s">
        <v>397</v>
      </c>
      <c r="D596" s="134" t="s">
        <v>398</v>
      </c>
      <c r="E596" s="134"/>
      <c r="F596" s="134"/>
      <c r="G596" s="109">
        <v>1466.83</v>
      </c>
      <c r="H596" s="180">
        <v>4340</v>
      </c>
      <c r="I596" s="109">
        <v>10000</v>
      </c>
      <c r="J596" s="111">
        <f t="shared" si="7"/>
        <v>2.304147465437788</v>
      </c>
    </row>
    <row r="597" spans="1:10" ht="13.5">
      <c r="A597" s="44"/>
      <c r="B597" s="65"/>
      <c r="C597" s="119" t="s">
        <v>357</v>
      </c>
      <c r="D597" s="182" t="s">
        <v>358</v>
      </c>
      <c r="E597" s="182"/>
      <c r="F597" s="182"/>
      <c r="G597" s="109">
        <v>6069.12</v>
      </c>
      <c r="H597" s="180">
        <v>14645</v>
      </c>
      <c r="I597" s="109">
        <v>15000</v>
      </c>
      <c r="J597" s="111">
        <f t="shared" si="7"/>
        <v>1.0242403550699897</v>
      </c>
    </row>
    <row r="598" spans="1:10" ht="13.5">
      <c r="A598" s="44"/>
      <c r="B598" s="65"/>
      <c r="C598" s="119" t="s">
        <v>445</v>
      </c>
      <c r="D598" s="182" t="s">
        <v>446</v>
      </c>
      <c r="E598" s="182"/>
      <c r="F598" s="182"/>
      <c r="G598" s="178"/>
      <c r="H598" s="178">
        <v>253</v>
      </c>
      <c r="I598" s="178">
        <v>5000</v>
      </c>
      <c r="J598" s="122">
        <f t="shared" si="7"/>
        <v>19.76284584980237</v>
      </c>
    </row>
    <row r="599" spans="1:10" ht="17.25" customHeight="1">
      <c r="A599" s="44"/>
      <c r="B599" s="50" t="s">
        <v>455</v>
      </c>
      <c r="C599" s="118"/>
      <c r="D599" s="145" t="s">
        <v>72</v>
      </c>
      <c r="E599" s="145"/>
      <c r="F599" s="145"/>
      <c r="G599" s="172">
        <f>G601+G602+G603+G605+G607+G608+G609</f>
        <v>5750.99</v>
      </c>
      <c r="H599" s="173">
        <f>H601+H602+H603+H605+H607+H608+H609</f>
        <v>14705</v>
      </c>
      <c r="I599" s="172">
        <f>I601+I602+I603+I605+I607+I608+I609</f>
        <v>15062</v>
      </c>
      <c r="J599" s="148">
        <f t="shared" si="7"/>
        <v>1.0242774566473989</v>
      </c>
    </row>
    <row r="600" spans="1:10" ht="13.5">
      <c r="A600" s="44"/>
      <c r="B600" s="65"/>
      <c r="C600" s="51" t="s">
        <v>456</v>
      </c>
      <c r="D600" s="62" t="s">
        <v>457</v>
      </c>
      <c r="E600" s="62"/>
      <c r="F600" s="62"/>
      <c r="G600" s="105"/>
      <c r="H600" s="106"/>
      <c r="I600" s="105"/>
      <c r="J600" s="83"/>
    </row>
    <row r="601" spans="1:10" ht="13.5">
      <c r="A601" s="44"/>
      <c r="B601" s="65"/>
      <c r="C601" s="68"/>
      <c r="D601" s="58" t="s">
        <v>458</v>
      </c>
      <c r="E601" s="58"/>
      <c r="F601" s="58"/>
      <c r="G601" s="109"/>
      <c r="H601" s="180">
        <v>5350</v>
      </c>
      <c r="I601" s="109">
        <v>5944</v>
      </c>
      <c r="J601" s="111">
        <f>I601/H601</f>
        <v>1.1110280373831776</v>
      </c>
    </row>
    <row r="602" spans="1:10" ht="13.5">
      <c r="A602" s="44"/>
      <c r="B602" s="65"/>
      <c r="C602" s="57" t="s">
        <v>397</v>
      </c>
      <c r="D602" s="134" t="s">
        <v>398</v>
      </c>
      <c r="E602" s="134"/>
      <c r="F602" s="134"/>
      <c r="G602" s="110">
        <v>159</v>
      </c>
      <c r="H602" s="180">
        <v>500</v>
      </c>
      <c r="I602" s="110">
        <v>500</v>
      </c>
      <c r="J602" s="111">
        <f>I602/H602</f>
        <v>1</v>
      </c>
    </row>
    <row r="603" spans="1:10" ht="13.5">
      <c r="A603" s="44"/>
      <c r="B603" s="65"/>
      <c r="C603" s="118" t="s">
        <v>357</v>
      </c>
      <c r="D603" s="134" t="s">
        <v>358</v>
      </c>
      <c r="E603" s="134"/>
      <c r="F603" s="134"/>
      <c r="G603" s="178"/>
      <c r="H603" s="179">
        <v>400</v>
      </c>
      <c r="I603" s="178">
        <v>400</v>
      </c>
      <c r="J603" s="122">
        <f>I603/H603</f>
        <v>1</v>
      </c>
    </row>
    <row r="604" spans="1:10" ht="13.5">
      <c r="A604" s="44"/>
      <c r="B604" s="65"/>
      <c r="C604" s="123" t="s">
        <v>439</v>
      </c>
      <c r="D604" s="285" t="s">
        <v>440</v>
      </c>
      <c r="E604" s="285"/>
      <c r="F604" s="285"/>
      <c r="G604" s="195"/>
      <c r="H604" s="228"/>
      <c r="I604" s="195"/>
      <c r="J604" s="187"/>
    </row>
    <row r="605" spans="1:10" ht="13.5">
      <c r="A605" s="44"/>
      <c r="B605" s="65"/>
      <c r="C605" s="57"/>
      <c r="D605" s="199" t="s">
        <v>441</v>
      </c>
      <c r="E605" s="199"/>
      <c r="F605" s="199"/>
      <c r="G605" s="109">
        <v>836.99</v>
      </c>
      <c r="H605" s="180">
        <v>3000</v>
      </c>
      <c r="I605" s="109">
        <v>3000</v>
      </c>
      <c r="J605" s="111">
        <f>I605/H605</f>
        <v>1</v>
      </c>
    </row>
    <row r="606" spans="1:10" ht="13.5">
      <c r="A606" s="44"/>
      <c r="B606" s="65"/>
      <c r="C606" s="123" t="s">
        <v>442</v>
      </c>
      <c r="D606" s="285" t="s">
        <v>440</v>
      </c>
      <c r="E606" s="285"/>
      <c r="F606" s="285"/>
      <c r="G606" s="195"/>
      <c r="H606" s="228"/>
      <c r="I606" s="195"/>
      <c r="J606" s="187"/>
    </row>
    <row r="607" spans="1:10" ht="13.5">
      <c r="A607" s="44"/>
      <c r="B607" s="65"/>
      <c r="C607" s="57"/>
      <c r="D607" s="199" t="s">
        <v>443</v>
      </c>
      <c r="E607" s="199"/>
      <c r="F607" s="199"/>
      <c r="G607" s="109"/>
      <c r="H607" s="180">
        <v>200</v>
      </c>
      <c r="I607" s="109"/>
      <c r="J607" s="111">
        <f>I607/H607</f>
        <v>0</v>
      </c>
    </row>
    <row r="608" spans="1:10" ht="13.5">
      <c r="A608" s="44"/>
      <c r="B608" s="65"/>
      <c r="C608" s="118" t="s">
        <v>425</v>
      </c>
      <c r="D608" s="134" t="s">
        <v>426</v>
      </c>
      <c r="E608" s="134"/>
      <c r="F608" s="134"/>
      <c r="G608" s="178"/>
      <c r="H608" s="179">
        <v>500</v>
      </c>
      <c r="I608" s="178">
        <v>500</v>
      </c>
      <c r="J608" s="122">
        <f>I608/H608</f>
        <v>1</v>
      </c>
    </row>
    <row r="609" spans="1:10" ht="13.5">
      <c r="A609" s="66"/>
      <c r="B609" s="286"/>
      <c r="C609" s="97" t="s">
        <v>362</v>
      </c>
      <c r="D609" s="265" t="s">
        <v>363</v>
      </c>
      <c r="E609" s="265"/>
      <c r="F609" s="265"/>
      <c r="G609" s="168">
        <v>4755</v>
      </c>
      <c r="H609" s="169">
        <v>4755</v>
      </c>
      <c r="I609" s="168">
        <v>4718</v>
      </c>
      <c r="J609" s="71">
        <f>I609/H609</f>
        <v>0.9922187171398528</v>
      </c>
    </row>
    <row r="610" spans="1:10" ht="18.75" customHeight="1">
      <c r="A610" s="90">
        <v>751</v>
      </c>
      <c r="B610" s="36"/>
      <c r="C610" s="32"/>
      <c r="D610" s="87" t="s">
        <v>164</v>
      </c>
      <c r="E610" s="87"/>
      <c r="F610" s="87"/>
      <c r="G610" s="34"/>
      <c r="H610" s="35"/>
      <c r="I610" s="34"/>
      <c r="J610" s="89"/>
    </row>
    <row r="611" spans="1:10" ht="13.5">
      <c r="A611" s="30"/>
      <c r="B611" s="36"/>
      <c r="C611" s="32"/>
      <c r="D611" s="90" t="s">
        <v>165</v>
      </c>
      <c r="E611" s="90"/>
      <c r="F611" s="90"/>
      <c r="G611" s="34"/>
      <c r="H611" s="35"/>
      <c r="I611" s="34"/>
      <c r="J611" s="89"/>
    </row>
    <row r="612" spans="1:10" ht="13.5">
      <c r="A612" s="30"/>
      <c r="B612" s="36"/>
      <c r="C612" s="32"/>
      <c r="D612" s="90" t="s">
        <v>459</v>
      </c>
      <c r="E612" s="90"/>
      <c r="F612" s="90"/>
      <c r="G612" s="34"/>
      <c r="H612" s="35"/>
      <c r="I612" s="34"/>
      <c r="J612" s="89"/>
    </row>
    <row r="613" spans="1:10" ht="13.5">
      <c r="A613" s="30"/>
      <c r="B613" s="36"/>
      <c r="C613" s="32"/>
      <c r="D613" s="90" t="s">
        <v>460</v>
      </c>
      <c r="E613" s="90"/>
      <c r="F613" s="90"/>
      <c r="G613" s="34"/>
      <c r="H613" s="35"/>
      <c r="I613" s="34"/>
      <c r="J613" s="89"/>
    </row>
    <row r="614" spans="1:10" ht="13.5">
      <c r="A614" s="37"/>
      <c r="B614" s="196"/>
      <c r="C614" s="197"/>
      <c r="D614" s="40" t="s">
        <v>461</v>
      </c>
      <c r="E614" s="40"/>
      <c r="F614" s="40"/>
      <c r="G614" s="92">
        <f>G616+G624</f>
        <v>12474</v>
      </c>
      <c r="H614" s="91">
        <f>H616+H624</f>
        <v>40962</v>
      </c>
      <c r="I614" s="92">
        <f>I616+I624</f>
        <v>1020</v>
      </c>
      <c r="J614" s="287">
        <f>I614/H614</f>
        <v>0.024901127874615497</v>
      </c>
    </row>
    <row r="615" spans="1:10" ht="18.75" customHeight="1">
      <c r="A615" s="44"/>
      <c r="B615" s="50" t="s">
        <v>169</v>
      </c>
      <c r="C615" s="283"/>
      <c r="D615" s="114" t="s">
        <v>462</v>
      </c>
      <c r="E615" s="114"/>
      <c r="F615" s="114"/>
      <c r="G615" s="105"/>
      <c r="H615" s="106"/>
      <c r="I615" s="105"/>
      <c r="J615" s="83"/>
    </row>
    <row r="616" spans="1:10" ht="13.5">
      <c r="A616" s="44"/>
      <c r="B616" s="156"/>
      <c r="C616" s="189"/>
      <c r="D616" s="107" t="s">
        <v>463</v>
      </c>
      <c r="E616" s="107"/>
      <c r="F616" s="107"/>
      <c r="G616" s="116">
        <f>G617</f>
        <v>474</v>
      </c>
      <c r="H616" s="115">
        <f>H617</f>
        <v>906</v>
      </c>
      <c r="I616" s="116">
        <f>I617</f>
        <v>1020</v>
      </c>
      <c r="J616" s="117">
        <f>I616/H616</f>
        <v>1.1258278145695364</v>
      </c>
    </row>
    <row r="617" spans="1:10" ht="13.5">
      <c r="A617" s="44"/>
      <c r="B617" s="156"/>
      <c r="C617" s="57" t="s">
        <v>397</v>
      </c>
      <c r="D617" s="134" t="s">
        <v>398</v>
      </c>
      <c r="E617" s="134"/>
      <c r="F617" s="134"/>
      <c r="G617" s="109">
        <v>474</v>
      </c>
      <c r="H617" s="180">
        <v>906</v>
      </c>
      <c r="I617" s="109">
        <v>1020</v>
      </c>
      <c r="J617" s="111">
        <f>I617/H617</f>
        <v>1.1258278145695364</v>
      </c>
    </row>
    <row r="618" spans="1:10" ht="21.75">
      <c r="A618" s="28" t="s">
        <v>60</v>
      </c>
      <c r="B618" s="28" t="s">
        <v>61</v>
      </c>
      <c r="C618" s="29" t="s">
        <v>62</v>
      </c>
      <c r="D618" s="28" t="s">
        <v>63</v>
      </c>
      <c r="E618" s="28"/>
      <c r="F618" s="28"/>
      <c r="G618" s="263" t="s">
        <v>346</v>
      </c>
      <c r="H618" s="263" t="s">
        <v>347</v>
      </c>
      <c r="I618" s="263" t="s">
        <v>348</v>
      </c>
      <c r="J618" s="263" t="s">
        <v>67</v>
      </c>
    </row>
    <row r="619" spans="1:10" ht="13.5" customHeight="1">
      <c r="A619" s="28">
        <v>1</v>
      </c>
      <c r="B619" s="28">
        <v>2</v>
      </c>
      <c r="C619" s="29">
        <v>3</v>
      </c>
      <c r="D619" s="28">
        <v>4</v>
      </c>
      <c r="E619" s="28"/>
      <c r="F619" s="28"/>
      <c r="G619" s="28">
        <v>5</v>
      </c>
      <c r="H619" s="29">
        <v>6</v>
      </c>
      <c r="I619" s="28">
        <v>7</v>
      </c>
      <c r="J619" s="28">
        <v>8</v>
      </c>
    </row>
    <row r="620" spans="1:10" ht="13.5">
      <c r="A620" s="44"/>
      <c r="B620" s="50" t="s">
        <v>173</v>
      </c>
      <c r="D620" s="159" t="s">
        <v>174</v>
      </c>
      <c r="E620" s="159"/>
      <c r="F620" s="159"/>
      <c r="G620" s="105"/>
      <c r="H620" s="106"/>
      <c r="I620" s="105"/>
      <c r="J620" s="83"/>
    </row>
    <row r="621" spans="1:10" ht="13.5">
      <c r="A621" s="44"/>
      <c r="B621" s="156"/>
      <c r="D621" s="50" t="s">
        <v>175</v>
      </c>
      <c r="E621" s="50"/>
      <c r="F621" s="50"/>
      <c r="G621" s="105"/>
      <c r="H621" s="106"/>
      <c r="I621" s="105"/>
      <c r="J621" s="83"/>
    </row>
    <row r="622" spans="1:10" ht="13.5">
      <c r="A622" s="44"/>
      <c r="B622" s="156"/>
      <c r="D622" s="50" t="s">
        <v>176</v>
      </c>
      <c r="E622" s="50"/>
      <c r="F622" s="50"/>
      <c r="G622" s="105"/>
      <c r="H622" s="106"/>
      <c r="I622" s="105"/>
      <c r="J622" s="83"/>
    </row>
    <row r="623" spans="1:10" ht="13.5">
      <c r="A623" s="44"/>
      <c r="B623" s="65"/>
      <c r="D623" s="50" t="s">
        <v>177</v>
      </c>
      <c r="E623" s="50"/>
      <c r="F623" s="50"/>
      <c r="G623" s="105"/>
      <c r="H623" s="106"/>
      <c r="I623" s="105"/>
      <c r="J623" s="83"/>
    </row>
    <row r="624" spans="1:10" ht="13.5">
      <c r="A624" s="44"/>
      <c r="B624" s="65"/>
      <c r="C624" s="161"/>
      <c r="D624" s="107" t="s">
        <v>178</v>
      </c>
      <c r="E624" s="107"/>
      <c r="F624" s="107"/>
      <c r="G624" s="115">
        <f>SUM(G625:G631)</f>
        <v>12000</v>
      </c>
      <c r="H624" s="116">
        <f>SUM(H625:H631)</f>
        <v>40056</v>
      </c>
      <c r="I624" s="115">
        <v>0</v>
      </c>
      <c r="J624" s="117">
        <f aca="true" t="shared" si="8" ref="J624:J634">I624/H624</f>
        <v>0</v>
      </c>
    </row>
    <row r="625" spans="1:10" ht="13.5">
      <c r="A625" s="44"/>
      <c r="B625" s="65"/>
      <c r="C625" s="51" t="s">
        <v>423</v>
      </c>
      <c r="D625" s="134" t="s">
        <v>464</v>
      </c>
      <c r="E625" s="134"/>
      <c r="F625" s="134"/>
      <c r="G625" s="109">
        <v>8420</v>
      </c>
      <c r="H625" s="180">
        <v>24040</v>
      </c>
      <c r="I625" s="109">
        <v>0</v>
      </c>
      <c r="J625" s="111">
        <f t="shared" si="8"/>
        <v>0</v>
      </c>
    </row>
    <row r="626" spans="1:10" ht="13.5">
      <c r="A626" s="44"/>
      <c r="B626" s="193"/>
      <c r="C626" s="119" t="s">
        <v>373</v>
      </c>
      <c r="D626" s="134" t="s">
        <v>415</v>
      </c>
      <c r="E626" s="134"/>
      <c r="F626" s="134"/>
      <c r="G626" s="178">
        <v>146.47</v>
      </c>
      <c r="H626" s="178">
        <v>608.77</v>
      </c>
      <c r="I626" s="178">
        <v>0</v>
      </c>
      <c r="J626" s="122">
        <f t="shared" si="8"/>
        <v>0</v>
      </c>
    </row>
    <row r="627" spans="1:10" ht="13.5">
      <c r="A627" s="44"/>
      <c r="B627" s="193"/>
      <c r="C627" s="119" t="s">
        <v>375</v>
      </c>
      <c r="D627" s="134" t="s">
        <v>376</v>
      </c>
      <c r="E627" s="134"/>
      <c r="F627" s="134"/>
      <c r="G627" s="178">
        <v>23.77</v>
      </c>
      <c r="H627" s="178">
        <v>98.81</v>
      </c>
      <c r="I627" s="178">
        <v>0</v>
      </c>
      <c r="J627" s="122">
        <f t="shared" si="8"/>
        <v>0</v>
      </c>
    </row>
    <row r="628" spans="1:10" ht="13.5">
      <c r="A628" s="44"/>
      <c r="B628" s="193"/>
      <c r="C628" s="119" t="s">
        <v>377</v>
      </c>
      <c r="D628" s="134" t="s">
        <v>378</v>
      </c>
      <c r="E628" s="134"/>
      <c r="F628" s="134"/>
      <c r="G628" s="178">
        <v>1970</v>
      </c>
      <c r="H628" s="178">
        <v>5553</v>
      </c>
      <c r="I628" s="178">
        <v>0</v>
      </c>
      <c r="J628" s="122">
        <f t="shared" si="8"/>
        <v>0</v>
      </c>
    </row>
    <row r="629" spans="1:10" ht="13.5">
      <c r="A629" s="44"/>
      <c r="B629" s="193"/>
      <c r="C629" s="119" t="s">
        <v>397</v>
      </c>
      <c r="D629" s="134" t="s">
        <v>398</v>
      </c>
      <c r="E629" s="134"/>
      <c r="F629" s="134"/>
      <c r="G629" s="178">
        <v>282.6</v>
      </c>
      <c r="H629" s="178">
        <v>1595.06</v>
      </c>
      <c r="I629" s="178">
        <v>0</v>
      </c>
      <c r="J629" s="122">
        <f t="shared" si="8"/>
        <v>0</v>
      </c>
    </row>
    <row r="630" spans="1:10" ht="13.5">
      <c r="A630" s="44"/>
      <c r="B630" s="193"/>
      <c r="C630" s="119" t="s">
        <v>357</v>
      </c>
      <c r="D630" s="134" t="s">
        <v>358</v>
      </c>
      <c r="E630" s="134"/>
      <c r="F630" s="134"/>
      <c r="G630" s="178">
        <v>1065.22</v>
      </c>
      <c r="H630" s="178">
        <v>7914.63</v>
      </c>
      <c r="I630" s="178">
        <v>0</v>
      </c>
      <c r="J630" s="122">
        <f t="shared" si="8"/>
        <v>0</v>
      </c>
    </row>
    <row r="631" spans="1:10" ht="13.5">
      <c r="A631" s="44"/>
      <c r="B631" s="193"/>
      <c r="C631" s="119" t="s">
        <v>425</v>
      </c>
      <c r="D631" s="265" t="s">
        <v>426</v>
      </c>
      <c r="E631" s="265"/>
      <c r="F631" s="265"/>
      <c r="G631" s="178">
        <v>91.94</v>
      </c>
      <c r="H631" s="178">
        <v>245.73</v>
      </c>
      <c r="I631" s="178">
        <v>0</v>
      </c>
      <c r="J631" s="122">
        <f t="shared" si="8"/>
        <v>0</v>
      </c>
    </row>
    <row r="632" spans="1:10" ht="13.5">
      <c r="A632" s="75">
        <v>752</v>
      </c>
      <c r="B632" s="288"/>
      <c r="C632" s="205"/>
      <c r="D632" s="75" t="s">
        <v>179</v>
      </c>
      <c r="E632" s="75"/>
      <c r="F632" s="75"/>
      <c r="G632" s="188">
        <f>G633</f>
        <v>0</v>
      </c>
      <c r="H632" s="165">
        <v>500</v>
      </c>
      <c r="I632" s="188">
        <f>I633</f>
        <v>0</v>
      </c>
      <c r="J632" s="78">
        <f t="shared" si="8"/>
        <v>0</v>
      </c>
    </row>
    <row r="633" spans="1:10" ht="13.5">
      <c r="A633" s="144"/>
      <c r="B633" s="50">
        <v>75212</v>
      </c>
      <c r="C633" s="289"/>
      <c r="D633" s="45" t="s">
        <v>180</v>
      </c>
      <c r="E633" s="45"/>
      <c r="F633" s="45"/>
      <c r="G633" s="185">
        <f>G634</f>
        <v>0</v>
      </c>
      <c r="H633" s="186">
        <v>500</v>
      </c>
      <c r="I633" s="185">
        <f>I634</f>
        <v>0</v>
      </c>
      <c r="J633" s="181">
        <f t="shared" si="8"/>
        <v>0</v>
      </c>
    </row>
    <row r="634" spans="1:10" ht="23.25" customHeight="1">
      <c r="A634" s="149"/>
      <c r="B634" s="286"/>
      <c r="C634" s="271" t="s">
        <v>357</v>
      </c>
      <c r="D634" s="265" t="s">
        <v>358</v>
      </c>
      <c r="E634" s="265"/>
      <c r="F634" s="265"/>
      <c r="G634" s="99">
        <v>0</v>
      </c>
      <c r="H634" s="99">
        <v>500</v>
      </c>
      <c r="I634" s="99">
        <v>0</v>
      </c>
      <c r="J634" s="101">
        <f t="shared" si="8"/>
        <v>0</v>
      </c>
    </row>
    <row r="635" spans="1:10" ht="22.5" customHeight="1">
      <c r="A635" s="90">
        <v>754</v>
      </c>
      <c r="B635" s="36"/>
      <c r="C635" s="32"/>
      <c r="D635" s="87" t="s">
        <v>184</v>
      </c>
      <c r="E635" s="87"/>
      <c r="F635" s="87"/>
      <c r="G635" s="34"/>
      <c r="H635" s="35"/>
      <c r="I635" s="34"/>
      <c r="J635" s="89"/>
    </row>
    <row r="636" spans="1:10" ht="13.5">
      <c r="A636" s="30"/>
      <c r="B636" s="36"/>
      <c r="C636" s="32"/>
      <c r="D636" s="90" t="s">
        <v>185</v>
      </c>
      <c r="E636" s="90"/>
      <c r="F636" s="90"/>
      <c r="G636" s="34"/>
      <c r="H636" s="35"/>
      <c r="I636" s="34"/>
      <c r="J636" s="89"/>
    </row>
    <row r="637" spans="1:10" ht="19.5" customHeight="1">
      <c r="A637" s="37"/>
      <c r="B637" s="196"/>
      <c r="C637" s="197"/>
      <c r="D637" s="40" t="s">
        <v>465</v>
      </c>
      <c r="E637" s="40"/>
      <c r="F637" s="40"/>
      <c r="G637" s="92">
        <f>G638+G652</f>
        <v>55208.06</v>
      </c>
      <c r="H637" s="91">
        <f>H638+H652+H655</f>
        <v>105500</v>
      </c>
      <c r="I637" s="92">
        <f>I638+I652+I655</f>
        <v>163620</v>
      </c>
      <c r="J637" s="93">
        <f aca="true" t="shared" si="9" ref="J637:J646">I637/H637</f>
        <v>1.5509004739336494</v>
      </c>
    </row>
    <row r="638" spans="1:10" ht="13.5">
      <c r="A638" s="44"/>
      <c r="B638" s="50">
        <v>75412</v>
      </c>
      <c r="D638" s="45" t="s">
        <v>466</v>
      </c>
      <c r="E638" s="45"/>
      <c r="F638" s="45"/>
      <c r="G638" s="116">
        <f>G639+G640+G641+G642+G643+G645+G646+G648+G649+G651</f>
        <v>54994.03</v>
      </c>
      <c r="H638" s="116">
        <f>H639+H640+H641+H642+H643+H644+H645+H646+H648+H649</f>
        <v>102500</v>
      </c>
      <c r="I638" s="116">
        <f>I639+I640+I641+I642+I643+I644+I645+I646+I648+I649+I651</f>
        <v>152620</v>
      </c>
      <c r="J638" s="181">
        <f t="shared" si="9"/>
        <v>1.4889756097560976</v>
      </c>
    </row>
    <row r="639" spans="1:10" ht="18.75" customHeight="1">
      <c r="A639" s="44"/>
      <c r="B639" s="65"/>
      <c r="C639" s="119" t="s">
        <v>373</v>
      </c>
      <c r="D639" s="134" t="s">
        <v>467</v>
      </c>
      <c r="E639" s="134"/>
      <c r="F639" s="134"/>
      <c r="G639" s="178">
        <v>339.71</v>
      </c>
      <c r="H639" s="178">
        <v>800</v>
      </c>
      <c r="I639" s="178">
        <v>800</v>
      </c>
      <c r="J639" s="122">
        <f t="shared" si="9"/>
        <v>1</v>
      </c>
    </row>
    <row r="640" spans="1:10" ht="21" customHeight="1">
      <c r="A640" s="44"/>
      <c r="B640" s="65"/>
      <c r="C640" s="119" t="s">
        <v>375</v>
      </c>
      <c r="D640" s="134" t="s">
        <v>376</v>
      </c>
      <c r="E640" s="134"/>
      <c r="F640" s="134"/>
      <c r="G640" s="178">
        <v>49.65</v>
      </c>
      <c r="H640" s="178">
        <v>120</v>
      </c>
      <c r="I640" s="178">
        <v>120</v>
      </c>
      <c r="J640" s="122">
        <f t="shared" si="9"/>
        <v>1</v>
      </c>
    </row>
    <row r="641" spans="1:10" ht="13.5">
      <c r="A641" s="44"/>
      <c r="B641" s="65"/>
      <c r="C641" s="119" t="s">
        <v>377</v>
      </c>
      <c r="D641" s="134" t="s">
        <v>378</v>
      </c>
      <c r="E641" s="134"/>
      <c r="F641" s="134"/>
      <c r="G641" s="178">
        <v>7380.96</v>
      </c>
      <c r="H641" s="178">
        <v>13940</v>
      </c>
      <c r="I641" s="178">
        <v>13940</v>
      </c>
      <c r="J641" s="122">
        <f t="shared" si="9"/>
        <v>1</v>
      </c>
    </row>
    <row r="642" spans="1:10" ht="13.5">
      <c r="A642" s="44"/>
      <c r="B642" s="65"/>
      <c r="C642" s="57" t="s">
        <v>397</v>
      </c>
      <c r="D642" s="134" t="s">
        <v>398</v>
      </c>
      <c r="E642" s="134"/>
      <c r="F642" s="134"/>
      <c r="G642" s="178">
        <v>39333.85</v>
      </c>
      <c r="H642" s="178">
        <v>70856</v>
      </c>
      <c r="I642" s="178">
        <v>30000</v>
      </c>
      <c r="J642" s="122">
        <f t="shared" si="9"/>
        <v>0.42339392570847917</v>
      </c>
    </row>
    <row r="643" spans="1:10" ht="13.5">
      <c r="A643" s="44"/>
      <c r="B643" s="65"/>
      <c r="C643" s="51" t="s">
        <v>417</v>
      </c>
      <c r="D643" s="134" t="s">
        <v>418</v>
      </c>
      <c r="E643" s="134"/>
      <c r="F643" s="134"/>
      <c r="G643" s="178">
        <v>2538.62</v>
      </c>
      <c r="H643" s="178">
        <v>8000</v>
      </c>
      <c r="I643" s="178">
        <v>4500</v>
      </c>
      <c r="J643" s="122">
        <f t="shared" si="9"/>
        <v>0.5625</v>
      </c>
    </row>
    <row r="644" spans="1:10" ht="13.5">
      <c r="A644" s="44"/>
      <c r="B644" s="65"/>
      <c r="C644" s="119" t="s">
        <v>399</v>
      </c>
      <c r="D644" s="134" t="s">
        <v>400</v>
      </c>
      <c r="E644" s="134"/>
      <c r="F644" s="134"/>
      <c r="G644" s="178"/>
      <c r="H644" s="178">
        <v>113</v>
      </c>
      <c r="I644" s="178">
        <v>15000</v>
      </c>
      <c r="J644" s="290">
        <f t="shared" si="9"/>
        <v>132.7433628318584</v>
      </c>
    </row>
    <row r="645" spans="1:10" ht="13.5">
      <c r="A645" s="44"/>
      <c r="B645" s="65"/>
      <c r="C645" s="119" t="s">
        <v>435</v>
      </c>
      <c r="D645" s="134" t="s">
        <v>436</v>
      </c>
      <c r="E645" s="134"/>
      <c r="F645" s="134"/>
      <c r="G645" s="178">
        <v>450</v>
      </c>
      <c r="H645" s="178">
        <v>1260</v>
      </c>
      <c r="I645" s="178">
        <v>1260</v>
      </c>
      <c r="J645" s="122">
        <f t="shared" si="9"/>
        <v>1</v>
      </c>
    </row>
    <row r="646" spans="1:10" ht="13.5">
      <c r="A646" s="44"/>
      <c r="B646" s="65"/>
      <c r="C646" s="119" t="s">
        <v>357</v>
      </c>
      <c r="D646" s="134" t="s">
        <v>358</v>
      </c>
      <c r="E646" s="134"/>
      <c r="F646" s="134"/>
      <c r="G646" s="178">
        <v>368.5</v>
      </c>
      <c r="H646" s="178">
        <v>1607</v>
      </c>
      <c r="I646" s="178">
        <v>2000</v>
      </c>
      <c r="J646" s="122">
        <f t="shared" si="9"/>
        <v>1.2445550715619167</v>
      </c>
    </row>
    <row r="647" spans="1:10" ht="13.5">
      <c r="A647" s="44"/>
      <c r="B647" s="65"/>
      <c r="C647" s="123" t="s">
        <v>442</v>
      </c>
      <c r="D647" s="285" t="s">
        <v>440</v>
      </c>
      <c r="E647" s="285"/>
      <c r="F647" s="285"/>
      <c r="G647" s="195"/>
      <c r="H647" s="195"/>
      <c r="I647" s="195"/>
      <c r="J647" s="187"/>
    </row>
    <row r="648" spans="1:10" ht="13.5">
      <c r="A648" s="44"/>
      <c r="B648" s="65"/>
      <c r="C648" s="57"/>
      <c r="D648" s="199" t="s">
        <v>443</v>
      </c>
      <c r="E648" s="199"/>
      <c r="F648" s="199"/>
      <c r="G648" s="109">
        <v>759.74</v>
      </c>
      <c r="H648" s="109">
        <v>1500</v>
      </c>
      <c r="I648" s="109">
        <v>1000</v>
      </c>
      <c r="J648" s="111"/>
    </row>
    <row r="649" spans="1:10" ht="13.5">
      <c r="A649" s="44"/>
      <c r="B649" s="65"/>
      <c r="C649" s="68" t="s">
        <v>362</v>
      </c>
      <c r="D649" s="134" t="s">
        <v>363</v>
      </c>
      <c r="E649" s="134"/>
      <c r="F649" s="134"/>
      <c r="G649" s="178">
        <v>3773</v>
      </c>
      <c r="H649" s="178">
        <v>4304</v>
      </c>
      <c r="I649" s="178">
        <v>4000</v>
      </c>
      <c r="J649" s="122">
        <f>I649/H649</f>
        <v>0.929368029739777</v>
      </c>
    </row>
    <row r="650" spans="1:10" ht="13.5">
      <c r="A650" s="44"/>
      <c r="B650" s="65"/>
      <c r="C650" s="123" t="s">
        <v>408</v>
      </c>
      <c r="D650" s="62" t="s">
        <v>409</v>
      </c>
      <c r="E650" s="62"/>
      <c r="F650" s="62"/>
      <c r="G650" s="195"/>
      <c r="H650" s="195"/>
      <c r="I650" s="195"/>
      <c r="J650" s="187"/>
    </row>
    <row r="651" spans="1:10" ht="13.5">
      <c r="A651" s="44"/>
      <c r="B651" s="160"/>
      <c r="C651" s="133"/>
      <c r="D651" s="52" t="s">
        <v>366</v>
      </c>
      <c r="E651" s="52"/>
      <c r="F651" s="52"/>
      <c r="G651" s="109"/>
      <c r="H651" s="109"/>
      <c r="I651" s="109">
        <v>80000</v>
      </c>
      <c r="J651" s="111"/>
    </row>
    <row r="652" spans="1:10" ht="13.5">
      <c r="A652" s="44"/>
      <c r="B652" s="50">
        <v>75414</v>
      </c>
      <c r="C652" s="291"/>
      <c r="D652" s="145" t="s">
        <v>187</v>
      </c>
      <c r="E652" s="145"/>
      <c r="F652" s="145"/>
      <c r="G652" s="172">
        <f>G653+G654</f>
        <v>214.03</v>
      </c>
      <c r="H652" s="172">
        <f>H653+H654</f>
        <v>1000</v>
      </c>
      <c r="I652" s="172">
        <f>I653+I654</f>
        <v>1000</v>
      </c>
      <c r="J652" s="122">
        <f>I652/H652</f>
        <v>1</v>
      </c>
    </row>
    <row r="653" spans="1:10" ht="13.5">
      <c r="A653" s="44"/>
      <c r="B653" s="50"/>
      <c r="C653" s="119" t="s">
        <v>357</v>
      </c>
      <c r="D653" s="134" t="s">
        <v>358</v>
      </c>
      <c r="E653" s="134"/>
      <c r="F653" s="134"/>
      <c r="G653" s="178">
        <v>16.78</v>
      </c>
      <c r="H653" s="178">
        <v>800</v>
      </c>
      <c r="I653" s="178">
        <v>800</v>
      </c>
      <c r="J653" s="122">
        <f>I653/H653</f>
        <v>1</v>
      </c>
    </row>
    <row r="654" spans="1:10" ht="20.25" customHeight="1">
      <c r="A654" s="44"/>
      <c r="B654" s="50"/>
      <c r="C654" s="127" t="s">
        <v>425</v>
      </c>
      <c r="D654" s="134" t="s">
        <v>468</v>
      </c>
      <c r="E654" s="134"/>
      <c r="F654" s="134"/>
      <c r="G654" s="178">
        <v>197.25</v>
      </c>
      <c r="H654" s="184">
        <v>200</v>
      </c>
      <c r="I654" s="178">
        <v>200</v>
      </c>
      <c r="J654" s="122">
        <f>I654/H654</f>
        <v>1</v>
      </c>
    </row>
    <row r="655" spans="1:10" ht="13.5">
      <c r="A655" s="44"/>
      <c r="B655" s="50">
        <v>75495</v>
      </c>
      <c r="C655" s="127"/>
      <c r="D655" s="145" t="s">
        <v>469</v>
      </c>
      <c r="E655" s="145"/>
      <c r="F655" s="145"/>
      <c r="G655" s="178"/>
      <c r="H655" s="184">
        <f>H656</f>
        <v>2000</v>
      </c>
      <c r="I655" s="178">
        <f>I656</f>
        <v>10000</v>
      </c>
      <c r="J655" s="122">
        <f>I655/H655</f>
        <v>5</v>
      </c>
    </row>
    <row r="656" spans="1:10" ht="13.5">
      <c r="A656" s="131"/>
      <c r="B656" s="107"/>
      <c r="C656" s="119" t="s">
        <v>357</v>
      </c>
      <c r="D656" s="134" t="s">
        <v>358</v>
      </c>
      <c r="E656" s="134"/>
      <c r="F656" s="134"/>
      <c r="G656" s="178"/>
      <c r="H656" s="184">
        <v>2000</v>
      </c>
      <c r="I656" s="178">
        <v>10000</v>
      </c>
      <c r="J656" s="122">
        <f>I656/H656</f>
        <v>5</v>
      </c>
    </row>
    <row r="657" spans="1:10" ht="13.5">
      <c r="A657" s="90">
        <v>756</v>
      </c>
      <c r="B657" s="36"/>
      <c r="C657" s="32"/>
      <c r="D657" s="33" t="s">
        <v>470</v>
      </c>
      <c r="E657" s="33"/>
      <c r="F657" s="33"/>
      <c r="G657" s="34"/>
      <c r="H657" s="35"/>
      <c r="I657" s="34"/>
      <c r="J657" s="89"/>
    </row>
    <row r="658" spans="1:10" ht="13.5">
      <c r="A658" s="30"/>
      <c r="B658" s="36"/>
      <c r="C658" s="32"/>
      <c r="D658" s="90" t="s">
        <v>471</v>
      </c>
      <c r="E658" s="90"/>
      <c r="F658" s="90"/>
      <c r="G658" s="34"/>
      <c r="H658" s="35"/>
      <c r="I658" s="34"/>
      <c r="J658" s="89"/>
    </row>
    <row r="659" spans="1:10" ht="13.5">
      <c r="A659" s="30"/>
      <c r="B659" s="36"/>
      <c r="C659" s="32"/>
      <c r="D659" s="90" t="s">
        <v>190</v>
      </c>
      <c r="E659" s="90"/>
      <c r="F659" s="90"/>
      <c r="G659" s="34"/>
      <c r="H659" s="35"/>
      <c r="I659" s="34"/>
      <c r="J659" s="89"/>
    </row>
    <row r="660" spans="1:10" ht="13.5">
      <c r="A660" s="30"/>
      <c r="B660" s="36"/>
      <c r="C660" s="32"/>
      <c r="D660" s="90" t="s">
        <v>191</v>
      </c>
      <c r="E660" s="90"/>
      <c r="F660" s="90"/>
      <c r="G660" s="34"/>
      <c r="H660" s="35"/>
      <c r="I660" s="34"/>
      <c r="J660" s="89"/>
    </row>
    <row r="661" spans="1:10" ht="13.5">
      <c r="A661" s="30"/>
      <c r="B661" s="36"/>
      <c r="C661" s="32"/>
      <c r="D661" s="90" t="s">
        <v>472</v>
      </c>
      <c r="E661" s="90"/>
      <c r="F661" s="90"/>
      <c r="G661" s="34"/>
      <c r="H661" s="35"/>
      <c r="I661" s="34"/>
      <c r="J661" s="89"/>
    </row>
    <row r="662" spans="1:10" ht="13.5">
      <c r="A662" s="30"/>
      <c r="B662" s="36"/>
      <c r="C662" s="32"/>
      <c r="D662" s="90" t="s">
        <v>473</v>
      </c>
      <c r="E662" s="90"/>
      <c r="F662" s="90"/>
      <c r="G662" s="34"/>
      <c r="H662" s="35"/>
      <c r="I662" s="34"/>
      <c r="J662" s="89"/>
    </row>
    <row r="663" spans="1:10" ht="13.5">
      <c r="A663" s="37"/>
      <c r="B663" s="196"/>
      <c r="C663" s="197"/>
      <c r="D663" s="40" t="s">
        <v>194</v>
      </c>
      <c r="E663" s="40"/>
      <c r="F663" s="40"/>
      <c r="G663" s="91">
        <f>G666</f>
        <v>11631.67</v>
      </c>
      <c r="H663" s="92">
        <f>H666</f>
        <v>28000</v>
      </c>
      <c r="I663" s="91">
        <f>I666</f>
        <v>42500</v>
      </c>
      <c r="J663" s="93">
        <f>I663/H663</f>
        <v>1.5178571428571428</v>
      </c>
    </row>
    <row r="664" spans="1:10" ht="13.5">
      <c r="A664" s="44"/>
      <c r="B664" s="50">
        <v>75647</v>
      </c>
      <c r="D664" s="114" t="s">
        <v>474</v>
      </c>
      <c r="E664" s="114"/>
      <c r="F664" s="114"/>
      <c r="G664" s="105"/>
      <c r="H664" s="106"/>
      <c r="I664" s="105"/>
      <c r="J664" s="83"/>
    </row>
    <row r="665" spans="1:10" ht="13.5">
      <c r="A665" s="44"/>
      <c r="B665" s="65"/>
      <c r="D665" s="50" t="s">
        <v>475</v>
      </c>
      <c r="E665" s="50"/>
      <c r="F665" s="50"/>
      <c r="G665" s="105"/>
      <c r="H665" s="106"/>
      <c r="I665" s="105"/>
      <c r="J665" s="83"/>
    </row>
    <row r="666" spans="1:10" ht="13.5">
      <c r="A666" s="44"/>
      <c r="B666" s="160"/>
      <c r="C666" s="24"/>
      <c r="D666" s="107" t="s">
        <v>476</v>
      </c>
      <c r="E666" s="107"/>
      <c r="F666" s="107"/>
      <c r="G666" s="115">
        <f>G667+G668+G669</f>
        <v>11631.67</v>
      </c>
      <c r="H666" s="116">
        <f>H667+H668+H669</f>
        <v>28000</v>
      </c>
      <c r="I666" s="115">
        <f>I667+I668+I669</f>
        <v>42500</v>
      </c>
      <c r="J666" s="117">
        <f>I666/H666</f>
        <v>1.5178571428571428</v>
      </c>
    </row>
    <row r="667" spans="1:10" ht="13.5">
      <c r="A667" s="44"/>
      <c r="B667" s="65"/>
      <c r="C667" s="119" t="s">
        <v>477</v>
      </c>
      <c r="D667" s="134" t="s">
        <v>478</v>
      </c>
      <c r="E667" s="134"/>
      <c r="F667" s="134"/>
      <c r="G667" s="178">
        <v>7311</v>
      </c>
      <c r="H667" s="184">
        <v>14000</v>
      </c>
      <c r="I667" s="178">
        <v>16000</v>
      </c>
      <c r="J667" s="117">
        <f>I667/H667</f>
        <v>1.1428571428571428</v>
      </c>
    </row>
    <row r="668" spans="1:10" ht="13.5">
      <c r="A668" s="44"/>
      <c r="B668" s="65"/>
      <c r="C668" s="119" t="s">
        <v>357</v>
      </c>
      <c r="D668" s="134" t="s">
        <v>358</v>
      </c>
      <c r="E668" s="134"/>
      <c r="F668" s="134"/>
      <c r="G668" s="195">
        <v>4162.5</v>
      </c>
      <c r="H668" s="228">
        <v>13500</v>
      </c>
      <c r="I668" s="195">
        <v>14000</v>
      </c>
      <c r="J668" s="117">
        <f>I668/H668</f>
        <v>1.037037037037037</v>
      </c>
    </row>
    <row r="669" spans="1:10" ht="13.5">
      <c r="A669" s="66"/>
      <c r="B669" s="286"/>
      <c r="C669" s="98" t="s">
        <v>479</v>
      </c>
      <c r="D669" s="265" t="s">
        <v>480</v>
      </c>
      <c r="E669" s="265"/>
      <c r="F669" s="265"/>
      <c r="G669" s="99">
        <v>158.17000000000002</v>
      </c>
      <c r="H669" s="100">
        <v>500</v>
      </c>
      <c r="I669" s="99">
        <v>12500</v>
      </c>
      <c r="J669" s="101">
        <f>I669/H669</f>
        <v>25</v>
      </c>
    </row>
    <row r="670" spans="1:10" ht="13.5">
      <c r="A670" s="90">
        <v>757</v>
      </c>
      <c r="B670" s="36"/>
      <c r="C670" s="103"/>
      <c r="D670" s="87" t="s">
        <v>481</v>
      </c>
      <c r="E670" s="87"/>
      <c r="F670" s="87"/>
      <c r="G670" s="34"/>
      <c r="H670" s="35"/>
      <c r="I670" s="34"/>
      <c r="J670" s="89"/>
    </row>
    <row r="671" spans="1:10" ht="13.5">
      <c r="A671" s="37"/>
      <c r="B671" s="38"/>
      <c r="C671" s="39"/>
      <c r="D671" s="40" t="s">
        <v>482</v>
      </c>
      <c r="E671" s="40"/>
      <c r="F671" s="40"/>
      <c r="G671" s="91">
        <f>G675+G680</f>
        <v>33897.73</v>
      </c>
      <c r="H671" s="92">
        <f>H675+H680</f>
        <v>235000</v>
      </c>
      <c r="I671" s="91">
        <f>I675+I680</f>
        <v>270000</v>
      </c>
      <c r="J671" s="93">
        <f>I671/H671</f>
        <v>1.148936170212766</v>
      </c>
    </row>
    <row r="672" spans="1:10" ht="21.75">
      <c r="A672" s="28" t="s">
        <v>60</v>
      </c>
      <c r="B672" s="28" t="s">
        <v>61</v>
      </c>
      <c r="C672" s="29" t="s">
        <v>62</v>
      </c>
      <c r="D672" s="28" t="s">
        <v>63</v>
      </c>
      <c r="E672" s="28"/>
      <c r="F672" s="28"/>
      <c r="G672" s="263" t="s">
        <v>346</v>
      </c>
      <c r="H672" s="263" t="s">
        <v>347</v>
      </c>
      <c r="I672" s="263" t="s">
        <v>348</v>
      </c>
      <c r="J672" s="263" t="s">
        <v>67</v>
      </c>
    </row>
    <row r="673" spans="1:10" ht="11.25" customHeight="1">
      <c r="A673" s="28">
        <v>1</v>
      </c>
      <c r="B673" s="28">
        <v>2</v>
      </c>
      <c r="C673" s="29">
        <v>3</v>
      </c>
      <c r="D673" s="28">
        <v>4</v>
      </c>
      <c r="E673" s="28"/>
      <c r="F673" s="28"/>
      <c r="G673" s="28">
        <v>5</v>
      </c>
      <c r="H673" s="29">
        <v>6</v>
      </c>
      <c r="I673" s="28">
        <v>7</v>
      </c>
      <c r="J673" s="28">
        <v>8</v>
      </c>
    </row>
    <row r="674" spans="1:10" ht="13.5">
      <c r="A674" s="44"/>
      <c r="B674" s="50" t="s">
        <v>483</v>
      </c>
      <c r="C674" s="51"/>
      <c r="D674" s="50" t="s">
        <v>484</v>
      </c>
      <c r="E674" s="50"/>
      <c r="F674" s="50"/>
      <c r="G674" s="65"/>
      <c r="I674" s="65"/>
      <c r="J674" s="83"/>
    </row>
    <row r="675" spans="1:10" ht="13.5">
      <c r="A675" s="44"/>
      <c r="B675" s="65"/>
      <c r="C675" s="68"/>
      <c r="D675" s="107" t="s">
        <v>485</v>
      </c>
      <c r="E675" s="107"/>
      <c r="F675" s="107"/>
      <c r="G675" s="116">
        <f>G679</f>
        <v>33897.73</v>
      </c>
      <c r="H675" s="115">
        <f>H679</f>
        <v>200000</v>
      </c>
      <c r="I675" s="116">
        <f>I679</f>
        <v>200000</v>
      </c>
      <c r="J675" s="117">
        <f>I675/H675</f>
        <v>1</v>
      </c>
    </row>
    <row r="676" spans="1:10" ht="13.5">
      <c r="A676" s="65"/>
      <c r="C676" s="133" t="s">
        <v>486</v>
      </c>
      <c r="D676" s="62" t="s">
        <v>487</v>
      </c>
      <c r="E676" s="62"/>
      <c r="F676" s="62"/>
      <c r="G676" s="105"/>
      <c r="H676" s="105"/>
      <c r="I676" s="105"/>
      <c r="J676" s="83"/>
    </row>
    <row r="677" spans="1:10" ht="13.5">
      <c r="A677" s="65"/>
      <c r="C677" s="133"/>
      <c r="D677" s="52" t="s">
        <v>488</v>
      </c>
      <c r="E677" s="52"/>
      <c r="F677" s="52"/>
      <c r="G677" s="105"/>
      <c r="H677" s="210"/>
      <c r="I677" s="105"/>
      <c r="J677" s="83"/>
    </row>
    <row r="678" spans="1:10" ht="13.5">
      <c r="A678" s="65"/>
      <c r="C678" s="65"/>
      <c r="D678" s="133" t="s">
        <v>489</v>
      </c>
      <c r="E678" s="133"/>
      <c r="F678" s="133"/>
      <c r="G678" s="105"/>
      <c r="H678" s="210"/>
      <c r="I678" s="105"/>
      <c r="J678" s="83"/>
    </row>
    <row r="679" spans="1:10" ht="13.5">
      <c r="A679" s="65"/>
      <c r="B679" s="189"/>
      <c r="C679" s="160"/>
      <c r="D679" s="57" t="s">
        <v>490</v>
      </c>
      <c r="E679" s="57"/>
      <c r="F679" s="57"/>
      <c r="G679" s="109">
        <v>33897.73</v>
      </c>
      <c r="H679" s="110">
        <v>200000</v>
      </c>
      <c r="I679" s="109">
        <v>200000</v>
      </c>
      <c r="J679" s="111">
        <f>I679/H679</f>
        <v>1</v>
      </c>
    </row>
    <row r="680" spans="1:13" ht="13.5">
      <c r="A680" s="65"/>
      <c r="B680" s="51">
        <v>75704</v>
      </c>
      <c r="C680" s="291"/>
      <c r="D680" s="119" t="s">
        <v>491</v>
      </c>
      <c r="E680" s="119"/>
      <c r="F680" s="119"/>
      <c r="G680" s="178"/>
      <c r="H680" s="184">
        <f>H681</f>
        <v>35000</v>
      </c>
      <c r="I680" s="178">
        <f>I681</f>
        <v>70000</v>
      </c>
      <c r="J680" s="111">
        <f>I680/H680</f>
        <v>2</v>
      </c>
      <c r="M680" s="244"/>
    </row>
    <row r="681" spans="1:13" ht="13.5">
      <c r="A681" s="65"/>
      <c r="B681" s="244"/>
      <c r="C681" s="123" t="s">
        <v>492</v>
      </c>
      <c r="D681" s="123" t="s">
        <v>493</v>
      </c>
      <c r="E681" s="123"/>
      <c r="F681" s="123"/>
      <c r="G681" s="105"/>
      <c r="H681" s="210">
        <v>35000</v>
      </c>
      <c r="I681" s="105">
        <v>70000</v>
      </c>
      <c r="J681" s="83">
        <f>I681/H681</f>
        <v>2</v>
      </c>
      <c r="M681" s="244"/>
    </row>
    <row r="682" spans="1:13" ht="18.75" customHeight="1">
      <c r="A682" s="87">
        <v>758</v>
      </c>
      <c r="B682" s="143"/>
      <c r="C682" s="140"/>
      <c r="D682" s="87" t="s">
        <v>494</v>
      </c>
      <c r="E682" s="87"/>
      <c r="F682" s="87"/>
      <c r="G682" s="278"/>
      <c r="H682" s="279"/>
      <c r="I682" s="278"/>
      <c r="J682" s="277"/>
      <c r="M682" s="244"/>
    </row>
    <row r="683" spans="1:10" ht="13.5">
      <c r="A683" s="37"/>
      <c r="B683" s="38"/>
      <c r="C683" s="39"/>
      <c r="D683" s="40" t="s">
        <v>495</v>
      </c>
      <c r="E683" s="40"/>
      <c r="F683" s="40"/>
      <c r="G683" s="91">
        <f>G684</f>
        <v>0</v>
      </c>
      <c r="H683" s="92">
        <f>H684</f>
        <v>10000</v>
      </c>
      <c r="I683" s="91">
        <f>I684</f>
        <v>310000</v>
      </c>
      <c r="J683" s="93">
        <f>I683/H683</f>
        <v>31</v>
      </c>
    </row>
    <row r="684" spans="1:10" ht="13.5">
      <c r="A684" s="65"/>
      <c r="B684" s="56">
        <v>75818</v>
      </c>
      <c r="C684" s="242"/>
      <c r="D684" s="280"/>
      <c r="E684" s="280" t="s">
        <v>496</v>
      </c>
      <c r="F684" s="292"/>
      <c r="G684" s="109"/>
      <c r="H684" s="115">
        <f>H685+H686</f>
        <v>10000</v>
      </c>
      <c r="I684" s="109">
        <f>I685+I686</f>
        <v>310000</v>
      </c>
      <c r="J684" s="111">
        <f>I684/H684</f>
        <v>31</v>
      </c>
    </row>
    <row r="685" spans="1:10" ht="13.5">
      <c r="A685" s="65"/>
      <c r="B685" s="56"/>
      <c r="C685" s="133" t="s">
        <v>497</v>
      </c>
      <c r="D685" s="134" t="s">
        <v>498</v>
      </c>
      <c r="E685" s="134"/>
      <c r="F685" s="134"/>
      <c r="G685" s="105"/>
      <c r="H685" s="293">
        <v>10000</v>
      </c>
      <c r="I685" s="105">
        <v>210000</v>
      </c>
      <c r="J685" s="111">
        <f>I685/H685</f>
        <v>21</v>
      </c>
    </row>
    <row r="686" spans="1:10" ht="15" customHeight="1">
      <c r="A686" s="65"/>
      <c r="B686" s="294"/>
      <c r="C686" s="123" t="s">
        <v>499</v>
      </c>
      <c r="D686" s="62" t="s">
        <v>500</v>
      </c>
      <c r="E686" s="62"/>
      <c r="F686" s="62"/>
      <c r="G686" s="195"/>
      <c r="H686" s="228"/>
      <c r="I686" s="195">
        <v>100000</v>
      </c>
      <c r="J686" s="83"/>
    </row>
    <row r="687" spans="1:10" ht="13.5">
      <c r="A687" s="87" t="s">
        <v>257</v>
      </c>
      <c r="B687" s="295"/>
      <c r="C687" s="140"/>
      <c r="D687" s="87" t="s">
        <v>258</v>
      </c>
      <c r="E687" s="87"/>
      <c r="F687" s="87"/>
      <c r="G687" s="143"/>
      <c r="H687" s="296"/>
      <c r="I687" s="143"/>
      <c r="J687" s="277"/>
    </row>
    <row r="688" spans="1:10" ht="13.5">
      <c r="A688" s="40"/>
      <c r="B688" s="297"/>
      <c r="C688" s="39"/>
      <c r="D688" s="40" t="s">
        <v>259</v>
      </c>
      <c r="E688" s="40"/>
      <c r="F688" s="40"/>
      <c r="G688" s="92">
        <f>G689+G721+G740+G767+G844+G849+G857</f>
        <v>2944625.4799999995</v>
      </c>
      <c r="H688" s="91">
        <f>H689+H721+H740+H767+H796+H818+H844+H849+H857</f>
        <v>6011335.050000001</v>
      </c>
      <c r="I688" s="92">
        <f>I689+I721+I740+I767+I796+I818+I844+I849+I857</f>
        <v>6887621</v>
      </c>
      <c r="J688" s="93">
        <f>I688/H688</f>
        <v>1.1457722690070318</v>
      </c>
    </row>
    <row r="689" spans="1:10" ht="13.5">
      <c r="A689" s="298"/>
      <c r="B689" s="50" t="s">
        <v>260</v>
      </c>
      <c r="C689" s="266"/>
      <c r="D689" s="45" t="s">
        <v>501</v>
      </c>
      <c r="E689" s="45"/>
      <c r="F689" s="45"/>
      <c r="G689" s="94">
        <f>G691+G692+G693+G694+G695+G696+G697+G698+G699+G700+G701+G702+G703+G704+G705+G707+G709+G710+G711+G712+G713+G715+G717+G719</f>
        <v>1502097.7999999996</v>
      </c>
      <c r="H689" s="94">
        <f>H691+H692+H693+H694+H695+H696+H697+H698+H699+H700+H701+H702+H703+H704+H705+H707+H709+H710+H711+H712+H713+H715+H717+H719</f>
        <v>2828680</v>
      </c>
      <c r="I689" s="94">
        <f>I691+I692+I693+I694+I695+I696+I697+I698+I699+I700+I701+I702+I703+I704+I705+I707+I709+I710+I711+I712+I713+I715+I717+I719</f>
        <v>2681309</v>
      </c>
      <c r="J689" s="96">
        <f>I689/H689</f>
        <v>0.9479011411683188</v>
      </c>
    </row>
    <row r="690" spans="1:13" ht="17.25" customHeight="1">
      <c r="A690" s="298"/>
      <c r="B690" s="299"/>
      <c r="C690" s="51" t="s">
        <v>391</v>
      </c>
      <c r="D690" s="62" t="s">
        <v>431</v>
      </c>
      <c r="E690" s="62"/>
      <c r="F690" s="62"/>
      <c r="G690" s="105"/>
      <c r="H690" s="106"/>
      <c r="I690" s="105"/>
      <c r="J690" s="83"/>
      <c r="M690" s="106"/>
    </row>
    <row r="691" spans="1:13" ht="15.75" customHeight="1">
      <c r="A691" s="298"/>
      <c r="B691" s="299"/>
      <c r="C691" s="68"/>
      <c r="D691" s="58" t="s">
        <v>502</v>
      </c>
      <c r="E691" s="58"/>
      <c r="F691" s="58"/>
      <c r="G691" s="109">
        <v>61740.73</v>
      </c>
      <c r="H691" s="180">
        <v>121001</v>
      </c>
      <c r="I691" s="109">
        <v>144064</v>
      </c>
      <c r="J691" s="111">
        <f aca="true" t="shared" si="10" ref="J691:J705">I691/H691</f>
        <v>1.1906017305642103</v>
      </c>
      <c r="M691" s="106"/>
    </row>
    <row r="692" spans="1:10" ht="13.5">
      <c r="A692" s="298"/>
      <c r="B692" s="299"/>
      <c r="C692" s="118" t="s">
        <v>503</v>
      </c>
      <c r="D692" s="134" t="s">
        <v>504</v>
      </c>
      <c r="E692" s="134"/>
      <c r="F692" s="134"/>
      <c r="G692" s="109">
        <v>6272</v>
      </c>
      <c r="H692" s="180">
        <v>6272</v>
      </c>
      <c r="I692" s="109">
        <v>6976</v>
      </c>
      <c r="J692" s="111">
        <f t="shared" si="10"/>
        <v>1.1122448979591837</v>
      </c>
    </row>
    <row r="693" spans="1:13" ht="13.5">
      <c r="A693" s="298"/>
      <c r="B693" s="299"/>
      <c r="C693" s="51" t="s">
        <v>393</v>
      </c>
      <c r="D693" s="134" t="s">
        <v>394</v>
      </c>
      <c r="E693" s="134"/>
      <c r="F693" s="134"/>
      <c r="G693" s="105">
        <v>850572.66</v>
      </c>
      <c r="H693" s="106">
        <v>1787405</v>
      </c>
      <c r="I693" s="105">
        <v>1630526</v>
      </c>
      <c r="J693" s="83">
        <f t="shared" si="10"/>
        <v>0.9122308598219206</v>
      </c>
      <c r="M693" s="106"/>
    </row>
    <row r="694" spans="1:10" ht="13.5">
      <c r="A694" s="298"/>
      <c r="B694" s="299"/>
      <c r="C694" s="119" t="s">
        <v>395</v>
      </c>
      <c r="D694" s="182" t="s">
        <v>396</v>
      </c>
      <c r="E694" s="182"/>
      <c r="F694" s="182"/>
      <c r="G694" s="178">
        <v>113188.13</v>
      </c>
      <c r="H694" s="178">
        <v>113605</v>
      </c>
      <c r="I694" s="178">
        <v>134463</v>
      </c>
      <c r="J694" s="122">
        <f t="shared" si="10"/>
        <v>1.1836010738963954</v>
      </c>
    </row>
    <row r="695" spans="1:13" ht="13.5">
      <c r="A695" s="298"/>
      <c r="B695" s="299"/>
      <c r="C695" s="119" t="s">
        <v>373</v>
      </c>
      <c r="D695" s="182" t="s">
        <v>374</v>
      </c>
      <c r="E695" s="182"/>
      <c r="F695" s="182"/>
      <c r="G695" s="178">
        <v>161063.21</v>
      </c>
      <c r="H695" s="178">
        <v>300058</v>
      </c>
      <c r="I695" s="178">
        <v>268456</v>
      </c>
      <c r="J695" s="122">
        <f t="shared" si="10"/>
        <v>0.8946803617967193</v>
      </c>
      <c r="M695" s="106"/>
    </row>
    <row r="696" spans="1:13" ht="13.5">
      <c r="A696" s="298"/>
      <c r="B696" s="299"/>
      <c r="C696" s="119" t="s">
        <v>375</v>
      </c>
      <c r="D696" s="134" t="s">
        <v>376</v>
      </c>
      <c r="E696" s="134"/>
      <c r="F696" s="134"/>
      <c r="G696" s="178">
        <v>23812.63</v>
      </c>
      <c r="H696" s="178">
        <v>45273</v>
      </c>
      <c r="I696" s="178">
        <v>43407</v>
      </c>
      <c r="J696" s="122">
        <f t="shared" si="10"/>
        <v>0.9587833808230071</v>
      </c>
      <c r="M696" s="106"/>
    </row>
    <row r="697" spans="1:13" ht="13.5">
      <c r="A697" s="298"/>
      <c r="B697" s="299"/>
      <c r="C697" s="119" t="s">
        <v>377</v>
      </c>
      <c r="D697" s="134" t="s">
        <v>378</v>
      </c>
      <c r="E697" s="134"/>
      <c r="F697" s="134"/>
      <c r="G697" s="178">
        <v>5200</v>
      </c>
      <c r="H697" s="178">
        <v>8340</v>
      </c>
      <c r="I697" s="178">
        <v>8500</v>
      </c>
      <c r="J697" s="122">
        <f t="shared" si="10"/>
        <v>1.0191846522781776</v>
      </c>
      <c r="M697" s="106"/>
    </row>
    <row r="698" spans="1:10" ht="13.5">
      <c r="A698" s="298"/>
      <c r="B698" s="299"/>
      <c r="C698" s="57" t="s">
        <v>397</v>
      </c>
      <c r="D698" s="134" t="s">
        <v>398</v>
      </c>
      <c r="E698" s="134"/>
      <c r="F698" s="134"/>
      <c r="G698" s="178">
        <v>92075.28</v>
      </c>
      <c r="H698" s="178">
        <v>174972</v>
      </c>
      <c r="I698" s="178">
        <v>142878</v>
      </c>
      <c r="J698" s="122">
        <f t="shared" si="10"/>
        <v>0.816576366504355</v>
      </c>
    </row>
    <row r="699" spans="1:10" ht="13.5">
      <c r="A699" s="298"/>
      <c r="B699" s="299"/>
      <c r="C699" s="118" t="s">
        <v>505</v>
      </c>
      <c r="D699" s="134" t="s">
        <v>506</v>
      </c>
      <c r="E699" s="134"/>
      <c r="F699" s="134"/>
      <c r="G699" s="178"/>
      <c r="H699" s="179">
        <v>150</v>
      </c>
      <c r="I699" s="178">
        <v>155</v>
      </c>
      <c r="J699" s="122">
        <f t="shared" si="10"/>
        <v>1.0333333333333334</v>
      </c>
    </row>
    <row r="700" spans="1:10" ht="13.5">
      <c r="A700" s="298"/>
      <c r="B700" s="299"/>
      <c r="C700" s="118" t="s">
        <v>507</v>
      </c>
      <c r="D700" s="134" t="s">
        <v>508</v>
      </c>
      <c r="E700" s="134"/>
      <c r="F700" s="134"/>
      <c r="G700" s="109">
        <v>6578.14</v>
      </c>
      <c r="H700" s="180">
        <v>9100</v>
      </c>
      <c r="I700" s="109">
        <v>8780</v>
      </c>
      <c r="J700" s="111">
        <f t="shared" si="10"/>
        <v>0.9648351648351648</v>
      </c>
    </row>
    <row r="701" spans="1:10" ht="13.5">
      <c r="A701" s="298"/>
      <c r="B701" s="299"/>
      <c r="C701" s="51" t="s">
        <v>417</v>
      </c>
      <c r="D701" s="134" t="s">
        <v>418</v>
      </c>
      <c r="E701" s="134"/>
      <c r="F701" s="134"/>
      <c r="G701" s="105">
        <v>12465.03</v>
      </c>
      <c r="H701" s="106">
        <v>24100</v>
      </c>
      <c r="I701" s="105">
        <v>25703</v>
      </c>
      <c r="J701" s="83">
        <f t="shared" si="10"/>
        <v>1.0665145228215767</v>
      </c>
    </row>
    <row r="702" spans="1:10" ht="13.5">
      <c r="A702" s="298"/>
      <c r="B702" s="299"/>
      <c r="C702" s="119" t="s">
        <v>399</v>
      </c>
      <c r="D702" s="134" t="s">
        <v>400</v>
      </c>
      <c r="E702" s="134"/>
      <c r="F702" s="134"/>
      <c r="G702" s="178">
        <v>21622.63</v>
      </c>
      <c r="H702" s="178">
        <v>36622</v>
      </c>
      <c r="I702" s="178">
        <v>44650</v>
      </c>
      <c r="J702" s="122">
        <f t="shared" si="10"/>
        <v>1.2192124952214516</v>
      </c>
    </row>
    <row r="703" spans="1:10" ht="13.5">
      <c r="A703" s="298"/>
      <c r="B703" s="299"/>
      <c r="C703" s="119" t="s">
        <v>435</v>
      </c>
      <c r="D703" s="134" t="s">
        <v>436</v>
      </c>
      <c r="E703" s="134"/>
      <c r="F703" s="134"/>
      <c r="G703" s="178">
        <v>273</v>
      </c>
      <c r="H703" s="178">
        <v>1691</v>
      </c>
      <c r="I703" s="178">
        <v>1768</v>
      </c>
      <c r="J703" s="122">
        <f t="shared" si="10"/>
        <v>1.0455351862803075</v>
      </c>
    </row>
    <row r="704" spans="1:10" ht="13.5">
      <c r="A704" s="298"/>
      <c r="B704" s="299"/>
      <c r="C704" s="119" t="s">
        <v>357</v>
      </c>
      <c r="D704" s="134" t="s">
        <v>358</v>
      </c>
      <c r="E704" s="134"/>
      <c r="F704" s="134"/>
      <c r="G704" s="178">
        <v>25563.18</v>
      </c>
      <c r="H704" s="178">
        <v>46203</v>
      </c>
      <c r="I704" s="178">
        <v>47376</v>
      </c>
      <c r="J704" s="122">
        <f t="shared" si="10"/>
        <v>1.025387961820661</v>
      </c>
    </row>
    <row r="705" spans="1:10" ht="13.5">
      <c r="A705" s="298"/>
      <c r="B705" s="299"/>
      <c r="C705" s="119" t="s">
        <v>437</v>
      </c>
      <c r="D705" s="134" t="s">
        <v>509</v>
      </c>
      <c r="E705" s="134"/>
      <c r="F705" s="134"/>
      <c r="G705" s="178">
        <v>1797.66</v>
      </c>
      <c r="H705" s="178">
        <v>4226</v>
      </c>
      <c r="I705" s="178">
        <v>4249</v>
      </c>
      <c r="J705" s="122">
        <f t="shared" si="10"/>
        <v>1.005442498816848</v>
      </c>
    </row>
    <row r="706" spans="1:10" ht="13.5">
      <c r="A706" s="298"/>
      <c r="B706" s="299"/>
      <c r="C706" s="123" t="s">
        <v>439</v>
      </c>
      <c r="D706" s="285" t="s">
        <v>440</v>
      </c>
      <c r="E706" s="285"/>
      <c r="F706" s="285"/>
      <c r="G706" s="195"/>
      <c r="H706" s="195"/>
      <c r="I706" s="195"/>
      <c r="J706" s="187"/>
    </row>
    <row r="707" spans="1:10" ht="13.5">
      <c r="A707" s="298"/>
      <c r="B707" s="299"/>
      <c r="C707" s="57"/>
      <c r="D707" s="199" t="s">
        <v>441</v>
      </c>
      <c r="E707" s="199"/>
      <c r="F707" s="199"/>
      <c r="G707" s="109">
        <v>244</v>
      </c>
      <c r="H707" s="109">
        <v>586</v>
      </c>
      <c r="I707" s="109">
        <v>603</v>
      </c>
      <c r="J707" s="111">
        <f>I707/H707</f>
        <v>1.02901023890785</v>
      </c>
    </row>
    <row r="708" spans="1:10" ht="13.5">
      <c r="A708" s="298"/>
      <c r="B708" s="299"/>
      <c r="C708" s="123" t="s">
        <v>442</v>
      </c>
      <c r="D708" s="285" t="s">
        <v>440</v>
      </c>
      <c r="E708" s="285"/>
      <c r="F708" s="285"/>
      <c r="G708" s="195"/>
      <c r="H708" s="195"/>
      <c r="I708" s="195"/>
      <c r="J708" s="187"/>
    </row>
    <row r="709" spans="1:10" ht="13.5">
      <c r="A709" s="298"/>
      <c r="B709" s="299"/>
      <c r="C709" s="57"/>
      <c r="D709" s="199" t="s">
        <v>443</v>
      </c>
      <c r="E709" s="199"/>
      <c r="F709" s="199"/>
      <c r="G709" s="109">
        <v>2401.61</v>
      </c>
      <c r="H709" s="109">
        <v>6114</v>
      </c>
      <c r="I709" s="109">
        <v>6596</v>
      </c>
      <c r="J709" s="111">
        <f>I709/H709</f>
        <v>1.078835459600916</v>
      </c>
    </row>
    <row r="710" spans="1:10" ht="13.5">
      <c r="A710" s="298"/>
      <c r="B710" s="299"/>
      <c r="C710" s="119" t="s">
        <v>425</v>
      </c>
      <c r="D710" s="134" t="s">
        <v>468</v>
      </c>
      <c r="E710" s="134"/>
      <c r="F710" s="134"/>
      <c r="G710" s="178">
        <v>3406.71</v>
      </c>
      <c r="H710" s="178">
        <v>6000</v>
      </c>
      <c r="I710" s="178">
        <v>8075</v>
      </c>
      <c r="J710" s="122">
        <f>I710/H710</f>
        <v>1.3458333333333334</v>
      </c>
    </row>
    <row r="711" spans="1:10" ht="13.5">
      <c r="A711" s="298"/>
      <c r="B711" s="299"/>
      <c r="C711" s="119" t="s">
        <v>362</v>
      </c>
      <c r="D711" s="134" t="s">
        <v>363</v>
      </c>
      <c r="E711" s="134"/>
      <c r="F711" s="134"/>
      <c r="G711" s="178">
        <v>2203</v>
      </c>
      <c r="H711" s="178">
        <v>8099</v>
      </c>
      <c r="I711" s="178">
        <v>8385</v>
      </c>
      <c r="J711" s="122">
        <f>I711/H711</f>
        <v>1.0353130016051364</v>
      </c>
    </row>
    <row r="712" spans="1:10" ht="13.5">
      <c r="A712" s="298"/>
      <c r="B712" s="299"/>
      <c r="C712" s="108" t="s">
        <v>419</v>
      </c>
      <c r="D712" s="134" t="s">
        <v>420</v>
      </c>
      <c r="E712" s="134"/>
      <c r="F712" s="134"/>
      <c r="G712" s="109">
        <v>105739</v>
      </c>
      <c r="H712" s="180">
        <v>112627</v>
      </c>
      <c r="I712" s="109">
        <v>124472</v>
      </c>
      <c r="J712" s="111">
        <f>I712/H712</f>
        <v>1.1051701634599163</v>
      </c>
    </row>
    <row r="713" spans="1:10" ht="13.5">
      <c r="A713" s="298"/>
      <c r="B713" s="299"/>
      <c r="C713" s="119" t="s">
        <v>447</v>
      </c>
      <c r="D713" s="182" t="s">
        <v>141</v>
      </c>
      <c r="E713" s="182"/>
      <c r="F713" s="182"/>
      <c r="G713" s="105">
        <v>22</v>
      </c>
      <c r="H713" s="176">
        <v>50</v>
      </c>
      <c r="I713" s="105"/>
      <c r="J713" s="111">
        <f>I713/H713</f>
        <v>0</v>
      </c>
    </row>
    <row r="714" spans="1:10" ht="13.5">
      <c r="A714" s="298"/>
      <c r="B714" s="299"/>
      <c r="C714" s="123" t="s">
        <v>427</v>
      </c>
      <c r="D714" s="62" t="s">
        <v>428</v>
      </c>
      <c r="E714" s="62"/>
      <c r="F714" s="62"/>
      <c r="G714" s="195"/>
      <c r="H714" s="228"/>
      <c r="I714" s="195"/>
      <c r="J714" s="187"/>
    </row>
    <row r="715" spans="1:10" ht="13.5">
      <c r="A715" s="298"/>
      <c r="B715" s="299"/>
      <c r="C715" s="203"/>
      <c r="D715" s="58" t="s">
        <v>510</v>
      </c>
      <c r="E715" s="58"/>
      <c r="F715" s="58"/>
      <c r="G715" s="109">
        <v>3194</v>
      </c>
      <c r="H715" s="110">
        <v>6600</v>
      </c>
      <c r="I715" s="109">
        <v>6384</v>
      </c>
      <c r="J715" s="111">
        <f>I715/H715</f>
        <v>0.9672727272727273</v>
      </c>
    </row>
    <row r="716" spans="1:10" ht="13.5">
      <c r="A716" s="298"/>
      <c r="B716" s="299"/>
      <c r="C716" s="123" t="s">
        <v>379</v>
      </c>
      <c r="D716" s="62" t="s">
        <v>448</v>
      </c>
      <c r="E716" s="62"/>
      <c r="F716" s="62"/>
      <c r="G716" s="195"/>
      <c r="H716" s="228"/>
      <c r="I716" s="195"/>
      <c r="J716" s="187"/>
    </row>
    <row r="717" spans="1:10" ht="13.5">
      <c r="A717" s="298"/>
      <c r="B717" s="299"/>
      <c r="C717" s="203"/>
      <c r="D717" s="58" t="s">
        <v>449</v>
      </c>
      <c r="E717" s="58"/>
      <c r="F717" s="58"/>
      <c r="G717" s="109">
        <v>643.02</v>
      </c>
      <c r="H717" s="110">
        <v>2703</v>
      </c>
      <c r="I717" s="109">
        <v>2783</v>
      </c>
      <c r="J717" s="111">
        <f>I717/H717</f>
        <v>1.0295967443581207</v>
      </c>
    </row>
    <row r="718" spans="1:10" ht="13.5">
      <c r="A718" s="298"/>
      <c r="B718" s="299"/>
      <c r="C718" s="123" t="s">
        <v>450</v>
      </c>
      <c r="D718" s="62" t="s">
        <v>451</v>
      </c>
      <c r="E718" s="62"/>
      <c r="F718" s="62"/>
      <c r="G718" s="195"/>
      <c r="H718" s="228"/>
      <c r="I718" s="195"/>
      <c r="J718" s="187"/>
    </row>
    <row r="719" spans="1:10" ht="13.5">
      <c r="A719" s="298"/>
      <c r="B719" s="300"/>
      <c r="C719" s="57"/>
      <c r="D719" s="58" t="s">
        <v>452</v>
      </c>
      <c r="E719" s="58"/>
      <c r="F719" s="58"/>
      <c r="G719" s="109">
        <v>2020.18</v>
      </c>
      <c r="H719" s="110">
        <v>6883</v>
      </c>
      <c r="I719" s="109">
        <v>12060</v>
      </c>
      <c r="J719" s="111">
        <f>I719/H719</f>
        <v>1.7521429609182042</v>
      </c>
    </row>
    <row r="720" spans="1:10" ht="13.5">
      <c r="A720" s="298"/>
      <c r="B720" s="50" t="s">
        <v>511</v>
      </c>
      <c r="C720" s="51"/>
      <c r="D720" s="159" t="s">
        <v>512</v>
      </c>
      <c r="E720" s="159"/>
      <c r="F720" s="159"/>
      <c r="G720" s="105"/>
      <c r="H720" s="106"/>
      <c r="I720" s="105"/>
      <c r="J720" s="83"/>
    </row>
    <row r="721" spans="1:10" ht="13.5">
      <c r="A721" s="298"/>
      <c r="B721" s="50"/>
      <c r="C721" s="68"/>
      <c r="D721" s="107" t="s">
        <v>513</v>
      </c>
      <c r="E721" s="107"/>
      <c r="F721" s="107"/>
      <c r="G721" s="116">
        <f>G723+G724+G725+G726+G727+G731+G733+G735+G737+G738+G739</f>
        <v>106110.43999999999</v>
      </c>
      <c r="H721" s="116">
        <f>H723+H724+H725+H726+H727+H731+H733+H735+H737+H738+H739</f>
        <v>182920</v>
      </c>
      <c r="I721" s="116">
        <f>I723+I724+I725+I726+I727+I730+I731+I733+I734+I735+I737+I738+I739</f>
        <v>212880</v>
      </c>
      <c r="J721" s="117">
        <f>I721/H721</f>
        <v>1.1637874480647277</v>
      </c>
    </row>
    <row r="722" spans="1:10" ht="15.75" customHeight="1">
      <c r="A722" s="298"/>
      <c r="B722" s="50"/>
      <c r="C722" s="51" t="s">
        <v>391</v>
      </c>
      <c r="D722" s="62" t="s">
        <v>431</v>
      </c>
      <c r="E722" s="62"/>
      <c r="F722" s="62"/>
      <c r="G722" s="105"/>
      <c r="H722" s="106"/>
      <c r="I722" s="105"/>
      <c r="J722" s="83"/>
    </row>
    <row r="723" spans="1:10" ht="12" customHeight="1">
      <c r="A723" s="298"/>
      <c r="B723" s="50"/>
      <c r="C723" s="68"/>
      <c r="D723" s="58" t="s">
        <v>502</v>
      </c>
      <c r="E723" s="58"/>
      <c r="F723" s="58"/>
      <c r="G723" s="109">
        <v>5204.12</v>
      </c>
      <c r="H723" s="180">
        <v>11012</v>
      </c>
      <c r="I723" s="109">
        <v>12625</v>
      </c>
      <c r="J723" s="111">
        <f aca="true" t="shared" si="11" ref="J723:J731">I723/H723</f>
        <v>1.14647657101344</v>
      </c>
    </row>
    <row r="724" spans="1:10" ht="13.5">
      <c r="A724" s="298"/>
      <c r="B724" s="50"/>
      <c r="C724" s="51" t="s">
        <v>393</v>
      </c>
      <c r="D724" s="134" t="s">
        <v>394</v>
      </c>
      <c r="E724" s="134"/>
      <c r="F724" s="134"/>
      <c r="G724" s="105">
        <v>51616.11</v>
      </c>
      <c r="H724" s="106">
        <v>105441</v>
      </c>
      <c r="I724" s="105">
        <v>127632</v>
      </c>
      <c r="J724" s="83">
        <f t="shared" si="11"/>
        <v>1.2104589296383759</v>
      </c>
    </row>
    <row r="725" spans="1:10" ht="13.5">
      <c r="A725" s="298"/>
      <c r="B725" s="50"/>
      <c r="C725" s="119" t="s">
        <v>395</v>
      </c>
      <c r="D725" s="182" t="s">
        <v>396</v>
      </c>
      <c r="E725" s="182"/>
      <c r="F725" s="182"/>
      <c r="G725" s="178">
        <v>4158.63</v>
      </c>
      <c r="H725" s="178">
        <v>4159</v>
      </c>
      <c r="I725" s="178">
        <v>6984</v>
      </c>
      <c r="J725" s="122">
        <f t="shared" si="11"/>
        <v>1.6792498196681895</v>
      </c>
    </row>
    <row r="726" spans="1:10" ht="13.5">
      <c r="A726" s="298"/>
      <c r="B726" s="50"/>
      <c r="C726" s="119" t="s">
        <v>373</v>
      </c>
      <c r="D726" s="182" t="s">
        <v>374</v>
      </c>
      <c r="E726" s="182"/>
      <c r="F726" s="182"/>
      <c r="G726" s="178">
        <v>9446.65</v>
      </c>
      <c r="H726" s="178">
        <v>17373</v>
      </c>
      <c r="I726" s="178">
        <v>22432</v>
      </c>
      <c r="J726" s="122">
        <f t="shared" si="11"/>
        <v>1.2911989869337477</v>
      </c>
    </row>
    <row r="727" spans="1:10" ht="13.5">
      <c r="A727" s="298"/>
      <c r="B727" s="50"/>
      <c r="C727" s="119" t="s">
        <v>375</v>
      </c>
      <c r="D727" s="134" t="s">
        <v>376</v>
      </c>
      <c r="E727" s="134"/>
      <c r="F727" s="134"/>
      <c r="G727" s="178">
        <v>1520.45</v>
      </c>
      <c r="H727" s="178">
        <v>2856</v>
      </c>
      <c r="I727" s="178">
        <v>3614</v>
      </c>
      <c r="J727" s="122">
        <f t="shared" si="11"/>
        <v>1.265406162464986</v>
      </c>
    </row>
    <row r="728" spans="1:10" ht="21.75">
      <c r="A728" s="28" t="s">
        <v>60</v>
      </c>
      <c r="B728" s="28" t="s">
        <v>61</v>
      </c>
      <c r="C728" s="29" t="s">
        <v>62</v>
      </c>
      <c r="D728" s="28" t="s">
        <v>63</v>
      </c>
      <c r="E728" s="28"/>
      <c r="F728" s="28"/>
      <c r="G728" s="263" t="s">
        <v>346</v>
      </c>
      <c r="H728" s="263" t="s">
        <v>347</v>
      </c>
      <c r="I728" s="263" t="s">
        <v>348</v>
      </c>
      <c r="J728" s="263" t="s">
        <v>67</v>
      </c>
    </row>
    <row r="729" spans="1:10" ht="12" customHeight="1">
      <c r="A729" s="28">
        <v>1</v>
      </c>
      <c r="B729" s="28">
        <v>2</v>
      </c>
      <c r="C729" s="29">
        <v>3</v>
      </c>
      <c r="D729" s="28">
        <v>4</v>
      </c>
      <c r="E729" s="28"/>
      <c r="F729" s="28"/>
      <c r="G729" s="28">
        <v>5</v>
      </c>
      <c r="H729" s="29">
        <v>6</v>
      </c>
      <c r="I729" s="28">
        <v>7</v>
      </c>
      <c r="J729" s="28">
        <v>8</v>
      </c>
    </row>
    <row r="730" spans="1:10" ht="13.5">
      <c r="A730" s="298"/>
      <c r="B730" s="50"/>
      <c r="C730" s="119" t="s">
        <v>377</v>
      </c>
      <c r="D730" s="134" t="s">
        <v>378</v>
      </c>
      <c r="E730" s="134"/>
      <c r="F730" s="134"/>
      <c r="G730" s="178"/>
      <c r="H730" s="178"/>
      <c r="I730" s="178">
        <v>300</v>
      </c>
      <c r="J730" s="122"/>
    </row>
    <row r="731" spans="1:10" ht="13.5">
      <c r="A731" s="298"/>
      <c r="B731" s="50"/>
      <c r="C731" s="57" t="s">
        <v>397</v>
      </c>
      <c r="D731" s="182" t="s">
        <v>398</v>
      </c>
      <c r="E731" s="182"/>
      <c r="F731" s="182"/>
      <c r="G731" s="178">
        <v>14890.06</v>
      </c>
      <c r="H731" s="178">
        <v>19134</v>
      </c>
      <c r="I731" s="178">
        <v>12062</v>
      </c>
      <c r="J731" s="122">
        <f t="shared" si="11"/>
        <v>0.6303961534441309</v>
      </c>
    </row>
    <row r="732" spans="1:10" ht="13.5">
      <c r="A732" s="298"/>
      <c r="B732" s="50"/>
      <c r="C732" s="51" t="s">
        <v>507</v>
      </c>
      <c r="D732" s="62" t="s">
        <v>514</v>
      </c>
      <c r="E732" s="62"/>
      <c r="F732" s="62"/>
      <c r="G732" s="195"/>
      <c r="H732" s="228"/>
      <c r="I732" s="195"/>
      <c r="J732" s="187"/>
    </row>
    <row r="733" spans="1:10" ht="13.5">
      <c r="A733" s="298"/>
      <c r="B733" s="50"/>
      <c r="C733" s="68"/>
      <c r="D733" s="58" t="s">
        <v>515</v>
      </c>
      <c r="E733" s="58"/>
      <c r="F733" s="58"/>
      <c r="G733" s="109">
        <v>1058.52</v>
      </c>
      <c r="H733" s="110">
        <v>2018</v>
      </c>
      <c r="I733" s="109">
        <v>2500</v>
      </c>
      <c r="J733" s="111">
        <f>I733/H733</f>
        <v>1.2388503468780971</v>
      </c>
    </row>
    <row r="734" spans="1:10" ht="13.5">
      <c r="A734" s="298"/>
      <c r="B734" s="50"/>
      <c r="C734" s="51" t="s">
        <v>417</v>
      </c>
      <c r="D734" s="134" t="s">
        <v>418</v>
      </c>
      <c r="E734" s="134"/>
      <c r="F734" s="134"/>
      <c r="G734" s="178"/>
      <c r="H734" s="179"/>
      <c r="I734" s="178">
        <v>1500</v>
      </c>
      <c r="J734" s="122"/>
    </row>
    <row r="735" spans="1:10" ht="13.5">
      <c r="A735" s="298"/>
      <c r="B735" s="50"/>
      <c r="C735" s="119" t="s">
        <v>357</v>
      </c>
      <c r="D735" s="134" t="s">
        <v>358</v>
      </c>
      <c r="E735" s="134"/>
      <c r="F735" s="134"/>
      <c r="G735" s="109">
        <v>11236.81</v>
      </c>
      <c r="H735" s="110">
        <v>13000</v>
      </c>
      <c r="I735" s="109">
        <v>15000</v>
      </c>
      <c r="J735" s="111">
        <f>I735/H735</f>
        <v>1.1538461538461537</v>
      </c>
    </row>
    <row r="736" spans="1:10" ht="13.5">
      <c r="A736" s="298"/>
      <c r="B736" s="50"/>
      <c r="C736" s="123" t="s">
        <v>442</v>
      </c>
      <c r="D736" s="285" t="s">
        <v>440</v>
      </c>
      <c r="E736" s="285"/>
      <c r="F736" s="285"/>
      <c r="G736" s="195"/>
      <c r="H736" s="195"/>
      <c r="I736" s="195"/>
      <c r="J736" s="187"/>
    </row>
    <row r="737" spans="1:10" ht="13.5">
      <c r="A737" s="298"/>
      <c r="B737" s="50"/>
      <c r="C737" s="57"/>
      <c r="D737" s="199" t="s">
        <v>443</v>
      </c>
      <c r="E737" s="199"/>
      <c r="F737" s="199"/>
      <c r="G737" s="109">
        <v>279.09000000000003</v>
      </c>
      <c r="H737" s="109">
        <v>800</v>
      </c>
      <c r="I737" s="109">
        <v>823</v>
      </c>
      <c r="J737" s="111">
        <f>I737/H737</f>
        <v>1.02875</v>
      </c>
    </row>
    <row r="738" spans="1:10" ht="13.5">
      <c r="A738" s="298"/>
      <c r="B738" s="50"/>
      <c r="C738" s="119" t="s">
        <v>425</v>
      </c>
      <c r="D738" s="134" t="s">
        <v>426</v>
      </c>
      <c r="E738" s="134"/>
      <c r="F738" s="134"/>
      <c r="G738" s="109"/>
      <c r="H738" s="110">
        <v>100</v>
      </c>
      <c r="I738" s="109">
        <v>103</v>
      </c>
      <c r="J738" s="111"/>
    </row>
    <row r="739" spans="1:10" ht="13.5">
      <c r="A739" s="298"/>
      <c r="B739" s="107"/>
      <c r="C739" s="108" t="s">
        <v>419</v>
      </c>
      <c r="D739" s="134" t="s">
        <v>420</v>
      </c>
      <c r="E739" s="134"/>
      <c r="F739" s="134"/>
      <c r="G739" s="109">
        <v>6700</v>
      </c>
      <c r="H739" s="110">
        <v>7027</v>
      </c>
      <c r="I739" s="109">
        <v>7305</v>
      </c>
      <c r="J739" s="111">
        <f>I739/H739</f>
        <v>1.039561690621887</v>
      </c>
    </row>
    <row r="740" spans="1:10" ht="21.75" customHeight="1">
      <c r="A740" s="298"/>
      <c r="B740" s="50" t="s">
        <v>516</v>
      </c>
      <c r="C740" s="118"/>
      <c r="D740" s="145" t="s">
        <v>517</v>
      </c>
      <c r="E740" s="145"/>
      <c r="F740" s="145"/>
      <c r="G740" s="172">
        <f>G742+G743+G744+G745+G746+G747+G748+G749+G750+G751+G752+G753+G754+G756+G757+G758+G759+G760+G762+G764</f>
        <v>363130.14000000013</v>
      </c>
      <c r="H740" s="172">
        <f>H742+H743+H744+H745+H746+H747+H748+H749+H750+H751+H752+H753+H754+H756+H757+H758+H759+H760+H762+H764+H766</f>
        <v>714363</v>
      </c>
      <c r="I740" s="172">
        <f>I742+I743+I744+I745+I746+I747+I748+I749+I750+I751+I752+I753+I754+I756+I757+I758+I759+I760+I762+I764</f>
        <v>786249</v>
      </c>
      <c r="J740" s="148">
        <f>I740/H740</f>
        <v>1.100629511886814</v>
      </c>
    </row>
    <row r="741" spans="1:10" ht="13.5">
      <c r="A741" s="301"/>
      <c r="B741" s="302"/>
      <c r="C741" s="133" t="s">
        <v>391</v>
      </c>
      <c r="D741" s="62" t="s">
        <v>431</v>
      </c>
      <c r="E741" s="62"/>
      <c r="F741" s="62"/>
      <c r="G741" s="105"/>
      <c r="H741" s="106"/>
      <c r="I741" s="105"/>
      <c r="J741" s="83"/>
    </row>
    <row r="742" spans="1:10" ht="13.5">
      <c r="A742" s="303"/>
      <c r="B742" s="302"/>
      <c r="C742" s="57"/>
      <c r="D742" s="58" t="s">
        <v>502</v>
      </c>
      <c r="E742" s="58"/>
      <c r="F742" s="58"/>
      <c r="G742" s="109">
        <v>14791.8</v>
      </c>
      <c r="H742" s="180">
        <v>32497</v>
      </c>
      <c r="I742" s="109">
        <v>32408</v>
      </c>
      <c r="J742" s="111">
        <f>I742/H742</f>
        <v>0.9972612856571376</v>
      </c>
    </row>
    <row r="743" spans="1:10" ht="13.5">
      <c r="A743" s="303"/>
      <c r="B743" s="302"/>
      <c r="C743" s="133" t="s">
        <v>393</v>
      </c>
      <c r="D743" s="134" t="s">
        <v>518</v>
      </c>
      <c r="E743" s="134"/>
      <c r="F743" s="134"/>
      <c r="G743" s="178">
        <v>204987.81</v>
      </c>
      <c r="H743" s="184">
        <v>439119</v>
      </c>
      <c r="I743" s="178">
        <v>484373</v>
      </c>
      <c r="J743" s="122">
        <f>I743/H743</f>
        <v>1.1030563469127959</v>
      </c>
    </row>
    <row r="744" spans="1:10" ht="13.5">
      <c r="A744" s="193"/>
      <c r="B744" s="156"/>
      <c r="C744" s="119" t="s">
        <v>395</v>
      </c>
      <c r="D744" s="134" t="s">
        <v>396</v>
      </c>
      <c r="E744" s="134"/>
      <c r="F744" s="134"/>
      <c r="G744" s="178">
        <v>28891.73</v>
      </c>
      <c r="H744" s="184">
        <v>28892</v>
      </c>
      <c r="I744" s="178">
        <v>34452</v>
      </c>
      <c r="J744" s="122">
        <f>I744/H744</f>
        <v>1.1924408140661775</v>
      </c>
    </row>
    <row r="745" spans="1:10" ht="13.5">
      <c r="A745" s="44"/>
      <c r="B745" s="65"/>
      <c r="C745" s="119" t="s">
        <v>373</v>
      </c>
      <c r="D745" s="134" t="s">
        <v>415</v>
      </c>
      <c r="E745" s="134"/>
      <c r="F745" s="134"/>
      <c r="G745" s="105">
        <v>37139.06</v>
      </c>
      <c r="H745" s="106">
        <v>74839</v>
      </c>
      <c r="I745" s="105">
        <v>80537</v>
      </c>
      <c r="J745" s="304">
        <v>1</v>
      </c>
    </row>
    <row r="746" spans="1:10" ht="13.5">
      <c r="A746" s="44"/>
      <c r="B746" s="65"/>
      <c r="C746" s="119" t="s">
        <v>375</v>
      </c>
      <c r="D746" s="134" t="s">
        <v>376</v>
      </c>
      <c r="E746" s="134"/>
      <c r="F746" s="134"/>
      <c r="G746" s="178">
        <v>5918.38</v>
      </c>
      <c r="H746" s="178">
        <v>11201</v>
      </c>
      <c r="I746" s="178">
        <v>12967</v>
      </c>
      <c r="J746" s="122">
        <f aca="true" t="shared" si="12" ref="J746:J754">I746/H746</f>
        <v>1.1576644942415855</v>
      </c>
    </row>
    <row r="747" spans="1:10" ht="13.5">
      <c r="A747" s="44"/>
      <c r="B747" s="65"/>
      <c r="C747" s="119" t="s">
        <v>377</v>
      </c>
      <c r="D747" s="134" t="s">
        <v>378</v>
      </c>
      <c r="E747" s="134"/>
      <c r="F747" s="134"/>
      <c r="G747" s="178">
        <v>1800</v>
      </c>
      <c r="H747" s="178">
        <v>2500</v>
      </c>
      <c r="I747" s="178">
        <v>2670</v>
      </c>
      <c r="J747" s="122">
        <f t="shared" si="12"/>
        <v>1.068</v>
      </c>
    </row>
    <row r="748" spans="1:10" ht="13.5">
      <c r="A748" s="44"/>
      <c r="B748" s="65"/>
      <c r="C748" s="57" t="s">
        <v>397</v>
      </c>
      <c r="D748" s="182" t="s">
        <v>398</v>
      </c>
      <c r="E748" s="182"/>
      <c r="F748" s="182"/>
      <c r="G748" s="178">
        <v>16769.52</v>
      </c>
      <c r="H748" s="178">
        <v>28900</v>
      </c>
      <c r="I748" s="178">
        <v>36500</v>
      </c>
      <c r="J748" s="122">
        <f t="shared" si="12"/>
        <v>1.2629757785467128</v>
      </c>
    </row>
    <row r="749" spans="1:10" ht="13.5">
      <c r="A749" s="44"/>
      <c r="B749" s="65"/>
      <c r="C749" s="118" t="s">
        <v>507</v>
      </c>
      <c r="D749" s="134" t="s">
        <v>508</v>
      </c>
      <c r="E749" s="134"/>
      <c r="F749" s="134"/>
      <c r="G749" s="178">
        <v>1588.44</v>
      </c>
      <c r="H749" s="178">
        <v>1588</v>
      </c>
      <c r="I749" s="178">
        <v>2000</v>
      </c>
      <c r="J749" s="122">
        <f t="shared" si="12"/>
        <v>1.2594458438287153</v>
      </c>
    </row>
    <row r="750" spans="1:10" ht="13.5">
      <c r="A750" s="44"/>
      <c r="B750" s="65"/>
      <c r="C750" s="51" t="s">
        <v>417</v>
      </c>
      <c r="D750" s="134" t="s">
        <v>418</v>
      </c>
      <c r="E750" s="134"/>
      <c r="F750" s="134"/>
      <c r="G750" s="178">
        <v>7062.13</v>
      </c>
      <c r="H750" s="178">
        <v>10750</v>
      </c>
      <c r="I750" s="178">
        <v>9776</v>
      </c>
      <c r="J750" s="122">
        <f t="shared" si="12"/>
        <v>0.9093953488372093</v>
      </c>
    </row>
    <row r="751" spans="1:10" ht="13.5">
      <c r="A751" s="44"/>
      <c r="B751" s="65"/>
      <c r="C751" s="119" t="s">
        <v>399</v>
      </c>
      <c r="D751" s="134" t="s">
        <v>400</v>
      </c>
      <c r="E751" s="134"/>
      <c r="F751" s="134"/>
      <c r="G751" s="178">
        <v>4293.7</v>
      </c>
      <c r="H751" s="178">
        <v>9932</v>
      </c>
      <c r="I751" s="178">
        <v>20005</v>
      </c>
      <c r="J751" s="122">
        <f t="shared" si="12"/>
        <v>2.0141965364478454</v>
      </c>
    </row>
    <row r="752" spans="1:10" ht="13.5">
      <c r="A752" s="44"/>
      <c r="B752" s="65"/>
      <c r="C752" s="119" t="s">
        <v>435</v>
      </c>
      <c r="D752" s="134" t="s">
        <v>436</v>
      </c>
      <c r="E752" s="134"/>
      <c r="F752" s="134"/>
      <c r="G752" s="178"/>
      <c r="H752" s="178">
        <v>205</v>
      </c>
      <c r="I752" s="178">
        <v>211</v>
      </c>
      <c r="J752" s="122">
        <f t="shared" si="12"/>
        <v>1.0292682926829269</v>
      </c>
    </row>
    <row r="753" spans="1:10" ht="13.5">
      <c r="A753" s="44"/>
      <c r="B753" s="65"/>
      <c r="C753" s="119" t="s">
        <v>357</v>
      </c>
      <c r="D753" s="134" t="s">
        <v>358</v>
      </c>
      <c r="E753" s="134"/>
      <c r="F753" s="134"/>
      <c r="G753" s="178">
        <v>15415.75</v>
      </c>
      <c r="H753" s="178">
        <v>22412</v>
      </c>
      <c r="I753" s="178">
        <v>28830</v>
      </c>
      <c r="J753" s="122">
        <f t="shared" si="12"/>
        <v>1.286364447617348</v>
      </c>
    </row>
    <row r="754" spans="1:10" ht="13.5">
      <c r="A754" s="44"/>
      <c r="B754" s="65"/>
      <c r="C754" s="119" t="s">
        <v>437</v>
      </c>
      <c r="D754" s="134" t="s">
        <v>509</v>
      </c>
      <c r="E754" s="134"/>
      <c r="F754" s="134"/>
      <c r="G754" s="178">
        <v>234</v>
      </c>
      <c r="H754" s="178">
        <v>440</v>
      </c>
      <c r="I754" s="178">
        <v>453</v>
      </c>
      <c r="J754" s="122">
        <f t="shared" si="12"/>
        <v>1.0295454545454545</v>
      </c>
    </row>
    <row r="755" spans="1:10" ht="13.5">
      <c r="A755" s="44"/>
      <c r="B755" s="65"/>
      <c r="C755" s="123" t="s">
        <v>442</v>
      </c>
      <c r="D755" s="285" t="s">
        <v>440</v>
      </c>
      <c r="E755" s="285"/>
      <c r="F755" s="285"/>
      <c r="G755" s="195"/>
      <c r="H755" s="195"/>
      <c r="I755" s="195"/>
      <c r="J755" s="187"/>
    </row>
    <row r="756" spans="1:10" ht="13.5">
      <c r="A756" s="44"/>
      <c r="B756" s="65"/>
      <c r="C756" s="57"/>
      <c r="D756" s="199" t="s">
        <v>443</v>
      </c>
      <c r="E756" s="199"/>
      <c r="F756" s="199"/>
      <c r="G756" s="109">
        <v>1294.71</v>
      </c>
      <c r="H756" s="109">
        <v>2800</v>
      </c>
      <c r="I756" s="109">
        <v>2058</v>
      </c>
      <c r="J756" s="111">
        <f>I756/H756</f>
        <v>0.735</v>
      </c>
    </row>
    <row r="757" spans="1:10" ht="13.5">
      <c r="A757" s="44"/>
      <c r="B757" s="65"/>
      <c r="C757" s="119" t="s">
        <v>425</v>
      </c>
      <c r="D757" s="134" t="s">
        <v>426</v>
      </c>
      <c r="E757" s="134"/>
      <c r="F757" s="134"/>
      <c r="G757" s="178">
        <v>429.58</v>
      </c>
      <c r="H757" s="178">
        <v>650</v>
      </c>
      <c r="I757" s="178">
        <v>618</v>
      </c>
      <c r="J757" s="122">
        <f>I757/H757</f>
        <v>0.9507692307692308</v>
      </c>
    </row>
    <row r="758" spans="1:10" ht="13.5">
      <c r="A758" s="44"/>
      <c r="B758" s="65"/>
      <c r="C758" s="119" t="s">
        <v>362</v>
      </c>
      <c r="D758" s="134" t="s">
        <v>363</v>
      </c>
      <c r="E758" s="134"/>
      <c r="F758" s="134"/>
      <c r="G758" s="178">
        <v>314</v>
      </c>
      <c r="H758" s="178">
        <v>882</v>
      </c>
      <c r="I758" s="178">
        <v>908</v>
      </c>
      <c r="J758" s="122">
        <f>I758/H758</f>
        <v>1.0294784580498866</v>
      </c>
    </row>
    <row r="759" spans="1:10" ht="13.5">
      <c r="A759" s="44"/>
      <c r="B759" s="65"/>
      <c r="C759" s="108" t="s">
        <v>419</v>
      </c>
      <c r="D759" s="134" t="s">
        <v>420</v>
      </c>
      <c r="E759" s="134"/>
      <c r="F759" s="134"/>
      <c r="G759" s="178">
        <v>21300</v>
      </c>
      <c r="H759" s="178">
        <v>31163</v>
      </c>
      <c r="I759" s="178">
        <v>32687</v>
      </c>
      <c r="J759" s="122"/>
    </row>
    <row r="760" spans="1:10" ht="13.5">
      <c r="A760" s="44"/>
      <c r="B760" s="65"/>
      <c r="C760" s="123" t="s">
        <v>427</v>
      </c>
      <c r="D760" s="134" t="s">
        <v>428</v>
      </c>
      <c r="E760" s="134"/>
      <c r="F760" s="134"/>
      <c r="G760" s="105">
        <v>185</v>
      </c>
      <c r="H760" s="105">
        <v>700</v>
      </c>
      <c r="I760" s="105">
        <v>618</v>
      </c>
      <c r="J760" s="83">
        <f>I760/H760</f>
        <v>0.8828571428571429</v>
      </c>
    </row>
    <row r="761" spans="1:12" ht="13.5">
      <c r="A761" s="44"/>
      <c r="B761" s="65"/>
      <c r="C761" s="123" t="s">
        <v>379</v>
      </c>
      <c r="D761" s="62" t="s">
        <v>448</v>
      </c>
      <c r="E761" s="62"/>
      <c r="F761" s="62"/>
      <c r="G761" s="195"/>
      <c r="H761" s="195"/>
      <c r="I761" s="195"/>
      <c r="J761" s="187"/>
      <c r="L761" s="305">
        <v>80110</v>
      </c>
    </row>
    <row r="762" spans="1:10" ht="13.5">
      <c r="A762" s="44"/>
      <c r="B762" s="65"/>
      <c r="C762" s="203"/>
      <c r="D762" s="58" t="s">
        <v>449</v>
      </c>
      <c r="E762" s="58"/>
      <c r="F762" s="58"/>
      <c r="G762" s="105">
        <v>185.38</v>
      </c>
      <c r="H762" s="105">
        <v>956</v>
      </c>
      <c r="I762" s="105">
        <v>778</v>
      </c>
      <c r="J762" s="83">
        <f>I762/H762</f>
        <v>0.8138075313807531</v>
      </c>
    </row>
    <row r="763" spans="1:15" ht="13.5">
      <c r="A763" s="44"/>
      <c r="B763" s="65"/>
      <c r="C763" s="123" t="s">
        <v>450</v>
      </c>
      <c r="D763" s="62" t="s">
        <v>451</v>
      </c>
      <c r="E763" s="62"/>
      <c r="F763" s="62"/>
      <c r="G763" s="195"/>
      <c r="H763" s="195"/>
      <c r="I763" s="195"/>
      <c r="J763" s="187"/>
      <c r="M763" s="172">
        <f>M765+M766+M769+M770+M771+M772+M773+M775+M776+M777+M778+M779+M780+M782+M785+M786+M787+M789+M791+M793</f>
        <v>1579672</v>
      </c>
      <c r="N763" s="178">
        <f>SUM(N764:N793)</f>
        <v>-479692</v>
      </c>
      <c r="O763" s="178">
        <f>SUM(O765:O793)</f>
        <v>1099980</v>
      </c>
    </row>
    <row r="764" spans="1:15" ht="13.5">
      <c r="A764" s="44"/>
      <c r="B764" s="65"/>
      <c r="C764" s="203"/>
      <c r="D764" s="58" t="s">
        <v>452</v>
      </c>
      <c r="E764" s="58"/>
      <c r="F764" s="58"/>
      <c r="G764" s="109">
        <v>529.15</v>
      </c>
      <c r="H764" s="109">
        <v>937</v>
      </c>
      <c r="I764" s="109">
        <v>3400</v>
      </c>
      <c r="J764" s="111">
        <f>I764/H764</f>
        <v>3.6286019210245466</v>
      </c>
      <c r="L764" s="123" t="s">
        <v>391</v>
      </c>
      <c r="M764" s="106"/>
      <c r="N764" s="195"/>
      <c r="O764" s="195"/>
    </row>
    <row r="765" spans="1:15" ht="13.5">
      <c r="A765" s="44"/>
      <c r="B765" s="65"/>
      <c r="C765" s="123" t="s">
        <v>408</v>
      </c>
      <c r="D765" s="62" t="s">
        <v>409</v>
      </c>
      <c r="E765" s="62"/>
      <c r="F765" s="62"/>
      <c r="G765" s="195"/>
      <c r="H765" s="195"/>
      <c r="I765" s="195"/>
      <c r="J765" s="187"/>
      <c r="L765" s="57"/>
      <c r="M765" s="306">
        <v>89617</v>
      </c>
      <c r="N765" s="109">
        <v>-29200</v>
      </c>
      <c r="O765" s="109">
        <f>M765+N765</f>
        <v>60417</v>
      </c>
    </row>
    <row r="766" spans="1:15" ht="13.5">
      <c r="A766" s="44"/>
      <c r="B766" s="160"/>
      <c r="C766" s="133"/>
      <c r="D766" s="52" t="s">
        <v>366</v>
      </c>
      <c r="E766" s="52"/>
      <c r="F766" s="52"/>
      <c r="G766" s="105"/>
      <c r="H766" s="105">
        <v>13000</v>
      </c>
      <c r="I766" s="105"/>
      <c r="J766" s="83">
        <f>I766/H766</f>
        <v>0</v>
      </c>
      <c r="L766" s="133" t="s">
        <v>393</v>
      </c>
      <c r="M766" s="307">
        <v>1018660</v>
      </c>
      <c r="N766" s="178">
        <v>-361354</v>
      </c>
      <c r="O766" s="178">
        <f>M766+N766</f>
        <v>657306</v>
      </c>
    </row>
    <row r="767" spans="1:15" ht="25.5" customHeight="1">
      <c r="A767" s="44"/>
      <c r="B767" s="50" t="s">
        <v>265</v>
      </c>
      <c r="C767" s="308"/>
      <c r="D767" s="145" t="s">
        <v>266</v>
      </c>
      <c r="E767" s="145"/>
      <c r="F767" s="145"/>
      <c r="G767" s="172">
        <f>G769+G770+G771+G772+G773+G774+G775+G777+G778+G779+G780+G781+G782+G786+G787+G788+G789+G791+G793+G795</f>
        <v>762811.8899999999</v>
      </c>
      <c r="H767" s="172">
        <f>H769+H770+H771+H772+H773+H774+H775+H777+H778+H779+H780+H781+H782+H786+H787+H788+H789+H791+H793+H795</f>
        <v>1526495</v>
      </c>
      <c r="I767" s="172">
        <f>I769+I770+I771+I772+I773+I774+I775+I777+I778+I779+I780+I781+I782+I786+I787+I788+I789+I791+I793+I795</f>
        <v>1579672</v>
      </c>
      <c r="J767" s="174">
        <f>I767/H767</f>
        <v>1.034836013219827</v>
      </c>
      <c r="L767" s="133"/>
      <c r="M767" s="307"/>
      <c r="N767" s="178"/>
      <c r="O767" s="178"/>
    </row>
    <row r="768" spans="1:15" ht="13.5">
      <c r="A768" s="44"/>
      <c r="B768" s="65"/>
      <c r="C768" s="133" t="s">
        <v>391</v>
      </c>
      <c r="D768" s="285" t="s">
        <v>431</v>
      </c>
      <c r="E768" s="285"/>
      <c r="F768" s="285"/>
      <c r="G768" s="106"/>
      <c r="H768" s="105"/>
      <c r="I768" s="106"/>
      <c r="J768" s="55"/>
      <c r="L768" s="133"/>
      <c r="M768" s="307"/>
      <c r="N768" s="178"/>
      <c r="O768" s="178"/>
    </row>
    <row r="769" spans="1:15" ht="13.5">
      <c r="A769" s="44"/>
      <c r="B769" s="65"/>
      <c r="C769" s="57"/>
      <c r="D769" s="199" t="s">
        <v>502</v>
      </c>
      <c r="E769" s="199"/>
      <c r="F769" s="199"/>
      <c r="G769" s="309">
        <v>38692.48</v>
      </c>
      <c r="H769" s="306">
        <v>87280</v>
      </c>
      <c r="I769" s="309">
        <v>89617</v>
      </c>
      <c r="J769" s="61">
        <f aca="true" t="shared" si="13" ref="J769:J775">I769/H769</f>
        <v>1.0267758936755271</v>
      </c>
      <c r="L769" s="119" t="s">
        <v>395</v>
      </c>
      <c r="M769" s="307">
        <v>76868</v>
      </c>
      <c r="N769" s="178"/>
      <c r="O769" s="178">
        <f aca="true" t="shared" si="14" ref="O769:O793">M769+N769</f>
        <v>76868</v>
      </c>
    </row>
    <row r="770" spans="1:15" ht="13.5">
      <c r="A770" s="44"/>
      <c r="B770" s="65"/>
      <c r="C770" s="133" t="s">
        <v>393</v>
      </c>
      <c r="D770" s="134" t="s">
        <v>394</v>
      </c>
      <c r="E770" s="134"/>
      <c r="F770" s="134"/>
      <c r="G770" s="307">
        <v>454614.48</v>
      </c>
      <c r="H770" s="307">
        <v>920663</v>
      </c>
      <c r="I770" s="307">
        <v>1018660</v>
      </c>
      <c r="J770" s="211">
        <f t="shared" si="13"/>
        <v>1.1064417707673708</v>
      </c>
      <c r="L770" s="119" t="s">
        <v>373</v>
      </c>
      <c r="M770" s="307">
        <v>177376</v>
      </c>
      <c r="N770" s="178">
        <v>-58450</v>
      </c>
      <c r="O770" s="178">
        <f t="shared" si="14"/>
        <v>118926</v>
      </c>
    </row>
    <row r="771" spans="1:15" ht="13.5">
      <c r="A771" s="44"/>
      <c r="B771" s="65"/>
      <c r="C771" s="119" t="s">
        <v>395</v>
      </c>
      <c r="D771" s="182" t="s">
        <v>396</v>
      </c>
      <c r="E771" s="182"/>
      <c r="F771" s="182"/>
      <c r="G771" s="307">
        <v>61745.28</v>
      </c>
      <c r="H771" s="307">
        <v>61745</v>
      </c>
      <c r="I771" s="307">
        <v>76868</v>
      </c>
      <c r="J771" s="211">
        <f t="shared" si="13"/>
        <v>1.244926714713742</v>
      </c>
      <c r="L771" s="119" t="s">
        <v>375</v>
      </c>
      <c r="M771" s="307">
        <v>28682</v>
      </c>
      <c r="N771" s="310">
        <v>-9410</v>
      </c>
      <c r="O771" s="178">
        <f t="shared" si="14"/>
        <v>19272</v>
      </c>
    </row>
    <row r="772" spans="1:15" ht="13.5">
      <c r="A772" s="44"/>
      <c r="B772" s="65"/>
      <c r="C772" s="119" t="s">
        <v>373</v>
      </c>
      <c r="D772" s="182" t="s">
        <v>374</v>
      </c>
      <c r="E772" s="182"/>
      <c r="F772" s="182"/>
      <c r="G772" s="307">
        <v>93378.57</v>
      </c>
      <c r="H772" s="307">
        <v>172147</v>
      </c>
      <c r="I772" s="307">
        <v>177376</v>
      </c>
      <c r="J772" s="211">
        <f t="shared" si="13"/>
        <v>1.0303752025884854</v>
      </c>
      <c r="L772" s="119" t="s">
        <v>377</v>
      </c>
      <c r="M772" s="307">
        <v>2000</v>
      </c>
      <c r="N772" s="178"/>
      <c r="O772" s="178">
        <f t="shared" si="14"/>
        <v>2000</v>
      </c>
    </row>
    <row r="773" spans="1:15" ht="13.5">
      <c r="A773" s="44"/>
      <c r="B773" s="65"/>
      <c r="C773" s="119" t="s">
        <v>375</v>
      </c>
      <c r="D773" s="182" t="s">
        <v>376</v>
      </c>
      <c r="E773" s="182"/>
      <c r="F773" s="182"/>
      <c r="G773" s="307">
        <v>13075.08</v>
      </c>
      <c r="H773" s="307">
        <v>26177</v>
      </c>
      <c r="I773" s="307">
        <v>28682</v>
      </c>
      <c r="J773" s="211">
        <f t="shared" si="13"/>
        <v>1.0956946938151813</v>
      </c>
      <c r="L773" s="57" t="s">
        <v>397</v>
      </c>
      <c r="M773" s="307">
        <v>55737</v>
      </c>
      <c r="N773" s="178"/>
      <c r="O773" s="178">
        <f t="shared" si="14"/>
        <v>55737</v>
      </c>
    </row>
    <row r="774" spans="1:15" ht="13.5">
      <c r="A774" s="44"/>
      <c r="B774" s="65"/>
      <c r="C774" s="119" t="s">
        <v>377</v>
      </c>
      <c r="D774" s="134" t="s">
        <v>378</v>
      </c>
      <c r="E774" s="134"/>
      <c r="F774" s="134"/>
      <c r="G774" s="307">
        <v>2940.2</v>
      </c>
      <c r="H774" s="307">
        <v>5900</v>
      </c>
      <c r="I774" s="307">
        <v>2000</v>
      </c>
      <c r="J774" s="211">
        <f t="shared" si="13"/>
        <v>0.3389830508474576</v>
      </c>
      <c r="L774" s="123" t="s">
        <v>507</v>
      </c>
      <c r="M774" s="311"/>
      <c r="N774" s="195"/>
      <c r="O774" s="195"/>
    </row>
    <row r="775" spans="1:15" ht="13.5">
      <c r="A775" s="44"/>
      <c r="B775" s="65"/>
      <c r="C775" s="57" t="s">
        <v>397</v>
      </c>
      <c r="D775" s="182" t="s">
        <v>398</v>
      </c>
      <c r="E775" s="182"/>
      <c r="F775" s="182"/>
      <c r="G775" s="307">
        <v>21058.11</v>
      </c>
      <c r="H775" s="307">
        <v>78454</v>
      </c>
      <c r="I775" s="307">
        <v>55737</v>
      </c>
      <c r="J775" s="211">
        <f t="shared" si="13"/>
        <v>0.7104417875442934</v>
      </c>
      <c r="L775" s="57"/>
      <c r="M775" s="311">
        <v>2000</v>
      </c>
      <c r="N775" s="109"/>
      <c r="O775" s="109">
        <f t="shared" si="14"/>
        <v>2000</v>
      </c>
    </row>
    <row r="776" spans="1:15" ht="13.5">
      <c r="A776" s="44"/>
      <c r="B776" s="65"/>
      <c r="C776" s="51" t="s">
        <v>507</v>
      </c>
      <c r="D776" s="285" t="s">
        <v>514</v>
      </c>
      <c r="E776" s="285"/>
      <c r="F776" s="285"/>
      <c r="G776" s="311"/>
      <c r="H776" s="312"/>
      <c r="I776" s="311"/>
      <c r="J776" s="304"/>
      <c r="L776" s="119" t="s">
        <v>417</v>
      </c>
      <c r="M776" s="307">
        <v>7637</v>
      </c>
      <c r="N776" s="178"/>
      <c r="O776" s="178">
        <f t="shared" si="14"/>
        <v>7637</v>
      </c>
    </row>
    <row r="777" spans="1:15" ht="13.5">
      <c r="A777" s="44"/>
      <c r="B777" s="65"/>
      <c r="C777" s="68"/>
      <c r="D777" s="199" t="s">
        <v>515</v>
      </c>
      <c r="E777" s="199"/>
      <c r="F777" s="199"/>
      <c r="G777" s="311">
        <v>1506.09</v>
      </c>
      <c r="H777" s="312">
        <v>24700</v>
      </c>
      <c r="I777" s="311">
        <v>2000</v>
      </c>
      <c r="J777" s="304">
        <f aca="true" t="shared" si="15" ref="J777:J782">I777/H777</f>
        <v>0.08097165991902834</v>
      </c>
      <c r="L777" s="119" t="s">
        <v>399</v>
      </c>
      <c r="M777" s="307">
        <v>3000</v>
      </c>
      <c r="N777" s="178"/>
      <c r="O777" s="178">
        <f t="shared" si="14"/>
        <v>3000</v>
      </c>
    </row>
    <row r="778" spans="1:15" ht="13.5">
      <c r="A778" s="44"/>
      <c r="B778" s="65"/>
      <c r="C778" s="51" t="s">
        <v>417</v>
      </c>
      <c r="D778" s="182" t="s">
        <v>418</v>
      </c>
      <c r="E778" s="182"/>
      <c r="F778" s="182"/>
      <c r="G778" s="307">
        <v>4286.34</v>
      </c>
      <c r="H778" s="307">
        <v>14000</v>
      </c>
      <c r="I778" s="307">
        <v>7637</v>
      </c>
      <c r="J778" s="211">
        <f t="shared" si="15"/>
        <v>0.5455</v>
      </c>
      <c r="L778" s="119" t="s">
        <v>435</v>
      </c>
      <c r="M778" s="307">
        <v>880</v>
      </c>
      <c r="N778" s="178"/>
      <c r="O778" s="178">
        <f t="shared" si="14"/>
        <v>880</v>
      </c>
    </row>
    <row r="779" spans="1:15" ht="13.5">
      <c r="A779" s="44"/>
      <c r="B779" s="65"/>
      <c r="C779" s="119" t="s">
        <v>399</v>
      </c>
      <c r="D779" s="182" t="s">
        <v>400</v>
      </c>
      <c r="E779" s="182"/>
      <c r="F779" s="182"/>
      <c r="G779" s="307">
        <v>173.2</v>
      </c>
      <c r="H779" s="307">
        <v>5600</v>
      </c>
      <c r="I779" s="307">
        <v>3000</v>
      </c>
      <c r="J779" s="211">
        <f t="shared" si="15"/>
        <v>0.5357142857142857</v>
      </c>
      <c r="L779" s="119" t="s">
        <v>357</v>
      </c>
      <c r="M779" s="307">
        <v>38080</v>
      </c>
      <c r="N779" s="178"/>
      <c r="O779" s="178">
        <f t="shared" si="14"/>
        <v>38080</v>
      </c>
    </row>
    <row r="780" spans="1:15" ht="13.5">
      <c r="A780" s="44"/>
      <c r="B780" s="65"/>
      <c r="C780" s="119" t="s">
        <v>435</v>
      </c>
      <c r="D780" s="134" t="s">
        <v>436</v>
      </c>
      <c r="E780" s="134"/>
      <c r="F780" s="134"/>
      <c r="G780" s="307">
        <v>236.7</v>
      </c>
      <c r="H780" s="307">
        <v>750</v>
      </c>
      <c r="I780" s="307">
        <v>880</v>
      </c>
      <c r="J780" s="211">
        <f t="shared" si="15"/>
        <v>1.1733333333333333</v>
      </c>
      <c r="L780" s="119" t="s">
        <v>437</v>
      </c>
      <c r="M780" s="178">
        <v>600</v>
      </c>
      <c r="N780" s="178">
        <v>-400</v>
      </c>
      <c r="O780" s="178">
        <f t="shared" si="14"/>
        <v>200</v>
      </c>
    </row>
    <row r="781" spans="1:15" ht="13.5">
      <c r="A781" s="44"/>
      <c r="B781" s="65"/>
      <c r="C781" s="119" t="s">
        <v>357</v>
      </c>
      <c r="D781" s="182" t="s">
        <v>358</v>
      </c>
      <c r="E781" s="182"/>
      <c r="F781" s="182"/>
      <c r="G781" s="307">
        <v>24201.76</v>
      </c>
      <c r="H781" s="307">
        <v>46625</v>
      </c>
      <c r="I781" s="307">
        <v>38080</v>
      </c>
      <c r="J781" s="211">
        <f t="shared" si="15"/>
        <v>0.8167292225201073</v>
      </c>
      <c r="L781" s="123" t="s">
        <v>442</v>
      </c>
      <c r="M781" s="195"/>
      <c r="N781" s="195"/>
      <c r="O781" s="195"/>
    </row>
    <row r="782" spans="1:15" ht="13.5">
      <c r="A782" s="44"/>
      <c r="B782" s="65"/>
      <c r="C782" s="119" t="s">
        <v>437</v>
      </c>
      <c r="D782" s="182" t="s">
        <v>509</v>
      </c>
      <c r="E782" s="182"/>
      <c r="F782" s="182"/>
      <c r="G782" s="178">
        <v>134.18</v>
      </c>
      <c r="H782" s="178">
        <v>2300</v>
      </c>
      <c r="I782" s="178">
        <v>600</v>
      </c>
      <c r="J782" s="211">
        <f t="shared" si="15"/>
        <v>0.2608695652173913</v>
      </c>
      <c r="L782" s="57"/>
      <c r="M782" s="109">
        <v>2500</v>
      </c>
      <c r="N782" s="109">
        <v>-1600</v>
      </c>
      <c r="O782" s="109">
        <f t="shared" si="14"/>
        <v>900</v>
      </c>
    </row>
    <row r="783" spans="1:15" ht="21.75">
      <c r="A783" s="28" t="s">
        <v>60</v>
      </c>
      <c r="B783" s="28" t="s">
        <v>61</v>
      </c>
      <c r="C783" s="29" t="s">
        <v>62</v>
      </c>
      <c r="D783" s="28" t="s">
        <v>63</v>
      </c>
      <c r="E783" s="28"/>
      <c r="F783" s="28"/>
      <c r="G783" s="263" t="s">
        <v>346</v>
      </c>
      <c r="H783" s="263" t="s">
        <v>347</v>
      </c>
      <c r="I783" s="263" t="s">
        <v>348</v>
      </c>
      <c r="J783" s="263" t="s">
        <v>67</v>
      </c>
      <c r="L783" s="57"/>
      <c r="M783" s="109"/>
      <c r="N783" s="109"/>
      <c r="O783" s="109"/>
    </row>
    <row r="784" spans="1:15" ht="10.5" customHeight="1">
      <c r="A784" s="28">
        <v>1</v>
      </c>
      <c r="B784" s="28">
        <v>2</v>
      </c>
      <c r="C784" s="29">
        <v>3</v>
      </c>
      <c r="D784" s="28">
        <v>4</v>
      </c>
      <c r="E784" s="28"/>
      <c r="F784" s="28"/>
      <c r="G784" s="28">
        <v>5</v>
      </c>
      <c r="H784" s="29">
        <v>6</v>
      </c>
      <c r="I784" s="28">
        <v>7</v>
      </c>
      <c r="J784" s="28">
        <v>8</v>
      </c>
      <c r="L784" s="57"/>
      <c r="M784" s="109"/>
      <c r="N784" s="109"/>
      <c r="O784" s="109"/>
    </row>
    <row r="785" spans="1:15" ht="13.5">
      <c r="A785" s="44"/>
      <c r="B785" s="65"/>
      <c r="C785" s="123" t="s">
        <v>442</v>
      </c>
      <c r="D785" s="285" t="s">
        <v>440</v>
      </c>
      <c r="E785" s="285"/>
      <c r="F785" s="285"/>
      <c r="G785" s="195"/>
      <c r="H785" s="195"/>
      <c r="I785" s="195"/>
      <c r="J785" s="229"/>
      <c r="L785" s="119" t="s">
        <v>425</v>
      </c>
      <c r="M785" s="178">
        <v>7000</v>
      </c>
      <c r="N785" s="178">
        <v>-800</v>
      </c>
      <c r="O785" s="178">
        <f t="shared" si="14"/>
        <v>6200</v>
      </c>
    </row>
    <row r="786" spans="1:15" ht="13.5">
      <c r="A786" s="44"/>
      <c r="B786" s="65"/>
      <c r="C786" s="57"/>
      <c r="D786" s="199" t="s">
        <v>443</v>
      </c>
      <c r="E786" s="199"/>
      <c r="F786" s="199"/>
      <c r="G786" s="109">
        <v>960.99</v>
      </c>
      <c r="H786" s="109">
        <v>2500</v>
      </c>
      <c r="I786" s="109">
        <v>2500</v>
      </c>
      <c r="J786" s="61">
        <f>I786/H786</f>
        <v>1</v>
      </c>
      <c r="L786" s="119" t="s">
        <v>362</v>
      </c>
      <c r="M786" s="178">
        <v>2500</v>
      </c>
      <c r="N786" s="178"/>
      <c r="O786" s="178">
        <f t="shared" si="14"/>
        <v>2500</v>
      </c>
    </row>
    <row r="787" spans="1:15" ht="13.5">
      <c r="A787" s="44"/>
      <c r="B787" s="65"/>
      <c r="C787" s="119" t="s">
        <v>425</v>
      </c>
      <c r="D787" s="182" t="s">
        <v>426</v>
      </c>
      <c r="E787" s="182"/>
      <c r="F787" s="182"/>
      <c r="G787" s="178">
        <v>2719.42</v>
      </c>
      <c r="H787" s="178">
        <v>6800</v>
      </c>
      <c r="I787" s="178">
        <v>7000</v>
      </c>
      <c r="J787" s="211">
        <f>I787/H787</f>
        <v>1.0294117647058822</v>
      </c>
      <c r="L787" s="119" t="s">
        <v>419</v>
      </c>
      <c r="M787" s="178">
        <v>55435</v>
      </c>
      <c r="N787" s="178">
        <v>-18478</v>
      </c>
      <c r="O787" s="178">
        <f t="shared" si="14"/>
        <v>36957</v>
      </c>
    </row>
    <row r="788" spans="1:15" ht="13.5">
      <c r="A788" s="44"/>
      <c r="B788" s="65"/>
      <c r="C788" s="119" t="s">
        <v>362</v>
      </c>
      <c r="D788" s="182" t="s">
        <v>363</v>
      </c>
      <c r="E788" s="182"/>
      <c r="F788" s="182"/>
      <c r="G788" s="178">
        <v>1554</v>
      </c>
      <c r="H788" s="178">
        <v>3000</v>
      </c>
      <c r="I788" s="178">
        <v>2500</v>
      </c>
      <c r="J788" s="211">
        <f>I788/H788</f>
        <v>0.8333333333333334</v>
      </c>
      <c r="L788" s="123" t="s">
        <v>427</v>
      </c>
      <c r="M788" s="176"/>
      <c r="N788" s="195"/>
      <c r="O788" s="195"/>
    </row>
    <row r="789" spans="1:15" ht="13.5">
      <c r="A789" s="44"/>
      <c r="B789" s="65"/>
      <c r="C789" s="108" t="s">
        <v>419</v>
      </c>
      <c r="D789" s="182" t="s">
        <v>420</v>
      </c>
      <c r="E789" s="182"/>
      <c r="F789" s="182"/>
      <c r="G789" s="178">
        <v>38696</v>
      </c>
      <c r="H789" s="178">
        <v>50930</v>
      </c>
      <c r="I789" s="178">
        <v>55435</v>
      </c>
      <c r="J789" s="211">
        <f>I789/H789</f>
        <v>1.088454741802474</v>
      </c>
      <c r="L789" s="57"/>
      <c r="M789" s="180">
        <v>5000</v>
      </c>
      <c r="N789" s="109"/>
      <c r="O789" s="109">
        <f t="shared" si="14"/>
        <v>5000</v>
      </c>
    </row>
    <row r="790" spans="1:15" ht="13.5">
      <c r="A790" s="44"/>
      <c r="B790" s="65"/>
      <c r="C790" s="123" t="s">
        <v>427</v>
      </c>
      <c r="D790" s="62" t="s">
        <v>428</v>
      </c>
      <c r="E790" s="62"/>
      <c r="F790" s="62"/>
      <c r="G790" s="176"/>
      <c r="H790" s="105"/>
      <c r="I790" s="176"/>
      <c r="J790" s="304"/>
      <c r="L790" s="123" t="s">
        <v>379</v>
      </c>
      <c r="M790" s="176"/>
      <c r="N790" s="195"/>
      <c r="O790" s="195"/>
    </row>
    <row r="791" spans="1:15" ht="13.5">
      <c r="A791" s="44"/>
      <c r="B791" s="65"/>
      <c r="C791" s="203"/>
      <c r="D791" s="58" t="s">
        <v>510</v>
      </c>
      <c r="E791" s="58"/>
      <c r="F791" s="58"/>
      <c r="G791" s="180">
        <v>1341</v>
      </c>
      <c r="H791" s="109">
        <v>2000</v>
      </c>
      <c r="I791" s="180">
        <v>5000</v>
      </c>
      <c r="J791" s="61">
        <f>I791/H791</f>
        <v>2.5</v>
      </c>
      <c r="L791" s="57"/>
      <c r="M791" s="180">
        <v>2200</v>
      </c>
      <c r="N791" s="109"/>
      <c r="O791" s="109">
        <f t="shared" si="14"/>
        <v>2200</v>
      </c>
    </row>
    <row r="792" spans="1:15" ht="13.5">
      <c r="A792" s="44"/>
      <c r="B792" s="65"/>
      <c r="C792" s="123" t="s">
        <v>379</v>
      </c>
      <c r="D792" s="62" t="s">
        <v>448</v>
      </c>
      <c r="E792" s="62"/>
      <c r="F792" s="62"/>
      <c r="G792" s="176"/>
      <c r="H792" s="105"/>
      <c r="I792" s="176"/>
      <c r="J792" s="304"/>
      <c r="L792" s="123" t="s">
        <v>450</v>
      </c>
      <c r="M792" s="106"/>
      <c r="N792" s="195"/>
      <c r="O792" s="195"/>
    </row>
    <row r="793" spans="1:15" ht="13.5">
      <c r="A793" s="44"/>
      <c r="B793" s="65"/>
      <c r="C793" s="203"/>
      <c r="D793" s="58" t="s">
        <v>449</v>
      </c>
      <c r="E793" s="58"/>
      <c r="F793" s="58"/>
      <c r="G793" s="180">
        <v>585</v>
      </c>
      <c r="H793" s="109">
        <v>2200</v>
      </c>
      <c r="I793" s="180">
        <v>2200</v>
      </c>
      <c r="J793" s="61">
        <f>I793/H793</f>
        <v>1</v>
      </c>
      <c r="L793" s="57"/>
      <c r="M793" s="110">
        <v>3900</v>
      </c>
      <c r="N793" s="109"/>
      <c r="O793" s="109">
        <f t="shared" si="14"/>
        <v>3900</v>
      </c>
    </row>
    <row r="794" spans="1:10" ht="13.5">
      <c r="A794" s="44"/>
      <c r="B794" s="65"/>
      <c r="C794" s="123" t="s">
        <v>450</v>
      </c>
      <c r="D794" s="62" t="s">
        <v>451</v>
      </c>
      <c r="E794" s="62"/>
      <c r="F794" s="62"/>
      <c r="G794" s="106"/>
      <c r="H794" s="105"/>
      <c r="I794" s="106"/>
      <c r="J794" s="304"/>
    </row>
    <row r="795" spans="1:10" ht="13.5">
      <c r="A795" s="44"/>
      <c r="B795" s="160"/>
      <c r="C795" s="57"/>
      <c r="D795" s="58" t="s">
        <v>452</v>
      </c>
      <c r="E795" s="58"/>
      <c r="F795" s="58"/>
      <c r="G795" s="109">
        <v>913.01</v>
      </c>
      <c r="H795" s="110">
        <v>12724</v>
      </c>
      <c r="I795" s="109">
        <v>3900</v>
      </c>
      <c r="J795" s="61">
        <f>I795/H795</f>
        <v>0.30650738761395785</v>
      </c>
    </row>
    <row r="796" spans="1:10" ht="22.5" customHeight="1">
      <c r="A796" s="313"/>
      <c r="B796" s="159" t="s">
        <v>267</v>
      </c>
      <c r="C796" s="171"/>
      <c r="D796" s="145" t="s">
        <v>268</v>
      </c>
      <c r="E796" s="145"/>
      <c r="F796" s="145"/>
      <c r="G796" s="178"/>
      <c r="H796" s="178">
        <f>H798+H799+H800+H801+H802+H803+H805+H806+H807+H808+H809+H811+H812+H813+H815+H817</f>
        <v>274189.81999999995</v>
      </c>
      <c r="I796" s="178">
        <f>I798+I799+I800+I801+I802+I803+I805+I806+I807+I808+I809+I811+I812+I813+I815+I817</f>
        <v>820778</v>
      </c>
      <c r="J796" s="148">
        <f>I796/H796</f>
        <v>2.9934663511577497</v>
      </c>
    </row>
    <row r="797" spans="1:10" ht="13.5">
      <c r="A797" s="313"/>
      <c r="B797" s="65"/>
      <c r="C797" s="133" t="s">
        <v>391</v>
      </c>
      <c r="D797" s="285" t="s">
        <v>431</v>
      </c>
      <c r="E797" s="285"/>
      <c r="F797" s="285"/>
      <c r="G797" s="195"/>
      <c r="H797" s="195"/>
      <c r="I797" s="106"/>
      <c r="J797" s="55"/>
    </row>
    <row r="798" spans="1:10" ht="13.5">
      <c r="A798" s="313"/>
      <c r="B798" s="65"/>
      <c r="C798" s="57"/>
      <c r="D798" s="199" t="s">
        <v>502</v>
      </c>
      <c r="E798" s="199"/>
      <c r="F798" s="199"/>
      <c r="G798" s="309"/>
      <c r="H798" s="309">
        <v>20000</v>
      </c>
      <c r="I798" s="309">
        <v>48953</v>
      </c>
      <c r="J798" s="61">
        <f aca="true" t="shared" si="16" ref="J798:J803">I798/H798</f>
        <v>2.44765</v>
      </c>
    </row>
    <row r="799" spans="1:10" ht="13.5">
      <c r="A799" s="313"/>
      <c r="B799" s="65"/>
      <c r="C799" s="133" t="s">
        <v>393</v>
      </c>
      <c r="D799" s="134" t="s">
        <v>394</v>
      </c>
      <c r="E799" s="134"/>
      <c r="F799" s="134"/>
      <c r="G799" s="307"/>
      <c r="H799" s="307">
        <v>176346.18</v>
      </c>
      <c r="I799" s="307">
        <v>518946</v>
      </c>
      <c r="J799" s="211">
        <f t="shared" si="16"/>
        <v>2.942768593002695</v>
      </c>
    </row>
    <row r="800" spans="1:10" ht="13.5">
      <c r="A800" s="313"/>
      <c r="B800" s="65"/>
      <c r="C800" s="119" t="s">
        <v>395</v>
      </c>
      <c r="D800" s="182" t="s">
        <v>396</v>
      </c>
      <c r="E800" s="182"/>
      <c r="F800" s="182"/>
      <c r="G800" s="307"/>
      <c r="H800" s="307"/>
      <c r="I800" s="307">
        <v>35200</v>
      </c>
      <c r="J800" s="211"/>
    </row>
    <row r="801" spans="1:10" ht="13.5">
      <c r="A801" s="313"/>
      <c r="B801" s="65"/>
      <c r="C801" s="119" t="s">
        <v>373</v>
      </c>
      <c r="D801" s="182" t="s">
        <v>374</v>
      </c>
      <c r="E801" s="182"/>
      <c r="F801" s="182"/>
      <c r="G801" s="307"/>
      <c r="H801" s="307">
        <v>32716.19</v>
      </c>
      <c r="I801" s="307">
        <v>91367</v>
      </c>
      <c r="J801" s="211">
        <f t="shared" si="16"/>
        <v>2.792715166405379</v>
      </c>
    </row>
    <row r="802" spans="1:10" ht="13.5">
      <c r="A802" s="313"/>
      <c r="B802" s="65"/>
      <c r="C802" s="119" t="s">
        <v>375</v>
      </c>
      <c r="D802" s="182" t="s">
        <v>376</v>
      </c>
      <c r="E802" s="182"/>
      <c r="F802" s="182"/>
      <c r="G802" s="307"/>
      <c r="H802" s="307">
        <v>4625.71</v>
      </c>
      <c r="I802" s="307">
        <v>14705</v>
      </c>
      <c r="J802" s="211">
        <f t="shared" si="16"/>
        <v>3.178971444383673</v>
      </c>
    </row>
    <row r="803" spans="1:10" ht="13.5">
      <c r="A803" s="313"/>
      <c r="B803" s="65"/>
      <c r="C803" s="57" t="s">
        <v>397</v>
      </c>
      <c r="D803" s="182" t="s">
        <v>398</v>
      </c>
      <c r="E803" s="182"/>
      <c r="F803" s="182"/>
      <c r="G803" s="307"/>
      <c r="H803" s="307">
        <v>16718.74</v>
      </c>
      <c r="I803" s="307">
        <v>31600</v>
      </c>
      <c r="J803" s="211">
        <f t="shared" si="16"/>
        <v>1.890094588467791</v>
      </c>
    </row>
    <row r="804" spans="1:10" ht="13.5">
      <c r="A804" s="313"/>
      <c r="B804" s="65"/>
      <c r="C804" s="51" t="s">
        <v>507</v>
      </c>
      <c r="D804" s="285" t="s">
        <v>514</v>
      </c>
      <c r="E804" s="285"/>
      <c r="F804" s="285"/>
      <c r="G804" s="311"/>
      <c r="H804" s="311"/>
      <c r="I804" s="311"/>
      <c r="J804" s="304"/>
    </row>
    <row r="805" spans="1:10" ht="13.5">
      <c r="A805" s="313"/>
      <c r="B805" s="65"/>
      <c r="C805" s="68"/>
      <c r="D805" s="199" t="s">
        <v>515</v>
      </c>
      <c r="E805" s="199"/>
      <c r="F805" s="199"/>
      <c r="G805" s="311"/>
      <c r="H805" s="311">
        <v>1000</v>
      </c>
      <c r="I805" s="311">
        <v>5000</v>
      </c>
      <c r="J805" s="304">
        <f>I805/H805</f>
        <v>5</v>
      </c>
    </row>
    <row r="806" spans="1:10" ht="13.5">
      <c r="A806" s="313"/>
      <c r="B806" s="65"/>
      <c r="C806" s="51" t="s">
        <v>417</v>
      </c>
      <c r="D806" s="182" t="s">
        <v>418</v>
      </c>
      <c r="E806" s="182"/>
      <c r="F806" s="182"/>
      <c r="G806" s="307"/>
      <c r="H806" s="307">
        <v>6000</v>
      </c>
      <c r="I806" s="307">
        <v>11000</v>
      </c>
      <c r="J806" s="211">
        <f>I806/H806</f>
        <v>1.8333333333333333</v>
      </c>
    </row>
    <row r="807" spans="1:10" ht="13.5">
      <c r="A807" s="313"/>
      <c r="B807" s="65"/>
      <c r="C807" s="119" t="s">
        <v>435</v>
      </c>
      <c r="D807" s="134" t="s">
        <v>436</v>
      </c>
      <c r="E807" s="134"/>
      <c r="F807" s="134"/>
      <c r="G807" s="307"/>
      <c r="H807" s="307"/>
      <c r="I807" s="307">
        <v>200</v>
      </c>
      <c r="J807" s="211"/>
    </row>
    <row r="808" spans="1:10" ht="13.5">
      <c r="A808" s="313"/>
      <c r="B808" s="65"/>
      <c r="C808" s="119" t="s">
        <v>357</v>
      </c>
      <c r="D808" s="182" t="s">
        <v>358</v>
      </c>
      <c r="E808" s="182"/>
      <c r="F808" s="182"/>
      <c r="G808" s="307"/>
      <c r="H808" s="307">
        <v>2000</v>
      </c>
      <c r="I808" s="307">
        <v>7500</v>
      </c>
      <c r="J808" s="211">
        <f>I808/H808</f>
        <v>3.75</v>
      </c>
    </row>
    <row r="809" spans="1:10" ht="13.5">
      <c r="A809" s="313"/>
      <c r="B809" s="65"/>
      <c r="C809" s="119" t="s">
        <v>437</v>
      </c>
      <c r="D809" s="182" t="s">
        <v>509</v>
      </c>
      <c r="E809" s="182"/>
      <c r="F809" s="182"/>
      <c r="G809" s="178"/>
      <c r="H809" s="178">
        <v>2000</v>
      </c>
      <c r="I809" s="178">
        <v>3200</v>
      </c>
      <c r="J809" s="211">
        <f>I809/H809</f>
        <v>1.6</v>
      </c>
    </row>
    <row r="810" spans="1:10" ht="13.5">
      <c r="A810" s="313"/>
      <c r="B810" s="65"/>
      <c r="C810" s="123" t="s">
        <v>442</v>
      </c>
      <c r="D810" s="285" t="s">
        <v>440</v>
      </c>
      <c r="E810" s="285"/>
      <c r="F810" s="285"/>
      <c r="G810" s="195"/>
      <c r="H810" s="195"/>
      <c r="I810" s="195"/>
      <c r="J810" s="229"/>
    </row>
    <row r="811" spans="1:10" ht="13.5">
      <c r="A811" s="313"/>
      <c r="B811" s="65"/>
      <c r="C811" s="57"/>
      <c r="D811" s="199" t="s">
        <v>443</v>
      </c>
      <c r="E811" s="199"/>
      <c r="F811" s="199"/>
      <c r="G811" s="109"/>
      <c r="H811" s="109">
        <v>1000</v>
      </c>
      <c r="I811" s="109">
        <v>3000</v>
      </c>
      <c r="J811" s="61">
        <f>I811/H811</f>
        <v>3</v>
      </c>
    </row>
    <row r="812" spans="1:10" ht="13.5">
      <c r="A812" s="313"/>
      <c r="B812" s="65"/>
      <c r="C812" s="119" t="s">
        <v>425</v>
      </c>
      <c r="D812" s="182" t="s">
        <v>426</v>
      </c>
      <c r="E812" s="182"/>
      <c r="F812" s="182"/>
      <c r="G812" s="178"/>
      <c r="H812" s="178">
        <v>500</v>
      </c>
      <c r="I812" s="178">
        <v>1800</v>
      </c>
      <c r="J812" s="211">
        <f>I812/H812</f>
        <v>3.6</v>
      </c>
    </row>
    <row r="813" spans="1:10" ht="13.5">
      <c r="A813" s="313"/>
      <c r="B813" s="65"/>
      <c r="C813" s="108" t="s">
        <v>419</v>
      </c>
      <c r="D813" s="182" t="s">
        <v>420</v>
      </c>
      <c r="E813" s="182"/>
      <c r="F813" s="182"/>
      <c r="G813" s="178"/>
      <c r="H813" s="178">
        <v>10000</v>
      </c>
      <c r="I813" s="178">
        <v>44207</v>
      </c>
      <c r="J813" s="211">
        <f>I813/H813</f>
        <v>4.4207</v>
      </c>
    </row>
    <row r="814" spans="1:10" ht="13.5">
      <c r="A814" s="313"/>
      <c r="B814" s="65"/>
      <c r="C814" s="123" t="s">
        <v>379</v>
      </c>
      <c r="D814" s="62" t="s">
        <v>448</v>
      </c>
      <c r="E814" s="62"/>
      <c r="F814" s="62"/>
      <c r="G814" s="195"/>
      <c r="H814" s="195"/>
      <c r="I814" s="176"/>
      <c r="J814" s="304"/>
    </row>
    <row r="815" spans="1:10" ht="13.5">
      <c r="A815" s="313"/>
      <c r="B815" s="65"/>
      <c r="C815" s="203"/>
      <c r="D815" s="58" t="s">
        <v>449</v>
      </c>
      <c r="E815" s="58"/>
      <c r="F815" s="58"/>
      <c r="G815" s="109"/>
      <c r="H815" s="109">
        <v>283</v>
      </c>
      <c r="I815" s="180">
        <v>600</v>
      </c>
      <c r="J815" s="61">
        <f>I815/H815</f>
        <v>2.1201413427561837</v>
      </c>
    </row>
    <row r="816" spans="1:10" ht="13.5">
      <c r="A816" s="313"/>
      <c r="B816" s="65"/>
      <c r="C816" s="123" t="s">
        <v>450</v>
      </c>
      <c r="D816" s="62" t="s">
        <v>451</v>
      </c>
      <c r="E816" s="62"/>
      <c r="F816" s="62"/>
      <c r="G816" s="195"/>
      <c r="H816" s="195"/>
      <c r="I816" s="106"/>
      <c r="J816" s="304"/>
    </row>
    <row r="817" spans="1:10" ht="13.5">
      <c r="A817" s="313"/>
      <c r="B817" s="65"/>
      <c r="C817" s="57"/>
      <c r="D817" s="58" t="s">
        <v>452</v>
      </c>
      <c r="E817" s="58"/>
      <c r="F817" s="58"/>
      <c r="G817" s="109"/>
      <c r="H817" s="109">
        <v>1000</v>
      </c>
      <c r="I817" s="109">
        <v>3500</v>
      </c>
      <c r="J817" s="61">
        <f>I817/H817</f>
        <v>3.5</v>
      </c>
    </row>
    <row r="818" spans="1:10" ht="22.5" customHeight="1">
      <c r="A818" s="313"/>
      <c r="B818" s="159" t="s">
        <v>273</v>
      </c>
      <c r="C818" s="171"/>
      <c r="D818" s="145" t="s">
        <v>274</v>
      </c>
      <c r="E818" s="145"/>
      <c r="F818" s="145"/>
      <c r="G818" s="178"/>
      <c r="H818" s="179">
        <f>H820+H821+H822+H823+H824+H825+H826+H827+H828+H829+H830+H831+H832+H833+H834+H835+H836+H837+H838+H842</f>
        <v>142479.23</v>
      </c>
      <c r="I818" s="178">
        <f>I820+I821+I822+I823+I824+I825+I826+I828+I829+I830+I831+I832+I833+I835+I836+I837+I838+I842</f>
        <v>411223</v>
      </c>
      <c r="J818" s="148">
        <f>I818/H818</f>
        <v>2.8861961143389108</v>
      </c>
    </row>
    <row r="819" spans="1:10" ht="13.5">
      <c r="A819" s="313"/>
      <c r="B819" s="65"/>
      <c r="C819" s="133" t="s">
        <v>391</v>
      </c>
      <c r="D819" s="285" t="s">
        <v>431</v>
      </c>
      <c r="E819" s="285"/>
      <c r="F819" s="285"/>
      <c r="G819" s="195"/>
      <c r="H819" s="195"/>
      <c r="I819" s="106"/>
      <c r="J819" s="55"/>
    </row>
    <row r="820" spans="1:10" ht="13.5">
      <c r="A820" s="313"/>
      <c r="B820" s="65"/>
      <c r="C820" s="57"/>
      <c r="D820" s="199" t="s">
        <v>502</v>
      </c>
      <c r="E820" s="199"/>
      <c r="F820" s="199"/>
      <c r="G820" s="309"/>
      <c r="H820" s="309">
        <v>500</v>
      </c>
      <c r="I820" s="309">
        <v>1704</v>
      </c>
      <c r="J820" s="61">
        <f>I820/H820</f>
        <v>3.408</v>
      </c>
    </row>
    <row r="821" spans="1:10" ht="13.5">
      <c r="A821" s="313"/>
      <c r="B821" s="65"/>
      <c r="C821" s="133" t="s">
        <v>393</v>
      </c>
      <c r="D821" s="134" t="s">
        <v>394</v>
      </c>
      <c r="E821" s="134"/>
      <c r="F821" s="134"/>
      <c r="G821" s="307"/>
      <c r="H821" s="307">
        <v>96009.83</v>
      </c>
      <c r="I821" s="307">
        <v>267279</v>
      </c>
      <c r="J821" s="211">
        <f>I821/H821</f>
        <v>2.7838711931892806</v>
      </c>
    </row>
    <row r="822" spans="1:10" ht="13.5">
      <c r="A822" s="313"/>
      <c r="B822" s="65"/>
      <c r="C822" s="119" t="s">
        <v>395</v>
      </c>
      <c r="D822" s="182" t="s">
        <v>396</v>
      </c>
      <c r="E822" s="182"/>
      <c r="F822" s="182"/>
      <c r="G822" s="307"/>
      <c r="H822" s="307"/>
      <c r="I822" s="307">
        <v>19900</v>
      </c>
      <c r="J822" s="211"/>
    </row>
    <row r="823" spans="1:10" ht="13.5">
      <c r="A823" s="313"/>
      <c r="B823" s="65"/>
      <c r="C823" s="119" t="s">
        <v>373</v>
      </c>
      <c r="D823" s="182" t="s">
        <v>374</v>
      </c>
      <c r="E823" s="182"/>
      <c r="F823" s="182"/>
      <c r="G823" s="307"/>
      <c r="H823" s="307">
        <v>18919.600000000002</v>
      </c>
      <c r="I823" s="307">
        <v>40780</v>
      </c>
      <c r="J823" s="211">
        <f>I823/H823</f>
        <v>2.155436689993446</v>
      </c>
    </row>
    <row r="824" spans="1:10" ht="13.5">
      <c r="A824" s="313"/>
      <c r="B824" s="65"/>
      <c r="C824" s="119" t="s">
        <v>375</v>
      </c>
      <c r="D824" s="182" t="s">
        <v>376</v>
      </c>
      <c r="E824" s="182"/>
      <c r="F824" s="182"/>
      <c r="G824" s="307"/>
      <c r="H824" s="307">
        <v>3129.12</v>
      </c>
      <c r="I824" s="307">
        <v>6570</v>
      </c>
      <c r="J824" s="211">
        <f>I824/H824</f>
        <v>2.0996318453750575</v>
      </c>
    </row>
    <row r="825" spans="1:10" ht="13.5">
      <c r="A825" s="313"/>
      <c r="B825" s="65"/>
      <c r="C825" s="119" t="s">
        <v>377</v>
      </c>
      <c r="D825" s="134" t="s">
        <v>378</v>
      </c>
      <c r="E825" s="134"/>
      <c r="F825" s="134"/>
      <c r="G825" s="307"/>
      <c r="H825" s="307"/>
      <c r="I825" s="307">
        <v>4000</v>
      </c>
      <c r="J825" s="211"/>
    </row>
    <row r="826" spans="1:10" ht="13.5">
      <c r="A826" s="313"/>
      <c r="B826" s="65"/>
      <c r="C826" s="57" t="s">
        <v>397</v>
      </c>
      <c r="D826" s="182" t="s">
        <v>398</v>
      </c>
      <c r="E826" s="182"/>
      <c r="F826" s="182"/>
      <c r="G826" s="307"/>
      <c r="H826" s="307">
        <v>11820.68</v>
      </c>
      <c r="I826" s="307">
        <v>21600</v>
      </c>
      <c r="J826" s="211">
        <f>I826/H826</f>
        <v>1.827306043307153</v>
      </c>
    </row>
    <row r="827" spans="1:10" ht="13.5">
      <c r="A827" s="313"/>
      <c r="B827" s="65"/>
      <c r="C827" s="51" t="s">
        <v>507</v>
      </c>
      <c r="D827" s="285" t="s">
        <v>514</v>
      </c>
      <c r="E827" s="285"/>
      <c r="F827" s="285"/>
      <c r="G827" s="311"/>
      <c r="H827" s="311"/>
      <c r="I827" s="311"/>
      <c r="J827" s="304"/>
    </row>
    <row r="828" spans="1:10" ht="13.5">
      <c r="A828" s="313"/>
      <c r="B828" s="65"/>
      <c r="C828" s="68"/>
      <c r="D828" s="199" t="s">
        <v>515</v>
      </c>
      <c r="E828" s="199"/>
      <c r="F828" s="199"/>
      <c r="G828" s="311"/>
      <c r="H828" s="311">
        <v>1000</v>
      </c>
      <c r="I828" s="311">
        <v>1000</v>
      </c>
      <c r="J828" s="304">
        <f aca="true" t="shared" si="17" ref="J828:J833">I828/H828</f>
        <v>1</v>
      </c>
    </row>
    <row r="829" spans="1:10" ht="13.5">
      <c r="A829" s="313"/>
      <c r="B829" s="65"/>
      <c r="C829" s="51" t="s">
        <v>417</v>
      </c>
      <c r="D829" s="182" t="s">
        <v>418</v>
      </c>
      <c r="E829" s="182"/>
      <c r="F829" s="182"/>
      <c r="G829" s="307"/>
      <c r="H829" s="307">
        <v>3000</v>
      </c>
      <c r="I829" s="307">
        <v>5720</v>
      </c>
      <c r="J829" s="211">
        <f t="shared" si="17"/>
        <v>1.9066666666666667</v>
      </c>
    </row>
    <row r="830" spans="1:10" ht="13.5">
      <c r="A830" s="313"/>
      <c r="B830" s="65"/>
      <c r="C830" s="119" t="s">
        <v>399</v>
      </c>
      <c r="D830" s="182" t="s">
        <v>400</v>
      </c>
      <c r="E830" s="182"/>
      <c r="F830" s="182"/>
      <c r="G830" s="307"/>
      <c r="H830" s="307"/>
      <c r="I830" s="307">
        <v>20000</v>
      </c>
      <c r="J830" s="211"/>
    </row>
    <row r="831" spans="1:10" ht="13.5">
      <c r="A831" s="313"/>
      <c r="B831" s="65"/>
      <c r="C831" s="119" t="s">
        <v>435</v>
      </c>
      <c r="D831" s="134" t="s">
        <v>436</v>
      </c>
      <c r="E831" s="134"/>
      <c r="F831" s="134"/>
      <c r="G831" s="307"/>
      <c r="H831" s="307">
        <v>200</v>
      </c>
      <c r="I831" s="307">
        <v>800</v>
      </c>
      <c r="J831" s="211">
        <f t="shared" si="17"/>
        <v>4</v>
      </c>
    </row>
    <row r="832" spans="1:10" ht="13.5">
      <c r="A832" s="313"/>
      <c r="B832" s="65"/>
      <c r="C832" s="119" t="s">
        <v>357</v>
      </c>
      <c r="D832" s="182" t="s">
        <v>358</v>
      </c>
      <c r="E832" s="182"/>
      <c r="F832" s="182"/>
      <c r="G832" s="307"/>
      <c r="H832" s="307">
        <v>2500</v>
      </c>
      <c r="I832" s="307">
        <v>5000</v>
      </c>
      <c r="J832" s="211">
        <f t="shared" si="17"/>
        <v>2</v>
      </c>
    </row>
    <row r="833" spans="1:10" ht="13.5">
      <c r="A833" s="313"/>
      <c r="B833" s="65"/>
      <c r="C833" s="119" t="s">
        <v>437</v>
      </c>
      <c r="D833" s="182" t="s">
        <v>509</v>
      </c>
      <c r="E833" s="182"/>
      <c r="F833" s="182"/>
      <c r="G833" s="178"/>
      <c r="H833" s="178">
        <v>1000</v>
      </c>
      <c r="I833" s="178">
        <v>2060</v>
      </c>
      <c r="J833" s="211">
        <f t="shared" si="17"/>
        <v>2.06</v>
      </c>
    </row>
    <row r="834" spans="1:10" ht="13.5">
      <c r="A834" s="313"/>
      <c r="B834" s="65"/>
      <c r="C834" s="123" t="s">
        <v>442</v>
      </c>
      <c r="D834" s="285" t="s">
        <v>440</v>
      </c>
      <c r="E834" s="285"/>
      <c r="F834" s="285"/>
      <c r="G834" s="195"/>
      <c r="H834" s="195"/>
      <c r="I834" s="195"/>
      <c r="J834" s="229"/>
    </row>
    <row r="835" spans="1:10" ht="13.5">
      <c r="A835" s="313"/>
      <c r="B835" s="65"/>
      <c r="C835" s="57"/>
      <c r="D835" s="199" t="s">
        <v>443</v>
      </c>
      <c r="E835" s="199"/>
      <c r="F835" s="199"/>
      <c r="G835" s="109"/>
      <c r="H835" s="109">
        <v>1000</v>
      </c>
      <c r="I835" s="109">
        <v>2500</v>
      </c>
      <c r="J835" s="61">
        <f>I835/H835</f>
        <v>2.5</v>
      </c>
    </row>
    <row r="836" spans="1:10" ht="13.5">
      <c r="A836" s="313"/>
      <c r="B836" s="65"/>
      <c r="C836" s="119" t="s">
        <v>425</v>
      </c>
      <c r="D836" s="182" t="s">
        <v>426</v>
      </c>
      <c r="E836" s="182"/>
      <c r="F836" s="182"/>
      <c r="G836" s="178"/>
      <c r="H836" s="178">
        <v>400</v>
      </c>
      <c r="I836" s="178">
        <v>200</v>
      </c>
      <c r="J836" s="211">
        <f>I836/H836</f>
        <v>0.5</v>
      </c>
    </row>
    <row r="837" spans="2:10" ht="13.5">
      <c r="B837" s="65"/>
      <c r="C837" s="119" t="s">
        <v>362</v>
      </c>
      <c r="D837" s="182" t="s">
        <v>363</v>
      </c>
      <c r="E837" s="182"/>
      <c r="F837" s="182"/>
      <c r="G837" s="178"/>
      <c r="H837" s="178">
        <v>1000</v>
      </c>
      <c r="I837" s="178">
        <v>2000</v>
      </c>
      <c r="J837" s="211">
        <f>I837/H837</f>
        <v>2</v>
      </c>
    </row>
    <row r="838" spans="2:10" ht="13.5">
      <c r="B838" s="65"/>
      <c r="C838" s="108" t="s">
        <v>419</v>
      </c>
      <c r="D838" s="182" t="s">
        <v>420</v>
      </c>
      <c r="E838" s="182"/>
      <c r="F838" s="182"/>
      <c r="G838" s="178"/>
      <c r="H838" s="178">
        <v>2000</v>
      </c>
      <c r="I838" s="178">
        <v>9710</v>
      </c>
      <c r="J838" s="211">
        <f>I838/H838</f>
        <v>4.855</v>
      </c>
    </row>
    <row r="839" spans="1:10" ht="21.75">
      <c r="A839" s="28" t="s">
        <v>60</v>
      </c>
      <c r="B839" s="28" t="s">
        <v>61</v>
      </c>
      <c r="C839" s="29" t="s">
        <v>62</v>
      </c>
      <c r="D839" s="28" t="s">
        <v>63</v>
      </c>
      <c r="E839" s="28"/>
      <c r="F839" s="28"/>
      <c r="G839" s="263" t="s">
        <v>346</v>
      </c>
      <c r="H839" s="263" t="s">
        <v>347</v>
      </c>
      <c r="I839" s="263" t="s">
        <v>348</v>
      </c>
      <c r="J839" s="263" t="s">
        <v>67</v>
      </c>
    </row>
    <row r="840" spans="1:10" ht="12" customHeight="1">
      <c r="A840" s="28">
        <v>1</v>
      </c>
      <c r="B840" s="28">
        <v>2</v>
      </c>
      <c r="C840" s="29">
        <v>3</v>
      </c>
      <c r="D840" s="28">
        <v>4</v>
      </c>
      <c r="E840" s="28"/>
      <c r="F840" s="28"/>
      <c r="G840" s="28">
        <v>5</v>
      </c>
      <c r="H840" s="29">
        <v>6</v>
      </c>
      <c r="I840" s="28">
        <v>7</v>
      </c>
      <c r="J840" s="28">
        <v>8</v>
      </c>
    </row>
    <row r="841" spans="1:10" ht="13.5">
      <c r="A841" s="44"/>
      <c r="B841" s="65"/>
      <c r="C841" s="123" t="s">
        <v>427</v>
      </c>
      <c r="D841" s="62" t="s">
        <v>428</v>
      </c>
      <c r="E841" s="62"/>
      <c r="F841" s="62"/>
      <c r="G841" s="195"/>
      <c r="H841" s="228"/>
      <c r="I841" s="195"/>
      <c r="J841" s="187"/>
    </row>
    <row r="842" spans="1:10" ht="13.5">
      <c r="A842" s="44"/>
      <c r="B842" s="160"/>
      <c r="C842" s="57"/>
      <c r="D842" s="58" t="s">
        <v>510</v>
      </c>
      <c r="E842" s="58"/>
      <c r="F842" s="58"/>
      <c r="G842" s="109"/>
      <c r="H842" s="110"/>
      <c r="I842" s="109">
        <v>400</v>
      </c>
      <c r="J842" s="111"/>
    </row>
    <row r="843" spans="1:10" ht="13.5">
      <c r="A843" s="44"/>
      <c r="B843" s="159" t="s">
        <v>519</v>
      </c>
      <c r="C843" s="283"/>
      <c r="D843" s="159" t="s">
        <v>520</v>
      </c>
      <c r="E843" s="159"/>
      <c r="F843" s="159"/>
      <c r="G843" s="186"/>
      <c r="H843" s="185"/>
      <c r="I843" s="186"/>
      <c r="J843" s="55"/>
    </row>
    <row r="844" spans="1:10" ht="13.5">
      <c r="A844" s="44"/>
      <c r="B844" s="156"/>
      <c r="C844" s="283"/>
      <c r="D844" s="107" t="s">
        <v>521</v>
      </c>
      <c r="E844" s="107"/>
      <c r="F844" s="107"/>
      <c r="G844" s="185">
        <f>G845+G847</f>
        <v>176055.39</v>
      </c>
      <c r="H844" s="186">
        <f>H845+H846+H847</f>
        <v>259200</v>
      </c>
      <c r="I844" s="185">
        <f>I845+I847</f>
        <v>298000</v>
      </c>
      <c r="J844" s="55">
        <f>I844/H844</f>
        <v>1.1496913580246915</v>
      </c>
    </row>
    <row r="845" spans="1:10" ht="15" customHeight="1">
      <c r="A845" s="44"/>
      <c r="B845" s="65"/>
      <c r="C845" s="123" t="s">
        <v>357</v>
      </c>
      <c r="D845" s="134" t="s">
        <v>358</v>
      </c>
      <c r="E845" s="134"/>
      <c r="F845" s="134"/>
      <c r="G845" s="178">
        <v>175054.39</v>
      </c>
      <c r="H845" s="178">
        <v>256000</v>
      </c>
      <c r="I845" s="178">
        <v>295000</v>
      </c>
      <c r="J845" s="211">
        <f>I845/H845</f>
        <v>1.15234375</v>
      </c>
    </row>
    <row r="846" spans="1:10" ht="13.5">
      <c r="A846" s="44"/>
      <c r="B846" s="65"/>
      <c r="C846" s="119" t="s">
        <v>425</v>
      </c>
      <c r="D846" s="199" t="s">
        <v>426</v>
      </c>
      <c r="E846" s="199"/>
      <c r="F846" s="199"/>
      <c r="G846" s="178"/>
      <c r="H846" s="178">
        <v>200</v>
      </c>
      <c r="I846" s="178"/>
      <c r="J846" s="211">
        <f>I846/H846</f>
        <v>0</v>
      </c>
    </row>
    <row r="847" spans="1:10" ht="13.5">
      <c r="A847" s="44"/>
      <c r="B847" s="160"/>
      <c r="C847" s="119" t="s">
        <v>362</v>
      </c>
      <c r="D847" s="182" t="s">
        <v>363</v>
      </c>
      <c r="E847" s="182"/>
      <c r="F847" s="182"/>
      <c r="G847" s="178">
        <v>1001</v>
      </c>
      <c r="H847" s="178">
        <v>3000</v>
      </c>
      <c r="I847" s="178">
        <v>3000</v>
      </c>
      <c r="J847" s="211">
        <f>I847/H847</f>
        <v>1</v>
      </c>
    </row>
    <row r="848" spans="1:10" ht="13.5">
      <c r="A848" s="144"/>
      <c r="B848" s="159" t="s">
        <v>522</v>
      </c>
      <c r="C848" s="283"/>
      <c r="D848" s="159" t="s">
        <v>523</v>
      </c>
      <c r="E848" s="159"/>
      <c r="F848" s="159"/>
      <c r="G848" s="185"/>
      <c r="H848" s="186"/>
      <c r="I848" s="185"/>
      <c r="J848" s="55"/>
    </row>
    <row r="849" spans="1:10" ht="13.5">
      <c r="A849" s="44"/>
      <c r="B849" s="156"/>
      <c r="C849" s="161"/>
      <c r="D849" s="107" t="s">
        <v>524</v>
      </c>
      <c r="E849" s="107"/>
      <c r="F849" s="107"/>
      <c r="G849" s="115">
        <f>G852+G853+G854+G856</f>
        <v>10505.52</v>
      </c>
      <c r="H849" s="116">
        <f>H852+H853+H854+H856</f>
        <v>19329</v>
      </c>
      <c r="I849" s="115">
        <f>I852+I853+I854+I856</f>
        <v>21720</v>
      </c>
      <c r="J849" s="158">
        <f>I849/H849</f>
        <v>1.1237001396864814</v>
      </c>
    </row>
    <row r="850" spans="1:10" ht="13.5">
      <c r="A850" s="44"/>
      <c r="B850" s="65"/>
      <c r="C850" s="51">
        <v>2320</v>
      </c>
      <c r="D850" s="52" t="s">
        <v>525</v>
      </c>
      <c r="E850" s="52"/>
      <c r="F850" s="52"/>
      <c r="G850" s="105"/>
      <c r="H850" s="106"/>
      <c r="I850" s="105"/>
      <c r="J850" s="55"/>
    </row>
    <row r="851" spans="1:10" ht="13.5">
      <c r="A851" s="44"/>
      <c r="B851" s="65"/>
      <c r="D851" s="52" t="s">
        <v>526</v>
      </c>
      <c r="E851" s="52"/>
      <c r="F851" s="52"/>
      <c r="G851" s="105"/>
      <c r="H851" s="106"/>
      <c r="I851" s="105"/>
      <c r="J851" s="55"/>
    </row>
    <row r="852" spans="1:10" ht="13.5">
      <c r="A852" s="44"/>
      <c r="B852" s="65"/>
      <c r="C852" s="189"/>
      <c r="D852" s="58" t="s">
        <v>527</v>
      </c>
      <c r="E852" s="58"/>
      <c r="F852" s="58"/>
      <c r="G852" s="105"/>
      <c r="H852" s="106">
        <v>1200</v>
      </c>
      <c r="I852" s="105">
        <v>1200</v>
      </c>
      <c r="J852" s="304">
        <f>I852/H852</f>
        <v>1</v>
      </c>
    </row>
    <row r="853" spans="1:10" ht="13.5">
      <c r="A853" s="44"/>
      <c r="B853" s="65"/>
      <c r="C853" s="57" t="s">
        <v>397</v>
      </c>
      <c r="D853" s="199" t="s">
        <v>398</v>
      </c>
      <c r="E853" s="199"/>
      <c r="F853" s="199"/>
      <c r="G853" s="178">
        <v>210.56</v>
      </c>
      <c r="H853" s="178">
        <v>1000</v>
      </c>
      <c r="I853" s="178"/>
      <c r="J853" s="211">
        <f>I853/H853</f>
        <v>0</v>
      </c>
    </row>
    <row r="854" spans="1:10" ht="13.5">
      <c r="A854" s="44"/>
      <c r="B854" s="65"/>
      <c r="C854" s="119" t="s">
        <v>425</v>
      </c>
      <c r="D854" s="134" t="s">
        <v>426</v>
      </c>
      <c r="E854" s="134"/>
      <c r="F854" s="134"/>
      <c r="G854" s="178">
        <v>2870.41</v>
      </c>
      <c r="H854" s="178">
        <v>7200</v>
      </c>
      <c r="I854" s="178">
        <v>7100</v>
      </c>
      <c r="J854" s="211">
        <f>I854/H854</f>
        <v>0.9861111111111112</v>
      </c>
    </row>
    <row r="855" spans="1:10" ht="13.5">
      <c r="A855" s="44"/>
      <c r="B855" s="65"/>
      <c r="C855" s="123" t="s">
        <v>427</v>
      </c>
      <c r="D855" s="62" t="s">
        <v>428</v>
      </c>
      <c r="E855" s="62"/>
      <c r="F855" s="62"/>
      <c r="G855" s="195"/>
      <c r="H855" s="195"/>
      <c r="I855" s="195"/>
      <c r="J855" s="229"/>
    </row>
    <row r="856" spans="1:10" ht="13.5">
      <c r="A856" s="44"/>
      <c r="B856" s="160"/>
      <c r="C856" s="57"/>
      <c r="D856" s="58" t="s">
        <v>510</v>
      </c>
      <c r="E856" s="58"/>
      <c r="F856" s="58"/>
      <c r="G856" s="109">
        <v>7424.55</v>
      </c>
      <c r="H856" s="109">
        <v>9929</v>
      </c>
      <c r="I856" s="109">
        <v>13420</v>
      </c>
      <c r="J856" s="61">
        <f aca="true" t="shared" si="18" ref="J856:J868">I856/H856</f>
        <v>1.3515963339711954</v>
      </c>
    </row>
    <row r="857" spans="1:10" ht="13.5">
      <c r="A857" s="44"/>
      <c r="B857" s="159" t="s">
        <v>275</v>
      </c>
      <c r="C857" s="208"/>
      <c r="D857" s="145" t="s">
        <v>72</v>
      </c>
      <c r="E857" s="145"/>
      <c r="F857" s="145"/>
      <c r="G857" s="172">
        <f>G861+G862</f>
        <v>23914.3</v>
      </c>
      <c r="H857" s="172">
        <f>H858+H859+H860+H861+H862+H863</f>
        <v>63679</v>
      </c>
      <c r="I857" s="172">
        <f>I861+I862+I863</f>
        <v>75790</v>
      </c>
      <c r="J857" s="174">
        <f t="shared" si="18"/>
        <v>1.1901882881326653</v>
      </c>
    </row>
    <row r="858" spans="1:10" ht="13.5">
      <c r="A858" s="44"/>
      <c r="B858" s="50"/>
      <c r="C858" s="133" t="s">
        <v>393</v>
      </c>
      <c r="D858" s="134" t="s">
        <v>394</v>
      </c>
      <c r="E858" s="134"/>
      <c r="F858" s="134"/>
      <c r="G858" s="307"/>
      <c r="H858" s="307">
        <v>2012</v>
      </c>
      <c r="I858" s="307"/>
      <c r="J858" s="211">
        <f t="shared" si="18"/>
        <v>0</v>
      </c>
    </row>
    <row r="859" spans="1:10" ht="16.5" customHeight="1">
      <c r="A859" s="44"/>
      <c r="B859" s="50"/>
      <c r="C859" s="119" t="s">
        <v>373</v>
      </c>
      <c r="D859" s="182" t="s">
        <v>374</v>
      </c>
      <c r="E859" s="182"/>
      <c r="F859" s="182"/>
      <c r="G859" s="307"/>
      <c r="H859" s="307">
        <v>310</v>
      </c>
      <c r="I859" s="307"/>
      <c r="J859" s="211">
        <f>I859/H859</f>
        <v>0</v>
      </c>
    </row>
    <row r="860" spans="1:10" ht="14.25" customHeight="1">
      <c r="A860" s="44"/>
      <c r="B860" s="50"/>
      <c r="C860" s="119" t="s">
        <v>375</v>
      </c>
      <c r="D860" s="182" t="s">
        <v>376</v>
      </c>
      <c r="E860" s="182"/>
      <c r="F860" s="182"/>
      <c r="G860" s="307"/>
      <c r="H860" s="307">
        <v>50</v>
      </c>
      <c r="I860" s="307"/>
      <c r="J860" s="211">
        <f>I860/H860</f>
        <v>0</v>
      </c>
    </row>
    <row r="861" spans="1:10" ht="13.5" customHeight="1">
      <c r="A861" s="44"/>
      <c r="B861" s="65"/>
      <c r="C861" s="57" t="s">
        <v>397</v>
      </c>
      <c r="D861" s="199" t="s">
        <v>398</v>
      </c>
      <c r="E861" s="199"/>
      <c r="F861" s="199"/>
      <c r="G861" s="178">
        <v>2164.02</v>
      </c>
      <c r="H861" s="178">
        <v>4000</v>
      </c>
      <c r="I861" s="178">
        <v>4000</v>
      </c>
      <c r="J861" s="211">
        <f t="shared" si="18"/>
        <v>1</v>
      </c>
    </row>
    <row r="862" spans="1:10" ht="15" customHeight="1">
      <c r="A862" s="44"/>
      <c r="B862" s="65"/>
      <c r="C862" s="119" t="s">
        <v>357</v>
      </c>
      <c r="D862" s="182" t="s">
        <v>358</v>
      </c>
      <c r="E862" s="182"/>
      <c r="F862" s="182"/>
      <c r="G862" s="307">
        <v>21750.28</v>
      </c>
      <c r="H862" s="307">
        <v>57307</v>
      </c>
      <c r="I862" s="307">
        <v>52110</v>
      </c>
      <c r="J862" s="211">
        <f t="shared" si="18"/>
        <v>0.9093129984120614</v>
      </c>
    </row>
    <row r="863" spans="1:10" ht="13.5">
      <c r="A863" s="44"/>
      <c r="B863" s="65"/>
      <c r="C863" s="123" t="s">
        <v>419</v>
      </c>
      <c r="D863" s="285" t="s">
        <v>420</v>
      </c>
      <c r="E863" s="285"/>
      <c r="F863" s="285"/>
      <c r="G863" s="105"/>
      <c r="H863" s="105"/>
      <c r="I863" s="105">
        <v>19680</v>
      </c>
      <c r="J863" s="211"/>
    </row>
    <row r="864" spans="1:10" ht="13.5">
      <c r="A864" s="72">
        <v>851</v>
      </c>
      <c r="B864" s="288"/>
      <c r="C864" s="205"/>
      <c r="D864" s="75" t="s">
        <v>528</v>
      </c>
      <c r="E864" s="75"/>
      <c r="F864" s="75"/>
      <c r="G864" s="188">
        <f>G865+G867+G870+G883</f>
        <v>41631.18</v>
      </c>
      <c r="H864" s="188">
        <f>H865+H867+H870+H883</f>
        <v>286000</v>
      </c>
      <c r="I864" s="188">
        <f>I865+I867+I870+I883</f>
        <v>705941</v>
      </c>
      <c r="J864" s="255">
        <f t="shared" si="18"/>
        <v>2.468325174825175</v>
      </c>
    </row>
    <row r="865" spans="1:10" ht="13.5">
      <c r="A865" s="44"/>
      <c r="B865" s="50">
        <v>85121</v>
      </c>
      <c r="C865" s="314"/>
      <c r="D865" s="107" t="s">
        <v>529</v>
      </c>
      <c r="E865" s="107"/>
      <c r="F865" s="107"/>
      <c r="G865" s="116"/>
      <c r="H865" s="115">
        <f>H866</f>
        <v>200000</v>
      </c>
      <c r="I865" s="116">
        <f>I866</f>
        <v>624941</v>
      </c>
      <c r="J865" s="158">
        <f t="shared" si="18"/>
        <v>3.124705</v>
      </c>
    </row>
    <row r="866" spans="1:10" ht="27.75" customHeight="1">
      <c r="A866" s="44"/>
      <c r="B866" s="107"/>
      <c r="C866" s="127" t="s">
        <v>401</v>
      </c>
      <c r="D866" s="134" t="s">
        <v>402</v>
      </c>
      <c r="E866" s="134"/>
      <c r="F866" s="134"/>
      <c r="G866" s="172"/>
      <c r="H866" s="270">
        <v>200000</v>
      </c>
      <c r="I866" s="172">
        <v>624941</v>
      </c>
      <c r="J866" s="174">
        <f t="shared" si="18"/>
        <v>3.124705</v>
      </c>
    </row>
    <row r="867" spans="1:10" ht="13.5">
      <c r="A867" s="44"/>
      <c r="B867" s="50">
        <v>85153</v>
      </c>
      <c r="C867" s="282"/>
      <c r="D867" s="50" t="s">
        <v>530</v>
      </c>
      <c r="E867" s="50"/>
      <c r="F867" s="50"/>
      <c r="G867" s="172">
        <f>G868</f>
        <v>0</v>
      </c>
      <c r="H867" s="270">
        <f>H868</f>
        <v>5000</v>
      </c>
      <c r="I867" s="172">
        <f>I868</f>
        <v>3000</v>
      </c>
      <c r="J867" s="174">
        <f t="shared" si="18"/>
        <v>0.6</v>
      </c>
    </row>
    <row r="868" spans="1:10" ht="13.5">
      <c r="A868" s="44"/>
      <c r="B868" s="107"/>
      <c r="C868" s="119" t="s">
        <v>357</v>
      </c>
      <c r="D868" s="134" t="s">
        <v>358</v>
      </c>
      <c r="E868" s="134"/>
      <c r="F868" s="134"/>
      <c r="G868" s="172"/>
      <c r="H868" s="270">
        <v>5000</v>
      </c>
      <c r="I868" s="172">
        <v>3000</v>
      </c>
      <c r="J868" s="174">
        <f t="shared" si="18"/>
        <v>0.6</v>
      </c>
    </row>
    <row r="869" spans="1:10" ht="13.5">
      <c r="A869" s="44"/>
      <c r="B869" s="50">
        <v>85154</v>
      </c>
      <c r="C869" s="283"/>
      <c r="D869" s="50" t="s">
        <v>531</v>
      </c>
      <c r="E869" s="50"/>
      <c r="F869" s="50"/>
      <c r="G869" s="185"/>
      <c r="H869" s="293"/>
      <c r="I869" s="185"/>
      <c r="J869" s="55"/>
    </row>
    <row r="870" spans="1:10" ht="13.5">
      <c r="A870" s="44"/>
      <c r="B870" s="156"/>
      <c r="C870" s="314"/>
      <c r="D870" s="107" t="s">
        <v>532</v>
      </c>
      <c r="E870" s="107"/>
      <c r="F870" s="107"/>
      <c r="G870" s="209">
        <f>G872+G873+G874+G875+G877+G878+G879+G880+G882</f>
        <v>41631.18</v>
      </c>
      <c r="H870" s="209">
        <f>H872+H873+H874+H875+H877+H878+H879+H880+H882</f>
        <v>80000</v>
      </c>
      <c r="I870" s="209">
        <f>I871+I872+I873+I874+I875+I877+I878+I879+I880+I882</f>
        <v>77000</v>
      </c>
      <c r="J870" s="158">
        <f>I870/H870</f>
        <v>0.9625</v>
      </c>
    </row>
    <row r="871" spans="1:10" ht="57.75" customHeight="1">
      <c r="A871" s="44"/>
      <c r="B871" s="156"/>
      <c r="C871" s="108" t="s">
        <v>533</v>
      </c>
      <c r="D871" s="315" t="s">
        <v>534</v>
      </c>
      <c r="E871" s="315"/>
      <c r="F871" s="315"/>
      <c r="G871" s="209"/>
      <c r="H871" s="209"/>
      <c r="I871" s="209">
        <v>5000</v>
      </c>
      <c r="J871" s="158"/>
    </row>
    <row r="872" spans="1:10" ht="13.5">
      <c r="A872" s="44"/>
      <c r="B872" s="65"/>
      <c r="C872" s="119" t="s">
        <v>373</v>
      </c>
      <c r="D872" s="134" t="s">
        <v>467</v>
      </c>
      <c r="E872" s="134"/>
      <c r="F872" s="134"/>
      <c r="G872" s="178">
        <v>453</v>
      </c>
      <c r="H872" s="178">
        <v>1000</v>
      </c>
      <c r="I872" s="178">
        <v>1000</v>
      </c>
      <c r="J872" s="211">
        <f>I872/H872</f>
        <v>1</v>
      </c>
    </row>
    <row r="873" spans="1:10" ht="13.5">
      <c r="A873" s="44"/>
      <c r="B873" s="65"/>
      <c r="C873" s="57" t="s">
        <v>377</v>
      </c>
      <c r="D873" s="134" t="s">
        <v>378</v>
      </c>
      <c r="E873" s="134"/>
      <c r="F873" s="134"/>
      <c r="G873" s="178">
        <v>22662.2</v>
      </c>
      <c r="H873" s="178">
        <v>33000</v>
      </c>
      <c r="I873" s="178">
        <v>36000</v>
      </c>
      <c r="J873" s="211">
        <f>I873/H873</f>
        <v>1.0909090909090908</v>
      </c>
    </row>
    <row r="874" spans="1:10" ht="13.5">
      <c r="A874" s="44"/>
      <c r="B874" s="65"/>
      <c r="C874" s="57" t="s">
        <v>397</v>
      </c>
      <c r="D874" s="199" t="s">
        <v>398</v>
      </c>
      <c r="E874" s="199"/>
      <c r="F874" s="199"/>
      <c r="G874" s="178">
        <v>4520.54</v>
      </c>
      <c r="H874" s="178">
        <v>9000</v>
      </c>
      <c r="I874" s="178">
        <v>8000</v>
      </c>
      <c r="J874" s="211">
        <f>I874/H874</f>
        <v>0.8888888888888888</v>
      </c>
    </row>
    <row r="875" spans="1:10" ht="13.5">
      <c r="A875" s="44"/>
      <c r="B875" s="65"/>
      <c r="C875" s="118">
        <v>4220</v>
      </c>
      <c r="D875" s="134" t="s">
        <v>535</v>
      </c>
      <c r="E875" s="134"/>
      <c r="F875" s="134"/>
      <c r="G875" s="178">
        <v>5800.94</v>
      </c>
      <c r="H875" s="178">
        <v>13000</v>
      </c>
      <c r="I875" s="178">
        <v>13000</v>
      </c>
      <c r="J875" s="211">
        <f>I875/H875</f>
        <v>1</v>
      </c>
    </row>
    <row r="876" spans="1:10" ht="13.5">
      <c r="A876" s="44"/>
      <c r="B876" s="65"/>
      <c r="C876" s="51" t="s">
        <v>507</v>
      </c>
      <c r="D876" s="183" t="s">
        <v>514</v>
      </c>
      <c r="E876" s="183"/>
      <c r="F876" s="183"/>
      <c r="G876" s="195"/>
      <c r="H876" s="195"/>
      <c r="I876" s="195"/>
      <c r="J876" s="229"/>
    </row>
    <row r="877" spans="1:10" ht="13.5">
      <c r="A877" s="44"/>
      <c r="B877" s="65"/>
      <c r="C877" s="68"/>
      <c r="D877" s="199" t="s">
        <v>515</v>
      </c>
      <c r="E877" s="199"/>
      <c r="F877" s="199"/>
      <c r="G877" s="109"/>
      <c r="H877" s="109">
        <v>2000</v>
      </c>
      <c r="I877" s="109">
        <v>2000</v>
      </c>
      <c r="J877" s="61">
        <f>I877/H877</f>
        <v>1</v>
      </c>
    </row>
    <row r="878" spans="1:10" ht="13.5">
      <c r="A878" s="44"/>
      <c r="B878" s="65"/>
      <c r="C878" s="51" t="s">
        <v>417</v>
      </c>
      <c r="D878" s="52" t="s">
        <v>418</v>
      </c>
      <c r="E878" s="52"/>
      <c r="F878" s="52"/>
      <c r="G878" s="178"/>
      <c r="H878" s="178">
        <v>500</v>
      </c>
      <c r="I878" s="178">
        <v>500</v>
      </c>
      <c r="J878" s="211">
        <f>I878/H878</f>
        <v>1</v>
      </c>
    </row>
    <row r="879" spans="1:10" ht="13.5">
      <c r="A879" s="44"/>
      <c r="B879" s="65"/>
      <c r="C879" s="123" t="s">
        <v>357</v>
      </c>
      <c r="D879" s="62" t="s">
        <v>358</v>
      </c>
      <c r="E879" s="62"/>
      <c r="F879" s="62"/>
      <c r="G879" s="178">
        <v>7354.5</v>
      </c>
      <c r="H879" s="178">
        <v>19000</v>
      </c>
      <c r="I879" s="178">
        <v>10000</v>
      </c>
      <c r="J879" s="211">
        <f>I879/H879</f>
        <v>0.5263157894736842</v>
      </c>
    </row>
    <row r="880" spans="1:10" ht="13.5">
      <c r="A880" s="44"/>
      <c r="B880" s="65"/>
      <c r="C880" s="119" t="s">
        <v>425</v>
      </c>
      <c r="D880" s="134" t="s">
        <v>468</v>
      </c>
      <c r="E880" s="134"/>
      <c r="F880" s="134"/>
      <c r="G880" s="178"/>
      <c r="H880" s="178">
        <v>500</v>
      </c>
      <c r="I880" s="178">
        <v>200</v>
      </c>
      <c r="J880" s="211">
        <f>I880/H880</f>
        <v>0.4</v>
      </c>
    </row>
    <row r="881" spans="1:10" ht="13.5">
      <c r="A881" s="44"/>
      <c r="B881" s="65"/>
      <c r="C881" s="123" t="s">
        <v>427</v>
      </c>
      <c r="D881" s="62" t="s">
        <v>428</v>
      </c>
      <c r="E881" s="62"/>
      <c r="F881" s="62"/>
      <c r="G881" s="195"/>
      <c r="H881" s="195"/>
      <c r="I881" s="195"/>
      <c r="J881" s="229"/>
    </row>
    <row r="882" spans="1:10" ht="13.5">
      <c r="A882" s="44"/>
      <c r="B882" s="160"/>
      <c r="C882" s="57"/>
      <c r="D882" s="58" t="s">
        <v>510</v>
      </c>
      <c r="E882" s="58"/>
      <c r="F882" s="58"/>
      <c r="G882" s="109">
        <v>840</v>
      </c>
      <c r="H882" s="109">
        <v>2000</v>
      </c>
      <c r="I882" s="109">
        <v>1300</v>
      </c>
      <c r="J882" s="61">
        <f>I882/H882</f>
        <v>0.65</v>
      </c>
    </row>
    <row r="883" spans="1:10" ht="20.25" customHeight="1">
      <c r="A883" s="44"/>
      <c r="B883" s="50">
        <v>85195</v>
      </c>
      <c r="C883" s="308"/>
      <c r="D883" s="145" t="s">
        <v>72</v>
      </c>
      <c r="E883" s="145"/>
      <c r="F883" s="145"/>
      <c r="G883" s="172"/>
      <c r="H883" s="173">
        <v>1000</v>
      </c>
      <c r="I883" s="172">
        <f>I887</f>
        <v>1000</v>
      </c>
      <c r="J883" s="174">
        <f>I883/H883</f>
        <v>1</v>
      </c>
    </row>
    <row r="884" spans="1:10" ht="13.5">
      <c r="A884" s="44"/>
      <c r="B884" s="65"/>
      <c r="C884" s="51">
        <v>2820</v>
      </c>
      <c r="D884" s="52" t="s">
        <v>536</v>
      </c>
      <c r="E884" s="52"/>
      <c r="F884" s="52"/>
      <c r="G884" s="105"/>
      <c r="H884" s="106"/>
      <c r="I884" s="105"/>
      <c r="J884" s="55"/>
    </row>
    <row r="885" spans="1:10" ht="13.5">
      <c r="A885" s="44"/>
      <c r="B885" s="65"/>
      <c r="C885" s="51"/>
      <c r="D885" s="52" t="s">
        <v>537</v>
      </c>
      <c r="E885" s="52"/>
      <c r="F885" s="52"/>
      <c r="G885" s="105"/>
      <c r="H885" s="106"/>
      <c r="I885" s="105"/>
      <c r="J885" s="55"/>
    </row>
    <row r="886" spans="1:10" ht="13.5">
      <c r="A886" s="44"/>
      <c r="B886" s="65"/>
      <c r="C886" s="51"/>
      <c r="D886" s="52" t="s">
        <v>538</v>
      </c>
      <c r="E886" s="52"/>
      <c r="F886" s="52"/>
      <c r="G886" s="105"/>
      <c r="H886" s="106"/>
      <c r="I886" s="105"/>
      <c r="J886" s="55"/>
    </row>
    <row r="887" spans="1:10" ht="13.5">
      <c r="A887" s="66"/>
      <c r="B887" s="286"/>
      <c r="C887" s="97"/>
      <c r="D887" s="137" t="s">
        <v>539</v>
      </c>
      <c r="E887" s="137"/>
      <c r="F887" s="137"/>
      <c r="G887" s="168">
        <v>1000</v>
      </c>
      <c r="H887" s="169">
        <v>1000</v>
      </c>
      <c r="I887" s="168">
        <v>1000</v>
      </c>
      <c r="J887" s="138">
        <f>I887/H887</f>
        <v>1</v>
      </c>
    </row>
    <row r="888" spans="1:10" ht="21.75" customHeight="1">
      <c r="A888" s="72">
        <v>852</v>
      </c>
      <c r="B888" s="288"/>
      <c r="C888" s="163"/>
      <c r="D888" s="75" t="s">
        <v>279</v>
      </c>
      <c r="E888" s="75"/>
      <c r="F888" s="75"/>
      <c r="G888" s="188">
        <f>G889+G899+G923+G928+G930+G932+G986+G995</f>
        <v>1540972.27</v>
      </c>
      <c r="H888" s="188">
        <f>H889+H899+H923+H928+H931+H932+H986+H995</f>
        <v>3381723.7</v>
      </c>
      <c r="I888" s="188">
        <f>I889+I899+I923+I928+I930+I932+I986+I995</f>
        <v>3480956</v>
      </c>
      <c r="J888" s="255">
        <f>I888/H888</f>
        <v>1.0293437042180589</v>
      </c>
    </row>
    <row r="889" spans="1:10" ht="22.5" customHeight="1">
      <c r="A889" s="44"/>
      <c r="B889" s="50">
        <v>85202</v>
      </c>
      <c r="C889" s="247"/>
      <c r="D889" s="107" t="s">
        <v>281</v>
      </c>
      <c r="E889" s="107"/>
      <c r="F889" s="107"/>
      <c r="G889" s="116">
        <f>G894</f>
        <v>27834.600000000002</v>
      </c>
      <c r="H889" s="115">
        <f>H894</f>
        <v>53800</v>
      </c>
      <c r="I889" s="116">
        <f>I894</f>
        <v>53000</v>
      </c>
      <c r="J889" s="158">
        <f>I889/H889</f>
        <v>0.9851301115241635</v>
      </c>
    </row>
    <row r="890" spans="1:10" ht="25.5" customHeight="1">
      <c r="A890" s="28" t="s">
        <v>60</v>
      </c>
      <c r="B890" s="28" t="s">
        <v>61</v>
      </c>
      <c r="C890" s="29" t="s">
        <v>62</v>
      </c>
      <c r="D890" s="28" t="s">
        <v>63</v>
      </c>
      <c r="E890" s="28"/>
      <c r="F890" s="28"/>
      <c r="G890" s="263" t="s">
        <v>346</v>
      </c>
      <c r="H890" s="263" t="s">
        <v>347</v>
      </c>
      <c r="I890" s="263" t="s">
        <v>348</v>
      </c>
      <c r="J890" s="263" t="s">
        <v>67</v>
      </c>
    </row>
    <row r="891" spans="1:10" ht="12" customHeight="1">
      <c r="A891" s="28">
        <v>1</v>
      </c>
      <c r="B891" s="28">
        <v>2</v>
      </c>
      <c r="C891" s="29">
        <v>3</v>
      </c>
      <c r="D891" s="28">
        <v>4</v>
      </c>
      <c r="E891" s="28"/>
      <c r="F891" s="28"/>
      <c r="G891" s="28">
        <v>5</v>
      </c>
      <c r="H891" s="29">
        <v>6</v>
      </c>
      <c r="I891" s="28">
        <v>7</v>
      </c>
      <c r="J891" s="28">
        <v>8</v>
      </c>
    </row>
    <row r="892" spans="1:10" ht="15.75" customHeight="1">
      <c r="A892" s="44"/>
      <c r="B892" s="133"/>
      <c r="C892" s="51">
        <v>4330</v>
      </c>
      <c r="D892" s="52" t="s">
        <v>540</v>
      </c>
      <c r="E892" s="52"/>
      <c r="F892" s="52"/>
      <c r="G892" s="105"/>
      <c r="H892" s="106"/>
      <c r="I892" s="105"/>
      <c r="J892" s="304"/>
    </row>
    <row r="893" spans="1:10" ht="13.5">
      <c r="A893" s="144"/>
      <c r="B893" s="133"/>
      <c r="C893" s="51"/>
      <c r="D893" s="52" t="s">
        <v>541</v>
      </c>
      <c r="E893" s="52"/>
      <c r="F893" s="52"/>
      <c r="G893" s="105"/>
      <c r="H893" s="106"/>
      <c r="I893" s="105"/>
      <c r="J893" s="304"/>
    </row>
    <row r="894" spans="1:10" ht="13.5">
      <c r="A894" s="131"/>
      <c r="B894" s="57"/>
      <c r="C894" s="108"/>
      <c r="D894" s="58" t="s">
        <v>542</v>
      </c>
      <c r="E894" s="58"/>
      <c r="F894" s="58"/>
      <c r="G894" s="109">
        <v>27834.6</v>
      </c>
      <c r="H894" s="180">
        <v>53800</v>
      </c>
      <c r="I894" s="109">
        <v>53000</v>
      </c>
      <c r="J894" s="61">
        <f>I894/H894</f>
        <v>0.9851301115241635</v>
      </c>
    </row>
    <row r="895" spans="1:10" ht="13.5">
      <c r="A895" s="144"/>
      <c r="B895" s="50">
        <v>85212</v>
      </c>
      <c r="C895" s="151"/>
      <c r="D895" s="230" t="s">
        <v>543</v>
      </c>
      <c r="E895" s="230"/>
      <c r="F895" s="230"/>
      <c r="G895" s="185"/>
      <c r="H895" s="186"/>
      <c r="I895" s="185"/>
      <c r="J895" s="55"/>
    </row>
    <row r="896" spans="1:10" ht="13.5">
      <c r="A896" s="44"/>
      <c r="B896" s="156"/>
      <c r="C896" s="151"/>
      <c r="D896" s="316" t="s">
        <v>285</v>
      </c>
      <c r="E896" s="316"/>
      <c r="F896" s="316"/>
      <c r="G896" s="185"/>
      <c r="H896" s="186"/>
      <c r="I896" s="185"/>
      <c r="J896" s="55"/>
    </row>
    <row r="897" spans="1:10" ht="13.5">
      <c r="A897" s="44"/>
      <c r="B897" s="156"/>
      <c r="C897" s="151"/>
      <c r="D897" s="316" t="s">
        <v>286</v>
      </c>
      <c r="E897" s="316"/>
      <c r="F897" s="316"/>
      <c r="G897" s="185"/>
      <c r="H897" s="186"/>
      <c r="I897" s="185"/>
      <c r="J897" s="55"/>
    </row>
    <row r="898" spans="1:10" ht="13.5">
      <c r="A898" s="44"/>
      <c r="B898" s="156"/>
      <c r="C898" s="151"/>
      <c r="D898" s="316" t="s">
        <v>544</v>
      </c>
      <c r="E898" s="316"/>
      <c r="F898" s="316"/>
      <c r="G898" s="185"/>
      <c r="H898" s="186"/>
      <c r="I898" s="185"/>
      <c r="J898" s="55"/>
    </row>
    <row r="899" spans="1:10" ht="13.5">
      <c r="A899" s="44"/>
      <c r="B899" s="156"/>
      <c r="C899" s="157"/>
      <c r="D899" s="212" t="s">
        <v>545</v>
      </c>
      <c r="E899" s="212"/>
      <c r="F899" s="212"/>
      <c r="G899" s="209">
        <f>G900+G901+G902+G903+G904+G905+G906+G907+G909+G910+G911+G913+G915+G917</f>
        <v>961738.2699999998</v>
      </c>
      <c r="H899" s="209">
        <f>H900+H901+H902+H903+H904+H905+H906+H907+H909+H910+H911+H913+H915+H917+H919</f>
        <v>2108000</v>
      </c>
      <c r="I899" s="209">
        <f>I900+I901+I902+I903+I904+I905+I906+I907+I909+I910+I911+I913+I915+I917</f>
        <v>2268000</v>
      </c>
      <c r="J899" s="158">
        <f aca="true" t="shared" si="19" ref="J899:J907">I899/H899</f>
        <v>1.0759013282732448</v>
      </c>
    </row>
    <row r="900" spans="1:10" ht="13.5">
      <c r="A900" s="44"/>
      <c r="B900" s="65"/>
      <c r="C900" s="68" t="s">
        <v>546</v>
      </c>
      <c r="D900" s="134" t="s">
        <v>547</v>
      </c>
      <c r="E900" s="134"/>
      <c r="F900" s="134"/>
      <c r="G900" s="109">
        <v>932038.27</v>
      </c>
      <c r="H900" s="180">
        <v>2025250</v>
      </c>
      <c r="I900" s="109">
        <v>2200000</v>
      </c>
      <c r="J900" s="61">
        <f t="shared" si="19"/>
        <v>1.0862856437476855</v>
      </c>
    </row>
    <row r="901" spans="1:10" ht="13.5">
      <c r="A901" s="44"/>
      <c r="B901" s="65"/>
      <c r="C901" s="133" t="s">
        <v>393</v>
      </c>
      <c r="D901" s="134" t="s">
        <v>394</v>
      </c>
      <c r="E901" s="134"/>
      <c r="F901" s="134"/>
      <c r="G901" s="178">
        <v>11788.94</v>
      </c>
      <c r="H901" s="178">
        <v>20010</v>
      </c>
      <c r="I901" s="178">
        <v>44784</v>
      </c>
      <c r="J901" s="211">
        <f t="shared" si="19"/>
        <v>2.2380809595202398</v>
      </c>
    </row>
    <row r="902" spans="1:10" ht="13.5">
      <c r="A902" s="44"/>
      <c r="B902" s="65"/>
      <c r="C902" s="119" t="s">
        <v>395</v>
      </c>
      <c r="D902" s="134" t="s">
        <v>396</v>
      </c>
      <c r="E902" s="134"/>
      <c r="F902" s="134"/>
      <c r="G902" s="178">
        <v>1462.69</v>
      </c>
      <c r="H902" s="178">
        <v>1463</v>
      </c>
      <c r="I902" s="178">
        <v>3045</v>
      </c>
      <c r="J902" s="211">
        <f t="shared" si="19"/>
        <v>2.0813397129186604</v>
      </c>
    </row>
    <row r="903" spans="1:10" ht="13.5">
      <c r="A903" s="44"/>
      <c r="B903" s="65"/>
      <c r="C903" s="119" t="s">
        <v>373</v>
      </c>
      <c r="D903" s="134" t="s">
        <v>548</v>
      </c>
      <c r="E903" s="134"/>
      <c r="F903" s="134"/>
      <c r="G903" s="178">
        <v>2265.58</v>
      </c>
      <c r="H903" s="178">
        <v>3722</v>
      </c>
      <c r="I903" s="178">
        <v>7222</v>
      </c>
      <c r="J903" s="211">
        <f t="shared" si="19"/>
        <v>1.9403546480386888</v>
      </c>
    </row>
    <row r="904" spans="1:10" ht="13.5">
      <c r="A904" s="44"/>
      <c r="B904" s="65"/>
      <c r="C904" s="119" t="s">
        <v>375</v>
      </c>
      <c r="D904" s="134" t="s">
        <v>376</v>
      </c>
      <c r="E904" s="134"/>
      <c r="F904" s="134"/>
      <c r="G904" s="178">
        <v>309.96</v>
      </c>
      <c r="H904" s="178">
        <v>509</v>
      </c>
      <c r="I904" s="178">
        <v>1172</v>
      </c>
      <c r="J904" s="211">
        <f t="shared" si="19"/>
        <v>2.3025540275049114</v>
      </c>
    </row>
    <row r="905" spans="1:10" ht="13.5">
      <c r="A905" s="44"/>
      <c r="B905" s="65"/>
      <c r="C905" s="57" t="s">
        <v>397</v>
      </c>
      <c r="D905" s="199" t="s">
        <v>398</v>
      </c>
      <c r="E905" s="199"/>
      <c r="F905" s="199"/>
      <c r="G905" s="178">
        <v>4667.95</v>
      </c>
      <c r="H905" s="178">
        <v>15777</v>
      </c>
      <c r="I905" s="178">
        <v>3277</v>
      </c>
      <c r="J905" s="211">
        <f t="shared" si="19"/>
        <v>0.20770742219686886</v>
      </c>
    </row>
    <row r="906" spans="1:10" ht="13.5">
      <c r="A906" s="44"/>
      <c r="B906" s="65"/>
      <c r="C906" s="51" t="s">
        <v>417</v>
      </c>
      <c r="D906" s="52" t="s">
        <v>418</v>
      </c>
      <c r="E906" s="52"/>
      <c r="F906" s="52"/>
      <c r="G906" s="178">
        <v>600</v>
      </c>
      <c r="H906" s="178">
        <v>1200</v>
      </c>
      <c r="I906" s="178">
        <v>1200</v>
      </c>
      <c r="J906" s="211">
        <f t="shared" si="19"/>
        <v>1</v>
      </c>
    </row>
    <row r="907" spans="1:10" ht="13.5">
      <c r="A907" s="44"/>
      <c r="B907" s="65"/>
      <c r="C907" s="123" t="s">
        <v>357</v>
      </c>
      <c r="D907" s="62" t="s">
        <v>358</v>
      </c>
      <c r="E907" s="62"/>
      <c r="F907" s="62"/>
      <c r="G907" s="178">
        <v>2259.23</v>
      </c>
      <c r="H907" s="178">
        <v>9506</v>
      </c>
      <c r="I907" s="178">
        <v>2000</v>
      </c>
      <c r="J907" s="211">
        <f t="shared" si="19"/>
        <v>0.2103934357248054</v>
      </c>
    </row>
    <row r="908" spans="1:11" ht="13.5">
      <c r="A908" s="44"/>
      <c r="B908" s="65"/>
      <c r="C908" s="123" t="s">
        <v>442</v>
      </c>
      <c r="D908" s="285" t="s">
        <v>440</v>
      </c>
      <c r="E908" s="285"/>
      <c r="F908" s="285"/>
      <c r="G908" s="195"/>
      <c r="H908" s="195"/>
      <c r="I908" s="195"/>
      <c r="J908" s="229"/>
      <c r="K908" s="244"/>
    </row>
    <row r="909" spans="1:11" ht="13.5">
      <c r="A909" s="44"/>
      <c r="B909" s="65"/>
      <c r="C909" s="57"/>
      <c r="D909" s="199" t="s">
        <v>443</v>
      </c>
      <c r="E909" s="199"/>
      <c r="F909" s="199"/>
      <c r="G909" s="109">
        <v>1000</v>
      </c>
      <c r="H909" s="109">
        <v>2000</v>
      </c>
      <c r="I909" s="109">
        <v>1000</v>
      </c>
      <c r="J909" s="61">
        <f>I909/H909</f>
        <v>0.5</v>
      </c>
      <c r="K909" s="244"/>
    </row>
    <row r="910" spans="1:11" ht="13.5">
      <c r="A910" s="44"/>
      <c r="B910" s="65"/>
      <c r="C910" s="119" t="s">
        <v>425</v>
      </c>
      <c r="D910" s="134" t="s">
        <v>468</v>
      </c>
      <c r="E910" s="134"/>
      <c r="F910" s="134"/>
      <c r="G910" s="178">
        <v>62.65</v>
      </c>
      <c r="H910" s="178">
        <v>200</v>
      </c>
      <c r="I910" s="178">
        <v>200</v>
      </c>
      <c r="J910" s="211">
        <f>I910/H910</f>
        <v>1</v>
      </c>
      <c r="K910" s="244"/>
    </row>
    <row r="911" spans="1:11" ht="13.5">
      <c r="A911" s="44"/>
      <c r="B911" s="65"/>
      <c r="C911" s="119" t="s">
        <v>419</v>
      </c>
      <c r="D911" s="182" t="s">
        <v>420</v>
      </c>
      <c r="E911" s="182"/>
      <c r="F911" s="182"/>
      <c r="G911" s="178">
        <v>823</v>
      </c>
      <c r="H911" s="178">
        <v>823</v>
      </c>
      <c r="I911" s="178">
        <v>1500</v>
      </c>
      <c r="J911" s="211">
        <f>I911/H911</f>
        <v>1.8226002430133657</v>
      </c>
      <c r="K911" s="244"/>
    </row>
    <row r="912" spans="1:11" ht="13.5">
      <c r="A912" s="44"/>
      <c r="B912" s="65"/>
      <c r="C912" s="123" t="s">
        <v>427</v>
      </c>
      <c r="D912" s="62" t="s">
        <v>428</v>
      </c>
      <c r="E912" s="62"/>
      <c r="F912" s="62"/>
      <c r="G912" s="195"/>
      <c r="H912" s="228"/>
      <c r="I912" s="195"/>
      <c r="J912" s="187"/>
      <c r="K912" s="244"/>
    </row>
    <row r="913" spans="1:11" ht="13.5">
      <c r="A913" s="44"/>
      <c r="B913" s="65"/>
      <c r="C913" s="203"/>
      <c r="D913" s="58" t="s">
        <v>510</v>
      </c>
      <c r="E913" s="58"/>
      <c r="F913" s="58"/>
      <c r="G913" s="109">
        <v>700</v>
      </c>
      <c r="H913" s="110">
        <v>1100</v>
      </c>
      <c r="I913" s="109">
        <v>1000</v>
      </c>
      <c r="J913" s="111">
        <f>I913/H913</f>
        <v>0.9090909090909091</v>
      </c>
      <c r="K913" s="244"/>
    </row>
    <row r="914" spans="1:12" ht="13.5">
      <c r="A914" s="44"/>
      <c r="B914" s="65"/>
      <c r="C914" s="123" t="s">
        <v>379</v>
      </c>
      <c r="D914" s="62" t="s">
        <v>448</v>
      </c>
      <c r="E914" s="62"/>
      <c r="F914" s="62"/>
      <c r="G914" s="195"/>
      <c r="H914" s="228"/>
      <c r="I914" s="195"/>
      <c r="J914" s="187"/>
      <c r="K914" s="244"/>
      <c r="L914" s="1" t="s">
        <v>549</v>
      </c>
    </row>
    <row r="915" spans="1:11" ht="13.5">
      <c r="A915" s="44"/>
      <c r="B915" s="65"/>
      <c r="C915" s="203"/>
      <c r="D915" s="58" t="s">
        <v>449</v>
      </c>
      <c r="E915" s="58"/>
      <c r="F915" s="58"/>
      <c r="G915" s="109">
        <v>1400</v>
      </c>
      <c r="H915" s="110">
        <v>3940</v>
      </c>
      <c r="I915" s="109">
        <v>600</v>
      </c>
      <c r="J915" s="111">
        <f>I915/H915</f>
        <v>0.15228426395939088</v>
      </c>
      <c r="K915" s="244"/>
    </row>
    <row r="916" spans="1:11" ht="13.5">
      <c r="A916" s="44"/>
      <c r="B916" s="65"/>
      <c r="C916" s="123" t="s">
        <v>450</v>
      </c>
      <c r="D916" s="62" t="s">
        <v>451</v>
      </c>
      <c r="E916" s="62"/>
      <c r="F916" s="62"/>
      <c r="G916" s="195"/>
      <c r="H916" s="228"/>
      <c r="I916" s="195"/>
      <c r="J916" s="187"/>
      <c r="K916" s="244"/>
    </row>
    <row r="917" spans="1:11" ht="13.5">
      <c r="A917" s="44"/>
      <c r="B917" s="65"/>
      <c r="C917" s="57"/>
      <c r="D917" s="58" t="s">
        <v>452</v>
      </c>
      <c r="E917" s="58"/>
      <c r="F917" s="58"/>
      <c r="G917" s="109">
        <v>2360</v>
      </c>
      <c r="H917" s="110">
        <v>9500</v>
      </c>
      <c r="I917" s="109">
        <v>1000</v>
      </c>
      <c r="J917" s="111">
        <f>I917/H917</f>
        <v>0.10526315789473684</v>
      </c>
      <c r="K917" s="244"/>
    </row>
    <row r="918" spans="1:11" ht="13.5">
      <c r="A918" s="44"/>
      <c r="B918" s="65"/>
      <c r="C918" s="123" t="s">
        <v>408</v>
      </c>
      <c r="D918" s="62" t="s">
        <v>409</v>
      </c>
      <c r="E918" s="62"/>
      <c r="F918" s="62"/>
      <c r="G918" s="195"/>
      <c r="H918" s="195"/>
      <c r="I918" s="195"/>
      <c r="J918" s="187"/>
      <c r="K918" s="244"/>
    </row>
    <row r="919" spans="1:11" ht="13.5">
      <c r="A919" s="44"/>
      <c r="B919" s="65"/>
      <c r="C919" s="57"/>
      <c r="D919" s="58" t="s">
        <v>366</v>
      </c>
      <c r="E919" s="58"/>
      <c r="F919" s="58"/>
      <c r="G919" s="109"/>
      <c r="H919" s="109">
        <v>13000</v>
      </c>
      <c r="I919" s="109"/>
      <c r="J919" s="111">
        <f>I919/H919</f>
        <v>0</v>
      </c>
      <c r="K919" s="244"/>
    </row>
    <row r="920" spans="1:11" ht="13.5">
      <c r="A920" s="44"/>
      <c r="B920" s="159">
        <v>85213</v>
      </c>
      <c r="C920" s="283"/>
      <c r="D920" s="316" t="s">
        <v>550</v>
      </c>
      <c r="E920" s="316"/>
      <c r="F920" s="316"/>
      <c r="G920" s="185"/>
      <c r="H920" s="186"/>
      <c r="I920" s="185"/>
      <c r="J920" s="55"/>
      <c r="K920" s="244"/>
    </row>
    <row r="921" spans="1:11" ht="13.5">
      <c r="A921" s="44"/>
      <c r="B921" s="50"/>
      <c r="C921" s="283"/>
      <c r="D921" s="316" t="s">
        <v>551</v>
      </c>
      <c r="E921" s="316"/>
      <c r="F921" s="316"/>
      <c r="G921" s="185"/>
      <c r="H921" s="186"/>
      <c r="I921" s="185"/>
      <c r="J921" s="55"/>
      <c r="K921" s="244"/>
    </row>
    <row r="922" spans="1:11" ht="13.5">
      <c r="A922" s="44"/>
      <c r="B922" s="50"/>
      <c r="C922" s="283"/>
      <c r="D922" s="316" t="s">
        <v>552</v>
      </c>
      <c r="E922" s="316"/>
      <c r="F922" s="316"/>
      <c r="G922" s="185"/>
      <c r="H922" s="186"/>
      <c r="I922" s="185"/>
      <c r="J922" s="55"/>
      <c r="K922" s="244"/>
    </row>
    <row r="923" spans="1:11" ht="13.5">
      <c r="A923" s="44"/>
      <c r="B923" s="50"/>
      <c r="C923" s="161"/>
      <c r="D923" s="212" t="s">
        <v>553</v>
      </c>
      <c r="E923" s="212"/>
      <c r="F923" s="212"/>
      <c r="G923" s="116">
        <f>G925</f>
        <v>10388.17</v>
      </c>
      <c r="H923" s="209">
        <f>H925</f>
        <v>23000</v>
      </c>
      <c r="I923" s="116">
        <f>I925</f>
        <v>23000</v>
      </c>
      <c r="J923" s="158">
        <f>I923/H923</f>
        <v>1</v>
      </c>
      <c r="K923" s="244"/>
    </row>
    <row r="924" spans="1:11" ht="13.5">
      <c r="A924" s="44"/>
      <c r="B924" s="133"/>
      <c r="C924" s="1">
        <v>4130</v>
      </c>
      <c r="D924" s="133" t="s">
        <v>554</v>
      </c>
      <c r="E924" s="133"/>
      <c r="F924" s="133"/>
      <c r="G924" s="105"/>
      <c r="H924" s="106"/>
      <c r="I924" s="105"/>
      <c r="J924" s="304"/>
      <c r="K924" s="244"/>
    </row>
    <row r="925" spans="1:10" ht="13.5">
      <c r="A925" s="44"/>
      <c r="B925" s="57"/>
      <c r="C925" s="189"/>
      <c r="D925" s="57" t="s">
        <v>555</v>
      </c>
      <c r="E925" s="57"/>
      <c r="F925" s="57"/>
      <c r="G925" s="109">
        <v>10388.17</v>
      </c>
      <c r="H925" s="110">
        <v>23000</v>
      </c>
      <c r="I925" s="109">
        <v>23000</v>
      </c>
      <c r="J925" s="61">
        <f>I925/H925</f>
        <v>1</v>
      </c>
    </row>
    <row r="926" spans="1:10" ht="13.5">
      <c r="A926" s="44"/>
      <c r="B926" s="50">
        <v>85214</v>
      </c>
      <c r="C926" s="283"/>
      <c r="D926" s="316" t="s">
        <v>556</v>
      </c>
      <c r="E926" s="316"/>
      <c r="F926" s="316"/>
      <c r="G926" s="185"/>
      <c r="H926" s="186"/>
      <c r="I926" s="185"/>
      <c r="J926" s="55"/>
    </row>
    <row r="927" spans="1:10" ht="13.5">
      <c r="A927" s="44"/>
      <c r="B927" s="50"/>
      <c r="C927" s="283"/>
      <c r="D927" s="316" t="s">
        <v>557</v>
      </c>
      <c r="E927" s="316"/>
      <c r="F927" s="316"/>
      <c r="G927" s="185"/>
      <c r="H927" s="186"/>
      <c r="I927" s="185"/>
      <c r="J927" s="55"/>
    </row>
    <row r="928" spans="1:10" ht="13.5">
      <c r="A928" s="44"/>
      <c r="B928" s="50"/>
      <c r="C928" s="161"/>
      <c r="D928" s="212" t="s">
        <v>544</v>
      </c>
      <c r="E928" s="212"/>
      <c r="F928" s="212"/>
      <c r="G928" s="185">
        <f>G929</f>
        <v>256471.57</v>
      </c>
      <c r="H928" s="186">
        <f>H929</f>
        <v>562500</v>
      </c>
      <c r="I928" s="185">
        <f>I929</f>
        <v>586000</v>
      </c>
      <c r="J928" s="55">
        <f>I928/H928</f>
        <v>1.0417777777777777</v>
      </c>
    </row>
    <row r="929" spans="1:10" ht="13.5">
      <c r="A929" s="44"/>
      <c r="B929" s="57"/>
      <c r="C929" s="68">
        <v>3110</v>
      </c>
      <c r="D929" s="57" t="s">
        <v>547</v>
      </c>
      <c r="E929" s="57"/>
      <c r="F929" s="57"/>
      <c r="G929" s="178">
        <v>256471.57</v>
      </c>
      <c r="H929" s="178">
        <v>562500</v>
      </c>
      <c r="I929" s="178">
        <v>586000</v>
      </c>
      <c r="J929" s="211">
        <f>I929/H929</f>
        <v>1.0417777777777777</v>
      </c>
    </row>
    <row r="930" spans="1:10" ht="13.5">
      <c r="A930" s="44"/>
      <c r="B930" s="50">
        <v>85215</v>
      </c>
      <c r="C930" s="308"/>
      <c r="D930" s="145" t="s">
        <v>558</v>
      </c>
      <c r="E930" s="145"/>
      <c r="F930" s="145"/>
      <c r="G930" s="172">
        <f>G931</f>
        <v>66080.11</v>
      </c>
      <c r="H930" s="172">
        <f>H931</f>
        <v>143836</v>
      </c>
      <c r="I930" s="172">
        <f>I931</f>
        <v>132000</v>
      </c>
      <c r="J930" s="174">
        <f>I930/H930</f>
        <v>0.9177118384827164</v>
      </c>
    </row>
    <row r="931" spans="1:10" ht="13.5">
      <c r="A931" s="44"/>
      <c r="B931" s="57"/>
      <c r="C931" s="68">
        <v>3110</v>
      </c>
      <c r="D931" s="57" t="s">
        <v>547</v>
      </c>
      <c r="E931" s="57"/>
      <c r="F931" s="57"/>
      <c r="G931" s="178">
        <v>66080.11</v>
      </c>
      <c r="H931" s="178">
        <v>143836</v>
      </c>
      <c r="I931" s="178">
        <v>132000</v>
      </c>
      <c r="J931" s="211">
        <f>I931/H931</f>
        <v>0.9177118384827164</v>
      </c>
    </row>
    <row r="932" spans="1:10" ht="15.75" customHeight="1">
      <c r="A932" s="44"/>
      <c r="B932" s="50">
        <v>85219</v>
      </c>
      <c r="C932" s="208"/>
      <c r="D932" s="145" t="s">
        <v>559</v>
      </c>
      <c r="E932" s="145"/>
      <c r="F932" s="145"/>
      <c r="G932" s="172">
        <f>G934+G937+G938+G939+G940+G941+G942+G943+G944+G945+G948+G949+G950+G951+G952+G953+G954+G955+G956+G957+G958+G959+G960+G961+G962+G963+G964+G966+G968+G970+G971+G972+G973+G974+G976+G978+G980+G982+G984</f>
        <v>140516.84999999998</v>
      </c>
      <c r="H932" s="172">
        <f>H934+H935+H936+H937+H938+H939+H940+H941+H942+H943+H944+H945+H948+H949+H950+H951+H952+H953+H954+H955+H956+H957+H958+H959+H960+H961+H962+H963+H964+H966+H968+H970+H971+H972+H973+H974+H976+H978+H980+H982+H984</f>
        <v>332428.69999999995</v>
      </c>
      <c r="I932" s="172">
        <f>I934+I937+I938+I939+I940+I941+I942+I943+I944+I945+I948+I949+I950+I951+I952+I953+I954+I955+I956+I957+I958+I959+I960+I961+I962+I963+I964+I966+I968+I970+I971+I972+I973+I974+I976+I978+I980+I982+I984</f>
        <v>290576</v>
      </c>
      <c r="J932" s="174">
        <f>I932/H932</f>
        <v>0.8741002205886557</v>
      </c>
    </row>
    <row r="933" spans="1:10" ht="13.5">
      <c r="A933" s="44"/>
      <c r="B933" s="50"/>
      <c r="C933" s="133" t="s">
        <v>391</v>
      </c>
      <c r="D933" s="183" t="s">
        <v>431</v>
      </c>
      <c r="E933" s="183"/>
      <c r="F933" s="183"/>
      <c r="G933" s="106"/>
      <c r="H933" s="105"/>
      <c r="I933" s="106"/>
      <c r="J933" s="55"/>
    </row>
    <row r="934" spans="1:10" ht="13.5">
      <c r="A934" s="44"/>
      <c r="B934" s="156"/>
      <c r="C934" s="57"/>
      <c r="D934" s="199" t="s">
        <v>502</v>
      </c>
      <c r="E934" s="199"/>
      <c r="F934" s="199"/>
      <c r="G934" s="306">
        <v>54</v>
      </c>
      <c r="H934" s="309">
        <v>500</v>
      </c>
      <c r="I934" s="306"/>
      <c r="J934" s="61">
        <f aca="true" t="shared" si="20" ref="J934:J953">I934/H934</f>
        <v>0</v>
      </c>
    </row>
    <row r="935" spans="1:10" ht="13.5">
      <c r="A935" s="44"/>
      <c r="B935" s="156"/>
      <c r="C935" s="119" t="s">
        <v>560</v>
      </c>
      <c r="D935" s="134" t="s">
        <v>464</v>
      </c>
      <c r="E935" s="134"/>
      <c r="F935" s="134"/>
      <c r="G935" s="306"/>
      <c r="H935" s="309">
        <v>2414.84</v>
      </c>
      <c r="I935" s="306"/>
      <c r="J935" s="61"/>
    </row>
    <row r="936" spans="1:10" ht="13.5">
      <c r="A936" s="44"/>
      <c r="B936" s="156"/>
      <c r="C936" s="133" t="s">
        <v>561</v>
      </c>
      <c r="D936" s="134" t="s">
        <v>394</v>
      </c>
      <c r="E936" s="134"/>
      <c r="F936" s="134"/>
      <c r="G936" s="306"/>
      <c r="H936" s="309">
        <v>139.16</v>
      </c>
      <c r="I936" s="306"/>
      <c r="J936" s="61"/>
    </row>
    <row r="937" spans="1:10" ht="13.5">
      <c r="A937" s="44"/>
      <c r="B937" s="156"/>
      <c r="C937" s="119" t="s">
        <v>393</v>
      </c>
      <c r="D937" s="134" t="s">
        <v>394</v>
      </c>
      <c r="E937" s="134"/>
      <c r="F937" s="134"/>
      <c r="G937" s="306">
        <v>81426.97</v>
      </c>
      <c r="H937" s="309">
        <v>179435</v>
      </c>
      <c r="I937" s="306">
        <v>187890</v>
      </c>
      <c r="J937" s="61">
        <f t="shared" si="20"/>
        <v>1.0471201270655113</v>
      </c>
    </row>
    <row r="938" spans="1:10" ht="13.5">
      <c r="A938" s="44"/>
      <c r="B938" s="156"/>
      <c r="C938" s="119" t="s">
        <v>562</v>
      </c>
      <c r="D938" s="134" t="s">
        <v>394</v>
      </c>
      <c r="E938" s="134"/>
      <c r="F938" s="134"/>
      <c r="G938" s="312">
        <v>3546.37</v>
      </c>
      <c r="H938" s="309">
        <v>8865.93</v>
      </c>
      <c r="I938" s="312"/>
      <c r="J938" s="61">
        <f t="shared" si="20"/>
        <v>0</v>
      </c>
    </row>
    <row r="939" spans="1:10" ht="13.5">
      <c r="A939" s="44"/>
      <c r="B939" s="65"/>
      <c r="C939" s="133" t="s">
        <v>563</v>
      </c>
      <c r="D939" s="134" t="s">
        <v>394</v>
      </c>
      <c r="E939" s="134"/>
      <c r="F939" s="134"/>
      <c r="G939" s="178">
        <v>2614.79</v>
      </c>
      <c r="H939" s="178">
        <v>6536.97</v>
      </c>
      <c r="I939" s="178">
        <v>10970</v>
      </c>
      <c r="J939" s="211">
        <f t="shared" si="20"/>
        <v>1.6781475209462486</v>
      </c>
    </row>
    <row r="940" spans="1:10" ht="13.5">
      <c r="A940" s="44"/>
      <c r="B940" s="65"/>
      <c r="C940" s="119" t="s">
        <v>395</v>
      </c>
      <c r="D940" s="119" t="s">
        <v>396</v>
      </c>
      <c r="E940" s="119"/>
      <c r="F940" s="119"/>
      <c r="G940" s="178">
        <v>12720.78</v>
      </c>
      <c r="H940" s="178">
        <v>12800</v>
      </c>
      <c r="I940" s="178">
        <v>15840</v>
      </c>
      <c r="J940" s="211">
        <f t="shared" si="20"/>
        <v>1.2375</v>
      </c>
    </row>
    <row r="941" spans="1:10" ht="13.5">
      <c r="A941" s="44"/>
      <c r="B941" s="65"/>
      <c r="C941" s="119" t="s">
        <v>373</v>
      </c>
      <c r="D941" s="134" t="s">
        <v>548</v>
      </c>
      <c r="E941" s="134"/>
      <c r="F941" s="134"/>
      <c r="G941" s="178">
        <v>15103.6</v>
      </c>
      <c r="H941" s="178">
        <v>30903</v>
      </c>
      <c r="I941" s="178">
        <v>34165</v>
      </c>
      <c r="J941" s="211">
        <f t="shared" si="20"/>
        <v>1.10555609487752</v>
      </c>
    </row>
    <row r="942" spans="1:10" ht="13.5">
      <c r="A942" s="44"/>
      <c r="B942" s="65"/>
      <c r="C942" s="119">
        <v>4118</v>
      </c>
      <c r="D942" s="134" t="s">
        <v>548</v>
      </c>
      <c r="E942" s="134"/>
      <c r="F942" s="134"/>
      <c r="G942" s="178">
        <v>569.54</v>
      </c>
      <c r="H942" s="178">
        <v>1423.98</v>
      </c>
      <c r="I942" s="178"/>
      <c r="J942" s="211">
        <f t="shared" si="20"/>
        <v>0</v>
      </c>
    </row>
    <row r="943" spans="1:10" ht="13.5">
      <c r="A943" s="44"/>
      <c r="B943" s="65"/>
      <c r="C943" s="119">
        <v>4119</v>
      </c>
      <c r="D943" s="134" t="s">
        <v>548</v>
      </c>
      <c r="E943" s="134"/>
      <c r="F943" s="134"/>
      <c r="G943" s="178">
        <v>419.93</v>
      </c>
      <c r="H943" s="178">
        <v>1049.82</v>
      </c>
      <c r="I943" s="178">
        <v>1761</v>
      </c>
      <c r="J943" s="211">
        <f t="shared" si="20"/>
        <v>1.677430416642853</v>
      </c>
    </row>
    <row r="944" spans="1:10" ht="13.5">
      <c r="A944" s="44"/>
      <c r="B944" s="65"/>
      <c r="C944" s="119" t="s">
        <v>375</v>
      </c>
      <c r="D944" s="134" t="s">
        <v>376</v>
      </c>
      <c r="E944" s="134"/>
      <c r="F944" s="134"/>
      <c r="G944" s="178">
        <v>2302.67</v>
      </c>
      <c r="H944" s="178">
        <v>4703.7</v>
      </c>
      <c r="I944" s="178">
        <v>5212</v>
      </c>
      <c r="J944" s="211">
        <f t="shared" si="20"/>
        <v>1.1080638646172163</v>
      </c>
    </row>
    <row r="945" spans="1:10" ht="13.5">
      <c r="A945" s="44"/>
      <c r="B945" s="65"/>
      <c r="C945" s="119">
        <v>4128</v>
      </c>
      <c r="D945" s="134" t="s">
        <v>376</v>
      </c>
      <c r="E945" s="134"/>
      <c r="F945" s="134"/>
      <c r="G945" s="178">
        <v>86.88</v>
      </c>
      <c r="H945" s="178">
        <v>217.21</v>
      </c>
      <c r="I945" s="178"/>
      <c r="J945" s="211">
        <f t="shared" si="20"/>
        <v>0</v>
      </c>
    </row>
    <row r="946" spans="1:10" ht="21.75">
      <c r="A946" s="28" t="s">
        <v>60</v>
      </c>
      <c r="B946" s="28" t="s">
        <v>61</v>
      </c>
      <c r="C946" s="29" t="s">
        <v>62</v>
      </c>
      <c r="D946" s="28" t="s">
        <v>63</v>
      </c>
      <c r="E946" s="28"/>
      <c r="F946" s="28"/>
      <c r="G946" s="263" t="s">
        <v>346</v>
      </c>
      <c r="H946" s="263" t="s">
        <v>347</v>
      </c>
      <c r="I946" s="263" t="s">
        <v>348</v>
      </c>
      <c r="J946" s="263" t="s">
        <v>67</v>
      </c>
    </row>
    <row r="947" spans="1:10" ht="12.75" customHeight="1">
      <c r="A947" s="28">
        <v>1</v>
      </c>
      <c r="B947" s="28">
        <v>2</v>
      </c>
      <c r="C947" s="29">
        <v>3</v>
      </c>
      <c r="D947" s="28">
        <v>4</v>
      </c>
      <c r="E947" s="28"/>
      <c r="F947" s="28"/>
      <c r="G947" s="28">
        <v>5</v>
      </c>
      <c r="H947" s="29">
        <v>6</v>
      </c>
      <c r="I947" s="28">
        <v>7</v>
      </c>
      <c r="J947" s="28">
        <v>8</v>
      </c>
    </row>
    <row r="948" spans="1:10" ht="13.5">
      <c r="A948" s="44"/>
      <c r="B948" s="65"/>
      <c r="C948" s="119">
        <v>4129</v>
      </c>
      <c r="D948" s="134" t="s">
        <v>376</v>
      </c>
      <c r="E948" s="134"/>
      <c r="F948" s="134"/>
      <c r="G948" s="178">
        <v>64.04</v>
      </c>
      <c r="H948" s="178">
        <v>160.09</v>
      </c>
      <c r="I948" s="178">
        <v>269</v>
      </c>
      <c r="J948" s="211">
        <f t="shared" si="20"/>
        <v>1.6803048285339497</v>
      </c>
    </row>
    <row r="949" spans="1:10" ht="13.5">
      <c r="A949" s="44"/>
      <c r="B949" s="65"/>
      <c r="C949" s="119" t="s">
        <v>377</v>
      </c>
      <c r="D949" s="134" t="s">
        <v>378</v>
      </c>
      <c r="E949" s="231"/>
      <c r="F949" s="233"/>
      <c r="G949" s="178"/>
      <c r="H949" s="178">
        <v>2450</v>
      </c>
      <c r="I949" s="178">
        <v>2000</v>
      </c>
      <c r="J949" s="211">
        <f t="shared" si="20"/>
        <v>0.8163265306122449</v>
      </c>
    </row>
    <row r="950" spans="1:10" ht="13.5">
      <c r="A950" s="44"/>
      <c r="B950" s="65"/>
      <c r="C950" s="119">
        <v>4178</v>
      </c>
      <c r="D950" s="134" t="s">
        <v>378</v>
      </c>
      <c r="E950" s="231"/>
      <c r="F950" s="233"/>
      <c r="G950" s="178">
        <v>2700.98</v>
      </c>
      <c r="H950" s="178">
        <v>15960.36</v>
      </c>
      <c r="I950" s="178"/>
      <c r="J950" s="211">
        <f t="shared" si="20"/>
        <v>0</v>
      </c>
    </row>
    <row r="951" spans="1:10" ht="13.5">
      <c r="A951" s="44"/>
      <c r="B951" s="65"/>
      <c r="C951" s="119">
        <v>4179</v>
      </c>
      <c r="D951" s="134" t="s">
        <v>378</v>
      </c>
      <c r="E951" s="231"/>
      <c r="F951" s="233"/>
      <c r="G951" s="178">
        <v>159.02</v>
      </c>
      <c r="H951" s="178">
        <v>939.64</v>
      </c>
      <c r="I951" s="178"/>
      <c r="J951" s="211">
        <f t="shared" si="20"/>
        <v>0</v>
      </c>
    </row>
    <row r="952" spans="1:10" ht="13.5">
      <c r="A952" s="44"/>
      <c r="B952" s="65"/>
      <c r="C952" s="57" t="s">
        <v>397</v>
      </c>
      <c r="D952" s="199" t="s">
        <v>398</v>
      </c>
      <c r="E952" s="199"/>
      <c r="F952" s="199"/>
      <c r="G952" s="178">
        <v>886.62</v>
      </c>
      <c r="H952" s="178">
        <v>5000</v>
      </c>
      <c r="I952" s="178">
        <v>4000</v>
      </c>
      <c r="J952" s="211">
        <f t="shared" si="20"/>
        <v>0.8</v>
      </c>
    </row>
    <row r="953" spans="1:10" ht="13.5">
      <c r="A953" s="44"/>
      <c r="B953" s="65"/>
      <c r="C953" s="57">
        <v>4218</v>
      </c>
      <c r="D953" s="199" t="s">
        <v>398</v>
      </c>
      <c r="E953" s="199"/>
      <c r="F953" s="199"/>
      <c r="G953" s="178">
        <v>5574.68</v>
      </c>
      <c r="H953" s="178">
        <v>7170.55</v>
      </c>
      <c r="I953" s="178"/>
      <c r="J953" s="211">
        <f t="shared" si="20"/>
        <v>0</v>
      </c>
    </row>
    <row r="954" spans="1:10" ht="13.5">
      <c r="A954" s="44"/>
      <c r="B954" s="65"/>
      <c r="C954" s="57">
        <v>4219</v>
      </c>
      <c r="D954" s="199" t="s">
        <v>398</v>
      </c>
      <c r="E954" s="199"/>
      <c r="F954" s="199"/>
      <c r="G954" s="178">
        <v>328.2</v>
      </c>
      <c r="H954" s="178">
        <v>422.15</v>
      </c>
      <c r="I954" s="178"/>
      <c r="J954" s="211">
        <f aca="true" t="shared" si="21" ref="J954:J964">I954/H954</f>
        <v>0</v>
      </c>
    </row>
    <row r="955" spans="1:10" ht="13.5">
      <c r="A955" s="44"/>
      <c r="B955" s="65"/>
      <c r="C955" s="118" t="s">
        <v>417</v>
      </c>
      <c r="D955" s="134" t="s">
        <v>418</v>
      </c>
      <c r="E955" s="134"/>
      <c r="F955" s="134"/>
      <c r="G955" s="178">
        <v>513.1</v>
      </c>
      <c r="H955" s="178">
        <v>1200</v>
      </c>
      <c r="I955" s="178">
        <v>1200</v>
      </c>
      <c r="J955" s="211">
        <f t="shared" si="21"/>
        <v>1</v>
      </c>
    </row>
    <row r="956" spans="1:10" ht="13.5">
      <c r="A956" s="44"/>
      <c r="B956" s="65"/>
      <c r="C956" s="118">
        <v>4268</v>
      </c>
      <c r="D956" s="134" t="s">
        <v>418</v>
      </c>
      <c r="E956" s="134"/>
      <c r="F956" s="134"/>
      <c r="G956" s="178">
        <v>57.12</v>
      </c>
      <c r="H956" s="178">
        <v>142.79</v>
      </c>
      <c r="I956" s="178"/>
      <c r="J956" s="211">
        <f t="shared" si="21"/>
        <v>0</v>
      </c>
    </row>
    <row r="957" spans="1:10" ht="13.5">
      <c r="A957" s="44"/>
      <c r="B957" s="65"/>
      <c r="C957" s="118">
        <v>4269</v>
      </c>
      <c r="D957" s="134" t="s">
        <v>418</v>
      </c>
      <c r="E957" s="134"/>
      <c r="F957" s="134"/>
      <c r="G957" s="178">
        <v>3.36</v>
      </c>
      <c r="H957" s="178">
        <v>8.41</v>
      </c>
      <c r="I957" s="178"/>
      <c r="J957" s="211">
        <f t="shared" si="21"/>
        <v>0</v>
      </c>
    </row>
    <row r="958" spans="1:10" ht="13.5">
      <c r="A958" s="44"/>
      <c r="B958" s="65"/>
      <c r="C958" s="119" t="s">
        <v>435</v>
      </c>
      <c r="D958" s="134" t="s">
        <v>436</v>
      </c>
      <c r="E958" s="134"/>
      <c r="F958" s="134"/>
      <c r="G958" s="307"/>
      <c r="H958" s="307">
        <v>54</v>
      </c>
      <c r="I958" s="307">
        <v>1000</v>
      </c>
      <c r="J958" s="211">
        <f t="shared" si="21"/>
        <v>18.51851851851852</v>
      </c>
    </row>
    <row r="959" spans="1:10" ht="13.5">
      <c r="A959" s="44"/>
      <c r="B959" s="65"/>
      <c r="C959" s="123" t="s">
        <v>357</v>
      </c>
      <c r="D959" s="62" t="s">
        <v>358</v>
      </c>
      <c r="E959" s="62"/>
      <c r="F959" s="62"/>
      <c r="G959" s="178">
        <v>1937.48</v>
      </c>
      <c r="H959" s="178">
        <v>5000</v>
      </c>
      <c r="I959" s="178">
        <v>5500</v>
      </c>
      <c r="J959" s="211">
        <f t="shared" si="21"/>
        <v>1.1</v>
      </c>
    </row>
    <row r="960" spans="1:10" ht="13.5">
      <c r="A960" s="44"/>
      <c r="B960" s="65"/>
      <c r="C960" s="123" t="s">
        <v>564</v>
      </c>
      <c r="D960" s="62" t="s">
        <v>358</v>
      </c>
      <c r="E960" s="62"/>
      <c r="F960" s="62"/>
      <c r="G960" s="178"/>
      <c r="H960" s="178">
        <v>23653.44</v>
      </c>
      <c r="I960" s="178"/>
      <c r="J960" s="211">
        <f t="shared" si="21"/>
        <v>0</v>
      </c>
    </row>
    <row r="961" spans="1:10" ht="13.5">
      <c r="A961" s="44"/>
      <c r="B961" s="65"/>
      <c r="C961" s="123" t="s">
        <v>565</v>
      </c>
      <c r="D961" s="62" t="s">
        <v>358</v>
      </c>
      <c r="E961" s="62"/>
      <c r="F961" s="62"/>
      <c r="G961" s="178"/>
      <c r="H961" s="178">
        <v>1392.56</v>
      </c>
      <c r="I961" s="178"/>
      <c r="J961" s="211">
        <f t="shared" si="21"/>
        <v>0</v>
      </c>
    </row>
    <row r="962" spans="1:10" ht="13.5">
      <c r="A962" s="44"/>
      <c r="B962" s="65"/>
      <c r="C962" s="119" t="s">
        <v>437</v>
      </c>
      <c r="D962" s="134" t="s">
        <v>509</v>
      </c>
      <c r="E962" s="134"/>
      <c r="F962" s="134"/>
      <c r="G962" s="178">
        <v>346.52</v>
      </c>
      <c r="H962" s="178">
        <v>1200</v>
      </c>
      <c r="I962" s="178">
        <v>1200</v>
      </c>
      <c r="J962" s="211">
        <f t="shared" si="21"/>
        <v>1</v>
      </c>
    </row>
    <row r="963" spans="1:10" ht="13.5">
      <c r="A963" s="44"/>
      <c r="B963" s="65"/>
      <c r="C963" s="119">
        <v>4358</v>
      </c>
      <c r="D963" s="134" t="s">
        <v>509</v>
      </c>
      <c r="E963" s="134"/>
      <c r="F963" s="134"/>
      <c r="G963" s="195">
        <v>69.39</v>
      </c>
      <c r="H963" s="195">
        <v>173.49</v>
      </c>
      <c r="I963" s="195"/>
      <c r="J963" s="229">
        <f t="shared" si="21"/>
        <v>0</v>
      </c>
    </row>
    <row r="964" spans="1:10" ht="13.5">
      <c r="A964" s="44"/>
      <c r="B964" s="65"/>
      <c r="C964" s="119">
        <v>4359</v>
      </c>
      <c r="D964" s="134" t="s">
        <v>509</v>
      </c>
      <c r="E964" s="134"/>
      <c r="F964" s="134"/>
      <c r="G964" s="195">
        <v>4.09</v>
      </c>
      <c r="H964" s="195">
        <v>10.21</v>
      </c>
      <c r="I964" s="195"/>
      <c r="J964" s="229">
        <f t="shared" si="21"/>
        <v>0</v>
      </c>
    </row>
    <row r="965" spans="1:10" ht="13.5">
      <c r="A965" s="44"/>
      <c r="B965" s="65"/>
      <c r="C965" s="123" t="s">
        <v>442</v>
      </c>
      <c r="D965" s="285" t="s">
        <v>440</v>
      </c>
      <c r="E965" s="285"/>
      <c r="F965" s="285"/>
      <c r="G965" s="195"/>
      <c r="H965" s="195"/>
      <c r="I965" s="195"/>
      <c r="J965" s="229"/>
    </row>
    <row r="966" spans="1:10" ht="13.5">
      <c r="A966" s="44"/>
      <c r="B966" s="65"/>
      <c r="C966" s="57"/>
      <c r="D966" s="199" t="s">
        <v>443</v>
      </c>
      <c r="E966" s="199"/>
      <c r="F966" s="199"/>
      <c r="G966" s="109">
        <v>1650.9</v>
      </c>
      <c r="H966" s="109">
        <v>3800</v>
      </c>
      <c r="I966" s="109">
        <v>3800</v>
      </c>
      <c r="J966" s="61">
        <f>I966/H966</f>
        <v>1</v>
      </c>
    </row>
    <row r="967" spans="1:10" ht="13.5">
      <c r="A967" s="44"/>
      <c r="B967" s="65"/>
      <c r="C967" s="123">
        <v>4378</v>
      </c>
      <c r="D967" s="285" t="s">
        <v>440</v>
      </c>
      <c r="E967" s="285"/>
      <c r="F967" s="285"/>
      <c r="G967" s="195"/>
      <c r="H967" s="195"/>
      <c r="I967" s="195"/>
      <c r="J967" s="229"/>
    </row>
    <row r="968" spans="1:10" ht="13.5">
      <c r="A968" s="44"/>
      <c r="B968" s="65"/>
      <c r="C968" s="57"/>
      <c r="D968" s="199" t="s">
        <v>443</v>
      </c>
      <c r="E968" s="199"/>
      <c r="F968" s="199"/>
      <c r="G968" s="109">
        <v>207.54</v>
      </c>
      <c r="H968" s="109">
        <v>518.85</v>
      </c>
      <c r="I968" s="109"/>
      <c r="J968" s="61">
        <f>I968/H968</f>
        <v>0</v>
      </c>
    </row>
    <row r="969" spans="1:10" ht="13.5">
      <c r="A969" s="44"/>
      <c r="B969" s="65"/>
      <c r="C969" s="123">
        <v>4379</v>
      </c>
      <c r="D969" s="285" t="s">
        <v>440</v>
      </c>
      <c r="E969" s="285"/>
      <c r="F969" s="285"/>
      <c r="G969" s="195"/>
      <c r="H969" s="195"/>
      <c r="I969" s="195"/>
      <c r="J969" s="229"/>
    </row>
    <row r="970" spans="1:10" ht="13.5">
      <c r="A970" s="44"/>
      <c r="B970" s="65"/>
      <c r="C970" s="57"/>
      <c r="D970" s="199" t="s">
        <v>443</v>
      </c>
      <c r="E970" s="199"/>
      <c r="F970" s="199"/>
      <c r="G970" s="109">
        <v>12.22</v>
      </c>
      <c r="H970" s="109">
        <v>30.55</v>
      </c>
      <c r="I970" s="109"/>
      <c r="J970" s="61">
        <f>I970/H970</f>
        <v>0</v>
      </c>
    </row>
    <row r="971" spans="1:10" ht="13.5">
      <c r="A971" s="44"/>
      <c r="B971" s="65"/>
      <c r="C971" s="119" t="s">
        <v>425</v>
      </c>
      <c r="D971" s="134" t="s">
        <v>426</v>
      </c>
      <c r="E971" s="134"/>
      <c r="F971" s="134"/>
      <c r="G971" s="178">
        <v>2355.09</v>
      </c>
      <c r="H971" s="178">
        <v>5400</v>
      </c>
      <c r="I971" s="178">
        <v>6460</v>
      </c>
      <c r="J971" s="211">
        <f>I971/H971</f>
        <v>1.1962962962962962</v>
      </c>
    </row>
    <row r="972" spans="1:10" ht="13.5">
      <c r="A972" s="44"/>
      <c r="B972" s="65"/>
      <c r="C972" s="119">
        <v>4418</v>
      </c>
      <c r="D972" s="134" t="s">
        <v>426</v>
      </c>
      <c r="E972" s="134"/>
      <c r="F972" s="134"/>
      <c r="G972" s="178"/>
      <c r="H972" s="178"/>
      <c r="I972" s="178"/>
      <c r="J972" s="211"/>
    </row>
    <row r="973" spans="1:10" ht="13.5">
      <c r="A973" s="44"/>
      <c r="B973" s="65"/>
      <c r="C973" s="119">
        <v>4419</v>
      </c>
      <c r="D973" s="134" t="s">
        <v>426</v>
      </c>
      <c r="E973" s="134"/>
      <c r="F973" s="134"/>
      <c r="G973" s="178"/>
      <c r="H973" s="178"/>
      <c r="I973" s="178"/>
      <c r="J973" s="211"/>
    </row>
    <row r="974" spans="1:10" ht="13.5">
      <c r="A974" s="44"/>
      <c r="B974" s="65"/>
      <c r="C974" s="119" t="s">
        <v>419</v>
      </c>
      <c r="D974" s="182" t="s">
        <v>420</v>
      </c>
      <c r="E974" s="182"/>
      <c r="F974" s="182"/>
      <c r="G974" s="178">
        <v>4193</v>
      </c>
      <c r="H974" s="178">
        <v>5591</v>
      </c>
      <c r="I974" s="178">
        <v>5809</v>
      </c>
      <c r="J974" s="211">
        <f>I974/H974</f>
        <v>1.0389912359148632</v>
      </c>
    </row>
    <row r="975" spans="1:10" ht="13.5">
      <c r="A975" s="65"/>
      <c r="B975" s="193"/>
      <c r="C975" s="123" t="s">
        <v>427</v>
      </c>
      <c r="D975" s="62" t="s">
        <v>428</v>
      </c>
      <c r="E975" s="62"/>
      <c r="F975" s="62"/>
      <c r="G975" s="195"/>
      <c r="H975" s="228"/>
      <c r="I975" s="195"/>
      <c r="J975" s="187"/>
    </row>
    <row r="976" spans="1:10" ht="13.5">
      <c r="A976" s="65"/>
      <c r="B976" s="193"/>
      <c r="C976" s="203"/>
      <c r="D976" s="58" t="s">
        <v>510</v>
      </c>
      <c r="E976" s="58"/>
      <c r="F976" s="58"/>
      <c r="G976" s="109">
        <v>190</v>
      </c>
      <c r="H976" s="110">
        <v>600</v>
      </c>
      <c r="I976" s="109">
        <v>1000</v>
      </c>
      <c r="J976" s="111">
        <f>I976/H976</f>
        <v>1.6666666666666667</v>
      </c>
    </row>
    <row r="977" spans="1:10" ht="13.5">
      <c r="A977" s="65"/>
      <c r="B977" s="193"/>
      <c r="C977" s="123" t="s">
        <v>379</v>
      </c>
      <c r="D977" s="62" t="s">
        <v>448</v>
      </c>
      <c r="E977" s="62"/>
      <c r="F977" s="62"/>
      <c r="G977" s="195"/>
      <c r="H977" s="228"/>
      <c r="I977" s="195"/>
      <c r="J977" s="187"/>
    </row>
    <row r="978" spans="1:10" ht="13.5">
      <c r="A978" s="65"/>
      <c r="B978" s="193"/>
      <c r="C978" s="203"/>
      <c r="D978" s="58" t="s">
        <v>449</v>
      </c>
      <c r="E978" s="58"/>
      <c r="F978" s="58"/>
      <c r="G978" s="109"/>
      <c r="H978" s="110">
        <v>509</v>
      </c>
      <c r="I978" s="109">
        <v>500</v>
      </c>
      <c r="J978" s="111">
        <f>I978/H978</f>
        <v>0.9823182711198428</v>
      </c>
    </row>
    <row r="979" spans="1:10" ht="13.5">
      <c r="A979" s="65"/>
      <c r="B979" s="193"/>
      <c r="C979" s="123">
        <v>4748</v>
      </c>
      <c r="D979" s="62" t="s">
        <v>448</v>
      </c>
      <c r="E979" s="62"/>
      <c r="F979" s="62"/>
      <c r="G979" s="195"/>
      <c r="H979" s="228"/>
      <c r="I979" s="195"/>
      <c r="J979" s="187"/>
    </row>
    <row r="980" spans="1:10" ht="13.5">
      <c r="A980" s="65"/>
      <c r="B980" s="193"/>
      <c r="C980" s="203"/>
      <c r="D980" s="58" t="s">
        <v>449</v>
      </c>
      <c r="E980" s="58"/>
      <c r="F980" s="58"/>
      <c r="G980" s="109">
        <v>49.08</v>
      </c>
      <c r="H980" s="110">
        <v>49.11</v>
      </c>
      <c r="I980" s="109"/>
      <c r="J980" s="111">
        <f>I980/H980</f>
        <v>0</v>
      </c>
    </row>
    <row r="981" spans="1:10" ht="13.5">
      <c r="A981" s="65"/>
      <c r="B981" s="193"/>
      <c r="C981" s="123">
        <v>4749</v>
      </c>
      <c r="D981" s="62" t="s">
        <v>448</v>
      </c>
      <c r="E981" s="62"/>
      <c r="F981" s="62"/>
      <c r="G981" s="195"/>
      <c r="H981" s="228"/>
      <c r="I981" s="195"/>
      <c r="J981" s="187"/>
    </row>
    <row r="982" spans="1:10" ht="13.5">
      <c r="A982" s="65"/>
      <c r="B982" s="193"/>
      <c r="C982" s="203"/>
      <c r="D982" s="58" t="s">
        <v>449</v>
      </c>
      <c r="E982" s="58"/>
      <c r="F982" s="58"/>
      <c r="G982" s="109">
        <v>2.89</v>
      </c>
      <c r="H982" s="110">
        <v>2.89</v>
      </c>
      <c r="I982" s="109"/>
      <c r="J982" s="111">
        <f>I982/H982</f>
        <v>0</v>
      </c>
    </row>
    <row r="983" spans="1:10" ht="13.5">
      <c r="A983" s="65"/>
      <c r="B983" s="193"/>
      <c r="C983" s="123" t="s">
        <v>450</v>
      </c>
      <c r="D983" s="62" t="s">
        <v>451</v>
      </c>
      <c r="E983" s="62"/>
      <c r="F983" s="62"/>
      <c r="G983" s="195"/>
      <c r="H983" s="228"/>
      <c r="I983" s="195"/>
      <c r="J983" s="187"/>
    </row>
    <row r="984" spans="1:10" ht="13.5">
      <c r="A984" s="160"/>
      <c r="B984" s="189"/>
      <c r="C984" s="57"/>
      <c r="D984" s="58" t="s">
        <v>452</v>
      </c>
      <c r="E984" s="58"/>
      <c r="F984" s="58"/>
      <c r="G984" s="109">
        <v>366</v>
      </c>
      <c r="H984" s="110">
        <v>2000</v>
      </c>
      <c r="I984" s="109">
        <v>2000</v>
      </c>
      <c r="J984" s="111">
        <f>I984/H984</f>
        <v>1</v>
      </c>
    </row>
    <row r="985" spans="1:10" ht="20.25" customHeight="1">
      <c r="A985" s="44"/>
      <c r="B985" s="156">
        <v>85228</v>
      </c>
      <c r="C985" s="50"/>
      <c r="D985" s="159" t="s">
        <v>566</v>
      </c>
      <c r="E985" s="159"/>
      <c r="F985" s="159"/>
      <c r="G985" s="185"/>
      <c r="H985" s="186"/>
      <c r="I985" s="185"/>
      <c r="J985" s="55"/>
    </row>
    <row r="986" spans="1:10" ht="15" customHeight="1">
      <c r="A986" s="44"/>
      <c r="B986" s="156"/>
      <c r="C986" s="107"/>
      <c r="D986" s="107" t="s">
        <v>567</v>
      </c>
      <c r="E986" s="107"/>
      <c r="F986" s="107"/>
      <c r="G986" s="209">
        <f>G988+G989+G990+G991+G992+G994</f>
        <v>9938.350000000002</v>
      </c>
      <c r="H986" s="209">
        <f>H988+H989+H990+H991+H992+H993+H994</f>
        <v>21759</v>
      </c>
      <c r="I986" s="209">
        <f>I988+I989+I990+I991+I992+I993+I994</f>
        <v>24480</v>
      </c>
      <c r="J986" s="158">
        <f>I986/H986</f>
        <v>1.1250517027436924</v>
      </c>
    </row>
    <row r="987" spans="1:10" ht="15" customHeight="1">
      <c r="A987" s="44"/>
      <c r="B987" s="65"/>
      <c r="C987" s="133" t="s">
        <v>391</v>
      </c>
      <c r="D987" s="52" t="s">
        <v>431</v>
      </c>
      <c r="E987" s="52"/>
      <c r="F987" s="52"/>
      <c r="G987" s="105"/>
      <c r="H987" s="106"/>
      <c r="I987" s="105"/>
      <c r="J987" s="304"/>
    </row>
    <row r="988" spans="1:10" ht="13.5">
      <c r="A988" s="44"/>
      <c r="B988" s="65"/>
      <c r="C988" s="57"/>
      <c r="D988" s="199" t="s">
        <v>502</v>
      </c>
      <c r="E988" s="199"/>
      <c r="F988" s="199"/>
      <c r="G988" s="110">
        <v>37.27</v>
      </c>
      <c r="H988" s="110">
        <v>500</v>
      </c>
      <c r="I988" s="110">
        <v>500</v>
      </c>
      <c r="J988" s="61">
        <f>I988/H988</f>
        <v>1</v>
      </c>
    </row>
    <row r="989" spans="1:10" ht="13.5">
      <c r="A989" s="44"/>
      <c r="B989" s="65"/>
      <c r="C989" s="133" t="s">
        <v>393</v>
      </c>
      <c r="D989" s="134" t="s">
        <v>394</v>
      </c>
      <c r="E989" s="134"/>
      <c r="F989" s="134"/>
      <c r="G989" s="178">
        <v>6642.76</v>
      </c>
      <c r="H989" s="178">
        <v>15608</v>
      </c>
      <c r="I989" s="178">
        <v>17280</v>
      </c>
      <c r="J989" s="211">
        <f>I989/H989</f>
        <v>1.1071245515120451</v>
      </c>
    </row>
    <row r="990" spans="1:10" ht="13.5">
      <c r="A990" s="44"/>
      <c r="B990" s="65"/>
      <c r="C990" s="119" t="s">
        <v>395</v>
      </c>
      <c r="D990" s="119" t="s">
        <v>396</v>
      </c>
      <c r="E990" s="119"/>
      <c r="F990" s="119"/>
      <c r="G990" s="178">
        <v>907.83</v>
      </c>
      <c r="H990" s="178">
        <v>912</v>
      </c>
      <c r="I990" s="178">
        <v>1330</v>
      </c>
      <c r="J990" s="211"/>
    </row>
    <row r="991" spans="1:10" ht="13.5">
      <c r="A991" s="44"/>
      <c r="B991" s="65"/>
      <c r="C991" s="119" t="s">
        <v>373</v>
      </c>
      <c r="D991" s="134" t="s">
        <v>548</v>
      </c>
      <c r="E991" s="134"/>
      <c r="F991" s="134"/>
      <c r="G991" s="178">
        <v>1203.8700000000001</v>
      </c>
      <c r="H991" s="178">
        <v>2644</v>
      </c>
      <c r="I991" s="178">
        <v>2990</v>
      </c>
      <c r="J991" s="211">
        <f aca="true" t="shared" si="22" ref="J991:J996">I991/H991</f>
        <v>1.1308623298033282</v>
      </c>
    </row>
    <row r="992" spans="1:10" ht="13.5">
      <c r="A992" s="44"/>
      <c r="B992" s="65"/>
      <c r="C992" s="119" t="s">
        <v>375</v>
      </c>
      <c r="D992" s="182" t="s">
        <v>376</v>
      </c>
      <c r="E992" s="182"/>
      <c r="F992" s="182"/>
      <c r="G992" s="178">
        <v>183.62</v>
      </c>
      <c r="H992" s="178">
        <v>404</v>
      </c>
      <c r="I992" s="178">
        <v>460</v>
      </c>
      <c r="J992" s="211">
        <f t="shared" si="22"/>
        <v>1.1386138613861385</v>
      </c>
    </row>
    <row r="993" spans="1:10" ht="13.5">
      <c r="A993" s="44"/>
      <c r="B993" s="65"/>
      <c r="C993" s="119" t="s">
        <v>425</v>
      </c>
      <c r="D993" s="134" t="s">
        <v>426</v>
      </c>
      <c r="E993" s="134"/>
      <c r="F993" s="134"/>
      <c r="G993" s="178"/>
      <c r="H993" s="178">
        <v>350</v>
      </c>
      <c r="I993" s="178">
        <v>350</v>
      </c>
      <c r="J993" s="211">
        <f>I993/H993</f>
        <v>1</v>
      </c>
    </row>
    <row r="994" spans="1:10" ht="13.5">
      <c r="A994" s="44"/>
      <c r="B994" s="160"/>
      <c r="C994" s="119" t="s">
        <v>419</v>
      </c>
      <c r="D994" s="182" t="s">
        <v>420</v>
      </c>
      <c r="E994" s="182"/>
      <c r="F994" s="182"/>
      <c r="G994" s="178">
        <v>963</v>
      </c>
      <c r="H994" s="178">
        <v>1341</v>
      </c>
      <c r="I994" s="178">
        <v>1570</v>
      </c>
      <c r="J994" s="211">
        <f t="shared" si="22"/>
        <v>1.1707680835197614</v>
      </c>
    </row>
    <row r="995" spans="1:10" ht="21" customHeight="1">
      <c r="A995" s="44"/>
      <c r="B995" s="156">
        <v>85295</v>
      </c>
      <c r="C995" s="308"/>
      <c r="D995" s="246" t="s">
        <v>72</v>
      </c>
      <c r="E995" s="246"/>
      <c r="F995" s="246"/>
      <c r="G995" s="172">
        <f>G996+G997+G998</f>
        <v>68004.35</v>
      </c>
      <c r="H995" s="172">
        <f>H996+H997+H998</f>
        <v>136400</v>
      </c>
      <c r="I995" s="172">
        <f>I996+I997+I998</f>
        <v>103900</v>
      </c>
      <c r="J995" s="174">
        <f t="shared" si="22"/>
        <v>0.7617302052785924</v>
      </c>
    </row>
    <row r="996" spans="1:10" ht="13.5">
      <c r="A996" s="44"/>
      <c r="B996" s="65"/>
      <c r="C996" s="68" t="s">
        <v>546</v>
      </c>
      <c r="D996" s="58" t="s">
        <v>547</v>
      </c>
      <c r="E996" s="58"/>
      <c r="F996" s="58"/>
      <c r="G996" s="109">
        <v>68004.35</v>
      </c>
      <c r="H996" s="109">
        <v>125900</v>
      </c>
      <c r="I996" s="109">
        <v>99100</v>
      </c>
      <c r="J996" s="61">
        <f t="shared" si="22"/>
        <v>0.7871326449563145</v>
      </c>
    </row>
    <row r="997" spans="1:10" ht="16.5" customHeight="1">
      <c r="A997" s="44"/>
      <c r="B997" s="65"/>
      <c r="C997" s="133" t="s">
        <v>397</v>
      </c>
      <c r="D997" s="62" t="s">
        <v>568</v>
      </c>
      <c r="E997" s="62"/>
      <c r="F997" s="62"/>
      <c r="G997" s="105"/>
      <c r="H997" s="176">
        <v>10500</v>
      </c>
      <c r="I997" s="105">
        <v>3200</v>
      </c>
      <c r="J997" s="304">
        <f>I997/H997</f>
        <v>0.3047619047619048</v>
      </c>
    </row>
    <row r="998" spans="1:10" ht="13.5">
      <c r="A998" s="66"/>
      <c r="B998" s="286"/>
      <c r="C998" s="271" t="s">
        <v>357</v>
      </c>
      <c r="D998" s="265" t="s">
        <v>358</v>
      </c>
      <c r="E998" s="265"/>
      <c r="F998" s="265"/>
      <c r="G998" s="99"/>
      <c r="H998" s="99"/>
      <c r="I998" s="99">
        <v>1600</v>
      </c>
      <c r="J998" s="317"/>
    </row>
    <row r="999" spans="1:10" ht="24.75" customHeight="1">
      <c r="A999" s="30">
        <v>854</v>
      </c>
      <c r="B999" s="36"/>
      <c r="C999" s="32"/>
      <c r="D999" s="90" t="s">
        <v>311</v>
      </c>
      <c r="E999" s="90"/>
      <c r="F999" s="90"/>
      <c r="G999" s="238"/>
      <c r="H999" s="318"/>
      <c r="I999" s="238"/>
      <c r="J999" s="252"/>
    </row>
    <row r="1000" spans="1:10" ht="13.5">
      <c r="A1000" s="37"/>
      <c r="B1000" s="196"/>
      <c r="C1000" s="197"/>
      <c r="D1000" s="40" t="s">
        <v>312</v>
      </c>
      <c r="E1000" s="40"/>
      <c r="F1000" s="40"/>
      <c r="G1000" s="92">
        <f>G1003+G1048+G1053+G1075</f>
        <v>280236.17</v>
      </c>
      <c r="H1000" s="91">
        <f>H1003+H1026+H1048+H1053+H1075</f>
        <v>634401.37</v>
      </c>
      <c r="I1000" s="92">
        <f>I1003+I1026+I1048+I1053+I1075</f>
        <v>849679</v>
      </c>
      <c r="J1000" s="43">
        <f>I1000/H1000</f>
        <v>1.33933979367037</v>
      </c>
    </row>
    <row r="1001" spans="1:10" ht="23.25" customHeight="1">
      <c r="A1001" s="28" t="s">
        <v>60</v>
      </c>
      <c r="B1001" s="28" t="s">
        <v>61</v>
      </c>
      <c r="C1001" s="29" t="s">
        <v>62</v>
      </c>
      <c r="D1001" s="28" t="s">
        <v>63</v>
      </c>
      <c r="E1001" s="28"/>
      <c r="F1001" s="28"/>
      <c r="G1001" s="263" t="s">
        <v>346</v>
      </c>
      <c r="H1001" s="263" t="s">
        <v>347</v>
      </c>
      <c r="I1001" s="263" t="s">
        <v>348</v>
      </c>
      <c r="J1001" s="263" t="s">
        <v>67</v>
      </c>
    </row>
    <row r="1002" spans="1:10" ht="12" customHeight="1">
      <c r="A1002" s="28">
        <v>1</v>
      </c>
      <c r="B1002" s="28">
        <v>2</v>
      </c>
      <c r="C1002" s="29">
        <v>3</v>
      </c>
      <c r="D1002" s="28">
        <v>4</v>
      </c>
      <c r="E1002" s="28"/>
      <c r="F1002" s="28"/>
      <c r="G1002" s="28">
        <v>5</v>
      </c>
      <c r="H1002" s="29">
        <v>6</v>
      </c>
      <c r="I1002" s="28">
        <v>7</v>
      </c>
      <c r="J1002" s="28">
        <v>8</v>
      </c>
    </row>
    <row r="1003" spans="1:10" ht="15.75" customHeight="1">
      <c r="A1003" s="44"/>
      <c r="B1003" s="156">
        <v>85401</v>
      </c>
      <c r="C1003" s="319"/>
      <c r="D1003" s="45" t="s">
        <v>569</v>
      </c>
      <c r="E1003" s="45"/>
      <c r="F1003" s="45"/>
      <c r="G1003" s="94">
        <f>G1005+G1006+G1007+G1008+G1009+G1010+G1012+G1013+G1014+G1015+G1017+G1018+G1019+G1023+G1025</f>
        <v>145404.97999999998</v>
      </c>
      <c r="H1003" s="94">
        <f>H1005+H1006+H1007+H1008+H1009+H1010+H1012+H1013+H1014+H1015+H1017+H1018+H1019+H1023+H1025</f>
        <v>283675</v>
      </c>
      <c r="I1003" s="94">
        <f>I1005+I1006+I1007+I1008+I1009+I1010+I1012+I1013+I1014+I1015+I1017+I1018+I1019+I1021+I1023+I1025</f>
        <v>306425</v>
      </c>
      <c r="J1003" s="49">
        <f>I1003/H1003</f>
        <v>1.0801974090067858</v>
      </c>
    </row>
    <row r="1004" spans="1:10" ht="13.5">
      <c r="A1004" s="44"/>
      <c r="B1004" s="65"/>
      <c r="C1004" s="133" t="s">
        <v>391</v>
      </c>
      <c r="D1004" s="52" t="s">
        <v>431</v>
      </c>
      <c r="E1004" s="52"/>
      <c r="F1004" s="52"/>
      <c r="G1004" s="105"/>
      <c r="H1004" s="106"/>
      <c r="I1004" s="105"/>
      <c r="J1004" s="304"/>
    </row>
    <row r="1005" spans="1:10" ht="17.25" customHeight="1">
      <c r="A1005" s="44"/>
      <c r="B1005" s="65"/>
      <c r="C1005" s="57"/>
      <c r="D1005" s="58" t="s">
        <v>502</v>
      </c>
      <c r="E1005" s="58"/>
      <c r="F1005" s="58"/>
      <c r="G1005" s="105">
        <v>6882.18</v>
      </c>
      <c r="H1005" s="106">
        <v>14603</v>
      </c>
      <c r="I1005" s="105">
        <v>15155</v>
      </c>
      <c r="J1005" s="304">
        <f aca="true" t="shared" si="23" ref="J1005:J1010">I1005/H1005</f>
        <v>1.0378004519619257</v>
      </c>
    </row>
    <row r="1006" spans="1:10" ht="13.5">
      <c r="A1006" s="44"/>
      <c r="B1006" s="65"/>
      <c r="C1006" s="133" t="s">
        <v>393</v>
      </c>
      <c r="D1006" s="134" t="s">
        <v>394</v>
      </c>
      <c r="E1006" s="134"/>
      <c r="F1006" s="134"/>
      <c r="G1006" s="178">
        <v>85016.31</v>
      </c>
      <c r="H1006" s="178">
        <v>171859</v>
      </c>
      <c r="I1006" s="178">
        <v>197159</v>
      </c>
      <c r="J1006" s="211">
        <f t="shared" si="23"/>
        <v>1.14721370425756</v>
      </c>
    </row>
    <row r="1007" spans="1:10" ht="13.5">
      <c r="A1007" s="44"/>
      <c r="B1007" s="65"/>
      <c r="C1007" s="119" t="s">
        <v>395</v>
      </c>
      <c r="D1007" s="119" t="s">
        <v>396</v>
      </c>
      <c r="E1007" s="119"/>
      <c r="F1007" s="119"/>
      <c r="G1007" s="178">
        <v>11882.32</v>
      </c>
      <c r="H1007" s="178">
        <v>11891</v>
      </c>
      <c r="I1007" s="178">
        <v>15069</v>
      </c>
      <c r="J1007" s="211">
        <f t="shared" si="23"/>
        <v>1.2672609536624337</v>
      </c>
    </row>
    <row r="1008" spans="1:10" ht="13.5">
      <c r="A1008" s="44"/>
      <c r="B1008" s="65"/>
      <c r="C1008" s="119" t="s">
        <v>373</v>
      </c>
      <c r="D1008" s="134" t="s">
        <v>548</v>
      </c>
      <c r="E1008" s="134"/>
      <c r="F1008" s="134"/>
      <c r="G1008" s="178">
        <v>16609.18</v>
      </c>
      <c r="H1008" s="178">
        <v>32218</v>
      </c>
      <c r="I1008" s="178">
        <v>32998</v>
      </c>
      <c r="J1008" s="211">
        <f t="shared" si="23"/>
        <v>1.0242100689055806</v>
      </c>
    </row>
    <row r="1009" spans="1:10" ht="13.5">
      <c r="A1009" s="44"/>
      <c r="B1009" s="65"/>
      <c r="C1009" s="119" t="s">
        <v>375</v>
      </c>
      <c r="D1009" s="134" t="s">
        <v>376</v>
      </c>
      <c r="E1009" s="134"/>
      <c r="F1009" s="134"/>
      <c r="G1009" s="178">
        <v>2502.63</v>
      </c>
      <c r="H1009" s="178">
        <v>4936</v>
      </c>
      <c r="I1009" s="178">
        <v>5311</v>
      </c>
      <c r="J1009" s="211">
        <f t="shared" si="23"/>
        <v>1.07597244732577</v>
      </c>
    </row>
    <row r="1010" spans="1:10" ht="13.5">
      <c r="A1010" s="44"/>
      <c r="B1010" s="65"/>
      <c r="C1010" s="57" t="s">
        <v>397</v>
      </c>
      <c r="D1010" s="320" t="s">
        <v>398</v>
      </c>
      <c r="E1010" s="200"/>
      <c r="F1010" s="321"/>
      <c r="G1010" s="178">
        <v>10677.86</v>
      </c>
      <c r="H1010" s="178">
        <v>29900</v>
      </c>
      <c r="I1010" s="178">
        <v>21069</v>
      </c>
      <c r="J1010" s="211">
        <f t="shared" si="23"/>
        <v>0.7046488294314381</v>
      </c>
    </row>
    <row r="1011" spans="1:10" ht="13.5">
      <c r="A1011" s="44"/>
      <c r="B1011" s="65"/>
      <c r="C1011" s="51" t="s">
        <v>507</v>
      </c>
      <c r="D1011" s="322" t="s">
        <v>514</v>
      </c>
      <c r="E1011" s="323"/>
      <c r="F1011" s="324"/>
      <c r="G1011" s="105"/>
      <c r="H1011" s="106"/>
      <c r="I1011" s="105"/>
      <c r="J1011" s="304"/>
    </row>
    <row r="1012" spans="1:10" ht="13.5">
      <c r="A1012" s="44"/>
      <c r="B1012" s="65"/>
      <c r="C1012" s="68"/>
      <c r="D1012" s="325" t="s">
        <v>515</v>
      </c>
      <c r="E1012" s="326"/>
      <c r="F1012" s="327"/>
      <c r="G1012" s="105"/>
      <c r="H1012" s="106">
        <v>2400</v>
      </c>
      <c r="I1012" s="105">
        <v>2426</v>
      </c>
      <c r="J1012" s="304">
        <f>I1012/H1012</f>
        <v>1.0108333333333333</v>
      </c>
    </row>
    <row r="1013" spans="1:10" ht="13.5">
      <c r="A1013" s="44"/>
      <c r="B1013" s="65"/>
      <c r="C1013" s="51" t="s">
        <v>417</v>
      </c>
      <c r="D1013" s="134" t="s">
        <v>418</v>
      </c>
      <c r="E1013" s="134"/>
      <c r="F1013" s="134"/>
      <c r="G1013" s="178">
        <v>2342.8</v>
      </c>
      <c r="H1013" s="178">
        <v>3080</v>
      </c>
      <c r="I1013" s="178">
        <v>3630</v>
      </c>
      <c r="J1013" s="211">
        <f>I1013/H1013</f>
        <v>1.1785714285714286</v>
      </c>
    </row>
    <row r="1014" spans="1:10" ht="13.5">
      <c r="A1014" s="44"/>
      <c r="B1014" s="65"/>
      <c r="C1014" s="119" t="s">
        <v>435</v>
      </c>
      <c r="D1014" s="134" t="s">
        <v>436</v>
      </c>
      <c r="E1014" s="134"/>
      <c r="F1014" s="134"/>
      <c r="G1014" s="178"/>
      <c r="H1014" s="178">
        <v>86</v>
      </c>
      <c r="I1014" s="178">
        <v>50</v>
      </c>
      <c r="J1014" s="211">
        <f>I1014/H1014</f>
        <v>0.5813953488372093</v>
      </c>
    </row>
    <row r="1015" spans="1:10" ht="13.5">
      <c r="A1015" s="44"/>
      <c r="B1015" s="65"/>
      <c r="C1015" s="123" t="s">
        <v>357</v>
      </c>
      <c r="D1015" s="134" t="s">
        <v>358</v>
      </c>
      <c r="E1015" s="134"/>
      <c r="F1015" s="134"/>
      <c r="G1015" s="178">
        <v>719.7</v>
      </c>
      <c r="H1015" s="178">
        <v>1324</v>
      </c>
      <c r="I1015" s="178">
        <v>1584</v>
      </c>
      <c r="J1015" s="211">
        <f>I1015/H1015</f>
        <v>1.1963746223564955</v>
      </c>
    </row>
    <row r="1016" spans="1:10" ht="13.5">
      <c r="A1016" s="44"/>
      <c r="B1016" s="65"/>
      <c r="C1016" s="123" t="s">
        <v>442</v>
      </c>
      <c r="D1016" s="183" t="s">
        <v>440</v>
      </c>
      <c r="E1016" s="183"/>
      <c r="F1016" s="183"/>
      <c r="G1016" s="195"/>
      <c r="H1016" s="195"/>
      <c r="I1016" s="195"/>
      <c r="J1016" s="229"/>
    </row>
    <row r="1017" spans="1:10" ht="13.5">
      <c r="A1017" s="44"/>
      <c r="B1017" s="65"/>
      <c r="C1017" s="57"/>
      <c r="D1017" s="199" t="s">
        <v>443</v>
      </c>
      <c r="E1017" s="199"/>
      <c r="F1017" s="199"/>
      <c r="G1017" s="109"/>
      <c r="H1017" s="109">
        <v>100</v>
      </c>
      <c r="I1017" s="109">
        <v>100</v>
      </c>
      <c r="J1017" s="61">
        <f>I1017/H1017</f>
        <v>1</v>
      </c>
    </row>
    <row r="1018" spans="1:10" ht="13.5">
      <c r="A1018" s="44"/>
      <c r="B1018" s="65"/>
      <c r="C1018" s="119" t="s">
        <v>425</v>
      </c>
      <c r="D1018" s="134" t="s">
        <v>426</v>
      </c>
      <c r="E1018" s="134"/>
      <c r="F1018" s="134"/>
      <c r="G1018" s="178">
        <v>17.2</v>
      </c>
      <c r="H1018" s="178">
        <v>100</v>
      </c>
      <c r="I1018" s="178">
        <v>100</v>
      </c>
      <c r="J1018" s="211">
        <f>I1018/H1018</f>
        <v>1</v>
      </c>
    </row>
    <row r="1019" spans="1:10" ht="13.5">
      <c r="A1019" s="44"/>
      <c r="B1019" s="65"/>
      <c r="C1019" s="119" t="s">
        <v>419</v>
      </c>
      <c r="D1019" s="182" t="s">
        <v>420</v>
      </c>
      <c r="E1019" s="182"/>
      <c r="F1019" s="182"/>
      <c r="G1019" s="178">
        <v>8694</v>
      </c>
      <c r="H1019" s="178">
        <v>9499</v>
      </c>
      <c r="I1019" s="178">
        <v>9814</v>
      </c>
      <c r="J1019" s="211">
        <f>I1019/H1019</f>
        <v>1.0331613854089905</v>
      </c>
    </row>
    <row r="1020" spans="1:10" ht="13.5">
      <c r="A1020" s="44"/>
      <c r="B1020" s="65"/>
      <c r="C1020" s="123" t="s">
        <v>427</v>
      </c>
      <c r="D1020" s="62" t="s">
        <v>428</v>
      </c>
      <c r="E1020" s="62"/>
      <c r="F1020" s="62"/>
      <c r="G1020" s="195"/>
      <c r="H1020" s="228"/>
      <c r="I1020" s="195"/>
      <c r="J1020" s="187"/>
    </row>
    <row r="1021" spans="1:10" ht="13.5">
      <c r="A1021" s="44"/>
      <c r="B1021" s="65"/>
      <c r="C1021" s="203"/>
      <c r="D1021" s="58" t="s">
        <v>510</v>
      </c>
      <c r="E1021" s="58"/>
      <c r="F1021" s="58"/>
      <c r="G1021" s="109"/>
      <c r="H1021" s="110"/>
      <c r="I1021" s="109">
        <v>200</v>
      </c>
      <c r="J1021" s="111"/>
    </row>
    <row r="1022" spans="1:10" ht="13.5">
      <c r="A1022" s="44"/>
      <c r="B1022" s="65"/>
      <c r="C1022" s="123" t="s">
        <v>379</v>
      </c>
      <c r="D1022" s="62" t="s">
        <v>448</v>
      </c>
      <c r="E1022" s="62"/>
      <c r="F1022" s="62"/>
      <c r="G1022" s="195"/>
      <c r="H1022" s="228"/>
      <c r="I1022" s="195"/>
      <c r="J1022" s="187"/>
    </row>
    <row r="1023" spans="1:10" ht="13.5">
      <c r="A1023" s="44"/>
      <c r="B1023" s="65"/>
      <c r="C1023" s="203"/>
      <c r="D1023" s="58" t="s">
        <v>449</v>
      </c>
      <c r="E1023" s="58"/>
      <c r="F1023" s="58"/>
      <c r="G1023" s="109">
        <v>60.8</v>
      </c>
      <c r="H1023" s="110">
        <v>300</v>
      </c>
      <c r="I1023" s="109">
        <v>360</v>
      </c>
      <c r="J1023" s="111">
        <f>I1023/H1023</f>
        <v>1.2</v>
      </c>
    </row>
    <row r="1024" spans="1:10" ht="13.5">
      <c r="A1024" s="44"/>
      <c r="B1024" s="65"/>
      <c r="C1024" s="123" t="s">
        <v>450</v>
      </c>
      <c r="D1024" s="62" t="s">
        <v>451</v>
      </c>
      <c r="E1024" s="62"/>
      <c r="F1024" s="62"/>
      <c r="G1024" s="195"/>
      <c r="H1024" s="228"/>
      <c r="I1024" s="195"/>
      <c r="J1024" s="187"/>
    </row>
    <row r="1025" spans="1:10" ht="13.5">
      <c r="A1025" s="44"/>
      <c r="B1025" s="160"/>
      <c r="C1025" s="57"/>
      <c r="D1025" s="58" t="s">
        <v>452</v>
      </c>
      <c r="E1025" s="58"/>
      <c r="F1025" s="58"/>
      <c r="G1025" s="109"/>
      <c r="H1025" s="110">
        <v>1379</v>
      </c>
      <c r="I1025" s="109">
        <v>1400</v>
      </c>
      <c r="J1025" s="111">
        <f>I1025/H1025</f>
        <v>1.015228426395939</v>
      </c>
    </row>
    <row r="1026" spans="1:10" ht="13.5">
      <c r="A1026" s="44"/>
      <c r="B1026" s="50">
        <v>85410</v>
      </c>
      <c r="C1026" s="108"/>
      <c r="D1026" s="50" t="s">
        <v>570</v>
      </c>
      <c r="E1026" s="50"/>
      <c r="F1026" s="50"/>
      <c r="G1026" s="116"/>
      <c r="H1026" s="209">
        <f>H1028+H1029+H1030+H1031+H1032+H1033+H1034+H1036+H1037+H1038+H1039+H1040+H1042+H1043+H1044+H1045+H1046</f>
        <v>173086.37</v>
      </c>
      <c r="I1026" s="116">
        <f>I1028+I1029+I1030+I1031+I1032+I1033+I1034+I1037+I1038+I1039+I1040+I1042+I1043+I1045</f>
        <v>504426</v>
      </c>
      <c r="J1026" s="158"/>
    </row>
    <row r="1027" spans="1:10" ht="13.5">
      <c r="A1027" s="44"/>
      <c r="B1027" s="65"/>
      <c r="C1027" s="133" t="s">
        <v>391</v>
      </c>
      <c r="D1027" s="285" t="s">
        <v>431</v>
      </c>
      <c r="E1027" s="285"/>
      <c r="F1027" s="285"/>
      <c r="G1027" s="195"/>
      <c r="H1027" s="195"/>
      <c r="I1027" s="106"/>
      <c r="J1027" s="55"/>
    </row>
    <row r="1028" spans="1:13" ht="20.25" customHeight="1">
      <c r="A1028" s="44"/>
      <c r="B1028" s="65"/>
      <c r="C1028" s="57"/>
      <c r="D1028" s="199" t="s">
        <v>502</v>
      </c>
      <c r="E1028" s="199"/>
      <c r="F1028" s="199"/>
      <c r="G1028" s="309"/>
      <c r="H1028" s="309">
        <v>4000</v>
      </c>
      <c r="I1028" s="309">
        <v>14918</v>
      </c>
      <c r="J1028" s="61">
        <f aca="true" t="shared" si="24" ref="J1028:J1034">I1028/H1028</f>
        <v>3.7295</v>
      </c>
      <c r="M1028" s="106"/>
    </row>
    <row r="1029" spans="1:10" ht="13.5">
      <c r="A1029" s="44"/>
      <c r="B1029" s="65"/>
      <c r="C1029" s="133" t="s">
        <v>393</v>
      </c>
      <c r="D1029" s="134" t="s">
        <v>394</v>
      </c>
      <c r="E1029" s="134"/>
      <c r="F1029" s="134"/>
      <c r="G1029" s="307"/>
      <c r="H1029" s="307">
        <v>100000</v>
      </c>
      <c r="I1029" s="307">
        <v>300237</v>
      </c>
      <c r="J1029" s="211">
        <f t="shared" si="24"/>
        <v>3.00237</v>
      </c>
    </row>
    <row r="1030" spans="1:13" ht="13.5">
      <c r="A1030" s="44"/>
      <c r="B1030" s="65"/>
      <c r="C1030" s="119" t="s">
        <v>395</v>
      </c>
      <c r="D1030" s="182" t="s">
        <v>396</v>
      </c>
      <c r="E1030" s="182"/>
      <c r="F1030" s="182"/>
      <c r="G1030" s="307"/>
      <c r="H1030" s="307"/>
      <c r="I1030" s="307">
        <v>21600</v>
      </c>
      <c r="J1030" s="211"/>
      <c r="M1030" s="106"/>
    </row>
    <row r="1031" spans="1:10" ht="13.5">
      <c r="A1031" s="44"/>
      <c r="B1031" s="65"/>
      <c r="C1031" s="119" t="s">
        <v>373</v>
      </c>
      <c r="D1031" s="182" t="s">
        <v>374</v>
      </c>
      <c r="E1031" s="182"/>
      <c r="F1031" s="182"/>
      <c r="G1031" s="307"/>
      <c r="H1031" s="307">
        <v>15000</v>
      </c>
      <c r="I1031" s="307">
        <v>50526</v>
      </c>
      <c r="J1031" s="211">
        <f t="shared" si="24"/>
        <v>3.3684</v>
      </c>
    </row>
    <row r="1032" spans="1:10" ht="13.5">
      <c r="A1032" s="44"/>
      <c r="B1032" s="65"/>
      <c r="C1032" s="119" t="s">
        <v>375</v>
      </c>
      <c r="D1032" s="182" t="s">
        <v>376</v>
      </c>
      <c r="E1032" s="182"/>
      <c r="F1032" s="182"/>
      <c r="G1032" s="307"/>
      <c r="H1032" s="307">
        <v>2400</v>
      </c>
      <c r="I1032" s="307">
        <v>8135</v>
      </c>
      <c r="J1032" s="211">
        <f t="shared" si="24"/>
        <v>3.3895833333333334</v>
      </c>
    </row>
    <row r="1033" spans="1:10" ht="13.5">
      <c r="A1033" s="44"/>
      <c r="B1033" s="65"/>
      <c r="C1033" s="119" t="s">
        <v>377</v>
      </c>
      <c r="D1033" s="134" t="s">
        <v>378</v>
      </c>
      <c r="E1033" s="134"/>
      <c r="F1033" s="134"/>
      <c r="G1033" s="307"/>
      <c r="H1033" s="307"/>
      <c r="I1033" s="307">
        <v>2000</v>
      </c>
      <c r="J1033" s="211"/>
    </row>
    <row r="1034" spans="1:10" ht="13.5">
      <c r="A1034" s="44"/>
      <c r="B1034" s="65"/>
      <c r="C1034" s="57" t="s">
        <v>397</v>
      </c>
      <c r="D1034" s="182" t="s">
        <v>398</v>
      </c>
      <c r="E1034" s="182"/>
      <c r="F1034" s="182"/>
      <c r="G1034" s="307"/>
      <c r="H1034" s="307">
        <v>16000</v>
      </c>
      <c r="I1034" s="307">
        <v>52763</v>
      </c>
      <c r="J1034" s="211">
        <f t="shared" si="24"/>
        <v>3.2976875</v>
      </c>
    </row>
    <row r="1035" spans="1:10" ht="13.5">
      <c r="A1035" s="44"/>
      <c r="B1035" s="65"/>
      <c r="C1035" s="51" t="s">
        <v>507</v>
      </c>
      <c r="D1035" s="322" t="s">
        <v>514</v>
      </c>
      <c r="E1035" s="323"/>
      <c r="F1035" s="324"/>
      <c r="G1035" s="105"/>
      <c r="H1035" s="106"/>
      <c r="I1035" s="105"/>
      <c r="J1035" s="304"/>
    </row>
    <row r="1036" spans="1:10" ht="13.5">
      <c r="A1036" s="44"/>
      <c r="B1036" s="65"/>
      <c r="C1036" s="68"/>
      <c r="D1036" s="325" t="s">
        <v>515</v>
      </c>
      <c r="E1036" s="326"/>
      <c r="F1036" s="327"/>
      <c r="G1036" s="105"/>
      <c r="H1036" s="106">
        <v>1000</v>
      </c>
      <c r="I1036" s="105"/>
      <c r="J1036" s="304">
        <f>I1036/H1036</f>
        <v>0</v>
      </c>
    </row>
    <row r="1037" spans="1:10" ht="13.5">
      <c r="A1037" s="44"/>
      <c r="B1037" s="65"/>
      <c r="C1037" s="51" t="s">
        <v>417</v>
      </c>
      <c r="D1037" s="182" t="s">
        <v>418</v>
      </c>
      <c r="E1037" s="182"/>
      <c r="F1037" s="182"/>
      <c r="G1037" s="307"/>
      <c r="H1037" s="307">
        <v>8000</v>
      </c>
      <c r="I1037" s="307">
        <v>16363</v>
      </c>
      <c r="J1037" s="211">
        <f>I1037/H1037</f>
        <v>2.045375</v>
      </c>
    </row>
    <row r="1038" spans="1:10" ht="13.5">
      <c r="A1038" s="44"/>
      <c r="B1038" s="65"/>
      <c r="C1038" s="119" t="s">
        <v>399</v>
      </c>
      <c r="D1038" s="182" t="s">
        <v>400</v>
      </c>
      <c r="E1038" s="182"/>
      <c r="F1038" s="182"/>
      <c r="G1038" s="307"/>
      <c r="H1038" s="307">
        <v>13086.37</v>
      </c>
      <c r="I1038" s="307">
        <v>10000</v>
      </c>
      <c r="J1038" s="211">
        <f>I1038/H1038</f>
        <v>0.7641538486226509</v>
      </c>
    </row>
    <row r="1039" spans="1:10" ht="13.5">
      <c r="A1039" s="44"/>
      <c r="B1039" s="65"/>
      <c r="C1039" s="119" t="s">
        <v>357</v>
      </c>
      <c r="D1039" s="182" t="s">
        <v>358</v>
      </c>
      <c r="E1039" s="182"/>
      <c r="F1039" s="182"/>
      <c r="G1039" s="307"/>
      <c r="H1039" s="307">
        <v>1000</v>
      </c>
      <c r="I1039" s="307">
        <v>2800</v>
      </c>
      <c r="J1039" s="211">
        <f>I1039/H1039</f>
        <v>2.8</v>
      </c>
    </row>
    <row r="1040" spans="1:10" ht="13.5">
      <c r="A1040" s="44"/>
      <c r="B1040" s="65"/>
      <c r="C1040" s="119" t="s">
        <v>437</v>
      </c>
      <c r="D1040" s="182" t="s">
        <v>509</v>
      </c>
      <c r="E1040" s="182"/>
      <c r="F1040" s="182"/>
      <c r="G1040" s="178"/>
      <c r="H1040" s="178"/>
      <c r="I1040" s="178">
        <v>600</v>
      </c>
      <c r="J1040" s="211"/>
    </row>
    <row r="1041" spans="1:10" ht="13.5">
      <c r="A1041" s="44"/>
      <c r="B1041" s="65"/>
      <c r="C1041" s="123" t="s">
        <v>442</v>
      </c>
      <c r="D1041" s="285" t="s">
        <v>440</v>
      </c>
      <c r="E1041" s="285"/>
      <c r="F1041" s="285"/>
      <c r="G1041" s="195"/>
      <c r="H1041" s="195"/>
      <c r="I1041" s="195"/>
      <c r="J1041" s="229"/>
    </row>
    <row r="1042" spans="1:10" ht="13.5">
      <c r="A1042" s="44"/>
      <c r="B1042" s="65"/>
      <c r="C1042" s="57"/>
      <c r="D1042" s="199" t="s">
        <v>443</v>
      </c>
      <c r="E1042" s="199"/>
      <c r="F1042" s="199"/>
      <c r="G1042" s="109"/>
      <c r="H1042" s="109">
        <v>1000</v>
      </c>
      <c r="I1042" s="109">
        <v>2000</v>
      </c>
      <c r="J1042" s="61">
        <f>I1042/H1042</f>
        <v>2</v>
      </c>
    </row>
    <row r="1043" spans="1:10" ht="13.5">
      <c r="A1043" s="44"/>
      <c r="B1043" s="65"/>
      <c r="C1043" s="119" t="s">
        <v>425</v>
      </c>
      <c r="D1043" s="182" t="s">
        <v>426</v>
      </c>
      <c r="E1043" s="182"/>
      <c r="F1043" s="182"/>
      <c r="G1043" s="178"/>
      <c r="H1043" s="178"/>
      <c r="I1043" s="178">
        <v>200</v>
      </c>
      <c r="J1043" s="211"/>
    </row>
    <row r="1044" spans="1:10" ht="13.5">
      <c r="A1044" s="44"/>
      <c r="B1044" s="65"/>
      <c r="C1044" s="119" t="s">
        <v>362</v>
      </c>
      <c r="D1044" s="182" t="s">
        <v>363</v>
      </c>
      <c r="E1044" s="182"/>
      <c r="F1044" s="182"/>
      <c r="G1044" s="178"/>
      <c r="H1044" s="178">
        <v>1000</v>
      </c>
      <c r="I1044" s="178"/>
      <c r="J1044" s="211">
        <f>I1044/H1044</f>
        <v>0</v>
      </c>
    </row>
    <row r="1045" spans="1:10" ht="13.5">
      <c r="A1045" s="44"/>
      <c r="B1045" s="65"/>
      <c r="C1045" s="108" t="s">
        <v>419</v>
      </c>
      <c r="D1045" s="182" t="s">
        <v>420</v>
      </c>
      <c r="E1045" s="182"/>
      <c r="F1045" s="182"/>
      <c r="G1045" s="178"/>
      <c r="H1045" s="178">
        <v>4600</v>
      </c>
      <c r="I1045" s="178">
        <v>22284</v>
      </c>
      <c r="J1045" s="211">
        <f>I1045/H1045</f>
        <v>4.844347826086956</v>
      </c>
    </row>
    <row r="1046" spans="1:10" ht="13.5">
      <c r="A1046" s="44"/>
      <c r="B1046" s="65"/>
      <c r="C1046" s="119" t="s">
        <v>401</v>
      </c>
      <c r="D1046" s="134" t="s">
        <v>402</v>
      </c>
      <c r="E1046" s="134"/>
      <c r="F1046" s="134"/>
      <c r="G1046" s="109"/>
      <c r="H1046" s="180">
        <v>6000</v>
      </c>
      <c r="I1046" s="109"/>
      <c r="J1046" s="111">
        <f>I1046/H1046</f>
        <v>0</v>
      </c>
    </row>
    <row r="1047" spans="1:10" ht="13.5">
      <c r="A1047" s="44"/>
      <c r="B1047" s="50">
        <v>85415</v>
      </c>
      <c r="C1047" s="283"/>
      <c r="D1047" s="50" t="s">
        <v>571</v>
      </c>
      <c r="E1047" s="50"/>
      <c r="F1047" s="50"/>
      <c r="G1047" s="185"/>
      <c r="H1047" s="186"/>
      <c r="I1047" s="185"/>
      <c r="J1047" s="55"/>
    </row>
    <row r="1048" spans="1:10" ht="13.5">
      <c r="A1048" s="44"/>
      <c r="B1048" s="156"/>
      <c r="C1048" s="314"/>
      <c r="D1048" s="107" t="s">
        <v>572</v>
      </c>
      <c r="E1048" s="107"/>
      <c r="F1048" s="107"/>
      <c r="G1048" s="115">
        <f>G1049+G1051</f>
        <v>102532</v>
      </c>
      <c r="H1048" s="116">
        <f>H1049+H1051</f>
        <v>128574</v>
      </c>
      <c r="I1048" s="115">
        <f>I1051</f>
        <v>0</v>
      </c>
      <c r="J1048" s="158">
        <f>I1048/H1048</f>
        <v>0</v>
      </c>
    </row>
    <row r="1049" spans="1:10" ht="13.5">
      <c r="A1049" s="44"/>
      <c r="B1049" s="156"/>
      <c r="C1049" s="119" t="s">
        <v>503</v>
      </c>
      <c r="D1049" s="134" t="s">
        <v>504</v>
      </c>
      <c r="E1049" s="134"/>
      <c r="F1049" s="134"/>
      <c r="G1049" s="178">
        <v>102532</v>
      </c>
      <c r="H1049" s="184">
        <v>119326</v>
      </c>
      <c r="I1049" s="178"/>
      <c r="J1049" s="211">
        <f>I1049/H1049</f>
        <v>0</v>
      </c>
    </row>
    <row r="1050" spans="1:10" ht="13.5">
      <c r="A1050" s="44"/>
      <c r="B1050" s="156"/>
      <c r="C1050" s="123" t="s">
        <v>507</v>
      </c>
      <c r="D1050" s="62" t="s">
        <v>573</v>
      </c>
      <c r="E1050" s="62"/>
      <c r="F1050" s="62"/>
      <c r="G1050" s="195"/>
      <c r="H1050" s="228"/>
      <c r="I1050" s="195"/>
      <c r="J1050" s="229"/>
    </row>
    <row r="1051" spans="1:10" ht="13.5">
      <c r="A1051" s="44"/>
      <c r="B1051" s="160"/>
      <c r="C1051" s="57"/>
      <c r="D1051" s="58" t="s">
        <v>515</v>
      </c>
      <c r="E1051" s="58"/>
      <c r="F1051" s="58"/>
      <c r="G1051" s="109"/>
      <c r="H1051" s="110">
        <v>9248</v>
      </c>
      <c r="I1051" s="109"/>
      <c r="J1051" s="61">
        <f>I1051/H1051</f>
        <v>0</v>
      </c>
    </row>
    <row r="1052" spans="1:10" ht="13.5">
      <c r="A1052" s="44"/>
      <c r="B1052" s="50">
        <v>85417</v>
      </c>
      <c r="C1052" s="283"/>
      <c r="D1052" s="50" t="s">
        <v>574</v>
      </c>
      <c r="E1052" s="50"/>
      <c r="F1052" s="50"/>
      <c r="G1052" s="185"/>
      <c r="H1052" s="186"/>
      <c r="I1052" s="185"/>
      <c r="J1052" s="55"/>
    </row>
    <row r="1053" spans="1:10" ht="13.5">
      <c r="A1053" s="44"/>
      <c r="B1053" s="50"/>
      <c r="C1053" s="190"/>
      <c r="D1053" s="50" t="s">
        <v>575</v>
      </c>
      <c r="E1053" s="50"/>
      <c r="F1053" s="50"/>
      <c r="G1053" s="186">
        <f>G1054+G1055+G1056+G1059+G1060+G1061+G1062+G1063+G1064+G1065+G1067+G1068+G1069+G1070+G1072</f>
        <v>19124.739999999998</v>
      </c>
      <c r="H1053" s="116">
        <f>H1054+H1055+H1056+H1059+H1060+H1061+H1062+H1063+H1064+H1065+H1067+H1068+H1069+H1070+H1072+H1074</f>
        <v>33396</v>
      </c>
      <c r="I1053" s="186">
        <f>I1054+I1055+I1056+I1059+I1060+I1061+I1062+I1063+I1064+I1065+I1067+I1068+I1069+I1070+I1072</f>
        <v>20408</v>
      </c>
      <c r="J1053" s="55">
        <f aca="true" t="shared" si="25" ref="J1053:J1065">I1053/H1053</f>
        <v>0.6110911486405558</v>
      </c>
    </row>
    <row r="1054" spans="1:10" ht="13.5">
      <c r="A1054" s="44"/>
      <c r="B1054" s="133"/>
      <c r="C1054" s="133" t="s">
        <v>393</v>
      </c>
      <c r="D1054" s="134" t="s">
        <v>394</v>
      </c>
      <c r="E1054" s="134"/>
      <c r="F1054" s="134"/>
      <c r="G1054" s="178">
        <v>4305.6</v>
      </c>
      <c r="H1054" s="178">
        <v>8563</v>
      </c>
      <c r="I1054" s="178">
        <v>8952</v>
      </c>
      <c r="J1054" s="211">
        <f t="shared" si="25"/>
        <v>1.0454280042041342</v>
      </c>
    </row>
    <row r="1055" spans="1:13" ht="13.5">
      <c r="A1055" s="44"/>
      <c r="B1055" s="133"/>
      <c r="C1055" s="119" t="s">
        <v>395</v>
      </c>
      <c r="D1055" s="119" t="s">
        <v>396</v>
      </c>
      <c r="E1055" s="119"/>
      <c r="F1055" s="119"/>
      <c r="G1055" s="178">
        <v>716.04</v>
      </c>
      <c r="H1055" s="178">
        <v>716</v>
      </c>
      <c r="I1055" s="178">
        <v>732</v>
      </c>
      <c r="J1055" s="211">
        <f t="shared" si="25"/>
        <v>1.0223463687150838</v>
      </c>
      <c r="M1055" s="106"/>
    </row>
    <row r="1056" spans="1:10" ht="13.5">
      <c r="A1056" s="44"/>
      <c r="B1056" s="133"/>
      <c r="C1056" s="119" t="s">
        <v>373</v>
      </c>
      <c r="D1056" s="134" t="s">
        <v>548</v>
      </c>
      <c r="E1056" s="134"/>
      <c r="F1056" s="134"/>
      <c r="G1056" s="178">
        <v>764.31</v>
      </c>
      <c r="H1056" s="178">
        <v>1419</v>
      </c>
      <c r="I1056" s="178">
        <v>1474</v>
      </c>
      <c r="J1056" s="211">
        <f t="shared" si="25"/>
        <v>1.0387596899224807</v>
      </c>
    </row>
    <row r="1057" spans="1:10" ht="21.75">
      <c r="A1057" s="28" t="s">
        <v>60</v>
      </c>
      <c r="B1057" s="28" t="s">
        <v>61</v>
      </c>
      <c r="C1057" s="29" t="s">
        <v>62</v>
      </c>
      <c r="D1057" s="28" t="s">
        <v>63</v>
      </c>
      <c r="E1057" s="28"/>
      <c r="F1057" s="28"/>
      <c r="G1057" s="263" t="s">
        <v>346</v>
      </c>
      <c r="H1057" s="263" t="s">
        <v>347</v>
      </c>
      <c r="I1057" s="263" t="s">
        <v>348</v>
      </c>
      <c r="J1057" s="263" t="s">
        <v>67</v>
      </c>
    </row>
    <row r="1058" spans="1:10" ht="12" customHeight="1">
      <c r="A1058" s="28">
        <v>1</v>
      </c>
      <c r="B1058" s="28">
        <v>2</v>
      </c>
      <c r="C1058" s="29">
        <v>3</v>
      </c>
      <c r="D1058" s="28">
        <v>4</v>
      </c>
      <c r="E1058" s="28"/>
      <c r="F1058" s="28"/>
      <c r="G1058" s="28">
        <v>5</v>
      </c>
      <c r="H1058" s="29">
        <v>6</v>
      </c>
      <c r="I1058" s="28">
        <v>7</v>
      </c>
      <c r="J1058" s="28">
        <v>8</v>
      </c>
    </row>
    <row r="1059" spans="1:13" ht="13.5">
      <c r="A1059" s="44"/>
      <c r="B1059" s="133"/>
      <c r="C1059" s="119" t="s">
        <v>375</v>
      </c>
      <c r="D1059" s="134" t="s">
        <v>376</v>
      </c>
      <c r="E1059" s="134"/>
      <c r="F1059" s="134"/>
      <c r="G1059" s="178">
        <v>123.03</v>
      </c>
      <c r="H1059" s="178">
        <v>229</v>
      </c>
      <c r="I1059" s="178">
        <v>237</v>
      </c>
      <c r="J1059" s="211">
        <f t="shared" si="25"/>
        <v>1.034934497816594</v>
      </c>
      <c r="M1059" s="106"/>
    </row>
    <row r="1060" spans="1:10" ht="13.5">
      <c r="A1060" s="44"/>
      <c r="B1060" s="133"/>
      <c r="C1060" s="57" t="s">
        <v>397</v>
      </c>
      <c r="D1060" s="199" t="s">
        <v>398</v>
      </c>
      <c r="E1060" s="199"/>
      <c r="F1060" s="199"/>
      <c r="G1060" s="178">
        <v>4998.05</v>
      </c>
      <c r="H1060" s="178">
        <v>10462</v>
      </c>
      <c r="I1060" s="178">
        <v>4000</v>
      </c>
      <c r="J1060" s="211">
        <f t="shared" si="25"/>
        <v>0.3823360734085261</v>
      </c>
    </row>
    <row r="1061" spans="1:10" ht="13.5">
      <c r="A1061" s="44"/>
      <c r="B1061" s="133"/>
      <c r="C1061" s="118" t="s">
        <v>507</v>
      </c>
      <c r="D1061" s="134" t="s">
        <v>508</v>
      </c>
      <c r="E1061" s="134"/>
      <c r="F1061" s="134"/>
      <c r="G1061" s="178"/>
      <c r="H1061" s="178">
        <v>500</v>
      </c>
      <c r="I1061" s="178"/>
      <c r="J1061" s="211">
        <f t="shared" si="25"/>
        <v>0</v>
      </c>
    </row>
    <row r="1062" spans="1:10" ht="13.5">
      <c r="A1062" s="44"/>
      <c r="B1062" s="133"/>
      <c r="C1062" s="51" t="s">
        <v>417</v>
      </c>
      <c r="D1062" s="134" t="s">
        <v>418</v>
      </c>
      <c r="E1062" s="134"/>
      <c r="F1062" s="134"/>
      <c r="G1062" s="178">
        <v>941.92</v>
      </c>
      <c r="H1062" s="178">
        <v>1770</v>
      </c>
      <c r="I1062" s="178">
        <v>1821</v>
      </c>
      <c r="J1062" s="211">
        <f t="shared" si="25"/>
        <v>1.028813559322034</v>
      </c>
    </row>
    <row r="1063" spans="1:10" ht="13.5">
      <c r="A1063" s="44"/>
      <c r="B1063" s="133"/>
      <c r="C1063" s="119" t="s">
        <v>399</v>
      </c>
      <c r="D1063" s="182" t="s">
        <v>400</v>
      </c>
      <c r="E1063" s="182"/>
      <c r="F1063" s="182"/>
      <c r="G1063" s="178">
        <v>5990</v>
      </c>
      <c r="H1063" s="178">
        <v>5990</v>
      </c>
      <c r="I1063" s="178"/>
      <c r="J1063" s="211">
        <f t="shared" si="25"/>
        <v>0</v>
      </c>
    </row>
    <row r="1064" spans="1:10" ht="13.5">
      <c r="A1064" s="44"/>
      <c r="B1064" s="133"/>
      <c r="C1064" s="119" t="s">
        <v>435</v>
      </c>
      <c r="D1064" s="134" t="s">
        <v>436</v>
      </c>
      <c r="E1064" s="134"/>
      <c r="F1064" s="134"/>
      <c r="G1064" s="178"/>
      <c r="H1064" s="178">
        <v>30</v>
      </c>
      <c r="I1064" s="178">
        <v>50</v>
      </c>
      <c r="J1064" s="211">
        <f t="shared" si="25"/>
        <v>1.6666666666666667</v>
      </c>
    </row>
    <row r="1065" spans="1:10" ht="13.5">
      <c r="A1065" s="44"/>
      <c r="B1065" s="133"/>
      <c r="C1065" s="123" t="s">
        <v>357</v>
      </c>
      <c r="D1065" s="134" t="s">
        <v>358</v>
      </c>
      <c r="E1065" s="134"/>
      <c r="F1065" s="134"/>
      <c r="G1065" s="178">
        <v>221.69</v>
      </c>
      <c r="H1065" s="178">
        <v>1390</v>
      </c>
      <c r="I1065" s="178">
        <v>1100</v>
      </c>
      <c r="J1065" s="211">
        <f t="shared" si="25"/>
        <v>0.7913669064748201</v>
      </c>
    </row>
    <row r="1066" spans="1:12" ht="13.5">
      <c r="A1066" s="44"/>
      <c r="B1066" s="133"/>
      <c r="C1066" s="123" t="s">
        <v>442</v>
      </c>
      <c r="D1066" s="183" t="s">
        <v>440</v>
      </c>
      <c r="E1066" s="183"/>
      <c r="F1066" s="183"/>
      <c r="G1066" s="195"/>
      <c r="H1066" s="228"/>
      <c r="I1066" s="195"/>
      <c r="J1066" s="187"/>
      <c r="L1066" s="244"/>
    </row>
    <row r="1067" spans="1:10" ht="13.5">
      <c r="A1067" s="44"/>
      <c r="B1067" s="133"/>
      <c r="C1067" s="57"/>
      <c r="D1067" s="199" t="s">
        <v>443</v>
      </c>
      <c r="E1067" s="199"/>
      <c r="F1067" s="199"/>
      <c r="G1067" s="109">
        <v>241.1</v>
      </c>
      <c r="H1067" s="180">
        <v>600</v>
      </c>
      <c r="I1067" s="109">
        <v>550</v>
      </c>
      <c r="J1067" s="111">
        <f>I1067/H1067</f>
        <v>0.9166666666666666</v>
      </c>
    </row>
    <row r="1068" spans="1:10" ht="13.5">
      <c r="A1068" s="44"/>
      <c r="B1068" s="133"/>
      <c r="C1068" s="119" t="s">
        <v>425</v>
      </c>
      <c r="D1068" s="134" t="s">
        <v>426</v>
      </c>
      <c r="E1068" s="134"/>
      <c r="F1068" s="134"/>
      <c r="G1068" s="178"/>
      <c r="H1068" s="178">
        <v>100</v>
      </c>
      <c r="I1068" s="178">
        <v>100</v>
      </c>
      <c r="J1068" s="211">
        <f>I1068/H1068</f>
        <v>1</v>
      </c>
    </row>
    <row r="1069" spans="1:10" ht="13.5">
      <c r="A1069" s="44"/>
      <c r="B1069" s="133"/>
      <c r="C1069" s="119" t="s">
        <v>362</v>
      </c>
      <c r="D1069" s="182" t="s">
        <v>363</v>
      </c>
      <c r="E1069" s="182"/>
      <c r="F1069" s="182"/>
      <c r="G1069" s="178"/>
      <c r="H1069" s="178">
        <v>320</v>
      </c>
      <c r="I1069" s="178">
        <v>290</v>
      </c>
      <c r="J1069" s="211">
        <f>I1069/H1069</f>
        <v>0.90625</v>
      </c>
    </row>
    <row r="1070" spans="1:10" ht="13.5">
      <c r="A1070" s="44"/>
      <c r="B1070" s="133"/>
      <c r="C1070" s="119" t="s">
        <v>419</v>
      </c>
      <c r="D1070" s="182" t="s">
        <v>420</v>
      </c>
      <c r="E1070" s="182"/>
      <c r="F1070" s="182"/>
      <c r="G1070" s="178">
        <v>823</v>
      </c>
      <c r="H1070" s="178">
        <v>907</v>
      </c>
      <c r="I1070" s="178">
        <v>942</v>
      </c>
      <c r="J1070" s="211">
        <f>I1070/H1070</f>
        <v>1.0385887541345094</v>
      </c>
    </row>
    <row r="1071" spans="1:10" ht="13.5">
      <c r="A1071" s="44"/>
      <c r="B1071" s="133"/>
      <c r="C1071" s="123" t="s">
        <v>427</v>
      </c>
      <c r="D1071" s="62" t="s">
        <v>428</v>
      </c>
      <c r="E1071" s="62"/>
      <c r="F1071" s="62"/>
      <c r="G1071" s="195"/>
      <c r="H1071" s="228"/>
      <c r="I1071" s="195"/>
      <c r="J1071" s="187"/>
    </row>
    <row r="1072" spans="1:10" ht="13.5">
      <c r="A1072" s="44"/>
      <c r="B1072" s="133"/>
      <c r="C1072" s="203"/>
      <c r="D1072" s="58" t="s">
        <v>510</v>
      </c>
      <c r="E1072" s="58"/>
      <c r="F1072" s="58"/>
      <c r="G1072" s="109"/>
      <c r="H1072" s="110"/>
      <c r="I1072" s="109">
        <v>160</v>
      </c>
      <c r="J1072" s="111"/>
    </row>
    <row r="1073" spans="1:10" ht="13.5">
      <c r="A1073" s="44"/>
      <c r="B1073" s="133"/>
      <c r="C1073" s="123" t="s">
        <v>379</v>
      </c>
      <c r="D1073" s="62" t="s">
        <v>448</v>
      </c>
      <c r="E1073" s="62"/>
      <c r="F1073" s="62"/>
      <c r="G1073" s="195"/>
      <c r="H1073" s="228"/>
      <c r="I1073" s="195"/>
      <c r="J1073" s="187"/>
    </row>
    <row r="1074" spans="1:10" ht="13.5">
      <c r="A1074" s="44"/>
      <c r="B1074" s="57"/>
      <c r="C1074" s="203"/>
      <c r="D1074" s="58" t="s">
        <v>449</v>
      </c>
      <c r="E1074" s="58"/>
      <c r="F1074" s="58"/>
      <c r="G1074" s="109"/>
      <c r="H1074" s="110">
        <v>400</v>
      </c>
      <c r="I1074" s="109"/>
      <c r="J1074" s="111">
        <f>I1074/H1074</f>
        <v>0</v>
      </c>
    </row>
    <row r="1075" spans="1:10" ht="13.5">
      <c r="A1075" s="44"/>
      <c r="B1075" s="50">
        <v>85495</v>
      </c>
      <c r="C1075" s="291"/>
      <c r="D1075" s="145" t="s">
        <v>72</v>
      </c>
      <c r="E1075" s="145"/>
      <c r="F1075" s="145"/>
      <c r="G1075" s="172">
        <f>G1076+G1077+G1078+G1079+G1080+G1081+G1082</f>
        <v>13174.45</v>
      </c>
      <c r="H1075" s="172">
        <f>H1076+H1077+H1078+H1079+H1080+H1081+H1082</f>
        <v>15670</v>
      </c>
      <c r="I1075" s="172">
        <f>I1076+I1077+I1078+I1079+I1080+I1081+I1082</f>
        <v>18420</v>
      </c>
      <c r="J1075" s="174">
        <f aca="true" t="shared" si="26" ref="J1075:J1081">I1075/H1075</f>
        <v>1.175494575622208</v>
      </c>
    </row>
    <row r="1076" spans="1:10" ht="13.5">
      <c r="A1076" s="44"/>
      <c r="B1076" s="50"/>
      <c r="C1076" s="119" t="s">
        <v>377</v>
      </c>
      <c r="D1076" s="134" t="s">
        <v>378</v>
      </c>
      <c r="E1076" s="231"/>
      <c r="F1076" s="233"/>
      <c r="G1076" s="178"/>
      <c r="H1076" s="178"/>
      <c r="I1076" s="178">
        <v>1500</v>
      </c>
      <c r="J1076" s="211"/>
    </row>
    <row r="1077" spans="1:10" ht="13.5">
      <c r="A1077" s="44"/>
      <c r="B1077" s="50"/>
      <c r="C1077" s="57" t="s">
        <v>397</v>
      </c>
      <c r="D1077" s="199" t="s">
        <v>398</v>
      </c>
      <c r="E1077" s="199"/>
      <c r="F1077" s="199"/>
      <c r="G1077" s="178">
        <v>5100.81</v>
      </c>
      <c r="H1077" s="178">
        <v>6120</v>
      </c>
      <c r="I1077" s="178">
        <v>3400</v>
      </c>
      <c r="J1077" s="211">
        <f t="shared" si="26"/>
        <v>0.5555555555555556</v>
      </c>
    </row>
    <row r="1078" spans="1:10" ht="13.5">
      <c r="A1078" s="44"/>
      <c r="B1078" s="50"/>
      <c r="C1078" s="51" t="s">
        <v>417</v>
      </c>
      <c r="D1078" s="134" t="s">
        <v>418</v>
      </c>
      <c r="E1078" s="134"/>
      <c r="F1078" s="134"/>
      <c r="G1078" s="172">
        <v>765.56</v>
      </c>
      <c r="H1078" s="172">
        <v>1820</v>
      </c>
      <c r="I1078" s="172">
        <v>1850</v>
      </c>
      <c r="J1078" s="211">
        <f t="shared" si="26"/>
        <v>1.0164835164835164</v>
      </c>
    </row>
    <row r="1079" spans="1:10" ht="13.5">
      <c r="A1079" s="44"/>
      <c r="B1079" s="50"/>
      <c r="C1079" s="119" t="s">
        <v>399</v>
      </c>
      <c r="D1079" s="182" t="s">
        <v>400</v>
      </c>
      <c r="E1079" s="182"/>
      <c r="F1079" s="182"/>
      <c r="G1079" s="172">
        <v>6825</v>
      </c>
      <c r="H1079" s="172">
        <v>6845</v>
      </c>
      <c r="I1079" s="172">
        <v>5000</v>
      </c>
      <c r="J1079" s="211">
        <f t="shared" si="26"/>
        <v>0.7304601899196493</v>
      </c>
    </row>
    <row r="1080" spans="1:10" ht="13.5">
      <c r="A1080" s="44"/>
      <c r="B1080" s="50"/>
      <c r="C1080" s="123" t="s">
        <v>357</v>
      </c>
      <c r="D1080" s="134" t="s">
        <v>358</v>
      </c>
      <c r="E1080" s="134"/>
      <c r="F1080" s="134"/>
      <c r="G1080" s="172">
        <v>483.08</v>
      </c>
      <c r="H1080" s="172">
        <v>585</v>
      </c>
      <c r="I1080" s="172">
        <v>630</v>
      </c>
      <c r="J1080" s="211">
        <f>I1080/H1080</f>
        <v>1.0769230769230769</v>
      </c>
    </row>
    <row r="1081" spans="1:10" ht="13.5">
      <c r="A1081" s="44"/>
      <c r="B1081" s="50"/>
      <c r="C1081" s="119" t="s">
        <v>362</v>
      </c>
      <c r="D1081" s="182" t="s">
        <v>363</v>
      </c>
      <c r="E1081" s="182"/>
      <c r="F1081" s="182"/>
      <c r="G1081" s="172"/>
      <c r="H1081" s="172">
        <v>300</v>
      </c>
      <c r="I1081" s="172">
        <v>300</v>
      </c>
      <c r="J1081" s="211">
        <f t="shared" si="26"/>
        <v>1</v>
      </c>
    </row>
    <row r="1082" spans="1:10" ht="13.5">
      <c r="A1082" s="44"/>
      <c r="B1082" s="133"/>
      <c r="C1082" s="119" t="s">
        <v>419</v>
      </c>
      <c r="D1082" s="199" t="s">
        <v>420</v>
      </c>
      <c r="E1082" s="199"/>
      <c r="F1082" s="199"/>
      <c r="G1082" s="178"/>
      <c r="H1082" s="178"/>
      <c r="I1082" s="178">
        <v>5740</v>
      </c>
      <c r="J1082" s="211"/>
    </row>
    <row r="1083" spans="1:10" ht="13.5">
      <c r="A1083" s="328">
        <v>900</v>
      </c>
      <c r="B1083" s="215"/>
      <c r="C1083" s="329"/>
      <c r="D1083" s="213" t="s">
        <v>576</v>
      </c>
      <c r="E1083" s="213"/>
      <c r="F1083" s="213"/>
      <c r="G1083" s="214"/>
      <c r="H1083" s="329"/>
      <c r="I1083" s="214"/>
      <c r="J1083" s="330"/>
    </row>
    <row r="1084" spans="1:10" ht="13.5">
      <c r="A1084" s="218"/>
      <c r="B1084" s="331"/>
      <c r="C1084" s="220"/>
      <c r="D1084" s="221" t="s">
        <v>320</v>
      </c>
      <c r="E1084" s="221"/>
      <c r="F1084" s="221"/>
      <c r="G1084" s="332">
        <f>G1086+G1090+G1093+G1095+G1099</f>
        <v>221291.69000000003</v>
      </c>
      <c r="H1084" s="222">
        <f>H1086+H1090+H1093+H1095+H1099</f>
        <v>519324</v>
      </c>
      <c r="I1084" s="332">
        <f>I1086+I1090+I1093+I1095+I1099</f>
        <v>1050600</v>
      </c>
      <c r="J1084" s="224">
        <f>I1084/H1084</f>
        <v>2.023014534279178</v>
      </c>
    </row>
    <row r="1085" spans="1:10" ht="18" customHeight="1">
      <c r="A1085" s="44"/>
      <c r="B1085" s="50">
        <v>90001</v>
      </c>
      <c r="C1085" s="183"/>
      <c r="D1085" s="50" t="s">
        <v>577</v>
      </c>
      <c r="E1085" s="50"/>
      <c r="F1085" s="50"/>
      <c r="G1085" s="105"/>
      <c r="H1085" s="106"/>
      <c r="I1085" s="105"/>
      <c r="J1085" s="304"/>
    </row>
    <row r="1086" spans="1:10" ht="15" customHeight="1">
      <c r="A1086" s="44"/>
      <c r="B1086" s="160"/>
      <c r="C1086" s="199"/>
      <c r="D1086" s="107" t="s">
        <v>578</v>
      </c>
      <c r="E1086" s="107"/>
      <c r="F1086" s="107"/>
      <c r="G1086" s="116">
        <f>G1088+G1089</f>
        <v>54600</v>
      </c>
      <c r="H1086" s="116">
        <f>H1088+H1089</f>
        <v>114300</v>
      </c>
      <c r="I1086" s="116">
        <f>I1088+I1089</f>
        <v>393000</v>
      </c>
      <c r="J1086" s="158">
        <f>I1086/H1086</f>
        <v>3.438320209973753</v>
      </c>
    </row>
    <row r="1087" spans="1:10" ht="13.5">
      <c r="A1087" s="44"/>
      <c r="B1087" s="65"/>
      <c r="C1087" s="51" t="s">
        <v>382</v>
      </c>
      <c r="D1087" s="52" t="s">
        <v>579</v>
      </c>
      <c r="E1087" s="52"/>
      <c r="F1087" s="52"/>
      <c r="G1087" s="105"/>
      <c r="H1087" s="106"/>
      <c r="I1087" s="105"/>
      <c r="J1087" s="304"/>
    </row>
    <row r="1088" spans="1:10" ht="13.5">
      <c r="A1088" s="44"/>
      <c r="B1088" s="65"/>
      <c r="C1088" s="68"/>
      <c r="D1088" s="58" t="s">
        <v>580</v>
      </c>
      <c r="E1088" s="58"/>
      <c r="F1088" s="58"/>
      <c r="G1088" s="109">
        <v>54600</v>
      </c>
      <c r="H1088" s="110">
        <v>109300</v>
      </c>
      <c r="I1088" s="109">
        <v>93000</v>
      </c>
      <c r="J1088" s="61">
        <f>I1088/H1088</f>
        <v>0.8508691674290942</v>
      </c>
    </row>
    <row r="1089" spans="1:10" ht="13.5">
      <c r="A1089" s="44"/>
      <c r="B1089" s="160"/>
      <c r="C1089" s="119" t="s">
        <v>401</v>
      </c>
      <c r="D1089" s="134" t="s">
        <v>402</v>
      </c>
      <c r="E1089" s="134"/>
      <c r="F1089" s="134"/>
      <c r="G1089" s="178"/>
      <c r="H1089" s="179">
        <v>5000</v>
      </c>
      <c r="I1089" s="178">
        <v>300000</v>
      </c>
      <c r="J1089" s="61">
        <f>I1089/H1089</f>
        <v>60</v>
      </c>
    </row>
    <row r="1090" spans="1:10" ht="13.5">
      <c r="A1090" s="44"/>
      <c r="B1090" s="50">
        <v>90003</v>
      </c>
      <c r="C1090" s="308"/>
      <c r="D1090" s="145" t="s">
        <v>581</v>
      </c>
      <c r="E1090" s="145"/>
      <c r="F1090" s="145"/>
      <c r="G1090" s="270">
        <f>G1091</f>
        <v>33902.04</v>
      </c>
      <c r="H1090" s="270">
        <f>H1091</f>
        <v>80000</v>
      </c>
      <c r="I1090" s="270">
        <f>I1091</f>
        <v>80000</v>
      </c>
      <c r="J1090" s="174">
        <f>I1090/H1090</f>
        <v>1</v>
      </c>
    </row>
    <row r="1091" spans="1:10" ht="13.5">
      <c r="A1091" s="44"/>
      <c r="B1091" s="57"/>
      <c r="C1091" s="119" t="s">
        <v>357</v>
      </c>
      <c r="D1091" s="134" t="s">
        <v>358</v>
      </c>
      <c r="E1091" s="134"/>
      <c r="F1091" s="134"/>
      <c r="G1091" s="109">
        <v>33902.04</v>
      </c>
      <c r="H1091" s="180">
        <v>80000</v>
      </c>
      <c r="I1091" s="109">
        <v>80000</v>
      </c>
      <c r="J1091" s="61">
        <f>I1091/H1091</f>
        <v>1</v>
      </c>
    </row>
    <row r="1092" spans="1:10" ht="19.5" customHeight="1">
      <c r="A1092" s="44"/>
      <c r="B1092" s="50">
        <v>90004</v>
      </c>
      <c r="C1092" s="283"/>
      <c r="D1092" s="50" t="s">
        <v>582</v>
      </c>
      <c r="E1092" s="50"/>
      <c r="F1092" s="50"/>
      <c r="G1092" s="185"/>
      <c r="H1092" s="186"/>
      <c r="I1092" s="185"/>
      <c r="J1092" s="55"/>
    </row>
    <row r="1093" spans="1:10" ht="13.5">
      <c r="A1093" s="44"/>
      <c r="B1093" s="50"/>
      <c r="C1093" s="283"/>
      <c r="D1093" s="50" t="s">
        <v>583</v>
      </c>
      <c r="E1093" s="50"/>
      <c r="F1093" s="50"/>
      <c r="G1093" s="116">
        <f>G1094</f>
        <v>8525.85</v>
      </c>
      <c r="H1093" s="209">
        <f>H1094</f>
        <v>19000</v>
      </c>
      <c r="I1093" s="116">
        <f>I1094</f>
        <v>19000</v>
      </c>
      <c r="J1093" s="158">
        <f>I1093/H1093</f>
        <v>1</v>
      </c>
    </row>
    <row r="1094" spans="1:10" ht="15.75" customHeight="1">
      <c r="A1094" s="44"/>
      <c r="B1094" s="57"/>
      <c r="C1094" s="119" t="s">
        <v>357</v>
      </c>
      <c r="D1094" s="134" t="s">
        <v>358</v>
      </c>
      <c r="E1094" s="134"/>
      <c r="F1094" s="134"/>
      <c r="G1094" s="109">
        <v>8525.85</v>
      </c>
      <c r="H1094" s="180">
        <v>19000</v>
      </c>
      <c r="I1094" s="109">
        <v>19000</v>
      </c>
      <c r="J1094" s="211">
        <f>I1094/H1094</f>
        <v>1</v>
      </c>
    </row>
    <row r="1095" spans="1:10" ht="13.5">
      <c r="A1095" s="44"/>
      <c r="B1095" s="50">
        <v>90015</v>
      </c>
      <c r="C1095" s="208"/>
      <c r="D1095" s="50" t="s">
        <v>584</v>
      </c>
      <c r="E1095" s="50"/>
      <c r="F1095" s="50"/>
      <c r="G1095" s="172">
        <f>G1096+G1097+G1098</f>
        <v>120338.42000000001</v>
      </c>
      <c r="H1095" s="172">
        <f>H1096+H1097+H1098</f>
        <v>262500</v>
      </c>
      <c r="I1095" s="172">
        <f>I1096+I1097+I1098</f>
        <v>244500</v>
      </c>
      <c r="J1095" s="55">
        <f aca="true" t="shared" si="27" ref="J1095:J1105">I1095/H1095</f>
        <v>0.9314285714285714</v>
      </c>
    </row>
    <row r="1096" spans="1:10" ht="13.5">
      <c r="A1096" s="44"/>
      <c r="B1096" s="133"/>
      <c r="C1096" s="57" t="s">
        <v>417</v>
      </c>
      <c r="D1096" s="134" t="s">
        <v>418</v>
      </c>
      <c r="E1096" s="134"/>
      <c r="F1096" s="134"/>
      <c r="G1096" s="178">
        <v>86759.35</v>
      </c>
      <c r="H1096" s="178">
        <v>168000</v>
      </c>
      <c r="I1096" s="178">
        <v>170000</v>
      </c>
      <c r="J1096" s="211">
        <f t="shared" si="27"/>
        <v>1.0119047619047619</v>
      </c>
    </row>
    <row r="1097" spans="1:10" ht="16.5" customHeight="1">
      <c r="A1097" s="44"/>
      <c r="B1097" s="133"/>
      <c r="C1097" s="57">
        <v>4300</v>
      </c>
      <c r="D1097" s="134" t="s">
        <v>358</v>
      </c>
      <c r="E1097" s="134"/>
      <c r="F1097" s="134"/>
      <c r="G1097" s="178">
        <v>30752.36</v>
      </c>
      <c r="H1097" s="184">
        <v>90000</v>
      </c>
      <c r="I1097" s="178">
        <v>70000</v>
      </c>
      <c r="J1097" s="211">
        <f t="shared" si="27"/>
        <v>0.7777777777777778</v>
      </c>
    </row>
    <row r="1098" spans="1:10" ht="13.5">
      <c r="A1098" s="44"/>
      <c r="B1098" s="57"/>
      <c r="C1098" s="119" t="s">
        <v>362</v>
      </c>
      <c r="D1098" s="182" t="s">
        <v>363</v>
      </c>
      <c r="E1098" s="182"/>
      <c r="F1098" s="182"/>
      <c r="G1098" s="178">
        <v>2826.71</v>
      </c>
      <c r="H1098" s="184">
        <v>4500</v>
      </c>
      <c r="I1098" s="178">
        <v>4500</v>
      </c>
      <c r="J1098" s="211">
        <f t="shared" si="27"/>
        <v>1</v>
      </c>
    </row>
    <row r="1099" spans="1:13" ht="18.75" customHeight="1">
      <c r="A1099" s="44"/>
      <c r="B1099" s="50">
        <v>90095</v>
      </c>
      <c r="C1099" s="208"/>
      <c r="D1099" s="145" t="s">
        <v>72</v>
      </c>
      <c r="E1099" s="145"/>
      <c r="F1099" s="145"/>
      <c r="G1099" s="173">
        <f>G1100+G1101+G1103+G1104+G1105+G1106</f>
        <v>3925.38</v>
      </c>
      <c r="H1099" s="172">
        <f>H1100+H1101+H1103+H1104+H1105+H1106</f>
        <v>43524</v>
      </c>
      <c r="I1099" s="173">
        <f>I1100+I1101+I1102+I1103+I1104+I1105+I1106</f>
        <v>314100</v>
      </c>
      <c r="J1099" s="174">
        <f t="shared" si="27"/>
        <v>7.216708023159636</v>
      </c>
      <c r="M1099" s="1" t="s">
        <v>585</v>
      </c>
    </row>
    <row r="1100" spans="1:10" ht="13.5">
      <c r="A1100" s="44"/>
      <c r="B1100" s="50"/>
      <c r="C1100" s="119" t="s">
        <v>373</v>
      </c>
      <c r="D1100" s="134" t="s">
        <v>548</v>
      </c>
      <c r="E1100" s="134"/>
      <c r="F1100" s="134"/>
      <c r="G1100" s="195">
        <v>275.31</v>
      </c>
      <c r="H1100" s="202">
        <v>600</v>
      </c>
      <c r="I1100" s="195">
        <v>600</v>
      </c>
      <c r="J1100" s="174">
        <f t="shared" si="27"/>
        <v>1</v>
      </c>
    </row>
    <row r="1101" spans="1:10" ht="13.5">
      <c r="A1101" s="44"/>
      <c r="B1101" s="50"/>
      <c r="C1101" s="119" t="s">
        <v>377</v>
      </c>
      <c r="D1101" s="134" t="s">
        <v>378</v>
      </c>
      <c r="E1101" s="134"/>
      <c r="F1101" s="134"/>
      <c r="G1101" s="195">
        <v>1930.65</v>
      </c>
      <c r="H1101" s="202">
        <v>4200</v>
      </c>
      <c r="I1101" s="195">
        <v>4200</v>
      </c>
      <c r="J1101" s="174">
        <f t="shared" si="27"/>
        <v>1</v>
      </c>
    </row>
    <row r="1102" spans="1:10" ht="13.5">
      <c r="A1102" s="44"/>
      <c r="B1102" s="50"/>
      <c r="C1102" s="57" t="s">
        <v>397</v>
      </c>
      <c r="D1102" s="199" t="s">
        <v>398</v>
      </c>
      <c r="E1102" s="199"/>
      <c r="F1102" s="199"/>
      <c r="G1102" s="195"/>
      <c r="H1102" s="202"/>
      <c r="I1102" s="195">
        <v>2000</v>
      </c>
      <c r="J1102" s="174"/>
    </row>
    <row r="1103" spans="1:10" ht="13.5">
      <c r="A1103" s="44"/>
      <c r="B1103" s="50"/>
      <c r="C1103" s="119" t="s">
        <v>417</v>
      </c>
      <c r="D1103" s="134" t="s">
        <v>418</v>
      </c>
      <c r="E1103" s="134"/>
      <c r="F1103" s="134"/>
      <c r="G1103" s="195">
        <v>10.21</v>
      </c>
      <c r="H1103" s="202">
        <v>100</v>
      </c>
      <c r="I1103" s="195">
        <v>300</v>
      </c>
      <c r="J1103" s="174">
        <f t="shared" si="27"/>
        <v>3</v>
      </c>
    </row>
    <row r="1104" spans="1:10" ht="13.5">
      <c r="A1104" s="44"/>
      <c r="B1104" s="50"/>
      <c r="C1104" s="119" t="s">
        <v>399</v>
      </c>
      <c r="D1104" s="134" t="s">
        <v>400</v>
      </c>
      <c r="E1104" s="134"/>
      <c r="F1104" s="134"/>
      <c r="G1104" s="195">
        <v>1709.21</v>
      </c>
      <c r="H1104" s="202">
        <v>35724</v>
      </c>
      <c r="I1104" s="195">
        <v>1000</v>
      </c>
      <c r="J1104" s="174">
        <f t="shared" si="27"/>
        <v>0.02799238607098869</v>
      </c>
    </row>
    <row r="1105" spans="1:10" ht="13.5">
      <c r="A1105" s="44"/>
      <c r="B1105" s="50"/>
      <c r="C1105" s="119" t="s">
        <v>357</v>
      </c>
      <c r="D1105" s="134" t="s">
        <v>358</v>
      </c>
      <c r="E1105" s="134"/>
      <c r="F1105" s="134"/>
      <c r="G1105" s="195"/>
      <c r="H1105" s="202">
        <v>2900</v>
      </c>
      <c r="I1105" s="195">
        <v>1000</v>
      </c>
      <c r="J1105" s="174">
        <f t="shared" si="27"/>
        <v>0.3448275862068966</v>
      </c>
    </row>
    <row r="1106" spans="1:10" ht="13.5">
      <c r="A1106" s="44"/>
      <c r="B1106" s="50"/>
      <c r="C1106" s="51" t="s">
        <v>401</v>
      </c>
      <c r="D1106" s="52" t="s">
        <v>586</v>
      </c>
      <c r="E1106" s="52"/>
      <c r="F1106" s="52"/>
      <c r="G1106" s="195"/>
      <c r="H1106" s="228"/>
      <c r="I1106" s="195">
        <v>305000</v>
      </c>
      <c r="J1106" s="333"/>
    </row>
    <row r="1107" spans="1:10" ht="18.75" customHeight="1">
      <c r="A1107" s="249">
        <v>921</v>
      </c>
      <c r="B1107" s="139"/>
      <c r="C1107" s="296"/>
      <c r="D1107" s="87" t="s">
        <v>587</v>
      </c>
      <c r="E1107" s="87"/>
      <c r="F1107" s="87"/>
      <c r="G1107" s="235"/>
      <c r="H1107" s="334"/>
      <c r="I1107" s="235"/>
      <c r="J1107" s="335"/>
    </row>
    <row r="1108" spans="1:10" ht="13.5">
      <c r="A1108" s="30"/>
      <c r="B1108" s="170"/>
      <c r="C1108" s="336"/>
      <c r="D1108" s="90" t="s">
        <v>332</v>
      </c>
      <c r="E1108" s="90"/>
      <c r="F1108" s="90"/>
      <c r="G1108" s="238"/>
      <c r="H1108" s="239"/>
      <c r="I1108" s="238"/>
      <c r="J1108" s="252"/>
    </row>
    <row r="1109" spans="1:10" ht="13.5">
      <c r="A1109" s="37"/>
      <c r="B1109" s="135"/>
      <c r="C1109" s="197"/>
      <c r="D1109" s="40" t="s">
        <v>333</v>
      </c>
      <c r="E1109" s="40"/>
      <c r="F1109" s="40"/>
      <c r="G1109" s="91">
        <f>G1111+G1130</f>
        <v>267317.80000000005</v>
      </c>
      <c r="H1109" s="92">
        <f>H1111+H1130</f>
        <v>685894</v>
      </c>
      <c r="I1109" s="91">
        <f>I1111+I1127+I1130</f>
        <v>2245300</v>
      </c>
      <c r="J1109" s="43">
        <f>I1109/H1109</f>
        <v>3.273537893610383</v>
      </c>
    </row>
    <row r="1110" spans="1:10" ht="13.5">
      <c r="A1110" s="44"/>
      <c r="B1110" s="50">
        <v>92109</v>
      </c>
      <c r="C1110" s="282"/>
      <c r="D1110" s="50" t="s">
        <v>334</v>
      </c>
      <c r="E1110" s="50"/>
      <c r="F1110" s="50"/>
      <c r="G1110" s="185"/>
      <c r="H1110" s="293"/>
      <c r="I1110" s="185"/>
      <c r="J1110" s="156"/>
    </row>
    <row r="1111" spans="1:10" ht="13.5">
      <c r="A1111" s="44"/>
      <c r="B1111" s="107"/>
      <c r="C1111" s="314"/>
      <c r="D1111" s="107" t="s">
        <v>335</v>
      </c>
      <c r="E1111" s="107"/>
      <c r="F1111" s="107"/>
      <c r="G1111" s="116">
        <f>G1116+G1117+G1118+G1119+G1120+G1121+G1122+G1124+G1126</f>
        <v>252817.80000000002</v>
      </c>
      <c r="H1111" s="116">
        <f>H1116+H1117+H1118+H1119+H1120+H1121+H1122+H1124+H1125+H1126</f>
        <v>514414</v>
      </c>
      <c r="I1111" s="116">
        <f>I1116+I1117+I1118+I1119+I1120+I1121+I1122+I1124+I1125+I1126</f>
        <v>995300</v>
      </c>
      <c r="J1111" s="158">
        <f>I1111/H1111</f>
        <v>1.934822924725999</v>
      </c>
    </row>
    <row r="1112" spans="1:10" ht="21.75">
      <c r="A1112" s="28" t="s">
        <v>60</v>
      </c>
      <c r="B1112" s="28" t="s">
        <v>61</v>
      </c>
      <c r="C1112" s="29" t="s">
        <v>62</v>
      </c>
      <c r="D1112" s="28" t="s">
        <v>63</v>
      </c>
      <c r="E1112" s="28"/>
      <c r="F1112" s="28"/>
      <c r="G1112" s="263" t="s">
        <v>346</v>
      </c>
      <c r="H1112" s="263" t="s">
        <v>347</v>
      </c>
      <c r="I1112" s="263" t="s">
        <v>348</v>
      </c>
      <c r="J1112" s="263" t="s">
        <v>67</v>
      </c>
    </row>
    <row r="1113" spans="1:10" ht="13.5">
      <c r="A1113" s="28">
        <v>1</v>
      </c>
      <c r="B1113" s="28">
        <v>2</v>
      </c>
      <c r="C1113" s="29">
        <v>3</v>
      </c>
      <c r="D1113" s="28">
        <v>4</v>
      </c>
      <c r="E1113" s="28"/>
      <c r="F1113" s="28"/>
      <c r="G1113" s="28">
        <v>5</v>
      </c>
      <c r="H1113" s="29">
        <v>6</v>
      </c>
      <c r="I1113" s="28">
        <v>7</v>
      </c>
      <c r="J1113" s="28">
        <v>8</v>
      </c>
    </row>
    <row r="1114" spans="1:10" ht="13.5">
      <c r="A1114" s="44"/>
      <c r="B1114" s="133"/>
      <c r="C1114" s="51">
        <v>2480</v>
      </c>
      <c r="D1114" s="52" t="s">
        <v>588</v>
      </c>
      <c r="E1114" s="52"/>
      <c r="F1114" s="52"/>
      <c r="G1114" s="105"/>
      <c r="H1114" s="106"/>
      <c r="I1114" s="105"/>
      <c r="J1114" s="304"/>
    </row>
    <row r="1115" spans="1:10" ht="13.5">
      <c r="A1115" s="44"/>
      <c r="B1115" s="133"/>
      <c r="D1115" s="52" t="s">
        <v>589</v>
      </c>
      <c r="E1115" s="52"/>
      <c r="F1115" s="52"/>
      <c r="G1115" s="105"/>
      <c r="H1115" s="106"/>
      <c r="I1115" s="105"/>
      <c r="J1115" s="304"/>
    </row>
    <row r="1116" spans="1:10" ht="13.5">
      <c r="A1116" s="44"/>
      <c r="B1116" s="133"/>
      <c r="D1116" s="52" t="s">
        <v>590</v>
      </c>
      <c r="E1116" s="52"/>
      <c r="F1116" s="52"/>
      <c r="G1116" s="105">
        <v>153000</v>
      </c>
      <c r="H1116" s="106">
        <v>309000</v>
      </c>
      <c r="I1116" s="105">
        <v>326000</v>
      </c>
      <c r="J1116" s="304">
        <f aca="true" t="shared" si="28" ref="J1116:J1122">I1116/H1116</f>
        <v>1.0550161812297734</v>
      </c>
    </row>
    <row r="1117" spans="1:10" ht="13.5">
      <c r="A1117" s="44"/>
      <c r="B1117" s="133"/>
      <c r="C1117" s="119" t="s">
        <v>377</v>
      </c>
      <c r="D1117" s="134" t="s">
        <v>378</v>
      </c>
      <c r="E1117" s="134"/>
      <c r="F1117" s="134"/>
      <c r="G1117" s="178">
        <v>6521</v>
      </c>
      <c r="H1117" s="178">
        <v>8021</v>
      </c>
      <c r="I1117" s="178">
        <v>2000</v>
      </c>
      <c r="J1117" s="211">
        <f t="shared" si="28"/>
        <v>0.24934546814611644</v>
      </c>
    </row>
    <row r="1118" spans="1:10" ht="13.5">
      <c r="A1118" s="44"/>
      <c r="B1118" s="133"/>
      <c r="C1118" s="57" t="s">
        <v>397</v>
      </c>
      <c r="D1118" s="199" t="s">
        <v>398</v>
      </c>
      <c r="E1118" s="199"/>
      <c r="F1118" s="199"/>
      <c r="G1118" s="178">
        <v>35666.23</v>
      </c>
      <c r="H1118" s="178">
        <v>42000</v>
      </c>
      <c r="I1118" s="178">
        <v>35300</v>
      </c>
      <c r="J1118" s="211">
        <f t="shared" si="28"/>
        <v>0.8404761904761905</v>
      </c>
    </row>
    <row r="1119" spans="1:10" ht="13.5">
      <c r="A1119" s="44"/>
      <c r="B1119" s="133"/>
      <c r="C1119" s="119" t="s">
        <v>417</v>
      </c>
      <c r="D1119" s="134" t="s">
        <v>418</v>
      </c>
      <c r="E1119" s="134"/>
      <c r="F1119" s="134"/>
      <c r="G1119" s="178">
        <v>3823.45</v>
      </c>
      <c r="H1119" s="178">
        <v>12735</v>
      </c>
      <c r="I1119" s="178">
        <v>8000</v>
      </c>
      <c r="J1119" s="211">
        <f t="shared" si="28"/>
        <v>0.6281900274833137</v>
      </c>
    </row>
    <row r="1120" spans="1:10" ht="13.5">
      <c r="A1120" s="44"/>
      <c r="B1120" s="133"/>
      <c r="C1120" s="119" t="s">
        <v>399</v>
      </c>
      <c r="D1120" s="134" t="s">
        <v>400</v>
      </c>
      <c r="E1120" s="134"/>
      <c r="F1120" s="134"/>
      <c r="G1120" s="178">
        <v>40339.55</v>
      </c>
      <c r="H1120" s="184">
        <v>117914</v>
      </c>
      <c r="I1120" s="178">
        <v>15000</v>
      </c>
      <c r="J1120" s="211">
        <f t="shared" si="28"/>
        <v>0.12721135742999135</v>
      </c>
    </row>
    <row r="1121" spans="1:10" ht="13.5">
      <c r="A1121" s="44"/>
      <c r="B1121" s="133"/>
      <c r="C1121" s="119" t="s">
        <v>357</v>
      </c>
      <c r="D1121" s="134" t="s">
        <v>358</v>
      </c>
      <c r="E1121" s="134"/>
      <c r="F1121" s="134"/>
      <c r="G1121" s="178">
        <v>432</v>
      </c>
      <c r="H1121" s="184">
        <v>1879</v>
      </c>
      <c r="I1121" s="178">
        <v>5000</v>
      </c>
      <c r="J1121" s="211">
        <f t="shared" si="28"/>
        <v>2.660989888238425</v>
      </c>
    </row>
    <row r="1122" spans="1:10" ht="13.5">
      <c r="A1122" s="44"/>
      <c r="B1122" s="133"/>
      <c r="C1122" s="119" t="s">
        <v>437</v>
      </c>
      <c r="D1122" s="58" t="s">
        <v>509</v>
      </c>
      <c r="E1122" s="58"/>
      <c r="F1122" s="58"/>
      <c r="G1122" s="178">
        <v>164.61</v>
      </c>
      <c r="H1122" s="184">
        <v>1000</v>
      </c>
      <c r="I1122" s="178">
        <v>1000</v>
      </c>
      <c r="J1122" s="211">
        <f t="shared" si="28"/>
        <v>1</v>
      </c>
    </row>
    <row r="1123" spans="1:10" ht="13.5">
      <c r="A1123" s="44"/>
      <c r="B1123" s="133"/>
      <c r="C1123" s="123" t="s">
        <v>442</v>
      </c>
      <c r="D1123" s="285" t="s">
        <v>440</v>
      </c>
      <c r="E1123" s="285"/>
      <c r="F1123" s="285"/>
      <c r="G1123" s="195"/>
      <c r="H1123" s="228"/>
      <c r="I1123" s="195"/>
      <c r="J1123" s="229"/>
    </row>
    <row r="1124" spans="1:10" ht="13.5">
      <c r="A1124" s="44"/>
      <c r="B1124" s="133"/>
      <c r="C1124" s="57"/>
      <c r="D1124" s="199" t="s">
        <v>443</v>
      </c>
      <c r="E1124" s="199"/>
      <c r="F1124" s="199"/>
      <c r="G1124" s="109">
        <v>258.86</v>
      </c>
      <c r="H1124" s="110">
        <v>1000</v>
      </c>
      <c r="I1124" s="109">
        <v>1000</v>
      </c>
      <c r="J1124" s="61">
        <f>I1124/H1124</f>
        <v>1</v>
      </c>
    </row>
    <row r="1125" spans="1:10" ht="13.5">
      <c r="A1125" s="44"/>
      <c r="B1125" s="133"/>
      <c r="C1125" s="119" t="s">
        <v>362</v>
      </c>
      <c r="D1125" s="182" t="s">
        <v>363</v>
      </c>
      <c r="E1125" s="182"/>
      <c r="F1125" s="182"/>
      <c r="G1125" s="178"/>
      <c r="H1125" s="184">
        <v>865</v>
      </c>
      <c r="I1125" s="178">
        <v>2000</v>
      </c>
      <c r="J1125" s="211">
        <f>I1125/H1125</f>
        <v>2.3121387283236996</v>
      </c>
    </row>
    <row r="1126" spans="1:10" ht="13.5">
      <c r="A1126" s="44"/>
      <c r="B1126" s="57"/>
      <c r="C1126" s="119" t="s">
        <v>401</v>
      </c>
      <c r="D1126" s="134" t="s">
        <v>591</v>
      </c>
      <c r="E1126" s="134"/>
      <c r="F1126" s="134"/>
      <c r="G1126" s="178">
        <v>12612.1</v>
      </c>
      <c r="H1126" s="184">
        <v>20000</v>
      </c>
      <c r="I1126" s="178">
        <v>600000</v>
      </c>
      <c r="J1126" s="211">
        <f>I1126/H1126</f>
        <v>30</v>
      </c>
    </row>
    <row r="1127" spans="1:10" ht="13.5">
      <c r="A1127" s="44"/>
      <c r="B1127" s="50">
        <v>92118</v>
      </c>
      <c r="C1127" s="208"/>
      <c r="D1127" s="50" t="s">
        <v>592</v>
      </c>
      <c r="E1127" s="50"/>
      <c r="F1127" s="50"/>
      <c r="G1127" s="178"/>
      <c r="H1127" s="184"/>
      <c r="I1127" s="172">
        <f>I1128</f>
        <v>300000</v>
      </c>
      <c r="J1127" s="211"/>
    </row>
    <row r="1128" spans="1:10" ht="13.5">
      <c r="A1128" s="44"/>
      <c r="B1128" s="133"/>
      <c r="C1128" s="119" t="s">
        <v>401</v>
      </c>
      <c r="D1128" s="134" t="s">
        <v>591</v>
      </c>
      <c r="E1128" s="134"/>
      <c r="F1128" s="134"/>
      <c r="G1128" s="178"/>
      <c r="H1128" s="184"/>
      <c r="I1128" s="178">
        <v>300000</v>
      </c>
      <c r="J1128" s="211"/>
    </row>
    <row r="1129" spans="1:10" ht="13.5">
      <c r="A1129" s="44"/>
      <c r="B1129" s="50">
        <v>92120</v>
      </c>
      <c r="C1129" s="282"/>
      <c r="D1129" s="50" t="s">
        <v>593</v>
      </c>
      <c r="E1129" s="50"/>
      <c r="F1129" s="50"/>
      <c r="G1129" s="185"/>
      <c r="H1129" s="293"/>
      <c r="I1129" s="185"/>
      <c r="J1129" s="229"/>
    </row>
    <row r="1130" spans="1:10" ht="13.5">
      <c r="A1130" s="44"/>
      <c r="B1130" s="50"/>
      <c r="C1130" s="314"/>
      <c r="D1130" s="107" t="s">
        <v>594</v>
      </c>
      <c r="E1130" s="107"/>
      <c r="F1130" s="107"/>
      <c r="G1130" s="116">
        <f>G1131</f>
        <v>14500</v>
      </c>
      <c r="H1130" s="116">
        <f>H1131</f>
        <v>171480</v>
      </c>
      <c r="I1130" s="116">
        <f>I1131</f>
        <v>950000</v>
      </c>
      <c r="J1130" s="61">
        <f>I1130/H1130</f>
        <v>5.5400046652670865</v>
      </c>
    </row>
    <row r="1131" spans="1:10" ht="13.5">
      <c r="A1131" s="44"/>
      <c r="B1131" s="133"/>
      <c r="C1131" s="123" t="s">
        <v>401</v>
      </c>
      <c r="D1131" s="62" t="s">
        <v>591</v>
      </c>
      <c r="E1131" s="62"/>
      <c r="F1131" s="62"/>
      <c r="G1131" s="105">
        <v>14500</v>
      </c>
      <c r="H1131" s="106">
        <v>171480</v>
      </c>
      <c r="I1131" s="105">
        <v>950000</v>
      </c>
      <c r="J1131" s="229">
        <f>I1131/H1131</f>
        <v>5.5400046652670865</v>
      </c>
    </row>
    <row r="1132" spans="1:10" ht="13.5">
      <c r="A1132" s="249">
        <v>926</v>
      </c>
      <c r="B1132" s="139"/>
      <c r="C1132" s="296"/>
      <c r="D1132" s="87" t="s">
        <v>595</v>
      </c>
      <c r="E1132" s="87"/>
      <c r="F1132" s="87"/>
      <c r="G1132" s="235"/>
      <c r="H1132" s="236"/>
      <c r="I1132" s="235"/>
      <c r="J1132" s="335"/>
    </row>
    <row r="1133" spans="1:10" ht="13.5">
      <c r="A1133" s="37"/>
      <c r="B1133" s="135"/>
      <c r="C1133" s="197"/>
      <c r="D1133" s="40" t="s">
        <v>339</v>
      </c>
      <c r="E1133" s="40"/>
      <c r="F1133" s="40"/>
      <c r="G1133" s="91">
        <f>G1135</f>
        <v>63000</v>
      </c>
      <c r="H1133" s="92">
        <f>H1135</f>
        <v>82000</v>
      </c>
      <c r="I1133" s="91">
        <f>I1135</f>
        <v>80000</v>
      </c>
      <c r="J1133" s="43">
        <f>I1133/H1133</f>
        <v>0.975609756097561</v>
      </c>
    </row>
    <row r="1134" spans="1:10" ht="13.5">
      <c r="A1134" s="44"/>
      <c r="B1134" s="50">
        <v>92605</v>
      </c>
      <c r="C1134" s="283"/>
      <c r="D1134" s="50" t="s">
        <v>596</v>
      </c>
      <c r="E1134" s="50"/>
      <c r="F1134" s="50"/>
      <c r="G1134" s="185"/>
      <c r="H1134" s="186"/>
      <c r="I1134" s="185"/>
      <c r="J1134" s="156"/>
    </row>
    <row r="1135" spans="1:10" ht="13.5">
      <c r="A1135" s="44"/>
      <c r="B1135" s="50"/>
      <c r="C1135" s="161"/>
      <c r="D1135" s="107" t="s">
        <v>597</v>
      </c>
      <c r="E1135" s="107"/>
      <c r="F1135" s="107"/>
      <c r="G1135" s="115">
        <f>G1139+G1140+G1141</f>
        <v>63000</v>
      </c>
      <c r="H1135" s="116">
        <f>H1139+H1140+H1141</f>
        <v>82000</v>
      </c>
      <c r="I1135" s="115">
        <f>I1139+I1140+I1141</f>
        <v>80000</v>
      </c>
      <c r="J1135" s="158">
        <f>I1135/H1135</f>
        <v>0.975609756097561</v>
      </c>
    </row>
    <row r="1136" spans="1:10" ht="13.5">
      <c r="A1136" s="44"/>
      <c r="B1136" s="50"/>
      <c r="C1136" s="51" t="s">
        <v>598</v>
      </c>
      <c r="D1136" s="80" t="s">
        <v>599</v>
      </c>
      <c r="E1136" s="81"/>
      <c r="F1136" s="82"/>
      <c r="G1136" s="105"/>
      <c r="H1136" s="106"/>
      <c r="I1136" s="105"/>
      <c r="J1136" s="333"/>
    </row>
    <row r="1137" spans="1:10" ht="13.5">
      <c r="A1137" s="44"/>
      <c r="B1137" s="50"/>
      <c r="C1137" s="56"/>
      <c r="D1137" s="52" t="s">
        <v>600</v>
      </c>
      <c r="E1137" s="52"/>
      <c r="F1137" s="52"/>
      <c r="G1137" s="105"/>
      <c r="H1137" s="106"/>
      <c r="I1137" s="105"/>
      <c r="J1137" s="55"/>
    </row>
    <row r="1138" spans="1:10" ht="13.5">
      <c r="A1138" s="44"/>
      <c r="B1138" s="133"/>
      <c r="C1138" s="56"/>
      <c r="D1138" s="52" t="s">
        <v>538</v>
      </c>
      <c r="E1138" s="52"/>
      <c r="F1138" s="52"/>
      <c r="G1138" s="105"/>
      <c r="H1138" s="106"/>
      <c r="I1138" s="105"/>
      <c r="J1138" s="55"/>
    </row>
    <row r="1139" spans="1:10" ht="13.5">
      <c r="A1139" s="44"/>
      <c r="B1139" s="133"/>
      <c r="C1139" s="57"/>
      <c r="D1139" s="58" t="s">
        <v>539</v>
      </c>
      <c r="E1139" s="58"/>
      <c r="F1139" s="58"/>
      <c r="G1139" s="109">
        <v>61000</v>
      </c>
      <c r="H1139" s="180">
        <v>80000</v>
      </c>
      <c r="I1139" s="109">
        <v>80000</v>
      </c>
      <c r="J1139" s="158">
        <f>I1139/H1139</f>
        <v>1</v>
      </c>
    </row>
    <row r="1140" spans="1:10" ht="13.5">
      <c r="A1140" s="193"/>
      <c r="B1140" s="133"/>
      <c r="C1140" s="57" t="s">
        <v>397</v>
      </c>
      <c r="D1140" s="199" t="s">
        <v>398</v>
      </c>
      <c r="E1140" s="199"/>
      <c r="F1140" s="199"/>
      <c r="G1140" s="178">
        <v>1000</v>
      </c>
      <c r="H1140" s="184">
        <v>1000</v>
      </c>
      <c r="I1140" s="178"/>
      <c r="J1140" s="61">
        <f>I1140/H1140</f>
        <v>0</v>
      </c>
    </row>
    <row r="1141" spans="1:10" ht="13.5">
      <c r="A1141" s="337"/>
      <c r="B1141" s="286"/>
      <c r="C1141" s="119" t="s">
        <v>357</v>
      </c>
      <c r="D1141" s="265" t="s">
        <v>358</v>
      </c>
      <c r="E1141" s="265"/>
      <c r="F1141" s="265"/>
      <c r="G1141" s="168">
        <v>1000</v>
      </c>
      <c r="H1141" s="169">
        <v>1000</v>
      </c>
      <c r="I1141" s="168"/>
      <c r="J1141" s="138">
        <f>I1141/H1141</f>
        <v>0</v>
      </c>
    </row>
    <row r="1142" spans="1:10" ht="13.5">
      <c r="A1142" s="75" t="s">
        <v>601</v>
      </c>
      <c r="B1142" s="75"/>
      <c r="C1142" s="75"/>
      <c r="D1142" s="75"/>
      <c r="E1142" s="75"/>
      <c r="F1142" s="75"/>
      <c r="G1142" s="188">
        <f>G461+G483+G488+G493+G514+G520+G534+G541+G614+G632+G637+G663+G671+G683+G688+G864+G888+G1000+G1084+G1109+G1133</f>
        <v>7068417.93</v>
      </c>
      <c r="H1142" s="338">
        <f>H461+H483+H488+H493+H514+H520+H534+H541+H614+H632+H637+H663+H671+H683+H688+H864+H888+H1000+H1084+H1109+H1133</f>
        <v>15650642.540000001</v>
      </c>
      <c r="I1142" s="165">
        <f>I461+I483+I488+I493+I514+I520+I534+I541+I614+I632+I637+I663+I671+I683+I688+I864+I888+I1000+I1084+I1109+I1133</f>
        <v>19907444</v>
      </c>
      <c r="J1142" s="255">
        <f>I1142/H1142</f>
        <v>1.2719889262770165</v>
      </c>
    </row>
    <row r="1144" ht="25.5" customHeight="1"/>
    <row r="1145" spans="8:9" ht="13.5">
      <c r="H1145" s="106"/>
      <c r="I1145" s="106"/>
    </row>
    <row r="1146" ht="13.5">
      <c r="I1146" s="106"/>
    </row>
    <row r="1147" spans="8:9" ht="13.5">
      <c r="H1147" s="106"/>
      <c r="I1147" s="106"/>
    </row>
    <row r="1148" ht="13.5">
      <c r="I1148" s="106"/>
    </row>
    <row r="1169" spans="1:10" ht="13.5">
      <c r="A1169" s="244"/>
      <c r="B1169" s="244"/>
      <c r="C1169" s="244"/>
      <c r="D1169" s="56"/>
      <c r="E1169" s="56"/>
      <c r="F1169" s="56"/>
      <c r="G1169" s="56"/>
      <c r="H1169" s="244"/>
      <c r="I1169" s="244"/>
      <c r="J1169" s="244"/>
    </row>
    <row r="1170" spans="1:10" ht="13.5">
      <c r="A1170" s="244"/>
      <c r="B1170" s="244"/>
      <c r="C1170" s="244"/>
      <c r="D1170" s="56"/>
      <c r="E1170" s="56"/>
      <c r="F1170" s="56"/>
      <c r="G1170" s="56"/>
      <c r="H1170" s="244"/>
      <c r="I1170" s="244"/>
      <c r="J1170" s="244"/>
    </row>
    <row r="1171" spans="1:10" ht="13.5">
      <c r="A1171" s="244"/>
      <c r="B1171" s="244"/>
      <c r="C1171" s="244"/>
      <c r="D1171" s="56"/>
      <c r="E1171" s="56"/>
      <c r="F1171" s="56"/>
      <c r="G1171" s="56"/>
      <c r="H1171" s="244"/>
      <c r="I1171" s="244"/>
      <c r="J1171" s="244"/>
    </row>
    <row r="1172" spans="1:10" ht="13.5">
      <c r="A1172" s="244"/>
      <c r="B1172" s="244"/>
      <c r="C1172" s="244"/>
      <c r="D1172" s="56"/>
      <c r="E1172" s="56"/>
      <c r="F1172" s="56"/>
      <c r="G1172" s="56"/>
      <c r="H1172" s="244"/>
      <c r="I1172" s="244"/>
      <c r="J1172" s="244"/>
    </row>
    <row r="1173" spans="1:10" ht="13.5">
      <c r="A1173" s="244"/>
      <c r="B1173" s="244"/>
      <c r="C1173" s="244"/>
      <c r="D1173" s="244"/>
      <c r="E1173" s="244"/>
      <c r="F1173" s="244"/>
      <c r="G1173" s="244"/>
      <c r="H1173" s="244"/>
      <c r="I1173" s="244"/>
      <c r="J1173" s="244"/>
    </row>
  </sheetData>
  <mergeCells count="1036">
    <mergeCell ref="B5:H5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B63:J63"/>
    <mergeCell ref="B64:J64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109:F109"/>
    <mergeCell ref="D110:F110"/>
    <mergeCell ref="D111:F111"/>
    <mergeCell ref="D112:F112"/>
    <mergeCell ref="D113:F113"/>
    <mergeCell ref="D114:F114"/>
    <mergeCell ref="D115:F115"/>
    <mergeCell ref="D116:F116"/>
    <mergeCell ref="D119:F119"/>
    <mergeCell ref="D120:F120"/>
    <mergeCell ref="D121:F121"/>
    <mergeCell ref="D122:F122"/>
    <mergeCell ref="D123:F123"/>
    <mergeCell ref="D124:F124"/>
    <mergeCell ref="D125:F125"/>
    <mergeCell ref="D126:F126"/>
    <mergeCell ref="D127:F127"/>
    <mergeCell ref="D128:F128"/>
    <mergeCell ref="D129:F129"/>
    <mergeCell ref="D130:F130"/>
    <mergeCell ref="D131:F131"/>
    <mergeCell ref="D132:F132"/>
    <mergeCell ref="D133:F133"/>
    <mergeCell ref="D134:F134"/>
    <mergeCell ref="D135:F135"/>
    <mergeCell ref="D136:F136"/>
    <mergeCell ref="D137:F137"/>
    <mergeCell ref="D138:F138"/>
    <mergeCell ref="D139:F139"/>
    <mergeCell ref="D140:F140"/>
    <mergeCell ref="D141:F141"/>
    <mergeCell ref="D142:F142"/>
    <mergeCell ref="D143:F143"/>
    <mergeCell ref="D144:F144"/>
    <mergeCell ref="D145:F145"/>
    <mergeCell ref="D146:F146"/>
    <mergeCell ref="D147:F147"/>
    <mergeCell ref="D148:F148"/>
    <mergeCell ref="D149:F149"/>
    <mergeCell ref="D150:F150"/>
    <mergeCell ref="D151:F151"/>
    <mergeCell ref="D152:F152"/>
    <mergeCell ref="D153:F153"/>
    <mergeCell ref="D154:F154"/>
    <mergeCell ref="D155:F155"/>
    <mergeCell ref="D156:F156"/>
    <mergeCell ref="D157:F157"/>
    <mergeCell ref="D158:F158"/>
    <mergeCell ref="D159:F159"/>
    <mergeCell ref="D160:F160"/>
    <mergeCell ref="D161:F161"/>
    <mergeCell ref="D162:F162"/>
    <mergeCell ref="D163:F163"/>
    <mergeCell ref="D164:F164"/>
    <mergeCell ref="D165:F165"/>
    <mergeCell ref="D166:F166"/>
    <mergeCell ref="D167:F167"/>
    <mergeCell ref="D168:F168"/>
    <mergeCell ref="D169:F169"/>
    <mergeCell ref="D170:F170"/>
    <mergeCell ref="D171:F171"/>
    <mergeCell ref="D172:F172"/>
    <mergeCell ref="D173:F173"/>
    <mergeCell ref="D174:F174"/>
    <mergeCell ref="D175:F175"/>
    <mergeCell ref="D176:F176"/>
    <mergeCell ref="D177:F177"/>
    <mergeCell ref="D178:F178"/>
    <mergeCell ref="D179:F179"/>
    <mergeCell ref="D180:F180"/>
    <mergeCell ref="D181:F181"/>
    <mergeCell ref="D182:F182"/>
    <mergeCell ref="D183:F183"/>
    <mergeCell ref="D184:F184"/>
    <mergeCell ref="D185:F185"/>
    <mergeCell ref="D186:F186"/>
    <mergeCell ref="D187:F187"/>
    <mergeCell ref="D188:F188"/>
    <mergeCell ref="D189:F189"/>
    <mergeCell ref="D190:F190"/>
    <mergeCell ref="D191:F191"/>
    <mergeCell ref="D192:F192"/>
    <mergeCell ref="D193:F193"/>
    <mergeCell ref="D194:F194"/>
    <mergeCell ref="D195:F195"/>
    <mergeCell ref="D196:F196"/>
    <mergeCell ref="D197:F197"/>
    <mergeCell ref="D198:F198"/>
    <mergeCell ref="D199:F199"/>
    <mergeCell ref="D200:F200"/>
    <mergeCell ref="D201:F201"/>
    <mergeCell ref="D202:F202"/>
    <mergeCell ref="D203:F203"/>
    <mergeCell ref="D204:F204"/>
    <mergeCell ref="D205:F205"/>
    <mergeCell ref="D206:F206"/>
    <mergeCell ref="D207:F207"/>
    <mergeCell ref="D208:F208"/>
    <mergeCell ref="D209:F209"/>
    <mergeCell ref="D210:F210"/>
    <mergeCell ref="D211:F211"/>
    <mergeCell ref="D212:F212"/>
    <mergeCell ref="D213:F213"/>
    <mergeCell ref="D214:F214"/>
    <mergeCell ref="D215:F215"/>
    <mergeCell ref="D216:F216"/>
    <mergeCell ref="D217:F217"/>
    <mergeCell ref="D218:F218"/>
    <mergeCell ref="D219:F219"/>
    <mergeCell ref="D220:F220"/>
    <mergeCell ref="D221:F221"/>
    <mergeCell ref="D222:F222"/>
    <mergeCell ref="D223:F223"/>
    <mergeCell ref="D224:F224"/>
    <mergeCell ref="D226:F226"/>
    <mergeCell ref="D227:F227"/>
    <mergeCell ref="D228:F228"/>
    <mergeCell ref="D229:F229"/>
    <mergeCell ref="D230:F230"/>
    <mergeCell ref="D231:F231"/>
    <mergeCell ref="D232:F232"/>
    <mergeCell ref="D233:F233"/>
    <mergeCell ref="D234:F234"/>
    <mergeCell ref="D235:F235"/>
    <mergeCell ref="D236:F236"/>
    <mergeCell ref="D237:F237"/>
    <mergeCell ref="D238:F238"/>
    <mergeCell ref="D239:F239"/>
    <mergeCell ref="D240:F240"/>
    <mergeCell ref="D241:F241"/>
    <mergeCell ref="D242:F242"/>
    <mergeCell ref="D243:F243"/>
    <mergeCell ref="D244:F244"/>
    <mergeCell ref="D245:F245"/>
    <mergeCell ref="D246:F246"/>
    <mergeCell ref="D247:F247"/>
    <mergeCell ref="D248:F248"/>
    <mergeCell ref="D249:F249"/>
    <mergeCell ref="D250:F250"/>
    <mergeCell ref="D251:F251"/>
    <mergeCell ref="D252:F252"/>
    <mergeCell ref="D253:F253"/>
    <mergeCell ref="D254:F254"/>
    <mergeCell ref="D255:F255"/>
    <mergeCell ref="D256:F256"/>
    <mergeCell ref="D257:F257"/>
    <mergeCell ref="D258:F258"/>
    <mergeCell ref="D259:F259"/>
    <mergeCell ref="D260:F260"/>
    <mergeCell ref="D261:F261"/>
    <mergeCell ref="D262:F262"/>
    <mergeCell ref="D263:F263"/>
    <mergeCell ref="D264:F264"/>
    <mergeCell ref="D265:F265"/>
    <mergeCell ref="D266:F266"/>
    <mergeCell ref="D267:F267"/>
    <mergeCell ref="D268:F268"/>
    <mergeCell ref="D269:F269"/>
    <mergeCell ref="D270:F270"/>
    <mergeCell ref="D271:F271"/>
    <mergeCell ref="D272:F272"/>
    <mergeCell ref="D275:F275"/>
    <mergeCell ref="D276:F276"/>
    <mergeCell ref="D277:F277"/>
    <mergeCell ref="D278:F278"/>
    <mergeCell ref="D279:F279"/>
    <mergeCell ref="D280:F280"/>
    <mergeCell ref="D281:F281"/>
    <mergeCell ref="D282:F282"/>
    <mergeCell ref="D283:F283"/>
    <mergeCell ref="D284:F284"/>
    <mergeCell ref="D285:F285"/>
    <mergeCell ref="D286:F286"/>
    <mergeCell ref="D287:F287"/>
    <mergeCell ref="D288:F288"/>
    <mergeCell ref="D289:F289"/>
    <mergeCell ref="D290:F290"/>
    <mergeCell ref="D291:F291"/>
    <mergeCell ref="D292:F292"/>
    <mergeCell ref="D293:F293"/>
    <mergeCell ref="D294:F294"/>
    <mergeCell ref="D295:F295"/>
    <mergeCell ref="D296:F296"/>
    <mergeCell ref="D297:F297"/>
    <mergeCell ref="D298:F298"/>
    <mergeCell ref="D299:F299"/>
    <mergeCell ref="D300:F300"/>
    <mergeCell ref="D301:F301"/>
    <mergeCell ref="D302:F302"/>
    <mergeCell ref="D303:F303"/>
    <mergeCell ref="D304:F304"/>
    <mergeCell ref="D305:F305"/>
    <mergeCell ref="D306:F306"/>
    <mergeCell ref="D307:F307"/>
    <mergeCell ref="D308:F308"/>
    <mergeCell ref="D309:F309"/>
    <mergeCell ref="D310:F310"/>
    <mergeCell ref="D311:F311"/>
    <mergeCell ref="D313:F313"/>
    <mergeCell ref="D314:F314"/>
    <mergeCell ref="D315:F315"/>
    <mergeCell ref="D316:F316"/>
    <mergeCell ref="D317:F317"/>
    <mergeCell ref="D318:F318"/>
    <mergeCell ref="D319:F319"/>
    <mergeCell ref="D320:F320"/>
    <mergeCell ref="D321:F321"/>
    <mergeCell ref="D322:F322"/>
    <mergeCell ref="D323:F323"/>
    <mergeCell ref="D324:F324"/>
    <mergeCell ref="D325:F325"/>
    <mergeCell ref="D326:F326"/>
    <mergeCell ref="D327:F327"/>
    <mergeCell ref="D328:F328"/>
    <mergeCell ref="D329:F329"/>
    <mergeCell ref="D330:F330"/>
    <mergeCell ref="D331:F331"/>
    <mergeCell ref="D332:F332"/>
    <mergeCell ref="D333:F333"/>
    <mergeCell ref="D334:F334"/>
    <mergeCell ref="D335:F335"/>
    <mergeCell ref="D336:F336"/>
    <mergeCell ref="D337:F337"/>
    <mergeCell ref="D338:F338"/>
    <mergeCell ref="D339:F339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D348:F348"/>
    <mergeCell ref="D349:F349"/>
    <mergeCell ref="D350:F350"/>
    <mergeCell ref="D351:F351"/>
    <mergeCell ref="D352:F352"/>
    <mergeCell ref="D353:F353"/>
    <mergeCell ref="D354:F354"/>
    <mergeCell ref="D355:F355"/>
    <mergeCell ref="D356:F356"/>
    <mergeCell ref="D357:F357"/>
    <mergeCell ref="D358:F358"/>
    <mergeCell ref="D359:F359"/>
    <mergeCell ref="D360:F360"/>
    <mergeCell ref="D361:F361"/>
    <mergeCell ref="D362:F362"/>
    <mergeCell ref="D363:F363"/>
    <mergeCell ref="D364:F364"/>
    <mergeCell ref="D365:F365"/>
    <mergeCell ref="D366:F366"/>
    <mergeCell ref="D368:F368"/>
    <mergeCell ref="D369:F369"/>
    <mergeCell ref="D370:F370"/>
    <mergeCell ref="D371:F371"/>
    <mergeCell ref="D372:F372"/>
    <mergeCell ref="D373:F373"/>
    <mergeCell ref="D374:F374"/>
    <mergeCell ref="D375:F375"/>
    <mergeCell ref="D376:F376"/>
    <mergeCell ref="D377:F377"/>
    <mergeCell ref="D378:F378"/>
    <mergeCell ref="D379:F379"/>
    <mergeCell ref="D380:F380"/>
    <mergeCell ref="D381:F381"/>
    <mergeCell ref="D382:F382"/>
    <mergeCell ref="D383:F383"/>
    <mergeCell ref="D384:F384"/>
    <mergeCell ref="D385:F385"/>
    <mergeCell ref="D388:F388"/>
    <mergeCell ref="D389:F389"/>
    <mergeCell ref="D390:F390"/>
    <mergeCell ref="D391:F391"/>
    <mergeCell ref="D392:F392"/>
    <mergeCell ref="D393:F393"/>
    <mergeCell ref="D394:F394"/>
    <mergeCell ref="D395:F395"/>
    <mergeCell ref="D396:F396"/>
    <mergeCell ref="D397:F397"/>
    <mergeCell ref="D398:F398"/>
    <mergeCell ref="D399:F399"/>
    <mergeCell ref="D400:F400"/>
    <mergeCell ref="D401:F401"/>
    <mergeCell ref="D402:F402"/>
    <mergeCell ref="D403:F403"/>
    <mergeCell ref="D404:F404"/>
    <mergeCell ref="D405:F405"/>
    <mergeCell ref="D406:F406"/>
    <mergeCell ref="D407:F407"/>
    <mergeCell ref="D408:F408"/>
    <mergeCell ref="A409:F409"/>
    <mergeCell ref="C410:H410"/>
    <mergeCell ref="G451:J451"/>
    <mergeCell ref="G452:J452"/>
    <mergeCell ref="B455:J455"/>
    <mergeCell ref="B456:J456"/>
    <mergeCell ref="D458:F458"/>
    <mergeCell ref="D459:F459"/>
    <mergeCell ref="D460:F460"/>
    <mergeCell ref="D461:F461"/>
    <mergeCell ref="D462:F462"/>
    <mergeCell ref="D463:F463"/>
    <mergeCell ref="D464:F464"/>
    <mergeCell ref="D465:F465"/>
    <mergeCell ref="D466:F466"/>
    <mergeCell ref="D467:F467"/>
    <mergeCell ref="D468:F468"/>
    <mergeCell ref="D469:F469"/>
    <mergeCell ref="D470:F470"/>
    <mergeCell ref="D471:F471"/>
    <mergeCell ref="D472:F472"/>
    <mergeCell ref="D473:F473"/>
    <mergeCell ref="D474:F474"/>
    <mergeCell ref="D475:F475"/>
    <mergeCell ref="D476:F476"/>
    <mergeCell ref="D477:F477"/>
    <mergeCell ref="D478:F478"/>
    <mergeCell ref="D479:F479"/>
    <mergeCell ref="D480:F480"/>
    <mergeCell ref="D481:F481"/>
    <mergeCell ref="D482:F482"/>
    <mergeCell ref="D483:F483"/>
    <mergeCell ref="D484:F484"/>
    <mergeCell ref="D485:F485"/>
    <mergeCell ref="D486:F486"/>
    <mergeCell ref="D487:F487"/>
    <mergeCell ref="D488:F488"/>
    <mergeCell ref="D489:F489"/>
    <mergeCell ref="D490:F490"/>
    <mergeCell ref="D491:F491"/>
    <mergeCell ref="D492:F492"/>
    <mergeCell ref="D493:F493"/>
    <mergeCell ref="D494:F494"/>
    <mergeCell ref="D495:F495"/>
    <mergeCell ref="D496:F496"/>
    <mergeCell ref="D497:F497"/>
    <mergeCell ref="D498:F498"/>
    <mergeCell ref="D499:F499"/>
    <mergeCell ref="D500:F500"/>
    <mergeCell ref="D501:F501"/>
    <mergeCell ref="D502:F502"/>
    <mergeCell ref="D503:F503"/>
    <mergeCell ref="D504:F504"/>
    <mergeCell ref="D505:F505"/>
    <mergeCell ref="D506:F506"/>
    <mergeCell ref="D507:F507"/>
    <mergeCell ref="D508:F508"/>
    <mergeCell ref="D509:F509"/>
    <mergeCell ref="D510:F510"/>
    <mergeCell ref="D511:F511"/>
    <mergeCell ref="D512:F512"/>
    <mergeCell ref="D513:F513"/>
    <mergeCell ref="D514:F514"/>
    <mergeCell ref="D515:F515"/>
    <mergeCell ref="D516:F516"/>
    <mergeCell ref="D517:F517"/>
    <mergeCell ref="D518:F518"/>
    <mergeCell ref="D519:F519"/>
    <mergeCell ref="D520:F520"/>
    <mergeCell ref="D521:F521"/>
    <mergeCell ref="D522:F522"/>
    <mergeCell ref="D523:F523"/>
    <mergeCell ref="D524:F524"/>
    <mergeCell ref="D525:F525"/>
    <mergeCell ref="D526:F526"/>
    <mergeCell ref="D527:F527"/>
    <mergeCell ref="D528:F528"/>
    <mergeCell ref="D529:F529"/>
    <mergeCell ref="D530:F530"/>
    <mergeCell ref="D531:F531"/>
    <mergeCell ref="D532:F532"/>
    <mergeCell ref="D533:F533"/>
    <mergeCell ref="D534:F534"/>
    <mergeCell ref="D535:F535"/>
    <mergeCell ref="D536:F536"/>
    <mergeCell ref="D537:F537"/>
    <mergeCell ref="D538:F538"/>
    <mergeCell ref="D539:F539"/>
    <mergeCell ref="D540:F540"/>
    <mergeCell ref="D541:F541"/>
    <mergeCell ref="D542:F542"/>
    <mergeCell ref="D543:F543"/>
    <mergeCell ref="D544:F544"/>
    <mergeCell ref="D545:F545"/>
    <mergeCell ref="D546:F546"/>
    <mergeCell ref="D547:F547"/>
    <mergeCell ref="D548:F548"/>
    <mergeCell ref="D549:F549"/>
    <mergeCell ref="D550:F550"/>
    <mergeCell ref="D551:F551"/>
    <mergeCell ref="D552:F552"/>
    <mergeCell ref="D553:F553"/>
    <mergeCell ref="D554:F554"/>
    <mergeCell ref="D555:F555"/>
    <mergeCell ref="D556:F556"/>
    <mergeCell ref="D557:F557"/>
    <mergeCell ref="D558:F558"/>
    <mergeCell ref="D559:F559"/>
    <mergeCell ref="D560:F560"/>
    <mergeCell ref="D561:F561"/>
    <mergeCell ref="D562:F562"/>
    <mergeCell ref="D563:F563"/>
    <mergeCell ref="D564:F564"/>
    <mergeCell ref="D565:F565"/>
    <mergeCell ref="D566:F566"/>
    <mergeCell ref="D567:F567"/>
    <mergeCell ref="D568:F568"/>
    <mergeCell ref="D569:F569"/>
    <mergeCell ref="D570:F570"/>
    <mergeCell ref="D571:F571"/>
    <mergeCell ref="D572:F572"/>
    <mergeCell ref="D573:F573"/>
    <mergeCell ref="D574:F574"/>
    <mergeCell ref="D575:F575"/>
    <mergeCell ref="D576:F576"/>
    <mergeCell ref="D577:F577"/>
    <mergeCell ref="D578:F578"/>
    <mergeCell ref="D579:F579"/>
    <mergeCell ref="D580:F580"/>
    <mergeCell ref="D581:F581"/>
    <mergeCell ref="D582:F582"/>
    <mergeCell ref="D583:F583"/>
    <mergeCell ref="D584:F584"/>
    <mergeCell ref="D585:F585"/>
    <mergeCell ref="D586:F586"/>
    <mergeCell ref="D587:F587"/>
    <mergeCell ref="D588:F588"/>
    <mergeCell ref="D589:F589"/>
    <mergeCell ref="D590:F590"/>
    <mergeCell ref="D591:F591"/>
    <mergeCell ref="D592:F592"/>
    <mergeCell ref="D593:F593"/>
    <mergeCell ref="D594:F594"/>
    <mergeCell ref="D595:F595"/>
    <mergeCell ref="D596:F596"/>
    <mergeCell ref="D597:F597"/>
    <mergeCell ref="D598:F598"/>
    <mergeCell ref="D599:F599"/>
    <mergeCell ref="D600:F600"/>
    <mergeCell ref="D601:F601"/>
    <mergeCell ref="D602:F602"/>
    <mergeCell ref="D603:F603"/>
    <mergeCell ref="D604:F604"/>
    <mergeCell ref="D605:F605"/>
    <mergeCell ref="D606:F606"/>
    <mergeCell ref="D607:F607"/>
    <mergeCell ref="D608:F608"/>
    <mergeCell ref="D609:F609"/>
    <mergeCell ref="D610:F610"/>
    <mergeCell ref="D611:F611"/>
    <mergeCell ref="D612:F612"/>
    <mergeCell ref="D613:F613"/>
    <mergeCell ref="D614:F614"/>
    <mergeCell ref="D615:F615"/>
    <mergeCell ref="D616:F616"/>
    <mergeCell ref="D617:F617"/>
    <mergeCell ref="D618:F618"/>
    <mergeCell ref="D619:F619"/>
    <mergeCell ref="D620:F620"/>
    <mergeCell ref="D621:F621"/>
    <mergeCell ref="D622:F622"/>
    <mergeCell ref="D623:F623"/>
    <mergeCell ref="D624:F624"/>
    <mergeCell ref="D625:F625"/>
    <mergeCell ref="D626:F626"/>
    <mergeCell ref="D627:F627"/>
    <mergeCell ref="D628:F628"/>
    <mergeCell ref="D629:F629"/>
    <mergeCell ref="D630:F630"/>
    <mergeCell ref="D631:F631"/>
    <mergeCell ref="D632:F632"/>
    <mergeCell ref="D633:F633"/>
    <mergeCell ref="D634:F634"/>
    <mergeCell ref="D635:F635"/>
    <mergeCell ref="D636:F636"/>
    <mergeCell ref="D637:F637"/>
    <mergeCell ref="D638:F638"/>
    <mergeCell ref="D639:F639"/>
    <mergeCell ref="D640:F640"/>
    <mergeCell ref="D641:F641"/>
    <mergeCell ref="D642:F642"/>
    <mergeCell ref="D643:F643"/>
    <mergeCell ref="D644:F644"/>
    <mergeCell ref="D645:F645"/>
    <mergeCell ref="D646:F646"/>
    <mergeCell ref="D647:F647"/>
    <mergeCell ref="D648:F648"/>
    <mergeCell ref="D649:F649"/>
    <mergeCell ref="D650:F650"/>
    <mergeCell ref="D651:F651"/>
    <mergeCell ref="D652:F652"/>
    <mergeCell ref="D653:F653"/>
    <mergeCell ref="D654:F654"/>
    <mergeCell ref="D655:F655"/>
    <mergeCell ref="D656:F656"/>
    <mergeCell ref="D657:F657"/>
    <mergeCell ref="D658:F658"/>
    <mergeCell ref="D659:F659"/>
    <mergeCell ref="D660:F660"/>
    <mergeCell ref="D661:F661"/>
    <mergeCell ref="D662:F662"/>
    <mergeCell ref="D663:F663"/>
    <mergeCell ref="D664:F664"/>
    <mergeCell ref="D665:F665"/>
    <mergeCell ref="D666:F666"/>
    <mergeCell ref="D667:F667"/>
    <mergeCell ref="D668:F668"/>
    <mergeCell ref="D669:F669"/>
    <mergeCell ref="D670:F670"/>
    <mergeCell ref="D671:F671"/>
    <mergeCell ref="D672:F672"/>
    <mergeCell ref="D673:F673"/>
    <mergeCell ref="D674:F674"/>
    <mergeCell ref="D675:F675"/>
    <mergeCell ref="D676:F676"/>
    <mergeCell ref="D677:F677"/>
    <mergeCell ref="D678:F678"/>
    <mergeCell ref="D679:F679"/>
    <mergeCell ref="D680:F680"/>
    <mergeCell ref="D681:F681"/>
    <mergeCell ref="D682:F682"/>
    <mergeCell ref="D683:F683"/>
    <mergeCell ref="D685:F685"/>
    <mergeCell ref="D686:F686"/>
    <mergeCell ref="D687:F687"/>
    <mergeCell ref="D688:F688"/>
    <mergeCell ref="D689:F689"/>
    <mergeCell ref="D690:F690"/>
    <mergeCell ref="D691:F691"/>
    <mergeCell ref="D692:F692"/>
    <mergeCell ref="D693:F693"/>
    <mergeCell ref="D694:F694"/>
    <mergeCell ref="D695:F695"/>
    <mergeCell ref="D696:F696"/>
    <mergeCell ref="D697:F697"/>
    <mergeCell ref="D698:F698"/>
    <mergeCell ref="D699:F699"/>
    <mergeCell ref="D700:F700"/>
    <mergeCell ref="D701:F701"/>
    <mergeCell ref="D702:F702"/>
    <mergeCell ref="D703:F703"/>
    <mergeCell ref="D704:F704"/>
    <mergeCell ref="D705:F705"/>
    <mergeCell ref="D706:F706"/>
    <mergeCell ref="D707:F707"/>
    <mergeCell ref="D708:F708"/>
    <mergeCell ref="D709:F709"/>
    <mergeCell ref="D710:F710"/>
    <mergeCell ref="D711:F711"/>
    <mergeCell ref="D712:F712"/>
    <mergeCell ref="D713:F713"/>
    <mergeCell ref="D714:F714"/>
    <mergeCell ref="D715:F715"/>
    <mergeCell ref="D716:F716"/>
    <mergeCell ref="D717:F717"/>
    <mergeCell ref="D718:F718"/>
    <mergeCell ref="D719:F719"/>
    <mergeCell ref="D720:F720"/>
    <mergeCell ref="D721:F721"/>
    <mergeCell ref="D722:F722"/>
    <mergeCell ref="D723:F723"/>
    <mergeCell ref="D724:F724"/>
    <mergeCell ref="D725:F725"/>
    <mergeCell ref="D726:F726"/>
    <mergeCell ref="D727:F727"/>
    <mergeCell ref="D728:F728"/>
    <mergeCell ref="D729:F729"/>
    <mergeCell ref="D730:F730"/>
    <mergeCell ref="D731:F731"/>
    <mergeCell ref="D732:F732"/>
    <mergeCell ref="D733:F733"/>
    <mergeCell ref="D734:F734"/>
    <mergeCell ref="D735:F735"/>
    <mergeCell ref="D736:F736"/>
    <mergeCell ref="D737:F737"/>
    <mergeCell ref="D738:F738"/>
    <mergeCell ref="D739:F739"/>
    <mergeCell ref="D740:F740"/>
    <mergeCell ref="D741:F741"/>
    <mergeCell ref="D742:F742"/>
    <mergeCell ref="D743:F743"/>
    <mergeCell ref="D744:F744"/>
    <mergeCell ref="D745:F745"/>
    <mergeCell ref="D746:F746"/>
    <mergeCell ref="D747:F747"/>
    <mergeCell ref="D748:F748"/>
    <mergeCell ref="D749:F749"/>
    <mergeCell ref="D750:F750"/>
    <mergeCell ref="D751:F751"/>
    <mergeCell ref="D752:F752"/>
    <mergeCell ref="D753:F753"/>
    <mergeCell ref="D754:F754"/>
    <mergeCell ref="D755:F755"/>
    <mergeCell ref="D756:F756"/>
    <mergeCell ref="D757:F757"/>
    <mergeCell ref="D758:F758"/>
    <mergeCell ref="D759:F759"/>
    <mergeCell ref="D760:F760"/>
    <mergeCell ref="D761:F761"/>
    <mergeCell ref="D762:F762"/>
    <mergeCell ref="D763:F763"/>
    <mergeCell ref="D764:F764"/>
    <mergeCell ref="D765:F765"/>
    <mergeCell ref="D766:F766"/>
    <mergeCell ref="D767:F767"/>
    <mergeCell ref="D768:F768"/>
    <mergeCell ref="D769:F769"/>
    <mergeCell ref="D770:F770"/>
    <mergeCell ref="D771:F771"/>
    <mergeCell ref="D772:F772"/>
    <mergeCell ref="D773:F773"/>
    <mergeCell ref="D774:F774"/>
    <mergeCell ref="D775:F775"/>
    <mergeCell ref="D776:F776"/>
    <mergeCell ref="D777:F777"/>
    <mergeCell ref="D778:F778"/>
    <mergeCell ref="D779:F779"/>
    <mergeCell ref="D780:F780"/>
    <mergeCell ref="D781:F781"/>
    <mergeCell ref="D782:F782"/>
    <mergeCell ref="D783:F783"/>
    <mergeCell ref="D784:F784"/>
    <mergeCell ref="D785:F785"/>
    <mergeCell ref="D786:F786"/>
    <mergeCell ref="D787:F787"/>
    <mergeCell ref="D788:F788"/>
    <mergeCell ref="D789:F789"/>
    <mergeCell ref="D790:F790"/>
    <mergeCell ref="D791:F791"/>
    <mergeCell ref="D792:F792"/>
    <mergeCell ref="D793:F793"/>
    <mergeCell ref="D794:F794"/>
    <mergeCell ref="D795:F795"/>
    <mergeCell ref="D796:F796"/>
    <mergeCell ref="D797:F797"/>
    <mergeCell ref="D798:F798"/>
    <mergeCell ref="D799:F799"/>
    <mergeCell ref="D800:F800"/>
    <mergeCell ref="D801:F801"/>
    <mergeCell ref="D802:F802"/>
    <mergeCell ref="D803:F803"/>
    <mergeCell ref="D804:F804"/>
    <mergeCell ref="D805:F805"/>
    <mergeCell ref="D806:F806"/>
    <mergeCell ref="D807:F807"/>
    <mergeCell ref="D808:F808"/>
    <mergeCell ref="D809:F809"/>
    <mergeCell ref="D810:F810"/>
    <mergeCell ref="D811:F811"/>
    <mergeCell ref="D812:F812"/>
    <mergeCell ref="D813:F813"/>
    <mergeCell ref="D814:F814"/>
    <mergeCell ref="D815:F815"/>
    <mergeCell ref="D816:F816"/>
    <mergeCell ref="D817:F817"/>
    <mergeCell ref="D818:F818"/>
    <mergeCell ref="D819:F819"/>
    <mergeCell ref="D820:F820"/>
    <mergeCell ref="D821:F821"/>
    <mergeCell ref="D822:F822"/>
    <mergeCell ref="D823:F823"/>
    <mergeCell ref="D824:F824"/>
    <mergeCell ref="D825:F825"/>
    <mergeCell ref="D826:F826"/>
    <mergeCell ref="D827:F827"/>
    <mergeCell ref="D828:F828"/>
    <mergeCell ref="D829:F829"/>
    <mergeCell ref="D830:F830"/>
    <mergeCell ref="D831:F831"/>
    <mergeCell ref="D832:F832"/>
    <mergeCell ref="D833:F833"/>
    <mergeCell ref="D834:F834"/>
    <mergeCell ref="D835:F835"/>
    <mergeCell ref="D836:F836"/>
    <mergeCell ref="D837:F837"/>
    <mergeCell ref="D838:F838"/>
    <mergeCell ref="D839:F839"/>
    <mergeCell ref="D840:F840"/>
    <mergeCell ref="D841:F841"/>
    <mergeCell ref="D842:F842"/>
    <mergeCell ref="D843:F843"/>
    <mergeCell ref="D844:F844"/>
    <mergeCell ref="D845:F845"/>
    <mergeCell ref="D846:F846"/>
    <mergeCell ref="D847:F847"/>
    <mergeCell ref="D848:F848"/>
    <mergeCell ref="D849:F849"/>
    <mergeCell ref="D850:F850"/>
    <mergeCell ref="D851:F851"/>
    <mergeCell ref="D852:F852"/>
    <mergeCell ref="D853:F853"/>
    <mergeCell ref="D854:F854"/>
    <mergeCell ref="D855:F855"/>
    <mergeCell ref="D856:F856"/>
    <mergeCell ref="D857:F857"/>
    <mergeCell ref="D858:F858"/>
    <mergeCell ref="D859:F859"/>
    <mergeCell ref="D860:F860"/>
    <mergeCell ref="D861:F861"/>
    <mergeCell ref="D862:F862"/>
    <mergeCell ref="D863:F863"/>
    <mergeCell ref="D864:F864"/>
    <mergeCell ref="D865:F865"/>
    <mergeCell ref="D866:F866"/>
    <mergeCell ref="D867:F867"/>
    <mergeCell ref="D868:F868"/>
    <mergeCell ref="D869:F869"/>
    <mergeCell ref="D870:F870"/>
    <mergeCell ref="D871:F871"/>
    <mergeCell ref="D872:F872"/>
    <mergeCell ref="D873:F873"/>
    <mergeCell ref="D874:F874"/>
    <mergeCell ref="D875:F875"/>
    <mergeCell ref="D876:F876"/>
    <mergeCell ref="D877:F877"/>
    <mergeCell ref="D878:F878"/>
    <mergeCell ref="D879:F879"/>
    <mergeCell ref="D880:F880"/>
    <mergeCell ref="D881:F881"/>
    <mergeCell ref="D882:F882"/>
    <mergeCell ref="D883:F883"/>
    <mergeCell ref="D884:F884"/>
    <mergeCell ref="D885:F885"/>
    <mergeCell ref="D886:F886"/>
    <mergeCell ref="D887:F887"/>
    <mergeCell ref="D888:F888"/>
    <mergeCell ref="D889:F889"/>
    <mergeCell ref="D890:F890"/>
    <mergeCell ref="D891:F891"/>
    <mergeCell ref="D892:F892"/>
    <mergeCell ref="D893:F893"/>
    <mergeCell ref="D894:F894"/>
    <mergeCell ref="D895:F895"/>
    <mergeCell ref="D896:F896"/>
    <mergeCell ref="D897:F897"/>
    <mergeCell ref="D898:F898"/>
    <mergeCell ref="D899:F899"/>
    <mergeCell ref="D900:F900"/>
    <mergeCell ref="D901:F901"/>
    <mergeCell ref="D902:F902"/>
    <mergeCell ref="D903:F903"/>
    <mergeCell ref="D904:F904"/>
    <mergeCell ref="D905:F905"/>
    <mergeCell ref="D906:F906"/>
    <mergeCell ref="D907:F907"/>
    <mergeCell ref="D908:F908"/>
    <mergeCell ref="D909:F909"/>
    <mergeCell ref="D910:F910"/>
    <mergeCell ref="D911:F911"/>
    <mergeCell ref="D912:F912"/>
    <mergeCell ref="D913:F913"/>
    <mergeCell ref="D914:F914"/>
    <mergeCell ref="D915:F915"/>
    <mergeCell ref="D916:F916"/>
    <mergeCell ref="D917:F917"/>
    <mergeCell ref="D918:F918"/>
    <mergeCell ref="D919:F919"/>
    <mergeCell ref="D920:F920"/>
    <mergeCell ref="D921:F921"/>
    <mergeCell ref="D922:F922"/>
    <mergeCell ref="D923:F923"/>
    <mergeCell ref="D924:F924"/>
    <mergeCell ref="D925:F925"/>
    <mergeCell ref="D926:F926"/>
    <mergeCell ref="D927:F927"/>
    <mergeCell ref="D928:F928"/>
    <mergeCell ref="D929:F929"/>
    <mergeCell ref="D930:F930"/>
    <mergeCell ref="D931:F931"/>
    <mergeCell ref="D932:F932"/>
    <mergeCell ref="D933:F933"/>
    <mergeCell ref="D934:F934"/>
    <mergeCell ref="D935:F935"/>
    <mergeCell ref="D936:F936"/>
    <mergeCell ref="D937:F937"/>
    <mergeCell ref="D938:F938"/>
    <mergeCell ref="D939:F939"/>
    <mergeCell ref="D940:F940"/>
    <mergeCell ref="D941:F941"/>
    <mergeCell ref="D942:F942"/>
    <mergeCell ref="D943:F943"/>
    <mergeCell ref="D944:F944"/>
    <mergeCell ref="D945:F945"/>
    <mergeCell ref="D946:F946"/>
    <mergeCell ref="D947:F947"/>
    <mergeCell ref="D948:F948"/>
    <mergeCell ref="D952:F952"/>
    <mergeCell ref="D953:F953"/>
    <mergeCell ref="D954:F954"/>
    <mergeCell ref="D955:F955"/>
    <mergeCell ref="D956:F956"/>
    <mergeCell ref="D957:F957"/>
    <mergeCell ref="D958:F958"/>
    <mergeCell ref="D959:F959"/>
    <mergeCell ref="D960:F960"/>
    <mergeCell ref="D961:F961"/>
    <mergeCell ref="D962:F962"/>
    <mergeCell ref="D963:F963"/>
    <mergeCell ref="D964:F964"/>
    <mergeCell ref="D965:F965"/>
    <mergeCell ref="D966:F966"/>
    <mergeCell ref="D967:F967"/>
    <mergeCell ref="D968:F968"/>
    <mergeCell ref="D969:F969"/>
    <mergeCell ref="D970:F970"/>
    <mergeCell ref="D971:F971"/>
    <mergeCell ref="D972:F972"/>
    <mergeCell ref="D973:F973"/>
    <mergeCell ref="D974:F974"/>
    <mergeCell ref="D975:F975"/>
    <mergeCell ref="D976:F976"/>
    <mergeCell ref="D977:F977"/>
    <mergeCell ref="D978:F978"/>
    <mergeCell ref="D979:F979"/>
    <mergeCell ref="D980:F980"/>
    <mergeCell ref="D981:F981"/>
    <mergeCell ref="D982:F982"/>
    <mergeCell ref="D983:F983"/>
    <mergeCell ref="D984:F984"/>
    <mergeCell ref="D985:F985"/>
    <mergeCell ref="D986:F986"/>
    <mergeCell ref="D987:F987"/>
    <mergeCell ref="D988:F988"/>
    <mergeCell ref="D989:F989"/>
    <mergeCell ref="D990:F990"/>
    <mergeCell ref="D991:F991"/>
    <mergeCell ref="D992:F992"/>
    <mergeCell ref="D993:F993"/>
    <mergeCell ref="D994:F994"/>
    <mergeCell ref="D995:F995"/>
    <mergeCell ref="D996:F996"/>
    <mergeCell ref="D997:F997"/>
    <mergeCell ref="D998:F998"/>
    <mergeCell ref="D999:F999"/>
    <mergeCell ref="D1000:F1000"/>
    <mergeCell ref="D1001:F1001"/>
    <mergeCell ref="D1002:F1002"/>
    <mergeCell ref="D1003:F1003"/>
    <mergeCell ref="D1004:F1004"/>
    <mergeCell ref="D1005:F1005"/>
    <mergeCell ref="D1006:F1006"/>
    <mergeCell ref="D1007:F1007"/>
    <mergeCell ref="D1008:F1008"/>
    <mergeCell ref="D1009:F1009"/>
    <mergeCell ref="D1013:F1013"/>
    <mergeCell ref="D1014:F1014"/>
    <mergeCell ref="D1015:F1015"/>
    <mergeCell ref="D1016:F1016"/>
    <mergeCell ref="D1017:F1017"/>
    <mergeCell ref="D1018:F1018"/>
    <mergeCell ref="D1019:F1019"/>
    <mergeCell ref="D1020:F1020"/>
    <mergeCell ref="D1021:F1021"/>
    <mergeCell ref="D1022:F1022"/>
    <mergeCell ref="D1023:F1023"/>
    <mergeCell ref="D1024:F1024"/>
    <mergeCell ref="D1025:F1025"/>
    <mergeCell ref="D1026:F1026"/>
    <mergeCell ref="D1027:F1027"/>
    <mergeCell ref="D1028:F1028"/>
    <mergeCell ref="D1029:F1029"/>
    <mergeCell ref="D1030:F1030"/>
    <mergeCell ref="D1031:F1031"/>
    <mergeCell ref="D1032:F1032"/>
    <mergeCell ref="D1033:F1033"/>
    <mergeCell ref="D1034:F1034"/>
    <mergeCell ref="D1037:F1037"/>
    <mergeCell ref="D1038:F1038"/>
    <mergeCell ref="D1039:F1039"/>
    <mergeCell ref="D1040:F1040"/>
    <mergeCell ref="D1041:F1041"/>
    <mergeCell ref="D1042:F1042"/>
    <mergeCell ref="D1043:F1043"/>
    <mergeCell ref="D1044:F1044"/>
    <mergeCell ref="D1045:F1045"/>
    <mergeCell ref="D1046:F1046"/>
    <mergeCell ref="D1047:F1047"/>
    <mergeCell ref="D1048:F1048"/>
    <mergeCell ref="D1049:F1049"/>
    <mergeCell ref="D1050:F1050"/>
    <mergeCell ref="D1051:F1051"/>
    <mergeCell ref="D1052:F1052"/>
    <mergeCell ref="D1053:F1053"/>
    <mergeCell ref="D1054:F1054"/>
    <mergeCell ref="D1055:F1055"/>
    <mergeCell ref="D1056:F1056"/>
    <mergeCell ref="D1057:F1057"/>
    <mergeCell ref="D1058:F1058"/>
    <mergeCell ref="D1059:F1059"/>
    <mergeCell ref="D1060:F1060"/>
    <mergeCell ref="D1061:F1061"/>
    <mergeCell ref="D1062:F1062"/>
    <mergeCell ref="D1063:F1063"/>
    <mergeCell ref="D1064:F1064"/>
    <mergeCell ref="D1065:F1065"/>
    <mergeCell ref="D1066:F1066"/>
    <mergeCell ref="D1067:F1067"/>
    <mergeCell ref="D1068:F1068"/>
    <mergeCell ref="D1069:F1069"/>
    <mergeCell ref="D1070:F1070"/>
    <mergeCell ref="D1071:F1071"/>
    <mergeCell ref="D1072:F1072"/>
    <mergeCell ref="D1073:F1073"/>
    <mergeCell ref="D1074:F1074"/>
    <mergeCell ref="D1075:F1075"/>
    <mergeCell ref="D1077:F1077"/>
    <mergeCell ref="D1078:F1078"/>
    <mergeCell ref="D1079:F1079"/>
    <mergeCell ref="D1080:F1080"/>
    <mergeCell ref="D1081:F1081"/>
    <mergeCell ref="D1082:F1082"/>
    <mergeCell ref="D1083:F1083"/>
    <mergeCell ref="D1084:F1084"/>
    <mergeCell ref="D1085:F1085"/>
    <mergeCell ref="D1086:F1086"/>
    <mergeCell ref="D1087:F1087"/>
    <mergeCell ref="D1088:F1088"/>
    <mergeCell ref="D1089:F1089"/>
    <mergeCell ref="D1090:F1090"/>
    <mergeCell ref="D1091:F1091"/>
    <mergeCell ref="D1092:F1092"/>
    <mergeCell ref="D1093:F1093"/>
    <mergeCell ref="D1094:F1094"/>
    <mergeCell ref="D1095:F1095"/>
    <mergeCell ref="D1096:F1096"/>
    <mergeCell ref="D1097:F1097"/>
    <mergeCell ref="D1098:F1098"/>
    <mergeCell ref="D1099:F1099"/>
    <mergeCell ref="D1100:F1100"/>
    <mergeCell ref="D1101:F1101"/>
    <mergeCell ref="D1102:F1102"/>
    <mergeCell ref="D1103:F1103"/>
    <mergeCell ref="D1104:F1104"/>
    <mergeCell ref="D1105:F1105"/>
    <mergeCell ref="D1106:F1106"/>
    <mergeCell ref="D1107:F1107"/>
    <mergeCell ref="D1108:F1108"/>
    <mergeCell ref="D1109:F1109"/>
    <mergeCell ref="D1110:F1110"/>
    <mergeCell ref="D1111:F1111"/>
    <mergeCell ref="D1112:F1112"/>
    <mergeCell ref="D1113:F1113"/>
    <mergeCell ref="D1114:F1114"/>
    <mergeCell ref="D1115:F1115"/>
    <mergeCell ref="D1116:F1116"/>
    <mergeCell ref="D1117:F1117"/>
    <mergeCell ref="D1118:F1118"/>
    <mergeCell ref="D1119:F1119"/>
    <mergeCell ref="D1120:F1120"/>
    <mergeCell ref="D1121:F1121"/>
    <mergeCell ref="D1122:F1122"/>
    <mergeCell ref="D1123:F1123"/>
    <mergeCell ref="D1124:F1124"/>
    <mergeCell ref="D1125:F1125"/>
    <mergeCell ref="D1126:F1126"/>
    <mergeCell ref="D1127:F1127"/>
    <mergeCell ref="D1128:F1128"/>
    <mergeCell ref="D1129:F1129"/>
    <mergeCell ref="D1130:F1130"/>
    <mergeCell ref="D1131:F1131"/>
    <mergeCell ref="D1132:F1132"/>
    <mergeCell ref="D1133:F1133"/>
    <mergeCell ref="D1134:F1134"/>
    <mergeCell ref="D1135:F1135"/>
    <mergeCell ref="D1137:F1137"/>
    <mergeCell ref="D1138:F1138"/>
    <mergeCell ref="D1139:F1139"/>
    <mergeCell ref="D1140:F1140"/>
    <mergeCell ref="D1141:F1141"/>
    <mergeCell ref="A1142:F1142"/>
  </mergeCells>
  <printOptions/>
  <pageMargins left="1.0402777777777779" right="0.12986111111111112" top="0.9840277777777778" bottom="0.9840277777777777" header="0.5118055555555556" footer="0.5"/>
  <pageSetup horizontalDpi="300" verticalDpi="300" orientation="portrait" paperSize="9" scale="83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X40"/>
  <sheetViews>
    <sheetView workbookViewId="0" topLeftCell="A4">
      <selection activeCell="L38" sqref="L38"/>
    </sheetView>
  </sheetViews>
  <sheetFormatPr defaultColWidth="9.140625" defaultRowHeight="12.75"/>
  <cols>
    <col min="1" max="1" width="1.1484375" style="345" customWidth="1"/>
    <col min="2" max="2" width="4.8515625" style="345" customWidth="1"/>
    <col min="3" max="3" width="8.7109375" style="345" customWidth="1"/>
    <col min="4" max="4" width="7.7109375" style="345" customWidth="1"/>
    <col min="5" max="5" width="8.00390625" style="345" customWidth="1"/>
    <col min="6" max="6" width="8.8515625" style="345" customWidth="1"/>
    <col min="7" max="7" width="1.28515625" style="345" customWidth="1"/>
    <col min="8" max="8" width="4.7109375" style="345" customWidth="1"/>
    <col min="9" max="9" width="6.421875" style="345" customWidth="1"/>
    <col min="10" max="10" width="8.140625" style="345" customWidth="1"/>
    <col min="11" max="11" width="7.421875" style="345" customWidth="1"/>
    <col min="12" max="12" width="7.28125" style="345" customWidth="1"/>
    <col min="13" max="13" width="1.28515625" style="345" customWidth="1"/>
    <col min="14" max="14" width="5.28125" style="345" customWidth="1"/>
    <col min="15" max="15" width="7.57421875" style="345" customWidth="1"/>
    <col min="16" max="16" width="7.28125" style="345" customWidth="1"/>
    <col min="17" max="17" width="8.57421875" style="345" customWidth="1"/>
    <col min="18" max="18" width="1.28515625" style="345" customWidth="1"/>
    <col min="19" max="19" width="5.28125" style="345" customWidth="1"/>
    <col min="20" max="20" width="7.28125" style="345" customWidth="1"/>
    <col min="21" max="21" width="6.28125" style="345" customWidth="1"/>
    <col min="22" max="22" width="6.57421875" style="345" customWidth="1"/>
    <col min="23" max="23" width="6.28125" style="345" customWidth="1"/>
    <col min="24" max="24" width="7.421875" style="345" customWidth="1"/>
    <col min="25" max="25" width="2.28125" style="345" customWidth="1"/>
    <col min="26" max="26" width="6.421875" style="345" customWidth="1"/>
    <col min="27" max="27" width="0" style="345" hidden="1" customWidth="1"/>
    <col min="28" max="28" width="8.8515625" style="345" customWidth="1"/>
    <col min="29" max="16384" width="9.140625" style="345" customWidth="1"/>
  </cols>
  <sheetData>
    <row r="1" spans="18:24" ht="11.25">
      <c r="R1" s="1045"/>
      <c r="S1" s="1045" t="s">
        <v>1142</v>
      </c>
      <c r="T1" s="1045"/>
      <c r="U1" s="1045"/>
      <c r="V1" s="1045"/>
      <c r="W1" s="1045"/>
      <c r="X1" s="1045"/>
    </row>
    <row r="2" spans="18:24" ht="11.25">
      <c r="R2" s="1045"/>
      <c r="S2" s="1045" t="s">
        <v>57</v>
      </c>
      <c r="T2" s="1045"/>
      <c r="U2" s="1045"/>
      <c r="V2" s="1045"/>
      <c r="W2" s="1045"/>
      <c r="X2" s="1045"/>
    </row>
    <row r="3" ht="15.75" customHeight="1"/>
    <row r="4" spans="13:23" ht="11.25">
      <c r="M4" s="1046"/>
      <c r="N4" s="1046"/>
      <c r="O4" s="1046"/>
      <c r="P4" s="1046"/>
      <c r="Q4" s="1046"/>
      <c r="R4" s="1046"/>
      <c r="S4" s="1046"/>
      <c r="T4" s="1046"/>
      <c r="U4" s="1046"/>
      <c r="V4" s="1046"/>
      <c r="W4" s="1046"/>
    </row>
    <row r="5" ht="11.25">
      <c r="G5" s="1047" t="s">
        <v>1143</v>
      </c>
    </row>
    <row r="6" spans="1:21" ht="11.25">
      <c r="A6" s="1047" t="s">
        <v>1144</v>
      </c>
      <c r="D6" s="1048"/>
      <c r="E6" s="1048"/>
      <c r="F6" s="1048"/>
      <c r="H6" s="1048"/>
      <c r="I6" s="1048"/>
      <c r="J6" s="1048"/>
      <c r="K6" s="1048"/>
      <c r="L6" s="1048"/>
      <c r="M6" s="1048"/>
      <c r="N6" s="1048"/>
      <c r="O6" s="1048"/>
      <c r="P6" s="1048"/>
      <c r="Q6" s="1048"/>
      <c r="R6" s="1048"/>
      <c r="S6" s="1048"/>
      <c r="T6" s="1048"/>
      <c r="U6" s="1048"/>
    </row>
    <row r="7" ht="11.25">
      <c r="F7" s="1046"/>
    </row>
    <row r="8" spans="2:24" ht="14.25">
      <c r="B8" s="1049" t="s">
        <v>1145</v>
      </c>
      <c r="C8" s="1049"/>
      <c r="D8" s="1049"/>
      <c r="E8" s="1049"/>
      <c r="F8" s="1049"/>
      <c r="H8" s="1050" t="s">
        <v>1146</v>
      </c>
      <c r="I8" s="1050"/>
      <c r="J8" s="1050"/>
      <c r="K8" s="1050"/>
      <c r="L8" s="1050"/>
      <c r="N8" s="1049" t="s">
        <v>1147</v>
      </c>
      <c r="O8" s="1049"/>
      <c r="P8" s="1049"/>
      <c r="Q8" s="1049"/>
      <c r="S8" s="1051"/>
      <c r="T8" s="1052"/>
      <c r="U8" s="1053" t="s">
        <v>1077</v>
      </c>
      <c r="V8" s="1054"/>
      <c r="W8" s="1055"/>
      <c r="X8" s="1051"/>
    </row>
    <row r="9" spans="2:24" ht="23.25">
      <c r="B9" s="1051"/>
      <c r="C9" s="1056" t="s">
        <v>1148</v>
      </c>
      <c r="D9" s="1056"/>
      <c r="E9" s="1056"/>
      <c r="F9" s="481"/>
      <c r="H9" s="481"/>
      <c r="I9" s="1057" t="s">
        <v>1149</v>
      </c>
      <c r="J9" s="820"/>
      <c r="K9" s="820"/>
      <c r="L9" s="481"/>
      <c r="N9" s="1051"/>
      <c r="O9" s="1058" t="s">
        <v>1150</v>
      </c>
      <c r="P9" s="1058"/>
      <c r="Q9" s="481"/>
      <c r="S9" s="1059"/>
      <c r="T9" s="1060" t="s">
        <v>1086</v>
      </c>
      <c r="U9" s="1060" t="s">
        <v>1151</v>
      </c>
      <c r="V9" s="1060" t="s">
        <v>1088</v>
      </c>
      <c r="W9" s="1060" t="s">
        <v>1152</v>
      </c>
      <c r="X9" s="1059"/>
    </row>
    <row r="10" spans="2:24" ht="24" customHeight="1">
      <c r="B10" s="1061" t="s">
        <v>1153</v>
      </c>
      <c r="C10" s="1062" t="s">
        <v>1154</v>
      </c>
      <c r="D10" s="1062" t="s">
        <v>1155</v>
      </c>
      <c r="E10" s="1063" t="s">
        <v>1156</v>
      </c>
      <c r="F10" s="1064" t="s">
        <v>811</v>
      </c>
      <c r="H10" s="1065" t="s">
        <v>1157</v>
      </c>
      <c r="I10" s="1060" t="s">
        <v>1155</v>
      </c>
      <c r="J10" s="1066" t="s">
        <v>1158</v>
      </c>
      <c r="K10" s="1060" t="s">
        <v>1159</v>
      </c>
      <c r="L10" s="1064" t="s">
        <v>811</v>
      </c>
      <c r="N10" s="1061" t="s">
        <v>1153</v>
      </c>
      <c r="O10" s="1067" t="s">
        <v>1160</v>
      </c>
      <c r="P10" s="1067" t="s">
        <v>1152</v>
      </c>
      <c r="Q10" s="1064" t="s">
        <v>811</v>
      </c>
      <c r="S10" s="1065" t="s">
        <v>1153</v>
      </c>
      <c r="T10" s="1068" t="s">
        <v>1161</v>
      </c>
      <c r="U10" s="1068"/>
      <c r="V10" s="1068"/>
      <c r="W10" s="1068"/>
      <c r="X10" s="1069" t="s">
        <v>811</v>
      </c>
    </row>
    <row r="11" spans="2:24" ht="11.25">
      <c r="B11" s="1067">
        <v>1</v>
      </c>
      <c r="C11" s="1067">
        <v>2</v>
      </c>
      <c r="D11" s="1067">
        <v>3</v>
      </c>
      <c r="E11" s="1067">
        <v>4</v>
      </c>
      <c r="F11" s="1064">
        <v>5</v>
      </c>
      <c r="H11" s="1067">
        <v>1</v>
      </c>
      <c r="I11" s="1067">
        <v>2</v>
      </c>
      <c r="J11" s="1067">
        <v>3</v>
      </c>
      <c r="K11" s="1067">
        <v>4</v>
      </c>
      <c r="L11" s="1067">
        <v>5</v>
      </c>
      <c r="N11" s="1067">
        <v>1</v>
      </c>
      <c r="O11" s="1067">
        <v>2</v>
      </c>
      <c r="P11" s="1067">
        <v>3</v>
      </c>
      <c r="Q11" s="1064">
        <v>5</v>
      </c>
      <c r="S11" s="1070"/>
      <c r="T11" s="1068"/>
      <c r="U11" s="1068"/>
      <c r="V11" s="1068"/>
      <c r="W11" s="1068"/>
      <c r="X11" s="1070"/>
    </row>
    <row r="12" spans="2:24" ht="11.25">
      <c r="B12" s="1067">
        <v>3020</v>
      </c>
      <c r="C12" s="1071">
        <v>87554</v>
      </c>
      <c r="D12" s="1071">
        <v>47096</v>
      </c>
      <c r="E12" s="1071">
        <v>9414</v>
      </c>
      <c r="F12" s="1071">
        <f aca="true" t="shared" si="0" ref="F12:F20">C12+D12+E12</f>
        <v>144064</v>
      </c>
      <c r="H12" s="1067">
        <v>3020</v>
      </c>
      <c r="I12" s="1071">
        <v>4707</v>
      </c>
      <c r="J12" s="1071">
        <v>3469</v>
      </c>
      <c r="K12" s="1071">
        <v>4449</v>
      </c>
      <c r="L12" s="1071">
        <f>SUM(I12:K12)</f>
        <v>12625</v>
      </c>
      <c r="N12" s="1067">
        <v>3020</v>
      </c>
      <c r="O12" s="1071">
        <v>60417</v>
      </c>
      <c r="P12" s="1071">
        <v>29200</v>
      </c>
      <c r="Q12" s="1071">
        <f aca="true" t="shared" si="1" ref="Q12:Q31">O12+P12</f>
        <v>89617</v>
      </c>
      <c r="S12" s="1067">
        <v>1</v>
      </c>
      <c r="T12" s="1067">
        <v>2</v>
      </c>
      <c r="U12" s="1067">
        <v>3</v>
      </c>
      <c r="V12" s="1067">
        <v>4</v>
      </c>
      <c r="W12" s="1067">
        <v>5</v>
      </c>
      <c r="X12" s="1067">
        <v>6</v>
      </c>
    </row>
    <row r="13" spans="2:24" ht="11.25">
      <c r="B13" s="1067">
        <v>3240</v>
      </c>
      <c r="C13" s="1071">
        <v>6976</v>
      </c>
      <c r="D13" s="1071"/>
      <c r="E13" s="1071"/>
      <c r="F13" s="1071">
        <f t="shared" si="0"/>
        <v>6976</v>
      </c>
      <c r="H13" s="1067">
        <v>4010</v>
      </c>
      <c r="I13" s="1071">
        <v>44859</v>
      </c>
      <c r="J13" s="1071">
        <v>33540</v>
      </c>
      <c r="K13" s="1071">
        <v>49233</v>
      </c>
      <c r="L13" s="1071">
        <f aca="true" t="shared" si="2" ref="L13:L23">SUM(I13:K13)</f>
        <v>127632</v>
      </c>
      <c r="N13" s="1067">
        <v>4010</v>
      </c>
      <c r="O13" s="1071">
        <v>657306</v>
      </c>
      <c r="P13" s="1071">
        <v>361354</v>
      </c>
      <c r="Q13" s="1071">
        <f t="shared" si="1"/>
        <v>1018660</v>
      </c>
      <c r="S13" s="1067">
        <v>3020</v>
      </c>
      <c r="T13" s="1071">
        <v>8970</v>
      </c>
      <c r="U13" s="1071">
        <v>2791</v>
      </c>
      <c r="V13" s="1071">
        <v>2264</v>
      </c>
      <c r="W13" s="1071">
        <v>1130</v>
      </c>
      <c r="X13" s="1071">
        <f>SUM(T13:W13)</f>
        <v>15155</v>
      </c>
    </row>
    <row r="14" spans="2:24" ht="11.25">
      <c r="B14" s="1067">
        <v>4010</v>
      </c>
      <c r="C14" s="1071">
        <v>1075700</v>
      </c>
      <c r="D14" s="1071">
        <v>446258</v>
      </c>
      <c r="E14" s="1071">
        <v>108568</v>
      </c>
      <c r="F14" s="1071">
        <f t="shared" si="0"/>
        <v>1630526</v>
      </c>
      <c r="H14" s="1067">
        <v>4040</v>
      </c>
      <c r="I14" s="1071">
        <v>3860</v>
      </c>
      <c r="J14" s="1071">
        <v>1979</v>
      </c>
      <c r="K14" s="1071">
        <v>1145</v>
      </c>
      <c r="L14" s="1071">
        <f t="shared" si="2"/>
        <v>6984</v>
      </c>
      <c r="N14" s="1067">
        <v>4040</v>
      </c>
      <c r="O14" s="1071">
        <v>76868</v>
      </c>
      <c r="P14" s="1071"/>
      <c r="Q14" s="1071">
        <f t="shared" si="1"/>
        <v>76868</v>
      </c>
      <c r="S14" s="1067">
        <v>4010</v>
      </c>
      <c r="T14" s="1071">
        <v>89526</v>
      </c>
      <c r="U14" s="1071">
        <v>22296</v>
      </c>
      <c r="V14" s="1071">
        <v>53581</v>
      </c>
      <c r="W14" s="1071">
        <v>31756</v>
      </c>
      <c r="X14" s="1071">
        <f aca="true" t="shared" si="3" ref="X14:X29">SUM(T14:W14)</f>
        <v>197159</v>
      </c>
    </row>
    <row r="15" spans="2:24" ht="12.75" customHeight="1">
      <c r="B15" s="1067">
        <v>4040</v>
      </c>
      <c r="C15" s="1071">
        <v>93220</v>
      </c>
      <c r="D15" s="1071">
        <v>30667</v>
      </c>
      <c r="E15" s="1071">
        <v>10576</v>
      </c>
      <c r="F15" s="1071">
        <f t="shared" si="0"/>
        <v>134463</v>
      </c>
      <c r="H15" s="1067">
        <v>4110</v>
      </c>
      <c r="I15" s="1071">
        <v>8113</v>
      </c>
      <c r="J15" s="1071">
        <v>5566</v>
      </c>
      <c r="K15" s="1071">
        <v>8753</v>
      </c>
      <c r="L15" s="1071">
        <f t="shared" si="2"/>
        <v>22432</v>
      </c>
      <c r="N15" s="1067">
        <v>4110</v>
      </c>
      <c r="O15" s="1071">
        <v>118926</v>
      </c>
      <c r="P15" s="1071">
        <v>58450</v>
      </c>
      <c r="Q15" s="1071">
        <f t="shared" si="1"/>
        <v>177376</v>
      </c>
      <c r="S15" s="1067">
        <v>4040</v>
      </c>
      <c r="T15" s="1071">
        <v>6792</v>
      </c>
      <c r="U15" s="1071">
        <v>1757</v>
      </c>
      <c r="V15" s="1071">
        <v>6520</v>
      </c>
      <c r="W15" s="1071"/>
      <c r="X15" s="1071">
        <f t="shared" si="3"/>
        <v>15069</v>
      </c>
    </row>
    <row r="16" spans="2:24" ht="12.75" customHeight="1">
      <c r="B16" s="1067">
        <v>4110</v>
      </c>
      <c r="C16" s="1071">
        <v>175586</v>
      </c>
      <c r="D16" s="1071">
        <v>76399</v>
      </c>
      <c r="E16" s="1071">
        <v>16471</v>
      </c>
      <c r="F16" s="1071">
        <f t="shared" si="0"/>
        <v>268456</v>
      </c>
      <c r="H16" s="1067">
        <v>4120</v>
      </c>
      <c r="I16" s="1071">
        <v>1306</v>
      </c>
      <c r="J16" s="1071">
        <v>898</v>
      </c>
      <c r="K16" s="1071">
        <v>1410</v>
      </c>
      <c r="L16" s="1071">
        <f t="shared" si="2"/>
        <v>3614</v>
      </c>
      <c r="N16" s="1067">
        <v>4120</v>
      </c>
      <c r="O16" s="1071">
        <v>19272</v>
      </c>
      <c r="P16" s="1071">
        <v>9410</v>
      </c>
      <c r="Q16" s="1071">
        <f t="shared" si="1"/>
        <v>28682</v>
      </c>
      <c r="S16" s="1067">
        <v>4110</v>
      </c>
      <c r="T16" s="1071">
        <v>14660</v>
      </c>
      <c r="U16" s="1071">
        <v>4087</v>
      </c>
      <c r="V16" s="1071">
        <v>9246</v>
      </c>
      <c r="W16" s="1071">
        <v>5005</v>
      </c>
      <c r="X16" s="1071">
        <f t="shared" si="3"/>
        <v>32998</v>
      </c>
    </row>
    <row r="17" spans="2:24" ht="12.75" customHeight="1">
      <c r="B17" s="1067">
        <v>4120</v>
      </c>
      <c r="C17" s="1071">
        <v>28265</v>
      </c>
      <c r="D17" s="1071">
        <v>12260</v>
      </c>
      <c r="E17" s="1071">
        <v>2882</v>
      </c>
      <c r="F17" s="1071">
        <f t="shared" si="0"/>
        <v>43407</v>
      </c>
      <c r="H17" s="1067">
        <v>4170</v>
      </c>
      <c r="I17" s="1071"/>
      <c r="J17" s="1071"/>
      <c r="K17" s="1071">
        <v>300</v>
      </c>
      <c r="L17" s="1071">
        <f t="shared" si="2"/>
        <v>300</v>
      </c>
      <c r="N17" s="1067">
        <v>4170</v>
      </c>
      <c r="O17" s="1071">
        <v>2000</v>
      </c>
      <c r="P17" s="1071"/>
      <c r="Q17" s="1071">
        <f t="shared" si="1"/>
        <v>2000</v>
      </c>
      <c r="S17" s="1067">
        <v>4120</v>
      </c>
      <c r="T17" s="1071">
        <v>2360</v>
      </c>
      <c r="U17" s="1071">
        <v>657</v>
      </c>
      <c r="V17" s="1071">
        <v>1488</v>
      </c>
      <c r="W17" s="1071">
        <v>806</v>
      </c>
      <c r="X17" s="1071">
        <f t="shared" si="3"/>
        <v>5311</v>
      </c>
    </row>
    <row r="18" spans="2:24" ht="11.25">
      <c r="B18" s="1067">
        <v>4170</v>
      </c>
      <c r="C18" s="1071">
        <v>5000</v>
      </c>
      <c r="D18" s="1071">
        <v>3000</v>
      </c>
      <c r="E18" s="1071">
        <v>500</v>
      </c>
      <c r="F18" s="1071">
        <f t="shared" si="0"/>
        <v>8500</v>
      </c>
      <c r="H18" s="1067">
        <v>4210</v>
      </c>
      <c r="I18" s="1071">
        <v>4000</v>
      </c>
      <c r="J18" s="1071">
        <v>1500</v>
      </c>
      <c r="K18" s="1071">
        <v>6562</v>
      </c>
      <c r="L18" s="1071">
        <f t="shared" si="2"/>
        <v>12062</v>
      </c>
      <c r="N18" s="1067">
        <v>4210</v>
      </c>
      <c r="O18" s="1071">
        <v>45737</v>
      </c>
      <c r="P18" s="1071">
        <v>10000</v>
      </c>
      <c r="Q18" s="1071">
        <f t="shared" si="1"/>
        <v>55737</v>
      </c>
      <c r="S18" s="1067">
        <v>4210</v>
      </c>
      <c r="T18" s="1071">
        <v>20400</v>
      </c>
      <c r="U18" s="1071">
        <v>669</v>
      </c>
      <c r="V18" s="1071"/>
      <c r="W18" s="1071"/>
      <c r="X18" s="1071">
        <f t="shared" si="3"/>
        <v>21069</v>
      </c>
    </row>
    <row r="19" spans="2:24" ht="11.25">
      <c r="B19" s="1067">
        <v>4210</v>
      </c>
      <c r="C19" s="1071">
        <v>103978</v>
      </c>
      <c r="D19" s="1071">
        <v>29900</v>
      </c>
      <c r="E19" s="1071">
        <v>9000</v>
      </c>
      <c r="F19" s="1071">
        <f t="shared" si="0"/>
        <v>142878</v>
      </c>
      <c r="H19" s="1067">
        <v>4240</v>
      </c>
      <c r="I19" s="1071">
        <v>1000</v>
      </c>
      <c r="J19" s="1071"/>
      <c r="K19" s="1071">
        <v>1500</v>
      </c>
      <c r="L19" s="1071">
        <f t="shared" si="2"/>
        <v>2500</v>
      </c>
      <c r="N19" s="1067">
        <v>4240</v>
      </c>
      <c r="O19" s="1071">
        <v>1000</v>
      </c>
      <c r="P19" s="1071">
        <v>1000</v>
      </c>
      <c r="Q19" s="1071">
        <f t="shared" si="1"/>
        <v>2000</v>
      </c>
      <c r="S19" s="1067">
        <v>4240</v>
      </c>
      <c r="T19" s="1071">
        <v>500</v>
      </c>
      <c r="U19" s="1071">
        <v>926</v>
      </c>
      <c r="V19" s="1071">
        <v>1000</v>
      </c>
      <c r="W19" s="1071"/>
      <c r="X19" s="1071">
        <f t="shared" si="3"/>
        <v>2426</v>
      </c>
    </row>
    <row r="20" spans="2:24" ht="15.75" customHeight="1">
      <c r="B20" s="1067">
        <v>4230</v>
      </c>
      <c r="C20" s="1071"/>
      <c r="D20" s="1071">
        <v>103</v>
      </c>
      <c r="E20" s="1071">
        <v>52</v>
      </c>
      <c r="F20" s="1071">
        <f t="shared" si="0"/>
        <v>155</v>
      </c>
      <c r="H20" s="1067">
        <v>4260</v>
      </c>
      <c r="I20" s="1071"/>
      <c r="J20" s="1071"/>
      <c r="K20" s="1071">
        <v>1500</v>
      </c>
      <c r="L20" s="1071">
        <f t="shared" si="2"/>
        <v>1500</v>
      </c>
      <c r="N20" s="1067">
        <v>4260</v>
      </c>
      <c r="O20" s="1071">
        <v>7637</v>
      </c>
      <c r="P20" s="1071"/>
      <c r="Q20" s="1071">
        <f t="shared" si="1"/>
        <v>7637</v>
      </c>
      <c r="S20" s="1067">
        <v>4260</v>
      </c>
      <c r="T20" s="1071">
        <v>1630</v>
      </c>
      <c r="U20" s="1071"/>
      <c r="V20" s="1071">
        <v>2000</v>
      </c>
      <c r="W20" s="1071"/>
      <c r="X20" s="1071">
        <f t="shared" si="3"/>
        <v>3630</v>
      </c>
    </row>
    <row r="21" spans="2:24" ht="16.5" customHeight="1">
      <c r="B21" s="1067">
        <v>4240</v>
      </c>
      <c r="C21" s="1071">
        <v>4780</v>
      </c>
      <c r="D21" s="1071">
        <v>4000</v>
      </c>
      <c r="E21" s="1071"/>
      <c r="F21" s="1071">
        <f aca="true" t="shared" si="4" ref="F21:F27">C21+D21+E21</f>
        <v>8780</v>
      </c>
      <c r="H21" s="1067">
        <v>4300</v>
      </c>
      <c r="I21" s="1071"/>
      <c r="J21" s="1071"/>
      <c r="K21" s="1071">
        <v>15000</v>
      </c>
      <c r="L21" s="1071">
        <f t="shared" si="2"/>
        <v>15000</v>
      </c>
      <c r="N21" s="1067">
        <v>4270</v>
      </c>
      <c r="O21" s="1071">
        <v>3000</v>
      </c>
      <c r="P21" s="1071"/>
      <c r="Q21" s="1071">
        <f t="shared" si="1"/>
        <v>3000</v>
      </c>
      <c r="S21" s="1067">
        <v>4280</v>
      </c>
      <c r="T21" s="1071">
        <v>50</v>
      </c>
      <c r="U21" s="1071"/>
      <c r="V21" s="1071"/>
      <c r="W21" s="1071"/>
      <c r="X21" s="1071">
        <f t="shared" si="3"/>
        <v>50</v>
      </c>
    </row>
    <row r="22" spans="2:24" ht="16.5" customHeight="1">
      <c r="B22" s="1067">
        <v>4260</v>
      </c>
      <c r="C22" s="1071">
        <v>18500</v>
      </c>
      <c r="D22" s="1071">
        <v>4528</v>
      </c>
      <c r="E22" s="1071">
        <v>2675</v>
      </c>
      <c r="F22" s="1071">
        <f t="shared" si="4"/>
        <v>25703</v>
      </c>
      <c r="H22" s="1067">
        <v>4370</v>
      </c>
      <c r="I22" s="1071"/>
      <c r="J22" s="1071"/>
      <c r="K22" s="1071">
        <v>823</v>
      </c>
      <c r="L22" s="1071">
        <f t="shared" si="2"/>
        <v>823</v>
      </c>
      <c r="N22" s="1067">
        <v>4280</v>
      </c>
      <c r="O22" s="1071">
        <v>880</v>
      </c>
      <c r="P22" s="1071"/>
      <c r="Q22" s="1071">
        <f t="shared" si="1"/>
        <v>880</v>
      </c>
      <c r="S22" s="1067">
        <v>4300</v>
      </c>
      <c r="T22" s="1071">
        <v>1584</v>
      </c>
      <c r="U22" s="1071"/>
      <c r="V22" s="1071"/>
      <c r="W22" s="1071"/>
      <c r="X22" s="1071">
        <f t="shared" si="3"/>
        <v>1584</v>
      </c>
    </row>
    <row r="23" spans="2:24" ht="15" customHeight="1">
      <c r="B23" s="1067">
        <v>4270</v>
      </c>
      <c r="C23" s="1071">
        <v>9900</v>
      </c>
      <c r="D23" s="1071">
        <v>34750</v>
      </c>
      <c r="E23" s="1071"/>
      <c r="F23" s="1071">
        <f t="shared" si="4"/>
        <v>44650</v>
      </c>
      <c r="H23" s="1067">
        <v>4410</v>
      </c>
      <c r="I23" s="1071"/>
      <c r="J23" s="1071"/>
      <c r="K23" s="1071">
        <v>103</v>
      </c>
      <c r="L23" s="1071">
        <f t="shared" si="2"/>
        <v>103</v>
      </c>
      <c r="N23" s="1067">
        <v>4300</v>
      </c>
      <c r="O23" s="1071">
        <v>38080</v>
      </c>
      <c r="P23" s="1071"/>
      <c r="Q23" s="1071">
        <f t="shared" si="1"/>
        <v>38080</v>
      </c>
      <c r="S23" s="1067">
        <v>4370</v>
      </c>
      <c r="T23" s="1071">
        <v>100</v>
      </c>
      <c r="U23" s="1071"/>
      <c r="V23" s="1071"/>
      <c r="W23" s="1071"/>
      <c r="X23" s="1071">
        <f t="shared" si="3"/>
        <v>100</v>
      </c>
    </row>
    <row r="24" spans="2:24" ht="15" customHeight="1">
      <c r="B24" s="1067">
        <v>4280</v>
      </c>
      <c r="C24" s="1071">
        <v>1150</v>
      </c>
      <c r="D24" s="1071">
        <v>515</v>
      </c>
      <c r="E24" s="1071">
        <v>103</v>
      </c>
      <c r="F24" s="1071">
        <f t="shared" si="4"/>
        <v>1768</v>
      </c>
      <c r="H24" s="1067">
        <v>4440</v>
      </c>
      <c r="I24" s="1071">
        <v>2435</v>
      </c>
      <c r="J24" s="1071">
        <v>2435</v>
      </c>
      <c r="K24" s="1071">
        <v>2435</v>
      </c>
      <c r="L24" s="1071">
        <f>SUM(I24:K24)</f>
        <v>7305</v>
      </c>
      <c r="N24" s="1067">
        <v>4350</v>
      </c>
      <c r="O24" s="1071">
        <v>200</v>
      </c>
      <c r="P24" s="1071">
        <v>400</v>
      </c>
      <c r="Q24" s="1071">
        <f t="shared" si="1"/>
        <v>600</v>
      </c>
      <c r="S24" s="1067">
        <v>4410</v>
      </c>
      <c r="T24" s="1071">
        <v>100</v>
      </c>
      <c r="U24" s="1071"/>
      <c r="V24" s="1071"/>
      <c r="W24" s="1071"/>
      <c r="X24" s="1071">
        <f t="shared" si="3"/>
        <v>100</v>
      </c>
    </row>
    <row r="25" spans="2:24" ht="15" customHeight="1">
      <c r="B25" s="1067">
        <v>4300</v>
      </c>
      <c r="C25" s="1071">
        <v>18376</v>
      </c>
      <c r="D25" s="1071">
        <v>20000</v>
      </c>
      <c r="E25" s="1071">
        <v>9000</v>
      </c>
      <c r="F25" s="1071">
        <f t="shared" si="4"/>
        <v>47376</v>
      </c>
      <c r="G25" s="1048"/>
      <c r="H25" s="1072" t="s">
        <v>1162</v>
      </c>
      <c r="I25" s="1073">
        <f>SUM(I12:I24)</f>
        <v>70280</v>
      </c>
      <c r="J25" s="1073">
        <f>SUM(J12:J24)</f>
        <v>49387</v>
      </c>
      <c r="K25" s="1073">
        <f>SUM(K12:K24)</f>
        <v>93213</v>
      </c>
      <c r="L25" s="1073">
        <f>SUM(I25:K25)</f>
        <v>212880</v>
      </c>
      <c r="N25" s="1067">
        <v>4370</v>
      </c>
      <c r="O25" s="1071">
        <v>900</v>
      </c>
      <c r="P25" s="1071">
        <v>1600</v>
      </c>
      <c r="Q25" s="1071">
        <f t="shared" si="1"/>
        <v>2500</v>
      </c>
      <c r="S25" s="1067">
        <v>4440</v>
      </c>
      <c r="T25" s="1071">
        <v>4869</v>
      </c>
      <c r="U25" s="1071">
        <v>2435</v>
      </c>
      <c r="V25" s="1071">
        <v>1673</v>
      </c>
      <c r="W25" s="1071">
        <v>837</v>
      </c>
      <c r="X25" s="1071">
        <f t="shared" si="3"/>
        <v>9814</v>
      </c>
    </row>
    <row r="26" spans="2:24" ht="15.75" customHeight="1">
      <c r="B26" s="1067">
        <v>4350</v>
      </c>
      <c r="C26" s="1071">
        <v>3090</v>
      </c>
      <c r="D26" s="1071">
        <v>850</v>
      </c>
      <c r="E26" s="1071">
        <v>309</v>
      </c>
      <c r="F26" s="1071">
        <f t="shared" si="4"/>
        <v>4249</v>
      </c>
      <c r="H26" s="483"/>
      <c r="I26" s="483"/>
      <c r="J26" s="483"/>
      <c r="K26" s="483"/>
      <c r="L26" s="483"/>
      <c r="N26" s="1067">
        <v>4410</v>
      </c>
      <c r="O26" s="1071">
        <v>6200</v>
      </c>
      <c r="P26" s="1071">
        <v>800</v>
      </c>
      <c r="Q26" s="1071">
        <f t="shared" si="1"/>
        <v>7000</v>
      </c>
      <c r="S26" s="1067">
        <v>4700</v>
      </c>
      <c r="T26" s="1071">
        <v>200</v>
      </c>
      <c r="U26" s="1071"/>
      <c r="V26" s="1071"/>
      <c r="W26" s="1071"/>
      <c r="X26" s="1071">
        <f t="shared" si="3"/>
        <v>200</v>
      </c>
    </row>
    <row r="27" spans="2:24" ht="11.25">
      <c r="B27" s="1067">
        <v>4360</v>
      </c>
      <c r="C27" s="1071"/>
      <c r="D27" s="1071">
        <v>603</v>
      </c>
      <c r="E27" s="1071"/>
      <c r="F27" s="1071">
        <f t="shared" si="4"/>
        <v>603</v>
      </c>
      <c r="G27" s="1046"/>
      <c r="H27" s="1074"/>
      <c r="I27" s="1075"/>
      <c r="J27" s="1075"/>
      <c r="K27" s="1075"/>
      <c r="L27" s="1076"/>
      <c r="N27" s="1067">
        <v>4430</v>
      </c>
      <c r="O27" s="1071">
        <v>2500</v>
      </c>
      <c r="P27" s="1071"/>
      <c r="Q27" s="1071">
        <f t="shared" si="1"/>
        <v>2500</v>
      </c>
      <c r="S27" s="1067">
        <v>4740</v>
      </c>
      <c r="T27" s="1071">
        <v>360</v>
      </c>
      <c r="U27" s="1071"/>
      <c r="V27" s="1071"/>
      <c r="W27" s="1071"/>
      <c r="X27" s="1071">
        <f t="shared" si="3"/>
        <v>360</v>
      </c>
    </row>
    <row r="28" spans="2:24" ht="15.75" customHeight="1">
      <c r="B28" s="1067">
        <v>4370</v>
      </c>
      <c r="C28" s="1071">
        <v>2260</v>
      </c>
      <c r="D28" s="1071">
        <v>3050</v>
      </c>
      <c r="E28" s="1071">
        <v>1286</v>
      </c>
      <c r="F28" s="1071">
        <f aca="true" t="shared" si="5" ref="F28:F34">C28+D28+E28</f>
        <v>6596</v>
      </c>
      <c r="G28" s="1046"/>
      <c r="H28" s="1046"/>
      <c r="I28" s="1046"/>
      <c r="J28" s="1046"/>
      <c r="K28" s="1046"/>
      <c r="N28" s="1067">
        <v>4440</v>
      </c>
      <c r="O28" s="1071">
        <v>36957</v>
      </c>
      <c r="P28" s="1071">
        <v>18478</v>
      </c>
      <c r="Q28" s="1071">
        <f t="shared" si="1"/>
        <v>55435</v>
      </c>
      <c r="S28" s="1077">
        <v>4750</v>
      </c>
      <c r="T28" s="799">
        <v>1400</v>
      </c>
      <c r="U28" s="799"/>
      <c r="V28" s="799"/>
      <c r="W28" s="799"/>
      <c r="X28" s="1071">
        <f t="shared" si="3"/>
        <v>1400</v>
      </c>
    </row>
    <row r="29" spans="2:24" ht="15.75" customHeight="1">
      <c r="B29" s="1067">
        <v>4410</v>
      </c>
      <c r="C29" s="1071">
        <v>2572</v>
      </c>
      <c r="D29" s="1071">
        <v>5400</v>
      </c>
      <c r="E29" s="1071">
        <v>103</v>
      </c>
      <c r="F29" s="1071">
        <f t="shared" si="5"/>
        <v>8075</v>
      </c>
      <c r="G29" s="1046"/>
      <c r="H29" s="1046"/>
      <c r="I29" s="1046"/>
      <c r="J29" s="1046"/>
      <c r="K29" s="1046"/>
      <c r="N29" s="1067">
        <v>4700</v>
      </c>
      <c r="O29" s="1071">
        <v>5000</v>
      </c>
      <c r="P29" s="1071"/>
      <c r="Q29" s="1071">
        <f t="shared" si="1"/>
        <v>5000</v>
      </c>
      <c r="S29" s="1072" t="s">
        <v>1162</v>
      </c>
      <c r="T29" s="806">
        <f>SUM(T13:T28)</f>
        <v>153501</v>
      </c>
      <c r="U29" s="806">
        <f>SUM(U13:U28)</f>
        <v>35618</v>
      </c>
      <c r="V29" s="806">
        <f>SUM(V13:V28)</f>
        <v>77772</v>
      </c>
      <c r="W29" s="806">
        <f>SUM(W13:W28)</f>
        <v>39534</v>
      </c>
      <c r="X29" s="1073">
        <f t="shared" si="3"/>
        <v>306425</v>
      </c>
    </row>
    <row r="30" spans="2:24" ht="15.75" customHeight="1">
      <c r="B30" s="1067">
        <v>4430</v>
      </c>
      <c r="C30" s="1071">
        <v>4730</v>
      </c>
      <c r="D30" s="1071">
        <v>3060</v>
      </c>
      <c r="E30" s="1071">
        <v>595</v>
      </c>
      <c r="F30" s="1071">
        <f t="shared" si="5"/>
        <v>8385</v>
      </c>
      <c r="G30" s="1046"/>
      <c r="H30" s="1046"/>
      <c r="I30" s="1046"/>
      <c r="J30" s="1046"/>
      <c r="K30" s="1046"/>
      <c r="N30" s="1067">
        <v>4740</v>
      </c>
      <c r="O30" s="1071">
        <v>2200</v>
      </c>
      <c r="P30" s="1071"/>
      <c r="Q30" s="1071">
        <f t="shared" si="1"/>
        <v>2200</v>
      </c>
      <c r="S30" s="1051"/>
      <c r="T30" s="1068" t="s">
        <v>1163</v>
      </c>
      <c r="U30" s="1068"/>
      <c r="V30" s="1068"/>
      <c r="W30" s="1068"/>
      <c r="X30" s="1051"/>
    </row>
    <row r="31" spans="2:24" ht="15.75" customHeight="1">
      <c r="B31" s="1067">
        <v>4440</v>
      </c>
      <c r="C31" s="1071">
        <v>85454</v>
      </c>
      <c r="D31" s="1071">
        <v>32404</v>
      </c>
      <c r="E31" s="1071">
        <v>6614</v>
      </c>
      <c r="F31" s="1071">
        <f t="shared" si="5"/>
        <v>124472</v>
      </c>
      <c r="G31" s="1046"/>
      <c r="H31" s="1046"/>
      <c r="I31" s="1046"/>
      <c r="J31" s="1046"/>
      <c r="K31" s="1046"/>
      <c r="N31" s="1067">
        <v>4750</v>
      </c>
      <c r="O31" s="1071">
        <v>3900</v>
      </c>
      <c r="P31" s="1071"/>
      <c r="Q31" s="1071">
        <f t="shared" si="1"/>
        <v>3900</v>
      </c>
      <c r="S31" s="1070"/>
      <c r="T31" s="1068"/>
      <c r="U31" s="1068"/>
      <c r="V31" s="1068"/>
      <c r="W31" s="1068"/>
      <c r="X31" s="1070"/>
    </row>
    <row r="32" spans="2:24" ht="15.75" customHeight="1">
      <c r="B32" s="1067">
        <v>4700</v>
      </c>
      <c r="C32" s="1071">
        <v>4120</v>
      </c>
      <c r="D32" s="1071">
        <v>2058</v>
      </c>
      <c r="E32" s="1071">
        <v>206</v>
      </c>
      <c r="F32" s="1071">
        <f t="shared" si="5"/>
        <v>6384</v>
      </c>
      <c r="G32" s="1046"/>
      <c r="H32" s="1046"/>
      <c r="I32" s="1046"/>
      <c r="J32" s="1046"/>
      <c r="K32" s="1046"/>
      <c r="N32" s="1072" t="s">
        <v>1162</v>
      </c>
      <c r="O32" s="1078">
        <f>SUM(O12:O31)</f>
        <v>1088980</v>
      </c>
      <c r="P32" s="1073">
        <f>SUM(P12:P31)</f>
        <v>490692</v>
      </c>
      <c r="Q32" s="1073">
        <f>SUM(Q12:Q31)</f>
        <v>1579672</v>
      </c>
      <c r="S32" s="1070">
        <v>4410</v>
      </c>
      <c r="T32" s="1079">
        <v>3100</v>
      </c>
      <c r="U32" s="1067"/>
      <c r="V32" s="1071">
        <v>4000</v>
      </c>
      <c r="W32" s="1080"/>
      <c r="X32" s="1081">
        <f>T32+U32+V32</f>
        <v>7100</v>
      </c>
    </row>
    <row r="33" spans="2:24" ht="15.75" customHeight="1">
      <c r="B33" s="1067">
        <v>4740</v>
      </c>
      <c r="C33" s="1071">
        <v>1340</v>
      </c>
      <c r="D33" s="1071">
        <v>1135</v>
      </c>
      <c r="E33" s="1071">
        <v>308</v>
      </c>
      <c r="F33" s="1071">
        <f t="shared" si="5"/>
        <v>2783</v>
      </c>
      <c r="G33" s="1046"/>
      <c r="H33" s="1046"/>
      <c r="I33" s="1046"/>
      <c r="J33" s="1046"/>
      <c r="K33" s="1046"/>
      <c r="S33" s="1079">
        <v>4700</v>
      </c>
      <c r="T33" s="1071">
        <v>7829</v>
      </c>
      <c r="U33" s="1071">
        <v>1500</v>
      </c>
      <c r="V33" s="1071">
        <v>4091</v>
      </c>
      <c r="W33" s="1071"/>
      <c r="X33" s="1071">
        <f>SUM(T33:V33)</f>
        <v>13420</v>
      </c>
    </row>
    <row r="34" spans="2:24" ht="15.75" customHeight="1">
      <c r="B34" s="1067">
        <v>4750</v>
      </c>
      <c r="C34" s="1071">
        <v>5700</v>
      </c>
      <c r="D34" s="1071">
        <v>6029</v>
      </c>
      <c r="E34" s="1071">
        <v>331</v>
      </c>
      <c r="F34" s="1071">
        <f t="shared" si="5"/>
        <v>12060</v>
      </c>
      <c r="G34" s="1046"/>
      <c r="H34" s="1046"/>
      <c r="I34" s="1046"/>
      <c r="J34" s="1046"/>
      <c r="K34" s="1046"/>
      <c r="S34" s="1072" t="s">
        <v>1162</v>
      </c>
      <c r="T34" s="1073">
        <f>SUM(T32:T33)</f>
        <v>10929</v>
      </c>
      <c r="U34" s="1073">
        <f>SUM(U32:U33)</f>
        <v>1500</v>
      </c>
      <c r="V34" s="1073">
        <f>SUM(V32:V33)</f>
        <v>8091</v>
      </c>
      <c r="W34" s="1073">
        <f>SUM(W32:W33)</f>
        <v>0</v>
      </c>
      <c r="X34" s="1073">
        <f>SUM(X32:X33)</f>
        <v>20520</v>
      </c>
    </row>
    <row r="35" spans="2:24" ht="16.5" customHeight="1">
      <c r="B35" s="1072" t="s">
        <v>1162</v>
      </c>
      <c r="C35" s="1073">
        <f>SUM(C12:C34)</f>
        <v>1738251</v>
      </c>
      <c r="D35" s="1073">
        <f>SUM(D12:D34)</f>
        <v>764065</v>
      </c>
      <c r="E35" s="1073">
        <f>SUM(E12:E34)</f>
        <v>178993</v>
      </c>
      <c r="F35" s="1073">
        <f>SUM(F12:F34)</f>
        <v>2681309</v>
      </c>
      <c r="G35" s="1046"/>
      <c r="H35" s="1046"/>
      <c r="I35" s="1046"/>
      <c r="J35" s="1046"/>
      <c r="K35" s="1046"/>
      <c r="S35" s="1082"/>
      <c r="T35" s="1083"/>
      <c r="U35" s="1083"/>
      <c r="V35" s="1083"/>
      <c r="W35" s="1083"/>
      <c r="X35" s="1083"/>
    </row>
    <row r="36" spans="2:24" ht="15" customHeight="1">
      <c r="B36" s="1084"/>
      <c r="C36" s="1085"/>
      <c r="D36" s="1085"/>
      <c r="E36" s="1085"/>
      <c r="F36" s="1085"/>
      <c r="G36" s="1046"/>
      <c r="H36" s="1046"/>
      <c r="I36" s="1046"/>
      <c r="J36" s="1046"/>
      <c r="K36" s="1046"/>
      <c r="S36" s="1086"/>
      <c r="T36" s="485"/>
      <c r="U36" s="485"/>
      <c r="V36" s="485"/>
      <c r="W36" s="485"/>
      <c r="X36" s="1086"/>
    </row>
    <row r="37" spans="3:24" ht="15.75" customHeight="1">
      <c r="C37" s="485"/>
      <c r="D37" s="485"/>
      <c r="E37" s="485"/>
      <c r="F37" s="485"/>
      <c r="S37" s="1087"/>
      <c r="T37" s="1087"/>
      <c r="U37" s="1087"/>
      <c r="V37" s="1087"/>
      <c r="W37" s="1087"/>
      <c r="X37" s="1087"/>
    </row>
    <row r="38" spans="12:24" ht="15.75" customHeight="1">
      <c r="L38" s="345" t="s">
        <v>1164</v>
      </c>
      <c r="S38" s="1088"/>
      <c r="T38" s="1089"/>
      <c r="U38" s="1089"/>
      <c r="V38" s="1089"/>
      <c r="W38" s="1089"/>
      <c r="X38" s="1089"/>
    </row>
    <row r="39" spans="19:24" ht="16.5" customHeight="1">
      <c r="S39" s="1088"/>
      <c r="T39" s="1089"/>
      <c r="U39" s="1089"/>
      <c r="V39" s="1089"/>
      <c r="W39" s="1089"/>
      <c r="X39" s="1089"/>
    </row>
    <row r="40" spans="19:24" ht="15" customHeight="1">
      <c r="S40" s="1088"/>
      <c r="T40" s="1089"/>
      <c r="U40" s="1089"/>
      <c r="V40" s="1089"/>
      <c r="W40" s="1089"/>
      <c r="X40" s="1089"/>
    </row>
    <row r="42" ht="15.75" customHeight="1"/>
    <row r="43" ht="15.75" customHeight="1"/>
    <row r="44" ht="15.75" customHeight="1"/>
    <row r="45" ht="16.5" customHeight="1"/>
    <row r="46" ht="1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6.5" customHeight="1"/>
    <row r="59" ht="15" customHeight="1"/>
    <row r="61" ht="15.75" customHeight="1"/>
    <row r="63" ht="16.5" customHeight="1"/>
    <row r="64" ht="15" customHeight="1"/>
    <row r="65" ht="15" customHeight="1"/>
    <row r="66" ht="15" customHeight="1"/>
    <row r="77" ht="12.75" customHeight="1"/>
    <row r="78" ht="12.75" customHeight="1"/>
    <row r="82" ht="16.5" customHeight="1"/>
    <row r="83" ht="15" customHeight="1"/>
    <row r="85" ht="15.75" customHeight="1"/>
    <row r="86" ht="16.5" customHeight="1"/>
    <row r="87" ht="15" customHeight="1"/>
    <row r="88" ht="15" customHeight="1"/>
    <row r="89" ht="15" customHeight="1"/>
    <row r="91" ht="15" customHeight="1"/>
    <row r="93" ht="15" customHeight="1"/>
    <row r="94" ht="15" customHeight="1"/>
    <row r="95" ht="15" customHeight="1"/>
    <row r="96" ht="15.75" customHeight="1"/>
    <row r="97" ht="15.75" customHeight="1"/>
    <row r="98" ht="16.5" customHeight="1"/>
    <row r="99" ht="15" customHeight="1"/>
    <row r="100" ht="15" customHeight="1"/>
    <row r="101" ht="15.75" customHeight="1"/>
    <row r="103" ht="16.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.75" customHeight="1"/>
    <row r="124" ht="15.75" customHeight="1"/>
    <row r="126" ht="16.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40" ht="12.75" customHeight="1"/>
    <row r="141" ht="12.75" customHeight="1"/>
    <row r="144" ht="15.75" customHeight="1"/>
    <row r="145" ht="15.75" customHeight="1"/>
    <row r="146" ht="15.75" customHeight="1"/>
    <row r="147" ht="16.5" customHeight="1"/>
    <row r="148" ht="15" customHeight="1"/>
    <row r="149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.75" customHeight="1"/>
    <row r="158" ht="15.75" customHeight="1"/>
    <row r="159" ht="15.75" customHeight="1"/>
    <row r="160" ht="15.75" customHeight="1"/>
    <row r="161" ht="16.5" customHeight="1"/>
    <row r="162" ht="15" customHeight="1"/>
    <row r="163" ht="15" customHeight="1"/>
    <row r="165" ht="15.75" customHeight="1"/>
    <row r="166" ht="15.75" customHeight="1"/>
    <row r="168" ht="15" customHeight="1"/>
    <row r="169" ht="15" customHeight="1"/>
  </sheetData>
  <mergeCells count="7">
    <mergeCell ref="B8:F8"/>
    <mergeCell ref="H8:L8"/>
    <mergeCell ref="N8:Q8"/>
    <mergeCell ref="C9:E9"/>
    <mergeCell ref="O9:P9"/>
    <mergeCell ref="T10:W11"/>
    <mergeCell ref="T30:W31"/>
  </mergeCells>
  <printOptions/>
  <pageMargins left="0.07013888888888889" right="0.1701388888888889" top="0.1701388888888889" bottom="0.1701388888888889" header="0.5118055555555556" footer="0.5118055555555556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40"/>
  <sheetViews>
    <sheetView workbookViewId="0" topLeftCell="A4">
      <selection activeCell="R38" sqref="R38"/>
    </sheetView>
  </sheetViews>
  <sheetFormatPr defaultColWidth="9.140625" defaultRowHeight="12.75"/>
  <cols>
    <col min="1" max="1" width="6.421875" style="0" customWidth="1"/>
    <col min="2" max="2" width="8.8515625" style="0" customWidth="1"/>
    <col min="3" max="3" width="7.28125" style="0" customWidth="1"/>
    <col min="4" max="5" width="8.421875" style="0" customWidth="1"/>
    <col min="6" max="6" width="10.28125" style="0" customWidth="1"/>
    <col min="7" max="7" width="4.140625" style="0" customWidth="1"/>
    <col min="8" max="8" width="6.7109375" style="0" customWidth="1"/>
    <col min="9" max="9" width="10.00390625" style="0" customWidth="1"/>
    <col min="10" max="10" width="7.421875" style="0" customWidth="1"/>
    <col min="11" max="11" width="6.8515625" style="0" customWidth="1"/>
    <col min="12" max="12" width="7.28125" style="0" customWidth="1"/>
    <col min="13" max="13" width="8.8515625" style="0" customWidth="1"/>
    <col min="14" max="14" width="8.57421875" style="0" customWidth="1"/>
    <col min="15" max="15" width="7.57421875" style="0" customWidth="1"/>
    <col min="17" max="17" width="10.8515625" style="0" customWidth="1"/>
    <col min="18" max="18" width="8.57421875" style="0" customWidth="1"/>
    <col min="19" max="19" width="6.140625" style="0" customWidth="1"/>
    <col min="20" max="20" width="6.28125" style="0" customWidth="1"/>
  </cols>
  <sheetData>
    <row r="2" spans="1:21" ht="12.75">
      <c r="A2" s="1090"/>
      <c r="B2" s="1090"/>
      <c r="C2" s="1090"/>
      <c r="D2" s="1090"/>
      <c r="E2" s="1090"/>
      <c r="F2" s="1090"/>
      <c r="G2" s="1090"/>
      <c r="H2" s="1090"/>
      <c r="I2" s="1090"/>
      <c r="J2" s="1090"/>
      <c r="K2" s="1090"/>
      <c r="L2" s="1090"/>
      <c r="M2" s="1091" t="s">
        <v>1165</v>
      </c>
      <c r="N2" s="1091"/>
      <c r="O2" s="1091"/>
      <c r="P2" s="1091"/>
      <c r="Q2" s="1091"/>
      <c r="R2" s="1091"/>
      <c r="S2" s="1091"/>
      <c r="T2" s="1091"/>
      <c r="U2" s="1091"/>
    </row>
    <row r="3" spans="1:21" ht="15">
      <c r="A3" s="1090"/>
      <c r="B3" s="1090"/>
      <c r="C3" s="1092"/>
      <c r="D3" s="1092"/>
      <c r="E3" s="1092"/>
      <c r="F3" s="1092"/>
      <c r="G3" s="1092"/>
      <c r="H3" s="1092"/>
      <c r="I3" s="1092"/>
      <c r="J3" s="1092"/>
      <c r="K3" s="1093"/>
      <c r="L3" s="1092"/>
      <c r="M3" s="1091" t="s">
        <v>1166</v>
      </c>
      <c r="N3" s="1091"/>
      <c r="O3" s="1091"/>
      <c r="P3" s="1091"/>
      <c r="Q3" s="1091"/>
      <c r="R3" s="1091"/>
      <c r="S3" s="1091"/>
      <c r="T3" s="1091"/>
      <c r="U3" s="1091"/>
    </row>
    <row r="4" spans="1:21" ht="15">
      <c r="A4" s="1090"/>
      <c r="B4" s="1090"/>
      <c r="C4" s="1092"/>
      <c r="D4" s="1092"/>
      <c r="E4" s="1092"/>
      <c r="F4" s="1092"/>
      <c r="G4" s="1092"/>
      <c r="H4" s="1092"/>
      <c r="I4" s="1092"/>
      <c r="J4" s="1092"/>
      <c r="K4" s="1094"/>
      <c r="L4" s="1092"/>
      <c r="M4" s="1092"/>
      <c r="N4" s="1092"/>
      <c r="O4" s="1092"/>
      <c r="P4" s="1092"/>
      <c r="Q4" s="1092"/>
      <c r="R4" s="1095"/>
      <c r="S4" s="1095"/>
      <c r="T4" s="1095"/>
      <c r="U4" s="1095"/>
    </row>
    <row r="5" spans="1:21" ht="15">
      <c r="A5" s="1096"/>
      <c r="B5" s="1096"/>
      <c r="C5" s="1096"/>
      <c r="D5" s="1096"/>
      <c r="E5" s="1096"/>
      <c r="F5" s="1096"/>
      <c r="G5" s="1096"/>
      <c r="H5" s="1096"/>
      <c r="I5" s="1097" t="s">
        <v>1167</v>
      </c>
      <c r="J5" s="1097"/>
      <c r="K5" s="1097"/>
      <c r="L5" s="1097"/>
      <c r="M5" s="1097"/>
      <c r="N5" s="1097"/>
      <c r="O5" s="1097"/>
      <c r="P5" s="1096"/>
      <c r="Q5" s="1096"/>
      <c r="R5" s="1092"/>
      <c r="S5" s="1092"/>
      <c r="T5" s="1092"/>
      <c r="U5" s="1098"/>
    </row>
    <row r="6" spans="1:21" ht="15">
      <c r="A6" s="1099" t="s">
        <v>1168</v>
      </c>
      <c r="B6" s="1099"/>
      <c r="C6" s="1099"/>
      <c r="D6" s="1099"/>
      <c r="E6" s="1099"/>
      <c r="F6" s="1099"/>
      <c r="G6" s="1099"/>
      <c r="H6" s="1099"/>
      <c r="I6" s="1099"/>
      <c r="J6" s="1099"/>
      <c r="K6" s="1099"/>
      <c r="L6" s="1099"/>
      <c r="M6" s="1099"/>
      <c r="N6" s="1099"/>
      <c r="O6" s="1099"/>
      <c r="P6" s="1099"/>
      <c r="Q6" s="1099"/>
      <c r="R6" s="1100"/>
      <c r="S6" s="1094"/>
      <c r="T6" s="1094"/>
      <c r="U6" s="1092"/>
    </row>
    <row r="7" spans="1:21" ht="12.75">
      <c r="A7" s="1096"/>
      <c r="B7" s="1096"/>
      <c r="C7" s="1096"/>
      <c r="D7" s="1096"/>
      <c r="E7" s="1096"/>
      <c r="F7" s="1096"/>
      <c r="G7" s="1096"/>
      <c r="H7" s="1096"/>
      <c r="I7" s="1096"/>
      <c r="J7" s="1096"/>
      <c r="K7" s="1096"/>
      <c r="L7" s="1096"/>
      <c r="M7" s="1096"/>
      <c r="N7" s="1096"/>
      <c r="O7" s="1096"/>
      <c r="P7" s="1096"/>
      <c r="Q7" s="1096"/>
      <c r="R7" s="1090"/>
      <c r="S7" s="1090"/>
      <c r="T7" s="1090"/>
      <c r="U7" s="1090"/>
    </row>
    <row r="8" spans="1:17" ht="12.75">
      <c r="A8" s="1101"/>
      <c r="B8" s="1102" t="s">
        <v>1169</v>
      </c>
      <c r="C8" s="1102"/>
      <c r="D8" s="1102"/>
      <c r="E8" s="1102"/>
      <c r="F8" s="1102"/>
      <c r="G8" s="1103"/>
      <c r="H8" s="1101"/>
      <c r="I8" s="1102" t="s">
        <v>1170</v>
      </c>
      <c r="J8" s="1102"/>
      <c r="K8" s="1102"/>
      <c r="L8" s="1102"/>
      <c r="M8" s="1102"/>
      <c r="N8" s="1104" t="s">
        <v>1171</v>
      </c>
      <c r="O8" s="1104"/>
      <c r="P8" s="1104"/>
      <c r="Q8" s="1105" t="s">
        <v>1172</v>
      </c>
    </row>
    <row r="9" spans="1:17" ht="12.75">
      <c r="A9" s="1106" t="s">
        <v>1173</v>
      </c>
      <c r="B9" s="1107" t="s">
        <v>1174</v>
      </c>
      <c r="C9" s="1108" t="s">
        <v>1175</v>
      </c>
      <c r="D9" s="1108" t="s">
        <v>1176</v>
      </c>
      <c r="E9" s="1107" t="s">
        <v>1177</v>
      </c>
      <c r="F9" s="1107" t="s">
        <v>811</v>
      </c>
      <c r="G9" s="1107"/>
      <c r="H9" s="1106" t="s">
        <v>1173</v>
      </c>
      <c r="I9" s="1069" t="s">
        <v>1178</v>
      </c>
      <c r="J9" s="1109" t="s">
        <v>1179</v>
      </c>
      <c r="K9" s="1062" t="s">
        <v>1175</v>
      </c>
      <c r="L9" s="1108" t="s">
        <v>1176</v>
      </c>
      <c r="M9" s="1107" t="s">
        <v>811</v>
      </c>
      <c r="N9" s="1110" t="s">
        <v>1174</v>
      </c>
      <c r="O9" s="1108" t="s">
        <v>1179</v>
      </c>
      <c r="P9" s="1107" t="s">
        <v>811</v>
      </c>
      <c r="Q9" s="1107" t="s">
        <v>811</v>
      </c>
    </row>
    <row r="10" spans="1:17" ht="12.75">
      <c r="A10" s="1111"/>
      <c r="B10" s="1112">
        <v>80101</v>
      </c>
      <c r="C10" s="1112">
        <v>80146</v>
      </c>
      <c r="D10" s="1112">
        <v>85401</v>
      </c>
      <c r="E10" s="1112">
        <v>85495</v>
      </c>
      <c r="F10" s="1113"/>
      <c r="G10" s="1111"/>
      <c r="H10" s="1111"/>
      <c r="I10" s="1112">
        <v>80101</v>
      </c>
      <c r="J10" s="1110">
        <v>80103</v>
      </c>
      <c r="K10" s="1112">
        <v>80146</v>
      </c>
      <c r="L10" s="1114">
        <v>85401</v>
      </c>
      <c r="M10" s="1113"/>
      <c r="N10" s="1112">
        <v>80101</v>
      </c>
      <c r="O10" s="1112">
        <v>80103</v>
      </c>
      <c r="P10" s="1113"/>
      <c r="Q10" s="1107">
        <v>80103</v>
      </c>
    </row>
    <row r="11" spans="1:17" ht="12.75">
      <c r="A11" s="1115">
        <v>1</v>
      </c>
      <c r="B11" s="1115">
        <v>2</v>
      </c>
      <c r="C11" s="1115">
        <v>3</v>
      </c>
      <c r="D11" s="1115">
        <v>4</v>
      </c>
      <c r="E11" s="1115">
        <v>5</v>
      </c>
      <c r="F11" s="1115">
        <v>6</v>
      </c>
      <c r="G11" s="1116"/>
      <c r="H11" s="1115">
        <v>1</v>
      </c>
      <c r="I11" s="1115">
        <v>7</v>
      </c>
      <c r="J11" s="1115">
        <v>8</v>
      </c>
      <c r="K11" s="1115">
        <v>9</v>
      </c>
      <c r="L11" s="1115">
        <v>10</v>
      </c>
      <c r="M11" s="1115">
        <v>11</v>
      </c>
      <c r="N11" s="1115">
        <v>12</v>
      </c>
      <c r="O11" s="1115">
        <v>13</v>
      </c>
      <c r="P11" s="1115">
        <v>15</v>
      </c>
      <c r="Q11" s="1115">
        <v>16</v>
      </c>
    </row>
    <row r="12" spans="1:17" ht="12.75">
      <c r="A12" s="1112">
        <v>3020</v>
      </c>
      <c r="B12" s="1117">
        <v>87554</v>
      </c>
      <c r="C12" s="1117"/>
      <c r="D12" s="1117">
        <v>8970</v>
      </c>
      <c r="E12" s="1117"/>
      <c r="F12" s="1118">
        <f>SUM(B12:E12)</f>
        <v>96524</v>
      </c>
      <c r="G12" s="1119"/>
      <c r="H12" s="1112">
        <v>3020</v>
      </c>
      <c r="I12" s="1117">
        <v>47096</v>
      </c>
      <c r="J12" s="1117">
        <v>4707</v>
      </c>
      <c r="K12" s="1120"/>
      <c r="L12" s="1120">
        <v>2791</v>
      </c>
      <c r="M12" s="1118">
        <f>SUM(I12:L12)</f>
        <v>54594</v>
      </c>
      <c r="N12" s="1117">
        <v>9414</v>
      </c>
      <c r="O12" s="1120">
        <v>3469</v>
      </c>
      <c r="P12" s="1118">
        <f>SUM(N12:O12)</f>
        <v>12883</v>
      </c>
      <c r="Q12" s="1118">
        <v>4449</v>
      </c>
    </row>
    <row r="13" spans="1:17" ht="12.75">
      <c r="A13" s="1102">
        <v>3240</v>
      </c>
      <c r="B13" s="1117">
        <v>6976</v>
      </c>
      <c r="C13" s="1117"/>
      <c r="D13" s="1117"/>
      <c r="E13" s="1117"/>
      <c r="F13" s="1118">
        <f aca="true" t="shared" si="0" ref="F13:F35">SUM(B13:E13)</f>
        <v>6976</v>
      </c>
      <c r="G13" s="1119"/>
      <c r="H13" s="1102">
        <v>3240</v>
      </c>
      <c r="I13" s="1117"/>
      <c r="J13" s="1117"/>
      <c r="K13" s="1120"/>
      <c r="L13" s="1120"/>
      <c r="M13" s="1118">
        <f aca="true" t="shared" si="1" ref="M13:M35">SUM(I13:L13)</f>
        <v>0</v>
      </c>
      <c r="N13" s="1117"/>
      <c r="O13" s="1120"/>
      <c r="P13" s="1118">
        <f aca="true" t="shared" si="2" ref="P13:P34">SUM(N13:O13)</f>
        <v>0</v>
      </c>
      <c r="Q13" s="1118"/>
    </row>
    <row r="14" spans="1:17" ht="12.75">
      <c r="A14" s="1102">
        <v>4010</v>
      </c>
      <c r="B14" s="1117">
        <v>1075700</v>
      </c>
      <c r="C14" s="1117"/>
      <c r="D14" s="1117">
        <v>89526</v>
      </c>
      <c r="E14" s="1117"/>
      <c r="F14" s="1118">
        <f t="shared" si="0"/>
        <v>1165226</v>
      </c>
      <c r="G14" s="1119"/>
      <c r="H14" s="1102">
        <v>4010</v>
      </c>
      <c r="I14" s="1117">
        <v>446258</v>
      </c>
      <c r="J14" s="1117">
        <v>44859</v>
      </c>
      <c r="K14" s="1120"/>
      <c r="L14" s="1120">
        <v>22296</v>
      </c>
      <c r="M14" s="1118">
        <f t="shared" si="1"/>
        <v>513413</v>
      </c>
      <c r="N14" s="1117">
        <v>108568</v>
      </c>
      <c r="O14" s="1120">
        <v>33540</v>
      </c>
      <c r="P14" s="1118">
        <f t="shared" si="2"/>
        <v>142108</v>
      </c>
      <c r="Q14" s="1118">
        <v>49233</v>
      </c>
    </row>
    <row r="15" spans="1:17" ht="12.75">
      <c r="A15" s="1102">
        <v>4040</v>
      </c>
      <c r="B15" s="1117">
        <v>93220</v>
      </c>
      <c r="C15" s="1117"/>
      <c r="D15" s="1117">
        <v>6792</v>
      </c>
      <c r="E15" s="1117"/>
      <c r="F15" s="1118">
        <f t="shared" si="0"/>
        <v>100012</v>
      </c>
      <c r="G15" s="1119"/>
      <c r="H15" s="1102">
        <v>4040</v>
      </c>
      <c r="I15" s="1117">
        <v>30667</v>
      </c>
      <c r="J15" s="1117">
        <v>3860</v>
      </c>
      <c r="K15" s="1120"/>
      <c r="L15" s="1120">
        <v>1757</v>
      </c>
      <c r="M15" s="1118">
        <f t="shared" si="1"/>
        <v>36284</v>
      </c>
      <c r="N15" s="1117">
        <v>10576</v>
      </c>
      <c r="O15" s="1120">
        <v>1979</v>
      </c>
      <c r="P15" s="1118">
        <f t="shared" si="2"/>
        <v>12555</v>
      </c>
      <c r="Q15" s="1118">
        <v>1145</v>
      </c>
    </row>
    <row r="16" spans="1:17" ht="12.75">
      <c r="A16" s="1102">
        <v>4110</v>
      </c>
      <c r="B16" s="1117">
        <v>175586</v>
      </c>
      <c r="C16" s="1117"/>
      <c r="D16" s="1117">
        <v>14660</v>
      </c>
      <c r="E16" s="1117"/>
      <c r="F16" s="1118">
        <f t="shared" si="0"/>
        <v>190246</v>
      </c>
      <c r="G16" s="1119"/>
      <c r="H16" s="1102">
        <v>4110</v>
      </c>
      <c r="I16" s="1117">
        <v>76399</v>
      </c>
      <c r="J16" s="1117">
        <v>8113</v>
      </c>
      <c r="K16" s="1120"/>
      <c r="L16" s="1120">
        <v>4087</v>
      </c>
      <c r="M16" s="1118">
        <f t="shared" si="1"/>
        <v>88599</v>
      </c>
      <c r="N16" s="1117">
        <v>16471</v>
      </c>
      <c r="O16" s="1120">
        <v>5566</v>
      </c>
      <c r="P16" s="1118">
        <f t="shared" si="2"/>
        <v>22037</v>
      </c>
      <c r="Q16" s="1118">
        <v>8753</v>
      </c>
    </row>
    <row r="17" spans="1:17" ht="12.75">
      <c r="A17" s="1102">
        <v>4120</v>
      </c>
      <c r="B17" s="1117">
        <v>28265</v>
      </c>
      <c r="C17" s="1117"/>
      <c r="D17" s="1117">
        <v>2360</v>
      </c>
      <c r="E17" s="1117"/>
      <c r="F17" s="1118">
        <f t="shared" si="0"/>
        <v>30625</v>
      </c>
      <c r="G17" s="1119"/>
      <c r="H17" s="1102">
        <v>4120</v>
      </c>
      <c r="I17" s="1117">
        <v>12260</v>
      </c>
      <c r="J17" s="1117">
        <v>1306</v>
      </c>
      <c r="K17" s="1120"/>
      <c r="L17" s="1120">
        <v>657</v>
      </c>
      <c r="M17" s="1118">
        <f t="shared" si="1"/>
        <v>14223</v>
      </c>
      <c r="N17" s="1117">
        <v>2882</v>
      </c>
      <c r="O17" s="1120">
        <v>898</v>
      </c>
      <c r="P17" s="1118">
        <f t="shared" si="2"/>
        <v>3780</v>
      </c>
      <c r="Q17" s="1118">
        <v>1410</v>
      </c>
    </row>
    <row r="18" spans="1:17" ht="12.75">
      <c r="A18" s="1102">
        <v>4170</v>
      </c>
      <c r="B18" s="1117">
        <v>5000</v>
      </c>
      <c r="C18" s="1117"/>
      <c r="D18" s="1117"/>
      <c r="E18" s="1117">
        <v>1500</v>
      </c>
      <c r="F18" s="1118">
        <f t="shared" si="0"/>
        <v>6500</v>
      </c>
      <c r="G18" s="1119"/>
      <c r="H18" s="1102">
        <v>4170</v>
      </c>
      <c r="I18" s="1117">
        <v>3000</v>
      </c>
      <c r="J18" s="1117"/>
      <c r="K18" s="1120"/>
      <c r="L18" s="1120"/>
      <c r="M18" s="1118">
        <f t="shared" si="1"/>
        <v>3000</v>
      </c>
      <c r="N18" s="1117">
        <v>500</v>
      </c>
      <c r="O18" s="1120"/>
      <c r="P18" s="1118">
        <f t="shared" si="2"/>
        <v>500</v>
      </c>
      <c r="Q18" s="1118">
        <v>300</v>
      </c>
    </row>
    <row r="19" spans="1:17" ht="12.75">
      <c r="A19" s="1102">
        <v>4210</v>
      </c>
      <c r="B19" s="1117">
        <v>103978</v>
      </c>
      <c r="C19" s="1117"/>
      <c r="D19" s="1117">
        <v>20400</v>
      </c>
      <c r="E19" s="1117">
        <v>3400</v>
      </c>
      <c r="F19" s="1118">
        <f t="shared" si="0"/>
        <v>127778</v>
      </c>
      <c r="G19" s="1119"/>
      <c r="H19" s="1102">
        <v>4210</v>
      </c>
      <c r="I19" s="1117">
        <v>29900</v>
      </c>
      <c r="J19" s="1117">
        <v>4000</v>
      </c>
      <c r="K19" s="1120"/>
      <c r="L19" s="1120">
        <v>669</v>
      </c>
      <c r="M19" s="1118">
        <f t="shared" si="1"/>
        <v>34569</v>
      </c>
      <c r="N19" s="1117">
        <v>9000</v>
      </c>
      <c r="O19" s="1120">
        <v>1500</v>
      </c>
      <c r="P19" s="1118">
        <f t="shared" si="2"/>
        <v>10500</v>
      </c>
      <c r="Q19" s="1118">
        <v>6562</v>
      </c>
    </row>
    <row r="20" spans="1:17" ht="12.75">
      <c r="A20" s="1102">
        <v>4230</v>
      </c>
      <c r="B20" s="1117"/>
      <c r="C20" s="1117"/>
      <c r="D20" s="1117"/>
      <c r="E20" s="1117"/>
      <c r="F20" s="1118"/>
      <c r="G20" s="1119"/>
      <c r="H20" s="1102">
        <v>4230</v>
      </c>
      <c r="I20" s="1117">
        <v>103</v>
      </c>
      <c r="J20" s="1117"/>
      <c r="K20" s="1120"/>
      <c r="L20" s="1120"/>
      <c r="M20" s="1118">
        <f t="shared" si="1"/>
        <v>103</v>
      </c>
      <c r="N20" s="1117">
        <v>52</v>
      </c>
      <c r="O20" s="1120"/>
      <c r="P20" s="1118">
        <f t="shared" si="2"/>
        <v>52</v>
      </c>
      <c r="Q20" s="1118"/>
    </row>
    <row r="21" spans="1:17" ht="12.75">
      <c r="A21" s="1102">
        <v>4240</v>
      </c>
      <c r="B21" s="1117">
        <v>4780</v>
      </c>
      <c r="C21" s="1117"/>
      <c r="D21" s="1117">
        <v>500</v>
      </c>
      <c r="E21" s="1117"/>
      <c r="F21" s="1118">
        <f t="shared" si="0"/>
        <v>5280</v>
      </c>
      <c r="G21" s="1119"/>
      <c r="H21" s="1102">
        <v>4240</v>
      </c>
      <c r="I21" s="1117">
        <v>4000</v>
      </c>
      <c r="J21" s="1117">
        <v>1000</v>
      </c>
      <c r="K21" s="1120"/>
      <c r="L21" s="1120">
        <v>926</v>
      </c>
      <c r="M21" s="1118">
        <f t="shared" si="1"/>
        <v>5926</v>
      </c>
      <c r="N21" s="1117"/>
      <c r="O21" s="1120"/>
      <c r="P21" s="1118">
        <f t="shared" si="2"/>
        <v>0</v>
      </c>
      <c r="Q21" s="1118">
        <v>1500</v>
      </c>
    </row>
    <row r="22" spans="1:17" ht="12.75">
      <c r="A22" s="1102">
        <v>4260</v>
      </c>
      <c r="B22" s="1117">
        <v>18500</v>
      </c>
      <c r="C22" s="1117"/>
      <c r="D22" s="1117">
        <v>1630</v>
      </c>
      <c r="E22" s="1117">
        <v>1850</v>
      </c>
      <c r="F22" s="1118">
        <f t="shared" si="0"/>
        <v>21980</v>
      </c>
      <c r="G22" s="1119"/>
      <c r="H22" s="1102">
        <v>4260</v>
      </c>
      <c r="I22" s="1117">
        <v>4528</v>
      </c>
      <c r="J22" s="1117"/>
      <c r="K22" s="1120"/>
      <c r="L22" s="1120"/>
      <c r="M22" s="1118">
        <f t="shared" si="1"/>
        <v>4528</v>
      </c>
      <c r="N22" s="1117">
        <v>2675</v>
      </c>
      <c r="O22" s="1120"/>
      <c r="P22" s="1118">
        <f t="shared" si="2"/>
        <v>2675</v>
      </c>
      <c r="Q22" s="1118">
        <v>1500</v>
      </c>
    </row>
    <row r="23" spans="1:17" ht="12.75">
      <c r="A23" s="1102">
        <v>4270</v>
      </c>
      <c r="B23" s="1117">
        <v>9900</v>
      </c>
      <c r="C23" s="1117"/>
      <c r="D23" s="1117"/>
      <c r="E23" s="1117">
        <v>5000</v>
      </c>
      <c r="F23" s="1118">
        <f t="shared" si="0"/>
        <v>14900</v>
      </c>
      <c r="G23" s="1119"/>
      <c r="H23" s="1102">
        <v>4270</v>
      </c>
      <c r="I23" s="1117">
        <v>34750</v>
      </c>
      <c r="J23" s="1117"/>
      <c r="K23" s="1120"/>
      <c r="L23" s="1120"/>
      <c r="M23" s="1118">
        <f t="shared" si="1"/>
        <v>34750</v>
      </c>
      <c r="N23" s="1117"/>
      <c r="O23" s="1120"/>
      <c r="P23" s="1118">
        <f t="shared" si="2"/>
        <v>0</v>
      </c>
      <c r="Q23" s="1118"/>
    </row>
    <row r="24" spans="1:17" ht="12.75">
      <c r="A24" s="1102">
        <v>4280</v>
      </c>
      <c r="B24" s="1117">
        <v>1150</v>
      </c>
      <c r="C24" s="1117"/>
      <c r="D24" s="1117">
        <v>50</v>
      </c>
      <c r="E24" s="1117"/>
      <c r="F24" s="1118">
        <f t="shared" si="0"/>
        <v>1200</v>
      </c>
      <c r="G24" s="1119"/>
      <c r="H24" s="1102">
        <v>4280</v>
      </c>
      <c r="I24" s="1117">
        <v>515</v>
      </c>
      <c r="J24" s="1117"/>
      <c r="K24" s="1120"/>
      <c r="L24" s="1120"/>
      <c r="M24" s="1118">
        <f t="shared" si="1"/>
        <v>515</v>
      </c>
      <c r="N24" s="1117">
        <v>103</v>
      </c>
      <c r="O24" s="1120"/>
      <c r="P24" s="1118">
        <f t="shared" si="2"/>
        <v>103</v>
      </c>
      <c r="Q24" s="1118"/>
    </row>
    <row r="25" spans="1:17" ht="12.75">
      <c r="A25" s="1102">
        <v>4300</v>
      </c>
      <c r="B25" s="1117">
        <v>18376</v>
      </c>
      <c r="C25" s="1117"/>
      <c r="D25" s="1117">
        <v>1584</v>
      </c>
      <c r="E25" s="1117">
        <v>630</v>
      </c>
      <c r="F25" s="1118">
        <f t="shared" si="0"/>
        <v>20590</v>
      </c>
      <c r="G25" s="1119"/>
      <c r="H25" s="1102">
        <v>4300</v>
      </c>
      <c r="I25" s="1117">
        <v>20000</v>
      </c>
      <c r="J25" s="1117"/>
      <c r="K25" s="1120"/>
      <c r="L25" s="1120"/>
      <c r="M25" s="1118">
        <f t="shared" si="1"/>
        <v>20000</v>
      </c>
      <c r="N25" s="1117">
        <v>9000</v>
      </c>
      <c r="O25" s="1120"/>
      <c r="P25" s="1118">
        <f t="shared" si="2"/>
        <v>9000</v>
      </c>
      <c r="Q25" s="1118">
        <v>15000</v>
      </c>
    </row>
    <row r="26" spans="1:17" ht="12.75">
      <c r="A26" s="1102">
        <v>4350</v>
      </c>
      <c r="B26" s="1117">
        <v>3090</v>
      </c>
      <c r="C26" s="1117"/>
      <c r="D26" s="1117"/>
      <c r="E26" s="1117"/>
      <c r="F26" s="1118">
        <f t="shared" si="0"/>
        <v>3090</v>
      </c>
      <c r="G26" s="1119"/>
      <c r="H26" s="1102">
        <v>4350</v>
      </c>
      <c r="I26" s="1117">
        <v>850</v>
      </c>
      <c r="J26" s="1117"/>
      <c r="K26" s="1120"/>
      <c r="L26" s="1120"/>
      <c r="M26" s="1118">
        <f t="shared" si="1"/>
        <v>850</v>
      </c>
      <c r="N26" s="1117">
        <v>309</v>
      </c>
      <c r="O26" s="1120"/>
      <c r="P26" s="1118">
        <f t="shared" si="2"/>
        <v>309</v>
      </c>
      <c r="Q26" s="1118"/>
    </row>
    <row r="27" spans="1:17" ht="12.75">
      <c r="A27" s="1102">
        <v>4360</v>
      </c>
      <c r="B27" s="1117"/>
      <c r="C27" s="1117"/>
      <c r="D27" s="1117"/>
      <c r="E27" s="1117"/>
      <c r="F27" s="1118"/>
      <c r="G27" s="1119"/>
      <c r="H27" s="1102">
        <v>4360</v>
      </c>
      <c r="I27" s="1117">
        <v>603</v>
      </c>
      <c r="J27" s="1117"/>
      <c r="K27" s="1120"/>
      <c r="L27" s="1120"/>
      <c r="M27" s="1118"/>
      <c r="N27" s="1117"/>
      <c r="O27" s="1120"/>
      <c r="P27" s="1118"/>
      <c r="Q27" s="1118"/>
    </row>
    <row r="28" spans="1:17" ht="12.75">
      <c r="A28" s="1102">
        <v>4370</v>
      </c>
      <c r="B28" s="1117">
        <v>2260</v>
      </c>
      <c r="C28" s="1117"/>
      <c r="D28" s="1117">
        <v>100</v>
      </c>
      <c r="E28" s="1117"/>
      <c r="F28" s="1118">
        <f t="shared" si="0"/>
        <v>2360</v>
      </c>
      <c r="G28" s="1119"/>
      <c r="H28" s="1102">
        <v>4370</v>
      </c>
      <c r="I28" s="1117">
        <v>3050</v>
      </c>
      <c r="J28" s="1117"/>
      <c r="K28" s="1120"/>
      <c r="L28" s="1120"/>
      <c r="M28" s="1118">
        <f t="shared" si="1"/>
        <v>3050</v>
      </c>
      <c r="N28" s="1117">
        <v>1286</v>
      </c>
      <c r="O28" s="1120"/>
      <c r="P28" s="1118">
        <f t="shared" si="2"/>
        <v>1286</v>
      </c>
      <c r="Q28" s="1118">
        <v>823</v>
      </c>
    </row>
    <row r="29" spans="1:17" ht="12.75">
      <c r="A29" s="1102">
        <v>4410</v>
      </c>
      <c r="B29" s="1117">
        <v>2572</v>
      </c>
      <c r="C29" s="1117">
        <v>3100</v>
      </c>
      <c r="D29" s="1117">
        <v>100</v>
      </c>
      <c r="E29" s="1117"/>
      <c r="F29" s="1118">
        <f t="shared" si="0"/>
        <v>5772</v>
      </c>
      <c r="G29" s="1119"/>
      <c r="H29" s="1102">
        <v>4410</v>
      </c>
      <c r="I29" s="1117">
        <v>5400</v>
      </c>
      <c r="J29" s="1117"/>
      <c r="K29" s="1120"/>
      <c r="L29" s="1120"/>
      <c r="M29" s="1118">
        <f t="shared" si="1"/>
        <v>5400</v>
      </c>
      <c r="N29" s="1117">
        <v>103</v>
      </c>
      <c r="O29" s="1120"/>
      <c r="P29" s="1118">
        <f t="shared" si="2"/>
        <v>103</v>
      </c>
      <c r="Q29" s="1118">
        <v>103</v>
      </c>
    </row>
    <row r="30" spans="1:17" ht="12.75">
      <c r="A30" s="1102">
        <v>4430</v>
      </c>
      <c r="B30" s="1117">
        <v>4730</v>
      </c>
      <c r="C30" s="1117"/>
      <c r="D30" s="1117"/>
      <c r="E30" s="1117">
        <v>300</v>
      </c>
      <c r="F30" s="1118">
        <f t="shared" si="0"/>
        <v>5030</v>
      </c>
      <c r="G30" s="1119"/>
      <c r="H30" s="1102">
        <v>4430</v>
      </c>
      <c r="I30" s="1117">
        <v>3060</v>
      </c>
      <c r="J30" s="1117"/>
      <c r="K30" s="1120"/>
      <c r="L30" s="1120"/>
      <c r="M30" s="1118">
        <f t="shared" si="1"/>
        <v>3060</v>
      </c>
      <c r="N30" s="1117">
        <v>595</v>
      </c>
      <c r="O30" s="1120"/>
      <c r="P30" s="1118">
        <f t="shared" si="2"/>
        <v>595</v>
      </c>
      <c r="Q30" s="1118"/>
    </row>
    <row r="31" spans="1:17" ht="12.75">
      <c r="A31" s="1102">
        <v>4440</v>
      </c>
      <c r="B31" s="1117">
        <v>85454</v>
      </c>
      <c r="C31" s="1117"/>
      <c r="D31" s="1117">
        <v>4869</v>
      </c>
      <c r="E31" s="1117"/>
      <c r="F31" s="1118">
        <f t="shared" si="0"/>
        <v>90323</v>
      </c>
      <c r="G31" s="1119"/>
      <c r="H31" s="1102">
        <v>4440</v>
      </c>
      <c r="I31" s="1117">
        <v>32404</v>
      </c>
      <c r="J31" s="1117">
        <v>2435</v>
      </c>
      <c r="K31" s="1120"/>
      <c r="L31" s="1120">
        <v>2435</v>
      </c>
      <c r="M31" s="1118">
        <f t="shared" si="1"/>
        <v>37274</v>
      </c>
      <c r="N31" s="1117">
        <v>6614</v>
      </c>
      <c r="O31" s="1120">
        <v>2435</v>
      </c>
      <c r="P31" s="1118">
        <f t="shared" si="2"/>
        <v>9049</v>
      </c>
      <c r="Q31" s="1118">
        <v>2435</v>
      </c>
    </row>
    <row r="32" spans="1:17" ht="12.75">
      <c r="A32" s="1102">
        <v>4700</v>
      </c>
      <c r="B32" s="1117">
        <v>4120</v>
      </c>
      <c r="C32" s="1117">
        <v>7829</v>
      </c>
      <c r="D32" s="1117">
        <v>200</v>
      </c>
      <c r="E32" s="1117"/>
      <c r="F32" s="1118">
        <f t="shared" si="0"/>
        <v>12149</v>
      </c>
      <c r="G32" s="1119"/>
      <c r="H32" s="1102">
        <v>4700</v>
      </c>
      <c r="I32" s="1117">
        <v>2058</v>
      </c>
      <c r="J32" s="1117"/>
      <c r="K32" s="1120">
        <v>1500</v>
      </c>
      <c r="L32" s="1120"/>
      <c r="M32" s="1118">
        <f t="shared" si="1"/>
        <v>3558</v>
      </c>
      <c r="N32" s="1117">
        <v>206</v>
      </c>
      <c r="O32" s="1120"/>
      <c r="P32" s="1118">
        <f t="shared" si="2"/>
        <v>206</v>
      </c>
      <c r="Q32" s="1118"/>
    </row>
    <row r="33" spans="1:17" ht="12.75">
      <c r="A33" s="1102">
        <v>4740</v>
      </c>
      <c r="B33" s="1117">
        <v>1340</v>
      </c>
      <c r="C33" s="1117"/>
      <c r="D33" s="1117">
        <v>360</v>
      </c>
      <c r="E33" s="1117"/>
      <c r="F33" s="1118">
        <f t="shared" si="0"/>
        <v>1700</v>
      </c>
      <c r="G33" s="1119"/>
      <c r="H33" s="1102">
        <v>4740</v>
      </c>
      <c r="I33" s="1117">
        <v>1135</v>
      </c>
      <c r="J33" s="1117"/>
      <c r="K33" s="1120"/>
      <c r="L33" s="1120"/>
      <c r="M33" s="1118">
        <f t="shared" si="1"/>
        <v>1135</v>
      </c>
      <c r="N33" s="1117">
        <v>308</v>
      </c>
      <c r="O33" s="1120"/>
      <c r="P33" s="1118">
        <f t="shared" si="2"/>
        <v>308</v>
      </c>
      <c r="Q33" s="1118"/>
    </row>
    <row r="34" spans="1:17" ht="12.75">
      <c r="A34" s="1102">
        <v>4750</v>
      </c>
      <c r="B34" s="1117">
        <v>5700</v>
      </c>
      <c r="C34" s="1117"/>
      <c r="D34" s="1117">
        <v>1400</v>
      </c>
      <c r="E34" s="1117"/>
      <c r="F34" s="1118">
        <f t="shared" si="0"/>
        <v>7100</v>
      </c>
      <c r="G34" s="1119"/>
      <c r="H34" s="1102">
        <v>4750</v>
      </c>
      <c r="I34" s="1117">
        <v>6029</v>
      </c>
      <c r="J34" s="1117"/>
      <c r="K34" s="1120"/>
      <c r="L34" s="1120"/>
      <c r="M34" s="1118">
        <f t="shared" si="1"/>
        <v>6029</v>
      </c>
      <c r="N34" s="1117">
        <v>331</v>
      </c>
      <c r="O34" s="1120"/>
      <c r="P34" s="1118">
        <f t="shared" si="2"/>
        <v>331</v>
      </c>
      <c r="Q34" s="1118"/>
    </row>
    <row r="35" spans="1:17" ht="12.75">
      <c r="A35" s="1121"/>
      <c r="B35" s="1071">
        <f>SUM(B12:B34)</f>
        <v>1738251</v>
      </c>
      <c r="C35" s="1117">
        <f>SUM(C12:C34)</f>
        <v>10929</v>
      </c>
      <c r="D35" s="1117">
        <f>SUM(D12:D34)</f>
        <v>153501</v>
      </c>
      <c r="E35" s="1117">
        <f>SUM(E12:E34)</f>
        <v>12680</v>
      </c>
      <c r="F35" s="1118">
        <f t="shared" si="0"/>
        <v>1915361</v>
      </c>
      <c r="G35" s="1119"/>
      <c r="H35" s="1121"/>
      <c r="I35" s="1117">
        <f>SUM(I12:I34)</f>
        <v>764065</v>
      </c>
      <c r="J35" s="1117">
        <f>SUM(J12:J34)</f>
        <v>70280</v>
      </c>
      <c r="K35" s="1120">
        <f>SUM(K12:K34)</f>
        <v>1500</v>
      </c>
      <c r="L35" s="1120">
        <f>SUM(L12:L34)</f>
        <v>35618</v>
      </c>
      <c r="M35" s="1118">
        <f t="shared" si="1"/>
        <v>871463</v>
      </c>
      <c r="N35" s="1120">
        <f>SUM(N12:N34)</f>
        <v>178993</v>
      </c>
      <c r="O35" s="1120">
        <f>SUM(O12:O34)</f>
        <v>49387</v>
      </c>
      <c r="P35" s="1118">
        <f>SUM(P12:P34)</f>
        <v>228380</v>
      </c>
      <c r="Q35" s="1118">
        <f>SUM(Q12:Q34)</f>
        <v>93213</v>
      </c>
    </row>
    <row r="36" spans="1:21" ht="12.75">
      <c r="A36" s="1096"/>
      <c r="B36" s="1096"/>
      <c r="C36" s="1096"/>
      <c r="D36" s="1096"/>
      <c r="E36" s="1096"/>
      <c r="F36" s="1096"/>
      <c r="G36" s="1096"/>
      <c r="H36" s="1096"/>
      <c r="I36" s="1096"/>
      <c r="J36" s="1096"/>
      <c r="K36" s="1096"/>
      <c r="L36" s="1096"/>
      <c r="M36" s="1096"/>
      <c r="N36" s="1096"/>
      <c r="O36" s="1096"/>
      <c r="P36" s="1122"/>
      <c r="Q36" s="1122"/>
      <c r="R36" s="1090"/>
      <c r="S36" s="1090"/>
      <c r="T36" s="1090"/>
      <c r="U36" s="1090"/>
    </row>
    <row r="37" spans="1:21" ht="12.75">
      <c r="A37" s="1096"/>
      <c r="B37" s="1096"/>
      <c r="C37" s="1096"/>
      <c r="D37" s="1096"/>
      <c r="E37" s="1096"/>
      <c r="F37" s="1096"/>
      <c r="G37" s="1096"/>
      <c r="H37" s="1096"/>
      <c r="I37" s="1096"/>
      <c r="J37" s="1096"/>
      <c r="K37" s="1096"/>
      <c r="L37" s="1096"/>
      <c r="M37" s="1096"/>
      <c r="N37" s="1096"/>
      <c r="O37" s="1096"/>
      <c r="P37" s="1096"/>
      <c r="Q37" s="1096"/>
      <c r="R37" s="1090"/>
      <c r="S37" s="1090"/>
      <c r="T37" s="1090"/>
      <c r="U37" s="1090"/>
    </row>
    <row r="38" spans="1:21" ht="12.75">
      <c r="A38" s="1096"/>
      <c r="B38" s="1096"/>
      <c r="C38" s="1096"/>
      <c r="D38" s="1096"/>
      <c r="E38" s="1096"/>
      <c r="F38" s="1096"/>
      <c r="G38" s="1096"/>
      <c r="H38" s="1096"/>
      <c r="I38" s="1096"/>
      <c r="J38" s="1096"/>
      <c r="K38" s="1096"/>
      <c r="L38" s="1123"/>
      <c r="O38" s="1096"/>
      <c r="P38" s="1096"/>
      <c r="Q38" s="1096"/>
      <c r="R38" s="1090"/>
      <c r="S38" s="1090"/>
      <c r="T38" s="1090"/>
      <c r="U38" s="1090"/>
    </row>
    <row r="40" ht="12.75">
      <c r="I40" s="1124" t="s">
        <v>1180</v>
      </c>
    </row>
  </sheetData>
  <mergeCells count="8">
    <mergeCell ref="M2:U2"/>
    <mergeCell ref="M3:U3"/>
    <mergeCell ref="R4:U4"/>
    <mergeCell ref="I5:O5"/>
    <mergeCell ref="A6:Q6"/>
    <mergeCell ref="B8:F8"/>
    <mergeCell ref="I8:M8"/>
    <mergeCell ref="N8:P8"/>
  </mergeCells>
  <printOptions/>
  <pageMargins left="0.4902777777777778" right="0.45972222222222225" top="0.4902777777777778" bottom="0.4902777777777778" header="0.5118055555555556" footer="0.5118055555555556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O40"/>
  <sheetViews>
    <sheetView workbookViewId="0" topLeftCell="A7">
      <selection activeCell="O43" sqref="O43"/>
    </sheetView>
  </sheetViews>
  <sheetFormatPr defaultColWidth="9.140625" defaultRowHeight="12.75"/>
  <cols>
    <col min="7" max="7" width="5.00390625" style="0" customWidth="1"/>
    <col min="8" max="8" width="7.140625" style="0" customWidth="1"/>
    <col min="10" max="10" width="8.140625" style="0" customWidth="1"/>
    <col min="11" max="11" width="8.00390625" style="0" customWidth="1"/>
    <col min="12" max="12" width="7.00390625" style="0" customWidth="1"/>
    <col min="13" max="13" width="8.140625" style="0" customWidth="1"/>
    <col min="14" max="14" width="7.57421875" style="0" customWidth="1"/>
  </cols>
  <sheetData>
    <row r="2" spans="7:15" ht="12.75">
      <c r="G2" s="1090"/>
      <c r="H2" s="1090"/>
      <c r="I2" s="1090"/>
      <c r="J2" s="1090"/>
      <c r="K2" s="1090"/>
      <c r="L2" s="1090"/>
      <c r="M2" s="1090"/>
      <c r="N2" s="1090"/>
      <c r="O2" s="1090"/>
    </row>
    <row r="3" spans="7:15" ht="15">
      <c r="G3" s="1090"/>
      <c r="H3" s="1090"/>
      <c r="I3" s="1092"/>
      <c r="J3" s="1092"/>
      <c r="K3" s="1092"/>
      <c r="L3" s="1092"/>
      <c r="M3" s="1093"/>
      <c r="N3" s="1092"/>
      <c r="O3" s="1092"/>
    </row>
    <row r="4" spans="7:15" ht="15">
      <c r="G4" s="1090"/>
      <c r="H4" s="1090"/>
      <c r="I4" s="1092"/>
      <c r="J4" s="1092"/>
      <c r="K4" s="1092"/>
      <c r="L4" s="1092"/>
      <c r="M4" s="1094"/>
      <c r="N4" s="1092"/>
      <c r="O4" s="1092"/>
    </row>
    <row r="5" spans="7:15" ht="12.75">
      <c r="G5" s="1096"/>
      <c r="H5" s="1096"/>
      <c r="I5" s="1125"/>
      <c r="J5" s="1125"/>
      <c r="K5" s="1125"/>
      <c r="L5" s="1125"/>
      <c r="M5" s="1125"/>
      <c r="N5" s="1125"/>
      <c r="O5" s="1125"/>
    </row>
    <row r="6" spans="7:15" ht="12.75">
      <c r="G6" s="1123"/>
      <c r="H6" s="1123"/>
      <c r="I6" s="1093"/>
      <c r="J6" s="1093"/>
      <c r="K6" s="1093"/>
      <c r="L6" s="1093"/>
      <c r="M6" s="1093"/>
      <c r="N6" s="1093"/>
      <c r="O6" s="1093"/>
    </row>
    <row r="7" spans="7:15" ht="12.75">
      <c r="G7" s="1096"/>
      <c r="H7" s="1096"/>
      <c r="I7" s="1096"/>
      <c r="J7" s="1096"/>
      <c r="K7" s="1096"/>
      <c r="L7" s="1096"/>
      <c r="M7" s="1096"/>
      <c r="N7" s="1096"/>
      <c r="O7" s="1096"/>
    </row>
    <row r="8" spans="2:15" ht="12.75">
      <c r="B8" s="1101"/>
      <c r="C8" s="1102" t="s">
        <v>1181</v>
      </c>
      <c r="D8" s="1102"/>
      <c r="E8" s="1102"/>
      <c r="F8" s="1102"/>
      <c r="H8" s="1101"/>
      <c r="I8" s="1102" t="s">
        <v>1182</v>
      </c>
      <c r="J8" s="1102"/>
      <c r="K8" s="1102"/>
      <c r="L8" s="1102"/>
      <c r="M8" s="1102"/>
      <c r="N8" s="1102"/>
      <c r="O8" s="1102"/>
    </row>
    <row r="9" spans="2:15" ht="12.75">
      <c r="B9" s="1126" t="s">
        <v>1173</v>
      </c>
      <c r="C9" s="1108" t="s">
        <v>1160</v>
      </c>
      <c r="D9" s="1108" t="s">
        <v>1175</v>
      </c>
      <c r="E9" s="1108" t="s">
        <v>1176</v>
      </c>
      <c r="F9" s="1108" t="s">
        <v>811</v>
      </c>
      <c r="H9" s="1126" t="s">
        <v>1173</v>
      </c>
      <c r="I9" s="1069"/>
      <c r="J9" s="1109"/>
      <c r="K9" s="1109"/>
      <c r="L9" s="1109"/>
      <c r="M9" s="1062"/>
      <c r="N9" s="1108"/>
      <c r="O9" s="1107" t="s">
        <v>811</v>
      </c>
    </row>
    <row r="10" spans="2:15" ht="12.75">
      <c r="B10" s="1111"/>
      <c r="C10" s="1127">
        <v>80110</v>
      </c>
      <c r="D10" s="1128">
        <v>80146</v>
      </c>
      <c r="E10" s="1128">
        <v>85401</v>
      </c>
      <c r="F10" s="1113"/>
      <c r="H10" s="1111"/>
      <c r="I10" s="1112">
        <v>80110</v>
      </c>
      <c r="J10" s="1110">
        <v>80120</v>
      </c>
      <c r="K10" s="1110">
        <v>80130</v>
      </c>
      <c r="L10" s="1110">
        <v>80195</v>
      </c>
      <c r="M10" s="1112">
        <v>85401</v>
      </c>
      <c r="N10" s="1114">
        <v>85495</v>
      </c>
      <c r="O10" s="1113"/>
    </row>
    <row r="11" spans="2:15" ht="12.75">
      <c r="B11" s="1115">
        <v>1</v>
      </c>
      <c r="C11" s="1115">
        <v>17</v>
      </c>
      <c r="D11" s="1115">
        <v>18</v>
      </c>
      <c r="E11" s="1115">
        <v>19</v>
      </c>
      <c r="F11" s="1115">
        <v>20</v>
      </c>
      <c r="H11" s="1115">
        <v>1</v>
      </c>
      <c r="I11" s="1115">
        <v>7</v>
      </c>
      <c r="J11" s="1115">
        <v>8</v>
      </c>
      <c r="K11" s="1115"/>
      <c r="L11" s="1115"/>
      <c r="M11" s="1115">
        <v>9</v>
      </c>
      <c r="N11" s="1115">
        <v>10</v>
      </c>
      <c r="O11" s="1115">
        <v>11</v>
      </c>
    </row>
    <row r="12" spans="2:15" ht="12.75">
      <c r="B12" s="1129">
        <v>3020</v>
      </c>
      <c r="C12" s="1120">
        <v>60417</v>
      </c>
      <c r="D12" s="1120"/>
      <c r="E12" s="1120">
        <v>2264</v>
      </c>
      <c r="F12" s="1118">
        <f aca="true" t="shared" si="0" ref="F12:F35">SUM(C12:E12)</f>
        <v>62681</v>
      </c>
      <c r="H12" s="1129">
        <v>3020</v>
      </c>
      <c r="I12" s="1117">
        <v>29200</v>
      </c>
      <c r="J12" s="1117">
        <v>48953</v>
      </c>
      <c r="K12" s="1117">
        <v>1704</v>
      </c>
      <c r="L12" s="1117"/>
      <c r="M12" s="1120">
        <v>1130</v>
      </c>
      <c r="N12" s="1120"/>
      <c r="O12" s="1118">
        <f>SUM(I12:N12)</f>
        <v>80987</v>
      </c>
    </row>
    <row r="13" spans="2:15" ht="12.75">
      <c r="B13" s="1121">
        <v>3240</v>
      </c>
      <c r="C13" s="1120"/>
      <c r="D13" s="1120"/>
      <c r="E13" s="1120"/>
      <c r="F13" s="1118">
        <f t="shared" si="0"/>
        <v>0</v>
      </c>
      <c r="H13" s="1121">
        <v>3240</v>
      </c>
      <c r="I13" s="1117"/>
      <c r="J13" s="1117"/>
      <c r="K13" s="1117"/>
      <c r="L13" s="1117"/>
      <c r="M13" s="1120"/>
      <c r="N13" s="1120"/>
      <c r="O13" s="1118">
        <f aca="true" t="shared" si="1" ref="O13:O35">SUM(I13:N13)</f>
        <v>0</v>
      </c>
    </row>
    <row r="14" spans="2:15" ht="12.75">
      <c r="B14" s="1121">
        <v>4010</v>
      </c>
      <c r="C14" s="1120">
        <v>657306</v>
      </c>
      <c r="D14" s="1120"/>
      <c r="E14" s="1120">
        <v>53581</v>
      </c>
      <c r="F14" s="1118">
        <f t="shared" si="0"/>
        <v>710887</v>
      </c>
      <c r="H14" s="1121">
        <v>4010</v>
      </c>
      <c r="I14" s="1117">
        <v>361354</v>
      </c>
      <c r="J14" s="1117">
        <v>518946</v>
      </c>
      <c r="K14" s="1117">
        <v>267279</v>
      </c>
      <c r="L14" s="1117"/>
      <c r="M14" s="1120">
        <v>31756</v>
      </c>
      <c r="N14" s="1120"/>
      <c r="O14" s="1118">
        <f t="shared" si="1"/>
        <v>1179335</v>
      </c>
    </row>
    <row r="15" spans="2:15" ht="12.75">
      <c r="B15" s="1121">
        <v>4040</v>
      </c>
      <c r="C15" s="1120">
        <v>76868</v>
      </c>
      <c r="D15" s="1120"/>
      <c r="E15" s="1120">
        <v>6520</v>
      </c>
      <c r="F15" s="1118">
        <f t="shared" si="0"/>
        <v>83388</v>
      </c>
      <c r="H15" s="1121">
        <v>4040</v>
      </c>
      <c r="I15" s="1117"/>
      <c r="J15" s="1117">
        <v>35200</v>
      </c>
      <c r="K15" s="1117">
        <v>19900</v>
      </c>
      <c r="L15" s="1117"/>
      <c r="M15" s="1120"/>
      <c r="N15" s="1120"/>
      <c r="O15" s="1118">
        <f t="shared" si="1"/>
        <v>55100</v>
      </c>
    </row>
    <row r="16" spans="2:15" ht="12.75">
      <c r="B16" s="1121">
        <v>4110</v>
      </c>
      <c r="C16" s="1120">
        <v>118926</v>
      </c>
      <c r="D16" s="1120"/>
      <c r="E16" s="1120">
        <v>9246</v>
      </c>
      <c r="F16" s="1118">
        <f t="shared" si="0"/>
        <v>128172</v>
      </c>
      <c r="H16" s="1121">
        <v>4110</v>
      </c>
      <c r="I16" s="1117">
        <v>58450</v>
      </c>
      <c r="J16" s="1117">
        <v>91367</v>
      </c>
      <c r="K16" s="1117">
        <v>40780</v>
      </c>
      <c r="L16" s="1117"/>
      <c r="M16" s="1120">
        <v>5005</v>
      </c>
      <c r="N16" s="1120"/>
      <c r="O16" s="1118">
        <f t="shared" si="1"/>
        <v>195602</v>
      </c>
    </row>
    <row r="17" spans="2:15" ht="12.75">
      <c r="B17" s="1121">
        <v>4120</v>
      </c>
      <c r="C17" s="1120">
        <v>19272</v>
      </c>
      <c r="D17" s="1120"/>
      <c r="E17" s="1120">
        <v>1488</v>
      </c>
      <c r="F17" s="1118">
        <f t="shared" si="0"/>
        <v>20760</v>
      </c>
      <c r="H17" s="1121">
        <v>4120</v>
      </c>
      <c r="I17" s="1117">
        <v>9410</v>
      </c>
      <c r="J17" s="1117">
        <v>14705</v>
      </c>
      <c r="K17" s="1117">
        <v>6570</v>
      </c>
      <c r="L17" s="1117"/>
      <c r="M17" s="1120">
        <v>806</v>
      </c>
      <c r="N17" s="1120"/>
      <c r="O17" s="1118">
        <f t="shared" si="1"/>
        <v>31491</v>
      </c>
    </row>
    <row r="18" spans="2:15" ht="12.75">
      <c r="B18" s="1121">
        <v>4170</v>
      </c>
      <c r="C18" s="1120">
        <v>2000</v>
      </c>
      <c r="D18" s="1120"/>
      <c r="E18" s="1120"/>
      <c r="F18" s="1118">
        <f t="shared" si="0"/>
        <v>2000</v>
      </c>
      <c r="H18" s="1121">
        <v>4170</v>
      </c>
      <c r="I18" s="1117"/>
      <c r="J18" s="1117"/>
      <c r="K18" s="1117">
        <v>4000</v>
      </c>
      <c r="L18" s="1117"/>
      <c r="M18" s="1120"/>
      <c r="N18" s="1120"/>
      <c r="O18" s="1118">
        <f t="shared" si="1"/>
        <v>4000</v>
      </c>
    </row>
    <row r="19" spans="2:15" ht="12.75">
      <c r="B19" s="1121">
        <v>4210</v>
      </c>
      <c r="C19" s="1120">
        <v>45737</v>
      </c>
      <c r="D19" s="1120"/>
      <c r="E19" s="1120"/>
      <c r="F19" s="1118">
        <f t="shared" si="0"/>
        <v>45737</v>
      </c>
      <c r="H19" s="1121">
        <v>4210</v>
      </c>
      <c r="I19" s="1117">
        <v>10000</v>
      </c>
      <c r="J19" s="1117">
        <v>31600</v>
      </c>
      <c r="K19" s="1117">
        <v>21600</v>
      </c>
      <c r="L19" s="1117"/>
      <c r="M19" s="1120"/>
      <c r="N19" s="1120"/>
      <c r="O19" s="1118">
        <f t="shared" si="1"/>
        <v>63200</v>
      </c>
    </row>
    <row r="20" spans="2:15" ht="12.75">
      <c r="B20" s="1121">
        <v>4230</v>
      </c>
      <c r="D20" s="1120"/>
      <c r="E20" s="1120"/>
      <c r="F20" s="1118">
        <f t="shared" si="0"/>
        <v>0</v>
      </c>
      <c r="H20" s="1121">
        <v>4230</v>
      </c>
      <c r="I20" s="1117"/>
      <c r="J20" s="1117"/>
      <c r="K20" s="1117"/>
      <c r="L20" s="1117"/>
      <c r="M20" s="1120"/>
      <c r="N20" s="1120"/>
      <c r="O20" s="1118">
        <f t="shared" si="1"/>
        <v>0</v>
      </c>
    </row>
    <row r="21" spans="2:15" ht="12.75">
      <c r="B21" s="1121">
        <v>4240</v>
      </c>
      <c r="C21" s="1120">
        <v>1000</v>
      </c>
      <c r="D21" s="1120"/>
      <c r="E21" s="1120">
        <v>1000</v>
      </c>
      <c r="F21" s="1118">
        <f t="shared" si="0"/>
        <v>2000</v>
      </c>
      <c r="H21" s="1121">
        <v>4240</v>
      </c>
      <c r="I21" s="1117">
        <v>1000</v>
      </c>
      <c r="J21" s="1117">
        <v>5000</v>
      </c>
      <c r="K21" s="1117">
        <v>1000</v>
      </c>
      <c r="L21" s="1117"/>
      <c r="M21" s="1120"/>
      <c r="N21" s="1120"/>
      <c r="O21" s="1118">
        <f t="shared" si="1"/>
        <v>7000</v>
      </c>
    </row>
    <row r="22" spans="2:15" ht="12.75">
      <c r="B22" s="1121">
        <v>4260</v>
      </c>
      <c r="C22" s="1120">
        <v>7637</v>
      </c>
      <c r="D22" s="1120"/>
      <c r="E22" s="1120">
        <v>2000</v>
      </c>
      <c r="F22" s="1118">
        <f t="shared" si="0"/>
        <v>9637</v>
      </c>
      <c r="H22" s="1121">
        <v>4260</v>
      </c>
      <c r="I22" s="1117"/>
      <c r="J22" s="1117">
        <v>11000</v>
      </c>
      <c r="K22" s="1117">
        <v>5720</v>
      </c>
      <c r="L22" s="1117"/>
      <c r="M22" s="1120"/>
      <c r="N22" s="1120"/>
      <c r="O22" s="1118">
        <f t="shared" si="1"/>
        <v>16720</v>
      </c>
    </row>
    <row r="23" spans="2:15" ht="12.75">
      <c r="B23" s="1121">
        <v>4270</v>
      </c>
      <c r="C23" s="1120">
        <v>3000</v>
      </c>
      <c r="D23" s="1120"/>
      <c r="E23" s="1120"/>
      <c r="F23" s="1118">
        <f t="shared" si="0"/>
        <v>3000</v>
      </c>
      <c r="H23" s="1121">
        <v>4270</v>
      </c>
      <c r="I23" s="1117"/>
      <c r="J23" s="1117"/>
      <c r="K23" s="1117">
        <v>20000</v>
      </c>
      <c r="L23" s="1117"/>
      <c r="M23" s="1120"/>
      <c r="N23" s="1120"/>
      <c r="O23" s="1118">
        <f t="shared" si="1"/>
        <v>20000</v>
      </c>
    </row>
    <row r="24" spans="2:15" ht="12.75">
      <c r="B24" s="1121">
        <v>4280</v>
      </c>
      <c r="C24" s="1120">
        <v>880</v>
      </c>
      <c r="D24" s="1120"/>
      <c r="E24" s="1120"/>
      <c r="F24" s="1118">
        <f t="shared" si="0"/>
        <v>880</v>
      </c>
      <c r="H24" s="1121">
        <v>4280</v>
      </c>
      <c r="I24" s="1117"/>
      <c r="J24" s="1117">
        <v>200</v>
      </c>
      <c r="K24" s="1117">
        <v>800</v>
      </c>
      <c r="L24" s="1117"/>
      <c r="M24" s="1120"/>
      <c r="N24" s="1120"/>
      <c r="O24" s="1118">
        <f t="shared" si="1"/>
        <v>1000</v>
      </c>
    </row>
    <row r="25" spans="2:15" ht="12.75">
      <c r="B25" s="1121">
        <v>4300</v>
      </c>
      <c r="C25" s="1120">
        <v>38080</v>
      </c>
      <c r="D25" s="1120"/>
      <c r="E25" s="1120"/>
      <c r="F25" s="1118">
        <f t="shared" si="0"/>
        <v>38080</v>
      </c>
      <c r="H25" s="1121">
        <v>4300</v>
      </c>
      <c r="I25" s="1117"/>
      <c r="J25" s="1117">
        <v>7500</v>
      </c>
      <c r="K25" s="1117">
        <v>5000</v>
      </c>
      <c r="L25" s="1117"/>
      <c r="M25" s="1120"/>
      <c r="N25" s="1120"/>
      <c r="O25" s="1118">
        <f t="shared" si="1"/>
        <v>12500</v>
      </c>
    </row>
    <row r="26" spans="2:15" ht="12.75">
      <c r="B26" s="1121">
        <v>4350</v>
      </c>
      <c r="C26" s="1120">
        <v>200</v>
      </c>
      <c r="D26" s="1120"/>
      <c r="E26" s="1120"/>
      <c r="F26" s="1118">
        <f t="shared" si="0"/>
        <v>200</v>
      </c>
      <c r="H26" s="1121">
        <v>4350</v>
      </c>
      <c r="I26" s="1117">
        <v>400</v>
      </c>
      <c r="J26" s="1117">
        <v>3200</v>
      </c>
      <c r="K26" s="1117">
        <v>2060</v>
      </c>
      <c r="L26" s="1117"/>
      <c r="M26" s="1120"/>
      <c r="N26" s="1120"/>
      <c r="O26" s="1118">
        <f t="shared" si="1"/>
        <v>5660</v>
      </c>
    </row>
    <row r="27" spans="2:15" ht="12.75">
      <c r="B27" s="1121">
        <v>4360</v>
      </c>
      <c r="D27" s="1120"/>
      <c r="E27" s="1120"/>
      <c r="F27" s="1118">
        <f t="shared" si="0"/>
        <v>0</v>
      </c>
      <c r="H27" s="1121">
        <v>4360</v>
      </c>
      <c r="I27" s="1117"/>
      <c r="J27" s="1117"/>
      <c r="K27" s="1117"/>
      <c r="L27" s="1117"/>
      <c r="M27" s="1120"/>
      <c r="N27" s="1120"/>
      <c r="O27" s="1118">
        <f t="shared" si="1"/>
        <v>0</v>
      </c>
    </row>
    <row r="28" spans="2:15" ht="12.75">
      <c r="B28" s="1121">
        <v>4370</v>
      </c>
      <c r="C28" s="1120">
        <v>900</v>
      </c>
      <c r="D28" s="1120"/>
      <c r="E28" s="1120"/>
      <c r="F28" s="1118">
        <f t="shared" si="0"/>
        <v>900</v>
      </c>
      <c r="H28" s="1121">
        <v>4370</v>
      </c>
      <c r="I28" s="1117">
        <v>1600</v>
      </c>
      <c r="J28" s="1117">
        <v>3000</v>
      </c>
      <c r="K28" s="1117">
        <v>2500</v>
      </c>
      <c r="L28" s="1117"/>
      <c r="M28" s="1120"/>
      <c r="N28" s="1120"/>
      <c r="O28" s="1118">
        <f t="shared" si="1"/>
        <v>7100</v>
      </c>
    </row>
    <row r="29" spans="2:15" ht="12.75">
      <c r="B29" s="1121">
        <v>4410</v>
      </c>
      <c r="C29" s="1120">
        <v>6200</v>
      </c>
      <c r="D29" s="1120">
        <v>4000</v>
      </c>
      <c r="E29" s="1120"/>
      <c r="F29" s="1118">
        <f t="shared" si="0"/>
        <v>10200</v>
      </c>
      <c r="H29" s="1121">
        <v>4410</v>
      </c>
      <c r="I29" s="1117">
        <v>800</v>
      </c>
      <c r="J29" s="1117">
        <v>1800</v>
      </c>
      <c r="K29" s="1117">
        <v>200</v>
      </c>
      <c r="L29" s="1117"/>
      <c r="M29" s="1120"/>
      <c r="N29" s="1120"/>
      <c r="O29" s="1118">
        <f t="shared" si="1"/>
        <v>2800</v>
      </c>
    </row>
    <row r="30" spans="2:15" ht="12.75">
      <c r="B30" s="1121">
        <v>4430</v>
      </c>
      <c r="C30" s="1120">
        <v>2500</v>
      </c>
      <c r="D30" s="1120"/>
      <c r="E30" s="1120"/>
      <c r="F30" s="1118">
        <f t="shared" si="0"/>
        <v>2500</v>
      </c>
      <c r="H30" s="1121">
        <v>4430</v>
      </c>
      <c r="I30" s="1117"/>
      <c r="J30" s="1117"/>
      <c r="K30" s="1117">
        <v>2000</v>
      </c>
      <c r="L30" s="1117"/>
      <c r="M30" s="1120"/>
      <c r="N30" s="1120"/>
      <c r="O30" s="1118">
        <f t="shared" si="1"/>
        <v>2000</v>
      </c>
    </row>
    <row r="31" spans="2:15" ht="12.75">
      <c r="B31" s="1121">
        <v>4440</v>
      </c>
      <c r="C31" s="1120">
        <v>36957</v>
      </c>
      <c r="D31" s="1120"/>
      <c r="E31" s="1120">
        <v>1673</v>
      </c>
      <c r="F31" s="1118">
        <f t="shared" si="0"/>
        <v>38630</v>
      </c>
      <c r="H31" s="1121">
        <v>4440</v>
      </c>
      <c r="I31" s="1117">
        <v>18478</v>
      </c>
      <c r="J31" s="1117">
        <v>44207</v>
      </c>
      <c r="K31" s="1117">
        <v>9710</v>
      </c>
      <c r="L31" s="1117">
        <v>19680</v>
      </c>
      <c r="M31" s="1120">
        <v>837</v>
      </c>
      <c r="N31" s="1120">
        <v>5740</v>
      </c>
      <c r="O31" s="1118">
        <f t="shared" si="1"/>
        <v>98652</v>
      </c>
    </row>
    <row r="32" spans="2:15" ht="12.75">
      <c r="B32" s="1121">
        <v>4700</v>
      </c>
      <c r="C32" s="1120">
        <v>5000</v>
      </c>
      <c r="D32" s="1120">
        <v>4091</v>
      </c>
      <c r="E32" s="1120"/>
      <c r="F32" s="1118">
        <f t="shared" si="0"/>
        <v>9091</v>
      </c>
      <c r="H32" s="1121">
        <v>4700</v>
      </c>
      <c r="I32" s="1117"/>
      <c r="J32" s="1117"/>
      <c r="K32" s="1117">
        <v>400</v>
      </c>
      <c r="L32" s="1117"/>
      <c r="M32" s="1120"/>
      <c r="N32" s="1120"/>
      <c r="O32" s="1118">
        <f t="shared" si="1"/>
        <v>400</v>
      </c>
    </row>
    <row r="33" spans="2:15" ht="12.75">
      <c r="B33" s="1121">
        <v>4740</v>
      </c>
      <c r="C33" s="1120">
        <v>2200</v>
      </c>
      <c r="D33" s="1120"/>
      <c r="E33" s="1120"/>
      <c r="F33" s="1118">
        <f t="shared" si="0"/>
        <v>2200</v>
      </c>
      <c r="H33" s="1121">
        <v>4740</v>
      </c>
      <c r="I33" s="1117"/>
      <c r="J33" s="1117">
        <v>600</v>
      </c>
      <c r="K33" s="1117"/>
      <c r="L33" s="1117"/>
      <c r="M33" s="1120"/>
      <c r="N33" s="1120"/>
      <c r="O33" s="1118">
        <f t="shared" si="1"/>
        <v>600</v>
      </c>
    </row>
    <row r="34" spans="2:15" ht="12.75">
      <c r="B34" s="1121">
        <v>4750</v>
      </c>
      <c r="C34" s="1120">
        <v>3900</v>
      </c>
      <c r="D34" s="1120"/>
      <c r="E34" s="1120"/>
      <c r="F34" s="1118">
        <f t="shared" si="0"/>
        <v>3900</v>
      </c>
      <c r="H34" s="1121">
        <v>4750</v>
      </c>
      <c r="I34" s="1117"/>
      <c r="J34" s="1117">
        <v>3500</v>
      </c>
      <c r="K34" s="1117"/>
      <c r="L34" s="1117"/>
      <c r="M34" s="1120"/>
      <c r="N34" s="1120"/>
      <c r="O34" s="1118">
        <f t="shared" si="1"/>
        <v>3500</v>
      </c>
    </row>
    <row r="35" spans="2:15" ht="12.75">
      <c r="B35" s="1121"/>
      <c r="C35" s="1130">
        <f>SUM(C12:C34)</f>
        <v>1088980</v>
      </c>
      <c r="D35" s="1120">
        <f>SUM(D12:D34)</f>
        <v>8091</v>
      </c>
      <c r="E35" s="1120">
        <f>SUM(E12:E34)</f>
        <v>77772</v>
      </c>
      <c r="F35" s="1118">
        <f t="shared" si="0"/>
        <v>1174843</v>
      </c>
      <c r="H35" s="1121"/>
      <c r="I35" s="1117">
        <f aca="true" t="shared" si="2" ref="I35:N35">SUM(I12:I34)</f>
        <v>490692</v>
      </c>
      <c r="J35" s="1117">
        <f t="shared" si="2"/>
        <v>820778</v>
      </c>
      <c r="K35" s="1117">
        <f t="shared" si="2"/>
        <v>411223</v>
      </c>
      <c r="L35" s="1117">
        <f t="shared" si="2"/>
        <v>19680</v>
      </c>
      <c r="M35" s="1117">
        <f t="shared" si="2"/>
        <v>39534</v>
      </c>
      <c r="N35" s="1117">
        <f t="shared" si="2"/>
        <v>5740</v>
      </c>
      <c r="O35" s="1118">
        <f t="shared" si="1"/>
        <v>1787647</v>
      </c>
    </row>
    <row r="36" spans="7:15" ht="12.75">
      <c r="G36" s="1096"/>
      <c r="H36" s="1096"/>
      <c r="I36" s="1096"/>
      <c r="J36" s="1096"/>
      <c r="K36" s="1096"/>
      <c r="L36" s="1096"/>
      <c r="M36" s="1096"/>
      <c r="N36" s="1096"/>
      <c r="O36" s="1096"/>
    </row>
    <row r="37" spans="7:15" ht="12.75">
      <c r="G37" s="1096"/>
      <c r="H37" s="1096"/>
      <c r="I37" s="1131"/>
      <c r="J37" s="1096"/>
      <c r="K37" s="1096"/>
      <c r="L37" s="1096"/>
      <c r="M37" s="1096"/>
      <c r="N37" s="1096"/>
      <c r="O37" s="1096"/>
    </row>
    <row r="38" spans="7:14" ht="12.75">
      <c r="G38" s="1096"/>
      <c r="H38" s="1096"/>
      <c r="I38" s="1096"/>
      <c r="J38" s="1096"/>
      <c r="K38" s="1096"/>
      <c r="L38" s="1096"/>
      <c r="M38" s="1096"/>
      <c r="N38" s="1123"/>
    </row>
    <row r="40" ht="12.75">
      <c r="I40" s="1124" t="s">
        <v>1183</v>
      </c>
    </row>
  </sheetData>
  <mergeCells count="3">
    <mergeCell ref="I5:O5"/>
    <mergeCell ref="C8:F8"/>
    <mergeCell ref="I8:O8"/>
  </mergeCells>
  <printOptions/>
  <pageMargins left="0.24027777777777778" right="0.1701388888888889" top="0.5097222222222222" bottom="0.49027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3"/>
  <sheetViews>
    <sheetView tabSelected="1" workbookViewId="0" topLeftCell="A181">
      <selection activeCell="C211" sqref="C211"/>
    </sheetView>
  </sheetViews>
  <sheetFormatPr defaultColWidth="9.140625" defaultRowHeight="12.75"/>
  <cols>
    <col min="1" max="1" width="4.140625" style="339" customWidth="1"/>
    <col min="2" max="2" width="6.57421875" style="339" customWidth="1"/>
    <col min="3" max="3" width="10.57421875" style="339" customWidth="1"/>
    <col min="4" max="4" width="9.28125" style="339" customWidth="1"/>
    <col min="5" max="5" width="10.7109375" style="339" customWidth="1"/>
    <col min="6" max="6" width="10.57421875" style="339" customWidth="1"/>
    <col min="7" max="7" width="9.421875" style="339" customWidth="1"/>
    <col min="8" max="8" width="8.8515625" style="339" customWidth="1"/>
    <col min="9" max="9" width="7.7109375" style="339" customWidth="1"/>
    <col min="10" max="11" width="8.7109375" style="339" customWidth="1"/>
    <col min="12" max="12" width="9.7109375" style="339" customWidth="1"/>
    <col min="13" max="13" width="7.7109375" style="339" customWidth="1"/>
    <col min="14" max="14" width="0" style="339" hidden="1" customWidth="1"/>
    <col min="15" max="16384" width="9.140625" style="339" customWidth="1"/>
  </cols>
  <sheetData>
    <row r="1" spans="1:12" s="345" customFormat="1" ht="11.25">
      <c r="A1" s="340"/>
      <c r="B1" s="341"/>
      <c r="C1" s="342"/>
      <c r="D1" s="341"/>
      <c r="E1" s="343"/>
      <c r="F1" s="343"/>
      <c r="G1" s="341"/>
      <c r="H1" s="344" t="s">
        <v>602</v>
      </c>
      <c r="I1" s="344"/>
      <c r="J1" s="344"/>
      <c r="K1" s="344"/>
      <c r="L1" s="344"/>
    </row>
    <row r="2" spans="1:12" s="345" customFormat="1" ht="11.25">
      <c r="A2" s="340"/>
      <c r="B2" s="341"/>
      <c r="C2" s="342"/>
      <c r="D2" s="341"/>
      <c r="E2" s="343"/>
      <c r="F2" s="343"/>
      <c r="G2" s="341"/>
      <c r="H2" s="344" t="s">
        <v>603</v>
      </c>
      <c r="I2" s="344"/>
      <c r="J2" s="344"/>
      <c r="K2" s="344"/>
      <c r="L2" s="344"/>
    </row>
    <row r="3" spans="1:12" s="345" customFormat="1" ht="10.5" customHeight="1">
      <c r="A3" s="346"/>
      <c r="B3" s="346"/>
      <c r="C3" s="346"/>
      <c r="D3" s="346"/>
      <c r="E3" s="346"/>
      <c r="F3" s="346"/>
      <c r="G3" s="346"/>
      <c r="H3" s="344"/>
      <c r="I3" s="344"/>
      <c r="J3" s="344"/>
      <c r="K3" s="344"/>
      <c r="L3" s="344"/>
    </row>
    <row r="4" spans="1:12" s="345" customFormat="1" ht="11.25">
      <c r="A4" s="347" t="s">
        <v>604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</row>
    <row r="5" spans="1:12" s="345" customFormat="1" ht="11.25">
      <c r="A5" s="347" t="s">
        <v>605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</row>
    <row r="6" spans="1:12" s="345" customFormat="1" ht="2.2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</row>
    <row r="7" spans="1:12" s="345" customFormat="1" ht="9" customHeight="1">
      <c r="A7" s="348"/>
      <c r="B7" s="348"/>
      <c r="C7" s="349"/>
      <c r="D7" s="349"/>
      <c r="E7" s="348"/>
      <c r="F7" s="348"/>
      <c r="G7" s="350"/>
      <c r="H7" s="351"/>
      <c r="I7" s="351"/>
      <c r="J7" s="351"/>
      <c r="K7" s="351"/>
      <c r="L7" s="352"/>
    </row>
    <row r="8" spans="1:12" s="345" customFormat="1" ht="12" customHeight="1">
      <c r="A8" s="353" t="s">
        <v>60</v>
      </c>
      <c r="B8" s="354" t="s">
        <v>606</v>
      </c>
      <c r="C8" s="355" t="s">
        <v>607</v>
      </c>
      <c r="D8" s="355"/>
      <c r="E8" s="356" t="s">
        <v>608</v>
      </c>
      <c r="F8" s="355" t="s">
        <v>609</v>
      </c>
      <c r="G8" s="355"/>
      <c r="H8" s="355"/>
      <c r="I8" s="355"/>
      <c r="J8" s="355"/>
      <c r="K8" s="355"/>
      <c r="L8" s="355"/>
    </row>
    <row r="9" spans="1:12" s="345" customFormat="1" ht="12">
      <c r="A9" s="353"/>
      <c r="B9" s="354"/>
      <c r="C9" s="355"/>
      <c r="D9" s="355"/>
      <c r="E9" s="356"/>
      <c r="F9" s="354" t="s">
        <v>610</v>
      </c>
      <c r="G9" s="355" t="s">
        <v>611</v>
      </c>
      <c r="H9" s="355"/>
      <c r="I9" s="355"/>
      <c r="J9" s="355"/>
      <c r="K9" s="355"/>
      <c r="L9" s="355" t="s">
        <v>612</v>
      </c>
    </row>
    <row r="10" spans="1:12" s="345" customFormat="1" ht="58.5" customHeight="1">
      <c r="A10" s="353"/>
      <c r="B10" s="354"/>
      <c r="C10" s="355"/>
      <c r="D10" s="355"/>
      <c r="E10" s="356"/>
      <c r="F10" s="354"/>
      <c r="G10" s="355" t="s">
        <v>613</v>
      </c>
      <c r="H10" s="355" t="s">
        <v>614</v>
      </c>
      <c r="I10" s="355" t="s">
        <v>615</v>
      </c>
      <c r="J10" s="355" t="s">
        <v>616</v>
      </c>
      <c r="K10" s="355" t="s">
        <v>617</v>
      </c>
      <c r="L10" s="355"/>
    </row>
    <row r="11" spans="1:12" s="345" customFormat="1" ht="12">
      <c r="A11" s="357">
        <v>1</v>
      </c>
      <c r="B11" s="357">
        <v>2</v>
      </c>
      <c r="C11" s="357">
        <v>4</v>
      </c>
      <c r="D11" s="357"/>
      <c r="E11" s="357">
        <v>5</v>
      </c>
      <c r="F11" s="357">
        <v>6</v>
      </c>
      <c r="G11" s="357">
        <v>7</v>
      </c>
      <c r="H11" s="357">
        <v>8</v>
      </c>
      <c r="I11" s="357">
        <v>9</v>
      </c>
      <c r="J11" s="357">
        <v>10</v>
      </c>
      <c r="K11" s="357">
        <v>11</v>
      </c>
      <c r="L11" s="357">
        <v>12</v>
      </c>
    </row>
    <row r="12" spans="1:12" s="345" customFormat="1" ht="12.75">
      <c r="A12" s="358" t="s">
        <v>618</v>
      </c>
      <c r="B12" s="358"/>
      <c r="C12" s="359" t="s">
        <v>619</v>
      </c>
      <c r="D12" s="359"/>
      <c r="E12" s="360"/>
      <c r="F12" s="360"/>
      <c r="G12" s="360"/>
      <c r="H12" s="360"/>
      <c r="I12" s="360"/>
      <c r="J12" s="360"/>
      <c r="K12" s="360"/>
      <c r="L12" s="361"/>
    </row>
    <row r="13" spans="1:12" s="345" customFormat="1" ht="12.75">
      <c r="A13" s="362"/>
      <c r="B13" s="362"/>
      <c r="C13" s="363" t="s">
        <v>620</v>
      </c>
      <c r="D13" s="363"/>
      <c r="E13" s="364">
        <f>E14+E16+E17</f>
        <v>546000</v>
      </c>
      <c r="F13" s="365">
        <f>F14+F17</f>
        <v>16000</v>
      </c>
      <c r="G13" s="365"/>
      <c r="H13" s="365"/>
      <c r="I13" s="365">
        <f>I14</f>
        <v>10000</v>
      </c>
      <c r="J13" s="365"/>
      <c r="K13" s="365"/>
      <c r="L13" s="365">
        <f>L16</f>
        <v>530000</v>
      </c>
    </row>
    <row r="14" spans="1:12" s="345" customFormat="1" ht="12.75">
      <c r="A14" s="366"/>
      <c r="B14" s="367" t="s">
        <v>621</v>
      </c>
      <c r="C14" s="368" t="s">
        <v>351</v>
      </c>
      <c r="D14" s="368"/>
      <c r="E14" s="369">
        <v>10000</v>
      </c>
      <c r="F14" s="370">
        <v>10000</v>
      </c>
      <c r="G14" s="370"/>
      <c r="H14" s="370"/>
      <c r="I14" s="370">
        <v>10000</v>
      </c>
      <c r="J14" s="370"/>
      <c r="K14" s="370"/>
      <c r="L14" s="370"/>
    </row>
    <row r="15" spans="1:12" s="345" customFormat="1" ht="12.75">
      <c r="A15" s="366"/>
      <c r="B15" s="371" t="s">
        <v>622</v>
      </c>
      <c r="C15" s="372" t="s">
        <v>623</v>
      </c>
      <c r="D15" s="372"/>
      <c r="E15" s="373"/>
      <c r="F15" s="374"/>
      <c r="G15" s="374"/>
      <c r="H15" s="374"/>
      <c r="I15" s="374"/>
      <c r="J15" s="374"/>
      <c r="K15" s="374"/>
      <c r="L15" s="374"/>
    </row>
    <row r="16" spans="1:12" s="345" customFormat="1" ht="12.75">
      <c r="A16" s="366"/>
      <c r="B16" s="367"/>
      <c r="C16" s="368" t="s">
        <v>361</v>
      </c>
      <c r="D16" s="368"/>
      <c r="E16" s="369">
        <v>530000</v>
      </c>
      <c r="F16" s="370"/>
      <c r="G16" s="370"/>
      <c r="H16" s="370"/>
      <c r="I16" s="370"/>
      <c r="J16" s="370"/>
      <c r="K16" s="370"/>
      <c r="L16" s="370">
        <v>530000</v>
      </c>
    </row>
    <row r="17" spans="1:12" s="345" customFormat="1" ht="12.75">
      <c r="A17" s="366"/>
      <c r="B17" s="375" t="s">
        <v>624</v>
      </c>
      <c r="C17" s="376" t="s">
        <v>368</v>
      </c>
      <c r="D17" s="376"/>
      <c r="E17" s="377">
        <v>6000</v>
      </c>
      <c r="F17" s="378">
        <v>6000</v>
      </c>
      <c r="G17" s="378"/>
      <c r="H17" s="378"/>
      <c r="I17" s="378"/>
      <c r="J17" s="378"/>
      <c r="K17" s="378"/>
      <c r="L17" s="378"/>
    </row>
    <row r="18" spans="1:12" s="345" customFormat="1" ht="12.75">
      <c r="A18" s="366"/>
      <c r="B18" s="371" t="s">
        <v>625</v>
      </c>
      <c r="C18" s="372" t="s">
        <v>626</v>
      </c>
      <c r="D18" s="372"/>
      <c r="E18" s="373"/>
      <c r="F18" s="374"/>
      <c r="G18" s="374"/>
      <c r="H18" s="374"/>
      <c r="I18" s="374"/>
      <c r="J18" s="374"/>
      <c r="K18" s="374"/>
      <c r="L18" s="374"/>
    </row>
    <row r="19" spans="1:12" s="345" customFormat="1" ht="12.75">
      <c r="A19" s="366"/>
      <c r="B19" s="366"/>
      <c r="C19" s="372" t="s">
        <v>627</v>
      </c>
      <c r="D19" s="372"/>
      <c r="E19" s="379"/>
      <c r="F19" s="380"/>
      <c r="G19" s="380"/>
      <c r="H19" s="380"/>
      <c r="I19" s="380"/>
      <c r="J19" s="380"/>
      <c r="K19" s="380"/>
      <c r="L19" s="380"/>
    </row>
    <row r="20" spans="1:12" s="345" customFormat="1" ht="12.75">
      <c r="A20" s="366"/>
      <c r="B20" s="366"/>
      <c r="C20" s="372" t="s">
        <v>628</v>
      </c>
      <c r="D20" s="372"/>
      <c r="E20" s="379"/>
      <c r="F20" s="380"/>
      <c r="G20" s="380"/>
      <c r="H20" s="380"/>
      <c r="I20" s="380"/>
      <c r="J20" s="380"/>
      <c r="K20" s="380"/>
      <c r="L20" s="380"/>
    </row>
    <row r="21" spans="1:12" s="345" customFormat="1" ht="12.75">
      <c r="A21" s="381"/>
      <c r="B21" s="381"/>
      <c r="C21" s="382" t="s">
        <v>629</v>
      </c>
      <c r="D21" s="382"/>
      <c r="E21" s="383"/>
      <c r="F21" s="384"/>
      <c r="G21" s="384"/>
      <c r="H21" s="384"/>
      <c r="I21" s="384"/>
      <c r="J21" s="384"/>
      <c r="K21" s="384"/>
      <c r="L21" s="384"/>
    </row>
    <row r="22" spans="1:12" s="345" customFormat="1" ht="20.25" customHeight="1">
      <c r="A22" s="385" t="s">
        <v>630</v>
      </c>
      <c r="B22" s="386"/>
      <c r="C22" s="387" t="s">
        <v>631</v>
      </c>
      <c r="D22" s="387"/>
      <c r="E22" s="388">
        <v>2000</v>
      </c>
      <c r="F22" s="389">
        <v>2000</v>
      </c>
      <c r="G22" s="389">
        <v>2000</v>
      </c>
      <c r="H22" s="390"/>
      <c r="I22" s="390"/>
      <c r="J22" s="390"/>
      <c r="K22" s="390"/>
      <c r="L22" s="390"/>
    </row>
    <row r="23" spans="1:12" s="345" customFormat="1" ht="12.75">
      <c r="A23" s="391"/>
      <c r="B23" s="392" t="s">
        <v>632</v>
      </c>
      <c r="C23" s="372" t="s">
        <v>633</v>
      </c>
      <c r="D23" s="372"/>
      <c r="E23" s="393"/>
      <c r="F23" s="394"/>
      <c r="G23" s="394"/>
      <c r="H23" s="394"/>
      <c r="I23" s="394"/>
      <c r="J23" s="394"/>
      <c r="K23" s="394"/>
      <c r="L23" s="394"/>
    </row>
    <row r="24" spans="1:12" s="345" customFormat="1" ht="12.75">
      <c r="A24" s="395"/>
      <c r="B24" s="381"/>
      <c r="C24" s="382" t="s">
        <v>634</v>
      </c>
      <c r="D24" s="382"/>
      <c r="E24" s="383">
        <v>2000</v>
      </c>
      <c r="F24" s="384">
        <v>2000</v>
      </c>
      <c r="G24" s="384">
        <v>2000</v>
      </c>
      <c r="H24" s="384"/>
      <c r="I24" s="384"/>
      <c r="J24" s="384"/>
      <c r="K24" s="384"/>
      <c r="L24" s="384"/>
    </row>
    <row r="25" spans="1:12" s="345" customFormat="1" ht="12.75">
      <c r="A25" s="391" t="s">
        <v>635</v>
      </c>
      <c r="B25" s="392"/>
      <c r="C25" s="396" t="s">
        <v>636</v>
      </c>
      <c r="D25" s="396"/>
      <c r="E25" s="397"/>
      <c r="F25" s="397"/>
      <c r="G25" s="397"/>
      <c r="H25" s="397"/>
      <c r="I25" s="397"/>
      <c r="J25" s="397"/>
      <c r="K25" s="397"/>
      <c r="L25" s="397"/>
    </row>
    <row r="26" spans="1:12" s="345" customFormat="1" ht="12.75">
      <c r="A26" s="391"/>
      <c r="B26" s="392"/>
      <c r="C26" s="396" t="s">
        <v>637</v>
      </c>
      <c r="D26" s="396"/>
      <c r="E26" s="394"/>
      <c r="F26" s="394"/>
      <c r="G26" s="394"/>
      <c r="H26" s="394"/>
      <c r="I26" s="394"/>
      <c r="J26" s="394"/>
      <c r="K26" s="394"/>
      <c r="L26" s="394"/>
    </row>
    <row r="27" spans="1:12" s="345" customFormat="1" ht="12.75">
      <c r="A27" s="391"/>
      <c r="B27" s="392"/>
      <c r="C27" s="396" t="s">
        <v>638</v>
      </c>
      <c r="D27" s="396"/>
      <c r="E27" s="394"/>
      <c r="F27" s="394"/>
      <c r="G27" s="394"/>
      <c r="H27" s="394"/>
      <c r="I27" s="394"/>
      <c r="J27" s="394"/>
      <c r="K27" s="394"/>
      <c r="L27" s="394"/>
    </row>
    <row r="28" spans="1:12" s="345" customFormat="1" ht="12.75">
      <c r="A28" s="362"/>
      <c r="B28" s="398"/>
      <c r="C28" s="363" t="s">
        <v>639</v>
      </c>
      <c r="D28" s="363"/>
      <c r="E28" s="364">
        <f>E29</f>
        <v>17000</v>
      </c>
      <c r="F28" s="364">
        <f>F29</f>
        <v>17000</v>
      </c>
      <c r="G28" s="365"/>
      <c r="H28" s="365"/>
      <c r="I28" s="365">
        <f>I29</f>
        <v>17000</v>
      </c>
      <c r="J28" s="399"/>
      <c r="K28" s="399"/>
      <c r="L28" s="399"/>
    </row>
    <row r="29" spans="1:12" s="345" customFormat="1" ht="12.75">
      <c r="A29" s="362"/>
      <c r="B29" s="398" t="s">
        <v>640</v>
      </c>
      <c r="C29" s="400" t="s">
        <v>641</v>
      </c>
      <c r="D29" s="400"/>
      <c r="E29" s="401">
        <v>17000</v>
      </c>
      <c r="F29" s="399">
        <v>17000</v>
      </c>
      <c r="G29" s="399"/>
      <c r="H29" s="399"/>
      <c r="I29" s="399">
        <v>17000</v>
      </c>
      <c r="J29" s="399"/>
      <c r="K29" s="399"/>
      <c r="L29" s="399"/>
    </row>
    <row r="30" spans="1:12" s="345" customFormat="1" ht="12.75">
      <c r="A30" s="402" t="s">
        <v>642</v>
      </c>
      <c r="B30" s="402"/>
      <c r="C30" s="396" t="s">
        <v>643</v>
      </c>
      <c r="D30" s="396"/>
      <c r="E30" s="361"/>
      <c r="F30" s="361"/>
      <c r="G30" s="361"/>
      <c r="H30" s="361"/>
      <c r="I30" s="361"/>
      <c r="J30" s="361"/>
      <c r="K30" s="361"/>
      <c r="L30" s="361"/>
    </row>
    <row r="31" spans="1:12" s="345" customFormat="1" ht="12.75">
      <c r="A31" s="362"/>
      <c r="B31" s="362"/>
      <c r="C31" s="363" t="s">
        <v>644</v>
      </c>
      <c r="D31" s="363"/>
      <c r="E31" s="364">
        <f>E33+E35+E36</f>
        <v>1363255</v>
      </c>
      <c r="F31" s="365">
        <f>F33+F35+F36</f>
        <v>175255</v>
      </c>
      <c r="G31" s="365"/>
      <c r="H31" s="365"/>
      <c r="I31" s="365"/>
      <c r="J31" s="365"/>
      <c r="K31" s="365"/>
      <c r="L31" s="365">
        <f>L33+L35</f>
        <v>1188000</v>
      </c>
    </row>
    <row r="32" spans="1:12" s="345" customFormat="1" ht="12.75">
      <c r="A32" s="392"/>
      <c r="B32" s="392" t="s">
        <v>645</v>
      </c>
      <c r="C32" s="372" t="s">
        <v>646</v>
      </c>
      <c r="D32" s="372"/>
      <c r="E32" s="393"/>
      <c r="F32" s="394"/>
      <c r="G32" s="394"/>
      <c r="H32" s="394"/>
      <c r="I32" s="394"/>
      <c r="J32" s="394"/>
      <c r="K32" s="394"/>
      <c r="L32" s="394"/>
    </row>
    <row r="33" spans="1:12" s="345" customFormat="1" ht="12.75">
      <c r="A33" s="391"/>
      <c r="B33" s="403"/>
      <c r="C33" s="368" t="s">
        <v>647</v>
      </c>
      <c r="D33" s="368"/>
      <c r="E33" s="404">
        <v>5000</v>
      </c>
      <c r="F33" s="404"/>
      <c r="G33" s="404"/>
      <c r="H33" s="404"/>
      <c r="I33" s="404"/>
      <c r="J33" s="405"/>
      <c r="K33" s="405"/>
      <c r="L33" s="404">
        <v>5000</v>
      </c>
    </row>
    <row r="34" spans="1:12" s="345" customFormat="1" ht="12.75">
      <c r="A34" s="371"/>
      <c r="B34" s="371" t="s">
        <v>648</v>
      </c>
      <c r="C34" s="372" t="s">
        <v>646</v>
      </c>
      <c r="D34" s="372"/>
      <c r="E34" s="373"/>
      <c r="F34" s="374"/>
      <c r="G34" s="374"/>
      <c r="H34" s="374"/>
      <c r="I34" s="374"/>
      <c r="J34" s="374"/>
      <c r="K34" s="374"/>
      <c r="L34" s="374"/>
    </row>
    <row r="35" spans="1:12" s="345" customFormat="1" ht="12.75" customHeight="1">
      <c r="A35" s="366"/>
      <c r="B35" s="367"/>
      <c r="C35" s="368" t="s">
        <v>649</v>
      </c>
      <c r="D35" s="368"/>
      <c r="E35" s="369">
        <f>F35+L35</f>
        <v>1356755</v>
      </c>
      <c r="F35" s="370">
        <v>173755</v>
      </c>
      <c r="G35" s="370"/>
      <c r="H35" s="370"/>
      <c r="I35" s="370"/>
      <c r="J35" s="370"/>
      <c r="K35" s="370"/>
      <c r="L35" s="370">
        <v>1183000</v>
      </c>
    </row>
    <row r="36" spans="1:12" s="345" customFormat="1" ht="12.75">
      <c r="A36" s="381"/>
      <c r="B36" s="398" t="s">
        <v>650</v>
      </c>
      <c r="C36" s="406" t="s">
        <v>404</v>
      </c>
      <c r="D36" s="406"/>
      <c r="E36" s="401">
        <v>1500</v>
      </c>
      <c r="F36" s="399">
        <v>1500</v>
      </c>
      <c r="G36" s="399"/>
      <c r="H36" s="399"/>
      <c r="I36" s="399"/>
      <c r="J36" s="399"/>
      <c r="K36" s="399"/>
      <c r="L36" s="399"/>
    </row>
    <row r="37" spans="1:12" s="345" customFormat="1" ht="20.25" customHeight="1">
      <c r="A37" s="385">
        <v>630</v>
      </c>
      <c r="B37" s="386"/>
      <c r="C37" s="387" t="s">
        <v>651</v>
      </c>
      <c r="D37" s="387"/>
      <c r="E37" s="388">
        <v>9000</v>
      </c>
      <c r="F37" s="389">
        <v>9000</v>
      </c>
      <c r="G37" s="390"/>
      <c r="H37" s="390"/>
      <c r="I37" s="390"/>
      <c r="J37" s="390"/>
      <c r="K37" s="390"/>
      <c r="L37" s="390"/>
    </row>
    <row r="38" spans="1:12" s="345" customFormat="1" ht="12.75">
      <c r="A38" s="371"/>
      <c r="B38" s="371" t="s">
        <v>652</v>
      </c>
      <c r="C38" s="372" t="s">
        <v>406</v>
      </c>
      <c r="D38" s="372"/>
      <c r="E38" s="373"/>
      <c r="F38" s="374"/>
      <c r="G38" s="374"/>
      <c r="H38" s="374"/>
      <c r="I38" s="374"/>
      <c r="J38" s="374"/>
      <c r="K38" s="374"/>
      <c r="L38" s="374"/>
    </row>
    <row r="39" spans="1:12" s="345" customFormat="1" ht="12.75">
      <c r="A39" s="366"/>
      <c r="B39" s="366"/>
      <c r="C39" s="372" t="s">
        <v>653</v>
      </c>
      <c r="D39" s="372"/>
      <c r="E39" s="379"/>
      <c r="F39" s="380"/>
      <c r="G39" s="380"/>
      <c r="H39" s="380"/>
      <c r="I39" s="380"/>
      <c r="J39" s="380"/>
      <c r="K39" s="380"/>
      <c r="L39" s="380"/>
    </row>
    <row r="40" spans="1:12" s="345" customFormat="1" ht="12.75">
      <c r="A40" s="381"/>
      <c r="B40" s="381"/>
      <c r="C40" s="382" t="s">
        <v>654</v>
      </c>
      <c r="D40" s="382"/>
      <c r="E40" s="383">
        <v>9000</v>
      </c>
      <c r="F40" s="384">
        <v>9000</v>
      </c>
      <c r="G40" s="384"/>
      <c r="H40" s="384"/>
      <c r="I40" s="384"/>
      <c r="J40" s="384"/>
      <c r="K40" s="384"/>
      <c r="L40" s="384"/>
    </row>
    <row r="41" spans="1:12" s="345" customFormat="1" ht="12.75">
      <c r="A41" s="402">
        <v>700</v>
      </c>
      <c r="B41" s="407"/>
      <c r="C41" s="396" t="s">
        <v>655</v>
      </c>
      <c r="D41" s="396"/>
      <c r="E41" s="397"/>
      <c r="F41" s="397"/>
      <c r="G41" s="397"/>
      <c r="H41" s="397"/>
      <c r="I41" s="397"/>
      <c r="J41" s="397"/>
      <c r="K41" s="397"/>
      <c r="L41" s="397"/>
    </row>
    <row r="42" spans="1:12" s="345" customFormat="1" ht="12.75">
      <c r="A42" s="398"/>
      <c r="B42" s="398"/>
      <c r="C42" s="363" t="s">
        <v>656</v>
      </c>
      <c r="D42" s="363"/>
      <c r="E42" s="364">
        <f>E45+E47</f>
        <v>205700</v>
      </c>
      <c r="F42" s="364">
        <f>F45+F47</f>
        <v>205700</v>
      </c>
      <c r="G42" s="365"/>
      <c r="H42" s="365"/>
      <c r="I42" s="365">
        <f>I45</f>
        <v>185000</v>
      </c>
      <c r="J42" s="365"/>
      <c r="K42" s="365"/>
      <c r="L42" s="365"/>
    </row>
    <row r="43" spans="1:12" ht="12.75">
      <c r="A43" s="408"/>
      <c r="B43" s="408" t="s">
        <v>657</v>
      </c>
      <c r="C43" s="409" t="s">
        <v>658</v>
      </c>
      <c r="D43" s="409"/>
      <c r="E43" s="393"/>
      <c r="F43" s="394"/>
      <c r="G43" s="394"/>
      <c r="H43" s="394"/>
      <c r="I43" s="394"/>
      <c r="J43" s="394"/>
      <c r="K43" s="394"/>
      <c r="L43" s="394"/>
    </row>
    <row r="44" spans="1:12" ht="12.75">
      <c r="A44" s="410"/>
      <c r="B44" s="410"/>
      <c r="C44" s="411" t="s">
        <v>659</v>
      </c>
      <c r="D44" s="411"/>
      <c r="E44" s="412"/>
      <c r="F44" s="413"/>
      <c r="G44" s="413"/>
      <c r="H44" s="413"/>
      <c r="I44" s="413"/>
      <c r="J44" s="413"/>
      <c r="K44" s="413"/>
      <c r="L44" s="413"/>
    </row>
    <row r="45" spans="1:12" ht="12.75">
      <c r="A45" s="410"/>
      <c r="B45" s="367"/>
      <c r="C45" s="414" t="s">
        <v>660</v>
      </c>
      <c r="D45" s="414"/>
      <c r="E45" s="369">
        <v>185000</v>
      </c>
      <c r="F45" s="370">
        <v>185000</v>
      </c>
      <c r="G45" s="370"/>
      <c r="H45" s="370"/>
      <c r="I45" s="370">
        <v>185000</v>
      </c>
      <c r="J45" s="370"/>
      <c r="K45" s="370"/>
      <c r="L45" s="370"/>
    </row>
    <row r="46" spans="1:12" ht="12.75">
      <c r="A46" s="410"/>
      <c r="B46" s="392" t="s">
        <v>661</v>
      </c>
      <c r="C46" s="415" t="s">
        <v>662</v>
      </c>
      <c r="D46" s="415"/>
      <c r="E46" s="393"/>
      <c r="F46" s="394"/>
      <c r="G46" s="394"/>
      <c r="H46" s="394"/>
      <c r="I46" s="394"/>
      <c r="J46" s="394"/>
      <c r="K46" s="394"/>
      <c r="L46" s="394"/>
    </row>
    <row r="47" spans="1:12" ht="12.75">
      <c r="A47" s="410"/>
      <c r="B47" s="367"/>
      <c r="C47" s="368" t="s">
        <v>663</v>
      </c>
      <c r="D47" s="368"/>
      <c r="E47" s="369">
        <v>20700</v>
      </c>
      <c r="F47" s="370">
        <v>20700</v>
      </c>
      <c r="G47" s="370"/>
      <c r="H47" s="370"/>
      <c r="I47" s="370"/>
      <c r="J47" s="370"/>
      <c r="K47" s="370"/>
      <c r="L47" s="370"/>
    </row>
    <row r="48" spans="1:12" ht="12.75">
      <c r="A48" s="391" t="s">
        <v>664</v>
      </c>
      <c r="B48" s="392"/>
      <c r="C48" s="396" t="s">
        <v>665</v>
      </c>
      <c r="D48" s="396"/>
      <c r="E48" s="393"/>
      <c r="F48" s="394"/>
      <c r="G48" s="394"/>
      <c r="H48" s="394"/>
      <c r="I48" s="394"/>
      <c r="J48" s="394"/>
      <c r="K48" s="394"/>
      <c r="L48" s="394"/>
    </row>
    <row r="49" spans="1:12" ht="12.75">
      <c r="A49" s="381"/>
      <c r="B49" s="381"/>
      <c r="C49" s="363" t="s">
        <v>666</v>
      </c>
      <c r="D49" s="363"/>
      <c r="E49" s="416">
        <f>E52+E51</f>
        <v>30032</v>
      </c>
      <c r="F49" s="417">
        <f>F52+F51</f>
        <v>30032</v>
      </c>
      <c r="G49" s="417">
        <f>G51</f>
        <v>3840</v>
      </c>
      <c r="H49" s="384"/>
      <c r="I49" s="384"/>
      <c r="J49" s="384"/>
      <c r="K49" s="384"/>
      <c r="L49" s="384"/>
    </row>
    <row r="50" spans="1:12" ht="12.75">
      <c r="A50" s="392"/>
      <c r="B50" s="392" t="s">
        <v>667</v>
      </c>
      <c r="C50" s="418" t="s">
        <v>668</v>
      </c>
      <c r="D50" s="418"/>
      <c r="E50" s="419"/>
      <c r="F50" s="420"/>
      <c r="G50" s="394"/>
      <c r="H50" s="394"/>
      <c r="I50" s="394"/>
      <c r="J50" s="394"/>
      <c r="K50" s="394"/>
      <c r="L50" s="394"/>
    </row>
    <row r="51" spans="1:12" ht="12.75">
      <c r="A51" s="421"/>
      <c r="B51" s="421"/>
      <c r="C51" s="368" t="s">
        <v>669</v>
      </c>
      <c r="D51" s="368"/>
      <c r="E51" s="422">
        <v>28532</v>
      </c>
      <c r="F51" s="404">
        <v>28532</v>
      </c>
      <c r="G51" s="404">
        <v>3840</v>
      </c>
      <c r="H51" s="404"/>
      <c r="I51" s="404"/>
      <c r="J51" s="404"/>
      <c r="K51" s="404"/>
      <c r="L51" s="404"/>
    </row>
    <row r="52" spans="1:12" ht="12.75">
      <c r="A52" s="375"/>
      <c r="B52" s="375" t="s">
        <v>670</v>
      </c>
      <c r="C52" s="376" t="s">
        <v>146</v>
      </c>
      <c r="D52" s="376"/>
      <c r="E52" s="378">
        <v>1500</v>
      </c>
      <c r="F52" s="378">
        <v>1500</v>
      </c>
      <c r="G52" s="378"/>
      <c r="H52" s="378"/>
      <c r="I52" s="378"/>
      <c r="J52" s="378"/>
      <c r="K52" s="378"/>
      <c r="L52" s="378"/>
    </row>
    <row r="53" spans="1:12" ht="12.75">
      <c r="A53" s="423"/>
      <c r="B53" s="423"/>
      <c r="C53" s="424"/>
      <c r="D53" s="424"/>
      <c r="E53" s="425"/>
      <c r="F53" s="425"/>
      <c r="G53" s="425"/>
      <c r="H53" s="425"/>
      <c r="I53" s="425"/>
      <c r="J53" s="425"/>
      <c r="K53" s="425"/>
      <c r="L53" s="425"/>
    </row>
    <row r="54" spans="1:12" ht="12.75">
      <c r="A54" s="426"/>
      <c r="B54" s="426"/>
      <c r="C54" s="427"/>
      <c r="D54" s="427"/>
      <c r="E54" s="428"/>
      <c r="F54" s="428"/>
      <c r="G54" s="428"/>
      <c r="H54" s="428"/>
      <c r="I54" s="428"/>
      <c r="J54" s="428"/>
      <c r="K54" s="428"/>
      <c r="L54" s="428"/>
    </row>
    <row r="55" spans="1:12" ht="12.75">
      <c r="A55" s="426"/>
      <c r="B55" s="426"/>
      <c r="C55" s="427"/>
      <c r="D55" s="427"/>
      <c r="E55" s="428"/>
      <c r="F55" s="428"/>
      <c r="G55" s="428"/>
      <c r="H55" s="428"/>
      <c r="I55" s="428"/>
      <c r="J55" s="428"/>
      <c r="K55" s="428"/>
      <c r="L55" s="428"/>
    </row>
    <row r="56" spans="1:12" ht="12.75">
      <c r="A56" s="426"/>
      <c r="B56" s="426"/>
      <c r="C56" s="427"/>
      <c r="D56" s="427"/>
      <c r="E56" s="428"/>
      <c r="F56" s="428"/>
      <c r="G56" s="428"/>
      <c r="H56" s="428"/>
      <c r="I56" s="428"/>
      <c r="J56" s="428"/>
      <c r="K56" s="428"/>
      <c r="L56" s="428"/>
    </row>
    <row r="57" spans="1:12" ht="12.75">
      <c r="A57" s="426"/>
      <c r="B57" s="426"/>
      <c r="C57" s="427"/>
      <c r="D57" s="427"/>
      <c r="E57" s="428"/>
      <c r="F57" s="428"/>
      <c r="G57" s="428"/>
      <c r="H57" s="428"/>
      <c r="I57" s="428"/>
      <c r="J57" s="428"/>
      <c r="K57" s="428"/>
      <c r="L57" s="428"/>
    </row>
    <row r="58" spans="1:12" ht="12.75">
      <c r="A58" s="426"/>
      <c r="B58" s="426"/>
      <c r="C58" s="427"/>
      <c r="D58" s="427"/>
      <c r="E58" s="428"/>
      <c r="F58" s="428"/>
      <c r="G58" s="428"/>
      <c r="H58" s="428"/>
      <c r="I58" s="428"/>
      <c r="J58" s="428"/>
      <c r="K58" s="428"/>
      <c r="L58" s="428"/>
    </row>
    <row r="59" spans="1:12" ht="12.75">
      <c r="A59" s="426"/>
      <c r="B59" s="426"/>
      <c r="C59" s="427"/>
      <c r="D59" s="427"/>
      <c r="E59" s="428"/>
      <c r="F59" s="428"/>
      <c r="G59" s="428"/>
      <c r="H59" s="428"/>
      <c r="I59" s="428"/>
      <c r="J59" s="428"/>
      <c r="K59" s="428"/>
      <c r="L59" s="428"/>
    </row>
    <row r="60" spans="1:12" ht="13.5" customHeight="1">
      <c r="A60" s="426"/>
      <c r="B60" s="426"/>
      <c r="C60" s="427"/>
      <c r="D60" s="427"/>
      <c r="E60" s="428"/>
      <c r="F60" s="428"/>
      <c r="G60" s="428"/>
      <c r="H60" s="428"/>
      <c r="I60" s="428"/>
      <c r="J60" s="428"/>
      <c r="K60" s="428"/>
      <c r="L60" s="428"/>
    </row>
    <row r="61" spans="1:12" ht="15.75" customHeight="1">
      <c r="A61" s="426"/>
      <c r="B61" s="426"/>
      <c r="C61" s="427"/>
      <c r="D61" s="427"/>
      <c r="E61" s="428"/>
      <c r="F61" s="429" t="s">
        <v>671</v>
      </c>
      <c r="G61" s="428"/>
      <c r="H61" s="428"/>
      <c r="I61" s="428"/>
      <c r="J61" s="428"/>
      <c r="K61" s="430"/>
      <c r="L61" s="430"/>
    </row>
    <row r="62" spans="1:12" ht="12.75" customHeight="1">
      <c r="A62" s="431" t="s">
        <v>60</v>
      </c>
      <c r="B62" s="432" t="s">
        <v>61</v>
      </c>
      <c r="C62" s="433" t="s">
        <v>607</v>
      </c>
      <c r="D62" s="433"/>
      <c r="E62" s="434" t="s">
        <v>672</v>
      </c>
      <c r="F62" s="433" t="s">
        <v>609</v>
      </c>
      <c r="G62" s="433"/>
      <c r="H62" s="433"/>
      <c r="I62" s="433"/>
      <c r="J62" s="433"/>
      <c r="K62" s="433"/>
      <c r="L62" s="433"/>
    </row>
    <row r="63" spans="1:12" ht="12.75">
      <c r="A63" s="431"/>
      <c r="B63" s="432"/>
      <c r="C63" s="433"/>
      <c r="D63" s="433"/>
      <c r="E63" s="434"/>
      <c r="F63" s="435" t="s">
        <v>610</v>
      </c>
      <c r="G63" s="436" t="s">
        <v>611</v>
      </c>
      <c r="H63" s="436"/>
      <c r="I63" s="436"/>
      <c r="J63" s="436"/>
      <c r="K63" s="436"/>
      <c r="L63" s="436" t="s">
        <v>612</v>
      </c>
    </row>
    <row r="64" spans="1:12" ht="57" customHeight="1">
      <c r="A64" s="431"/>
      <c r="B64" s="432"/>
      <c r="C64" s="433"/>
      <c r="D64" s="433"/>
      <c r="E64" s="434"/>
      <c r="F64" s="435"/>
      <c r="G64" s="436" t="s">
        <v>613</v>
      </c>
      <c r="H64" s="436" t="s">
        <v>673</v>
      </c>
      <c r="I64" s="436" t="s">
        <v>615</v>
      </c>
      <c r="J64" s="436" t="s">
        <v>616</v>
      </c>
      <c r="K64" s="355" t="s">
        <v>617</v>
      </c>
      <c r="L64" s="436"/>
    </row>
    <row r="65" spans="1:12" ht="12.75">
      <c r="A65" s="437">
        <v>1</v>
      </c>
      <c r="B65" s="437">
        <v>2</v>
      </c>
      <c r="C65" s="438">
        <v>4</v>
      </c>
      <c r="D65" s="438"/>
      <c r="E65" s="439">
        <v>5</v>
      </c>
      <c r="F65" s="439">
        <v>6</v>
      </c>
      <c r="G65" s="439">
        <v>7</v>
      </c>
      <c r="H65" s="439">
        <v>8</v>
      </c>
      <c r="I65" s="439">
        <v>9</v>
      </c>
      <c r="J65" s="439">
        <v>10</v>
      </c>
      <c r="K65" s="439">
        <v>11</v>
      </c>
      <c r="L65" s="439">
        <v>12</v>
      </c>
    </row>
    <row r="66" spans="1:12" ht="12.75">
      <c r="A66" s="440">
        <v>750</v>
      </c>
      <c r="B66" s="440"/>
      <c r="C66" s="441" t="s">
        <v>674</v>
      </c>
      <c r="D66" s="441"/>
      <c r="E66" s="442"/>
      <c r="F66" s="443"/>
      <c r="G66" s="443"/>
      <c r="H66" s="443"/>
      <c r="I66" s="443"/>
      <c r="J66" s="443"/>
      <c r="K66" s="443"/>
      <c r="L66" s="443"/>
    </row>
    <row r="67" spans="1:12" ht="12.75">
      <c r="A67" s="395"/>
      <c r="B67" s="395"/>
      <c r="C67" s="363" t="s">
        <v>675</v>
      </c>
      <c r="D67" s="363"/>
      <c r="E67" s="416">
        <f>E68+E69+E70+E71+E72</f>
        <v>1647220</v>
      </c>
      <c r="F67" s="416">
        <f>F68+F69+F70+F71+F72</f>
        <v>1647220</v>
      </c>
      <c r="G67" s="416">
        <f>G68+G69+G70+G71+G72</f>
        <v>907371</v>
      </c>
      <c r="H67" s="416">
        <f>H68+H69+H70+H71+H72</f>
        <v>152693</v>
      </c>
      <c r="I67" s="417"/>
      <c r="J67" s="417"/>
      <c r="K67" s="417"/>
      <c r="L67" s="417"/>
    </row>
    <row r="68" spans="1:12" ht="12.75">
      <c r="A68" s="371"/>
      <c r="B68" s="421" t="s">
        <v>676</v>
      </c>
      <c r="C68" s="368" t="s">
        <v>156</v>
      </c>
      <c r="D68" s="368"/>
      <c r="E68" s="404">
        <v>69122</v>
      </c>
      <c r="F68" s="404">
        <v>69122</v>
      </c>
      <c r="G68" s="404">
        <v>57550</v>
      </c>
      <c r="H68" s="404">
        <v>10100</v>
      </c>
      <c r="I68" s="404"/>
      <c r="J68" s="404"/>
      <c r="K68" s="404"/>
      <c r="L68" s="404"/>
    </row>
    <row r="69" spans="1:12" ht="12.75">
      <c r="A69" s="366"/>
      <c r="B69" s="375" t="s">
        <v>677</v>
      </c>
      <c r="C69" s="376" t="s">
        <v>422</v>
      </c>
      <c r="D69" s="376"/>
      <c r="E69" s="378">
        <v>275572</v>
      </c>
      <c r="F69" s="378">
        <v>275572</v>
      </c>
      <c r="G69" s="378">
        <v>31112</v>
      </c>
      <c r="H69" s="378">
        <v>5460</v>
      </c>
      <c r="I69" s="378"/>
      <c r="J69" s="378"/>
      <c r="K69" s="378"/>
      <c r="L69" s="378"/>
    </row>
    <row r="70" spans="1:12" ht="12.75">
      <c r="A70" s="366"/>
      <c r="B70" s="375" t="s">
        <v>678</v>
      </c>
      <c r="C70" s="376" t="s">
        <v>430</v>
      </c>
      <c r="D70" s="376"/>
      <c r="E70" s="378">
        <v>1257464</v>
      </c>
      <c r="F70" s="378">
        <v>1257464</v>
      </c>
      <c r="G70" s="378">
        <v>818709</v>
      </c>
      <c r="H70" s="378">
        <v>137133</v>
      </c>
      <c r="I70" s="378"/>
      <c r="J70" s="378"/>
      <c r="K70" s="378"/>
      <c r="L70" s="378"/>
    </row>
    <row r="71" spans="1:12" ht="12.75">
      <c r="A71" s="410"/>
      <c r="B71" s="375" t="s">
        <v>679</v>
      </c>
      <c r="C71" s="376" t="s">
        <v>454</v>
      </c>
      <c r="D71" s="376"/>
      <c r="E71" s="444">
        <v>30000</v>
      </c>
      <c r="F71" s="444">
        <v>30000</v>
      </c>
      <c r="G71" s="444"/>
      <c r="H71" s="444"/>
      <c r="I71" s="444"/>
      <c r="J71" s="444"/>
      <c r="K71" s="444"/>
      <c r="L71" s="444"/>
    </row>
    <row r="72" spans="1:12" ht="12.75">
      <c r="A72" s="381"/>
      <c r="B72" s="445" t="s">
        <v>680</v>
      </c>
      <c r="C72" s="406" t="s">
        <v>681</v>
      </c>
      <c r="D72" s="406"/>
      <c r="E72" s="446">
        <v>15062</v>
      </c>
      <c r="F72" s="446">
        <v>15062</v>
      </c>
      <c r="G72" s="446"/>
      <c r="H72" s="446"/>
      <c r="I72" s="446"/>
      <c r="J72" s="446"/>
      <c r="K72" s="446"/>
      <c r="L72" s="446"/>
    </row>
    <row r="73" spans="1:12" ht="12.75">
      <c r="A73" s="447">
        <v>751</v>
      </c>
      <c r="B73" s="371"/>
      <c r="C73" s="396" t="s">
        <v>682</v>
      </c>
      <c r="D73" s="396"/>
      <c r="E73" s="373"/>
      <c r="F73" s="374"/>
      <c r="G73" s="374"/>
      <c r="H73" s="374"/>
      <c r="I73" s="374"/>
      <c r="J73" s="374"/>
      <c r="K73" s="374"/>
      <c r="L73" s="374"/>
    </row>
    <row r="74" spans="1:12" ht="12.75">
      <c r="A74" s="366"/>
      <c r="B74" s="366"/>
      <c r="C74" s="396" t="s">
        <v>683</v>
      </c>
      <c r="D74" s="396"/>
      <c r="E74" s="379"/>
      <c r="F74" s="380"/>
      <c r="G74" s="380"/>
      <c r="H74" s="380"/>
      <c r="I74" s="380"/>
      <c r="J74" s="380"/>
      <c r="K74" s="380"/>
      <c r="L74" s="380"/>
    </row>
    <row r="75" spans="1:12" ht="12.75">
      <c r="A75" s="366"/>
      <c r="B75" s="366"/>
      <c r="C75" s="396" t="s">
        <v>684</v>
      </c>
      <c r="D75" s="396"/>
      <c r="E75" s="379"/>
      <c r="F75" s="380"/>
      <c r="G75" s="380"/>
      <c r="H75" s="380"/>
      <c r="I75" s="380"/>
      <c r="J75" s="380"/>
      <c r="K75" s="380"/>
      <c r="L75" s="380"/>
    </row>
    <row r="76" spans="1:12" ht="12.75">
      <c r="A76" s="366"/>
      <c r="B76" s="366"/>
      <c r="C76" s="396" t="s">
        <v>685</v>
      </c>
      <c r="D76" s="396"/>
      <c r="E76" s="379"/>
      <c r="F76" s="380"/>
      <c r="G76" s="380"/>
      <c r="H76" s="380"/>
      <c r="I76" s="380"/>
      <c r="J76" s="380"/>
      <c r="K76" s="380"/>
      <c r="L76" s="380"/>
    </row>
    <row r="77" spans="1:12" ht="12.75">
      <c r="A77" s="366"/>
      <c r="B77" s="366"/>
      <c r="C77" s="396" t="s">
        <v>686</v>
      </c>
      <c r="D77" s="396"/>
      <c r="E77" s="379"/>
      <c r="F77" s="380"/>
      <c r="G77" s="380"/>
      <c r="H77" s="380"/>
      <c r="I77" s="380"/>
      <c r="J77" s="380"/>
      <c r="K77" s="380"/>
      <c r="L77" s="380"/>
    </row>
    <row r="78" spans="1:12" ht="12.75">
      <c r="A78" s="410"/>
      <c r="B78" s="410"/>
      <c r="C78" s="396" t="s">
        <v>687</v>
      </c>
      <c r="D78" s="396"/>
      <c r="E78" s="412"/>
      <c r="F78" s="413"/>
      <c r="G78" s="413"/>
      <c r="H78" s="413"/>
      <c r="I78" s="413"/>
      <c r="J78" s="413"/>
      <c r="K78" s="413"/>
      <c r="L78" s="413"/>
    </row>
    <row r="79" spans="1:12" ht="12.75">
      <c r="A79" s="381"/>
      <c r="B79" s="381"/>
      <c r="C79" s="363" t="s">
        <v>688</v>
      </c>
      <c r="D79" s="363"/>
      <c r="E79" s="416">
        <v>1020</v>
      </c>
      <c r="F79" s="417">
        <v>1020</v>
      </c>
      <c r="G79" s="384"/>
      <c r="H79" s="384"/>
      <c r="I79" s="384"/>
      <c r="J79" s="384"/>
      <c r="K79" s="384"/>
      <c r="L79" s="384"/>
    </row>
    <row r="80" spans="1:12" ht="12.75">
      <c r="A80" s="392"/>
      <c r="B80" s="392" t="s">
        <v>689</v>
      </c>
      <c r="C80" s="372" t="s">
        <v>690</v>
      </c>
      <c r="D80" s="372"/>
      <c r="E80" s="393"/>
      <c r="F80" s="394"/>
      <c r="G80" s="394"/>
      <c r="H80" s="394"/>
      <c r="I80" s="394"/>
      <c r="J80" s="394"/>
      <c r="K80" s="394"/>
      <c r="L80" s="394"/>
    </row>
    <row r="81" spans="1:12" ht="12.75">
      <c r="A81" s="410"/>
      <c r="B81" s="410"/>
      <c r="C81" s="372" t="s">
        <v>691</v>
      </c>
      <c r="D81" s="372"/>
      <c r="E81" s="412"/>
      <c r="F81" s="413"/>
      <c r="G81" s="413"/>
      <c r="H81" s="413"/>
      <c r="I81" s="413"/>
      <c r="J81" s="413"/>
      <c r="K81" s="413"/>
      <c r="L81" s="413"/>
    </row>
    <row r="82" spans="1:12" ht="12.75">
      <c r="A82" s="410"/>
      <c r="B82" s="410"/>
      <c r="C82" s="372" t="s">
        <v>692</v>
      </c>
      <c r="D82" s="372"/>
      <c r="E82" s="412"/>
      <c r="F82" s="413"/>
      <c r="G82" s="413"/>
      <c r="H82" s="413"/>
      <c r="I82" s="413"/>
      <c r="J82" s="413"/>
      <c r="K82" s="413"/>
      <c r="L82" s="413"/>
    </row>
    <row r="83" spans="1:12" ht="12.75">
      <c r="A83" s="381"/>
      <c r="B83" s="381"/>
      <c r="C83" s="382" t="s">
        <v>693</v>
      </c>
      <c r="D83" s="382"/>
      <c r="E83" s="383">
        <v>1020</v>
      </c>
      <c r="F83" s="384">
        <v>1020</v>
      </c>
      <c r="G83" s="384"/>
      <c r="H83" s="384"/>
      <c r="I83" s="384"/>
      <c r="J83" s="384"/>
      <c r="K83" s="384"/>
      <c r="L83" s="384"/>
    </row>
    <row r="84" spans="1:12" ht="12.75">
      <c r="A84" s="391">
        <v>754</v>
      </c>
      <c r="B84" s="392"/>
      <c r="C84" s="396" t="s">
        <v>694</v>
      </c>
      <c r="D84" s="396"/>
      <c r="E84" s="393"/>
      <c r="F84" s="394"/>
      <c r="G84" s="394"/>
      <c r="H84" s="394"/>
      <c r="I84" s="394"/>
      <c r="J84" s="394"/>
      <c r="K84" s="394"/>
      <c r="L84" s="394"/>
    </row>
    <row r="85" spans="1:12" ht="12.75">
      <c r="A85" s="410"/>
      <c r="B85" s="410"/>
      <c r="C85" s="396" t="s">
        <v>695</v>
      </c>
      <c r="D85" s="396"/>
      <c r="E85" s="412"/>
      <c r="F85" s="413"/>
      <c r="G85" s="413"/>
      <c r="H85" s="413"/>
      <c r="I85" s="413"/>
      <c r="J85" s="413"/>
      <c r="K85" s="413"/>
      <c r="L85" s="413"/>
    </row>
    <row r="86" spans="1:12" ht="12.75">
      <c r="A86" s="410"/>
      <c r="B86" s="410"/>
      <c r="C86" s="396" t="s">
        <v>696</v>
      </c>
      <c r="D86" s="396"/>
      <c r="E86" s="412"/>
      <c r="F86" s="413"/>
      <c r="G86" s="413"/>
      <c r="H86" s="413"/>
      <c r="I86" s="413"/>
      <c r="J86" s="413"/>
      <c r="K86" s="413"/>
      <c r="L86" s="413"/>
    </row>
    <row r="87" spans="1:12" ht="12.75">
      <c r="A87" s="381"/>
      <c r="B87" s="381"/>
      <c r="C87" s="363" t="s">
        <v>697</v>
      </c>
      <c r="D87" s="363"/>
      <c r="E87" s="416">
        <f>E89+E90+E91</f>
        <v>163620</v>
      </c>
      <c r="F87" s="417">
        <f>F89+F90+F91</f>
        <v>83620</v>
      </c>
      <c r="G87" s="417">
        <f>G89+G91</f>
        <v>13940</v>
      </c>
      <c r="H87" s="417">
        <f>H89+H91</f>
        <v>920</v>
      </c>
      <c r="I87" s="384"/>
      <c r="J87" s="384"/>
      <c r="K87" s="384"/>
      <c r="L87" s="417">
        <f>L89</f>
        <v>80000</v>
      </c>
    </row>
    <row r="88" spans="1:12" ht="12.75">
      <c r="A88" s="392"/>
      <c r="B88" s="392">
        <v>75412</v>
      </c>
      <c r="C88" s="372" t="s">
        <v>698</v>
      </c>
      <c r="D88" s="372"/>
      <c r="E88" s="393"/>
      <c r="F88" s="394"/>
      <c r="G88" s="394"/>
      <c r="H88" s="394"/>
      <c r="I88" s="394"/>
      <c r="J88" s="394"/>
      <c r="K88" s="394"/>
      <c r="L88" s="394"/>
    </row>
    <row r="89" spans="1:12" ht="12.75">
      <c r="A89" s="410"/>
      <c r="B89" s="367"/>
      <c r="C89" s="368" t="s">
        <v>699</v>
      </c>
      <c r="D89" s="368"/>
      <c r="E89" s="369">
        <v>152620</v>
      </c>
      <c r="F89" s="370">
        <v>72620</v>
      </c>
      <c r="G89" s="370">
        <v>13940</v>
      </c>
      <c r="H89" s="370">
        <v>920</v>
      </c>
      <c r="I89" s="370"/>
      <c r="J89" s="370"/>
      <c r="K89" s="370"/>
      <c r="L89" s="370">
        <v>80000</v>
      </c>
    </row>
    <row r="90" spans="1:12" ht="12.75">
      <c r="A90" s="410"/>
      <c r="B90" s="375" t="s">
        <v>700</v>
      </c>
      <c r="C90" s="376" t="s">
        <v>187</v>
      </c>
      <c r="D90" s="376"/>
      <c r="E90" s="377">
        <v>1000</v>
      </c>
      <c r="F90" s="378">
        <v>1000</v>
      </c>
      <c r="G90" s="378"/>
      <c r="H90" s="378"/>
      <c r="I90" s="378"/>
      <c r="J90" s="378"/>
      <c r="K90" s="378"/>
      <c r="L90" s="378"/>
    </row>
    <row r="91" spans="1:12" ht="12.75">
      <c r="A91" s="381"/>
      <c r="B91" s="398" t="s">
        <v>701</v>
      </c>
      <c r="C91" s="448" t="s">
        <v>72</v>
      </c>
      <c r="D91" s="448"/>
      <c r="E91" s="401">
        <v>10000</v>
      </c>
      <c r="F91" s="399">
        <v>10000</v>
      </c>
      <c r="G91" s="399"/>
      <c r="H91" s="399"/>
      <c r="I91" s="399"/>
      <c r="J91" s="399"/>
      <c r="K91" s="399"/>
      <c r="L91" s="399"/>
    </row>
    <row r="92" spans="1:12" ht="12.75">
      <c r="A92" s="391">
        <v>756</v>
      </c>
      <c r="B92" s="392"/>
      <c r="C92" s="396" t="s">
        <v>702</v>
      </c>
      <c r="D92" s="396"/>
      <c r="E92" s="393"/>
      <c r="F92" s="394"/>
      <c r="G92" s="394"/>
      <c r="H92" s="394"/>
      <c r="I92" s="394"/>
      <c r="J92" s="394"/>
      <c r="K92" s="394"/>
      <c r="L92" s="394"/>
    </row>
    <row r="93" spans="1:12" ht="12.75">
      <c r="A93" s="410"/>
      <c r="B93" s="410"/>
      <c r="C93" s="396" t="s">
        <v>244</v>
      </c>
      <c r="D93" s="396"/>
      <c r="E93" s="412"/>
      <c r="F93" s="413"/>
      <c r="G93" s="413"/>
      <c r="H93" s="413"/>
      <c r="I93" s="413"/>
      <c r="J93" s="413"/>
      <c r="K93" s="413"/>
      <c r="L93" s="413"/>
    </row>
    <row r="94" spans="1:12" ht="12.75">
      <c r="A94" s="410"/>
      <c r="B94" s="410"/>
      <c r="C94" s="396" t="s">
        <v>703</v>
      </c>
      <c r="D94" s="396"/>
      <c r="E94" s="412"/>
      <c r="F94" s="413"/>
      <c r="G94" s="413"/>
      <c r="H94" s="413"/>
      <c r="I94" s="413"/>
      <c r="J94" s="413"/>
      <c r="K94" s="413"/>
      <c r="L94" s="413"/>
    </row>
    <row r="95" spans="1:12" ht="12.75">
      <c r="A95" s="410"/>
      <c r="B95" s="410"/>
      <c r="C95" s="396" t="s">
        <v>704</v>
      </c>
      <c r="D95" s="396"/>
      <c r="E95" s="412"/>
      <c r="F95" s="413"/>
      <c r="G95" s="413"/>
      <c r="H95" s="413"/>
      <c r="I95" s="413"/>
      <c r="J95" s="413"/>
      <c r="K95" s="413"/>
      <c r="L95" s="413"/>
    </row>
    <row r="96" spans="1:12" ht="12.75">
      <c r="A96" s="410"/>
      <c r="B96" s="410"/>
      <c r="C96" s="396" t="s">
        <v>705</v>
      </c>
      <c r="D96" s="396"/>
      <c r="E96" s="412"/>
      <c r="F96" s="413"/>
      <c r="G96" s="413"/>
      <c r="H96" s="413"/>
      <c r="I96" s="413"/>
      <c r="J96" s="413"/>
      <c r="K96" s="413"/>
      <c r="L96" s="413"/>
    </row>
    <row r="97" spans="1:12" ht="12.75">
      <c r="A97" s="410"/>
      <c r="B97" s="410"/>
      <c r="C97" s="396" t="s">
        <v>706</v>
      </c>
      <c r="D97" s="396"/>
      <c r="E97" s="412"/>
      <c r="F97" s="413"/>
      <c r="G97" s="413"/>
      <c r="H97" s="413"/>
      <c r="I97" s="413"/>
      <c r="J97" s="413"/>
      <c r="K97" s="413"/>
      <c r="L97" s="413"/>
    </row>
    <row r="98" spans="1:12" ht="12.75">
      <c r="A98" s="410"/>
      <c r="B98" s="410"/>
      <c r="C98" s="396" t="s">
        <v>707</v>
      </c>
      <c r="D98" s="396"/>
      <c r="E98" s="412"/>
      <c r="F98" s="413"/>
      <c r="G98" s="413"/>
      <c r="H98" s="413"/>
      <c r="I98" s="413"/>
      <c r="J98" s="413"/>
      <c r="K98" s="413"/>
      <c r="L98" s="413"/>
    </row>
    <row r="99" spans="1:12" ht="12.75">
      <c r="A99" s="410"/>
      <c r="B99" s="410"/>
      <c r="C99" s="396" t="s">
        <v>708</v>
      </c>
      <c r="D99" s="396"/>
      <c r="E99" s="412"/>
      <c r="F99" s="413"/>
      <c r="G99" s="413"/>
      <c r="H99" s="413"/>
      <c r="I99" s="413"/>
      <c r="J99" s="413"/>
      <c r="K99" s="413"/>
      <c r="L99" s="413"/>
    </row>
    <row r="100" spans="1:12" ht="12.75">
      <c r="A100" s="410"/>
      <c r="B100" s="410"/>
      <c r="C100" s="396" t="s">
        <v>709</v>
      </c>
      <c r="D100" s="396"/>
      <c r="E100" s="412"/>
      <c r="F100" s="413"/>
      <c r="G100" s="413"/>
      <c r="H100" s="413"/>
      <c r="I100" s="413"/>
      <c r="J100" s="413"/>
      <c r="K100" s="413"/>
      <c r="L100" s="413"/>
    </row>
    <row r="101" spans="1:12" ht="12.75">
      <c r="A101" s="381"/>
      <c r="B101" s="381"/>
      <c r="C101" s="363" t="s">
        <v>710</v>
      </c>
      <c r="D101" s="363"/>
      <c r="E101" s="416">
        <f>E103</f>
        <v>42500</v>
      </c>
      <c r="F101" s="417">
        <f>F103</f>
        <v>42500</v>
      </c>
      <c r="G101" s="417">
        <f>G103</f>
        <v>16000</v>
      </c>
      <c r="H101" s="384"/>
      <c r="I101" s="384"/>
      <c r="J101" s="384"/>
      <c r="K101" s="384"/>
      <c r="L101" s="384"/>
    </row>
    <row r="102" spans="1:12" ht="12.75">
      <c r="A102" s="392"/>
      <c r="B102" s="392">
        <v>75647</v>
      </c>
      <c r="C102" s="372" t="s">
        <v>711</v>
      </c>
      <c r="D102" s="372"/>
      <c r="E102" s="393"/>
      <c r="F102" s="394"/>
      <c r="G102" s="394"/>
      <c r="H102" s="394"/>
      <c r="I102" s="394"/>
      <c r="J102" s="394"/>
      <c r="K102" s="394"/>
      <c r="L102" s="394"/>
    </row>
    <row r="103" spans="1:12" ht="12.75">
      <c r="A103" s="381"/>
      <c r="B103" s="381"/>
      <c r="C103" s="382" t="s">
        <v>712</v>
      </c>
      <c r="D103" s="382"/>
      <c r="E103" s="383">
        <v>42500</v>
      </c>
      <c r="F103" s="384">
        <v>42500</v>
      </c>
      <c r="G103" s="384">
        <v>16000</v>
      </c>
      <c r="H103" s="384"/>
      <c r="I103" s="384"/>
      <c r="J103" s="384"/>
      <c r="K103" s="384"/>
      <c r="L103" s="384"/>
    </row>
    <row r="104" spans="1:12" ht="12.75">
      <c r="A104" s="391">
        <v>757</v>
      </c>
      <c r="B104" s="392"/>
      <c r="C104" s="396" t="s">
        <v>713</v>
      </c>
      <c r="D104" s="396"/>
      <c r="E104" s="393"/>
      <c r="F104" s="394"/>
      <c r="G104" s="394"/>
      <c r="H104" s="394"/>
      <c r="I104" s="394"/>
      <c r="J104" s="394"/>
      <c r="K104" s="394"/>
      <c r="L104" s="394"/>
    </row>
    <row r="105" spans="1:12" ht="12.75">
      <c r="A105" s="410"/>
      <c r="B105" s="410"/>
      <c r="C105" s="396" t="s">
        <v>714</v>
      </c>
      <c r="D105" s="396"/>
      <c r="E105" s="412"/>
      <c r="F105" s="413"/>
      <c r="G105" s="413"/>
      <c r="H105" s="413"/>
      <c r="I105" s="413"/>
      <c r="J105" s="413"/>
      <c r="K105" s="413"/>
      <c r="L105" s="413"/>
    </row>
    <row r="106" spans="1:12" ht="12.75">
      <c r="A106" s="381"/>
      <c r="B106" s="381"/>
      <c r="C106" s="363" t="s">
        <v>715</v>
      </c>
      <c r="D106" s="363"/>
      <c r="E106" s="416">
        <v>270000</v>
      </c>
      <c r="F106" s="417">
        <v>270000</v>
      </c>
      <c r="G106" s="384"/>
      <c r="H106" s="384"/>
      <c r="I106" s="384"/>
      <c r="J106" s="417">
        <v>200000</v>
      </c>
      <c r="K106" s="417">
        <v>70000</v>
      </c>
      <c r="L106" s="384"/>
    </row>
    <row r="107" spans="1:12" ht="12.75">
      <c r="A107" s="392"/>
      <c r="B107" s="392">
        <v>75702</v>
      </c>
      <c r="C107" s="372" t="s">
        <v>716</v>
      </c>
      <c r="D107" s="372"/>
      <c r="E107" s="393"/>
      <c r="F107" s="394"/>
      <c r="G107" s="394"/>
      <c r="H107" s="394"/>
      <c r="I107" s="394"/>
      <c r="J107" s="394"/>
      <c r="K107" s="394"/>
      <c r="L107" s="394"/>
    </row>
    <row r="108" spans="1:12" ht="12.75">
      <c r="A108" s="410"/>
      <c r="B108" s="367"/>
      <c r="C108" s="368" t="s">
        <v>717</v>
      </c>
      <c r="D108" s="368"/>
      <c r="E108" s="369">
        <v>200000</v>
      </c>
      <c r="F108" s="370">
        <v>200000</v>
      </c>
      <c r="G108" s="370"/>
      <c r="H108" s="370"/>
      <c r="I108" s="370"/>
      <c r="J108" s="370">
        <v>200000</v>
      </c>
      <c r="K108" s="370"/>
      <c r="L108" s="370"/>
    </row>
    <row r="109" spans="1:12" ht="12.75">
      <c r="A109" s="410"/>
      <c r="B109" s="392">
        <v>75704</v>
      </c>
      <c r="C109" s="372" t="s">
        <v>718</v>
      </c>
      <c r="D109" s="372"/>
      <c r="E109" s="393"/>
      <c r="F109" s="394"/>
      <c r="G109" s="394"/>
      <c r="H109" s="394"/>
      <c r="I109" s="394"/>
      <c r="J109" s="394"/>
      <c r="K109" s="394"/>
      <c r="L109" s="394"/>
    </row>
    <row r="110" spans="1:12" ht="12.75">
      <c r="A110" s="367"/>
      <c r="B110" s="367"/>
      <c r="C110" s="368" t="s">
        <v>719</v>
      </c>
      <c r="D110" s="368"/>
      <c r="E110" s="369">
        <v>70000</v>
      </c>
      <c r="F110" s="370">
        <v>70000</v>
      </c>
      <c r="G110" s="370"/>
      <c r="H110" s="370"/>
      <c r="I110" s="370"/>
      <c r="J110" s="370"/>
      <c r="K110" s="370">
        <v>70000</v>
      </c>
      <c r="L110" s="370"/>
    </row>
    <row r="111" spans="1:12" ht="12.75">
      <c r="A111" s="440">
        <v>758</v>
      </c>
      <c r="B111" s="440"/>
      <c r="C111" s="441" t="s">
        <v>720</v>
      </c>
      <c r="D111" s="441"/>
      <c r="E111" s="442"/>
      <c r="F111" s="443"/>
      <c r="G111" s="443"/>
      <c r="H111" s="443"/>
      <c r="I111" s="443"/>
      <c r="J111" s="443"/>
      <c r="K111" s="443"/>
      <c r="L111" s="443"/>
    </row>
    <row r="112" spans="1:12" ht="12.75">
      <c r="A112" s="395"/>
      <c r="B112" s="395"/>
      <c r="C112" s="363" t="s">
        <v>721</v>
      </c>
      <c r="D112" s="363"/>
      <c r="E112" s="416">
        <f>F112+L112</f>
        <v>310000</v>
      </c>
      <c r="F112" s="417">
        <f>F114</f>
        <v>210000</v>
      </c>
      <c r="G112" s="417"/>
      <c r="H112" s="417"/>
      <c r="I112" s="417"/>
      <c r="J112" s="417"/>
      <c r="K112" s="417"/>
      <c r="L112" s="417">
        <f>L114</f>
        <v>100000</v>
      </c>
    </row>
    <row r="113" spans="1:12" ht="12.75" customHeight="1">
      <c r="A113" s="371"/>
      <c r="B113" s="371">
        <v>75818</v>
      </c>
      <c r="C113" s="372" t="s">
        <v>722</v>
      </c>
      <c r="D113" s="372"/>
      <c r="E113" s="373"/>
      <c r="F113" s="374"/>
      <c r="G113" s="374"/>
      <c r="H113" s="374"/>
      <c r="I113" s="374"/>
      <c r="J113" s="374"/>
      <c r="K113" s="374"/>
      <c r="L113" s="374"/>
    </row>
    <row r="114" spans="1:12" ht="12.75" customHeight="1">
      <c r="A114" s="381"/>
      <c r="B114" s="381"/>
      <c r="C114" s="382" t="s">
        <v>723</v>
      </c>
      <c r="D114" s="382"/>
      <c r="E114" s="383">
        <v>310000</v>
      </c>
      <c r="F114" s="384">
        <v>210000</v>
      </c>
      <c r="G114" s="384"/>
      <c r="H114" s="384"/>
      <c r="I114" s="384"/>
      <c r="J114" s="384"/>
      <c r="K114" s="384"/>
      <c r="L114" s="384">
        <v>100000</v>
      </c>
    </row>
    <row r="115" spans="1:12" ht="12.75" customHeight="1">
      <c r="A115" s="426"/>
      <c r="B115" s="426"/>
      <c r="C115" s="427"/>
      <c r="D115" s="427"/>
      <c r="E115" s="449"/>
      <c r="F115" s="449"/>
      <c r="G115" s="449"/>
      <c r="H115" s="449"/>
      <c r="I115" s="449"/>
      <c r="J115" s="449"/>
      <c r="K115" s="449"/>
      <c r="L115" s="449"/>
    </row>
    <row r="116" spans="1:12" ht="12.75" customHeight="1">
      <c r="A116" s="426"/>
      <c r="B116" s="426"/>
      <c r="C116" s="427"/>
      <c r="D116" s="427"/>
      <c r="E116" s="449"/>
      <c r="F116" s="449"/>
      <c r="G116" s="449"/>
      <c r="H116" s="449"/>
      <c r="I116" s="449"/>
      <c r="J116" s="449"/>
      <c r="K116" s="449"/>
      <c r="L116" s="449"/>
    </row>
    <row r="117" spans="1:12" ht="12.75" customHeight="1">
      <c r="A117" s="426"/>
      <c r="B117" s="426"/>
      <c r="C117" s="427"/>
      <c r="D117" s="427"/>
      <c r="E117" s="449"/>
      <c r="F117" s="449"/>
      <c r="G117" s="449"/>
      <c r="H117" s="449"/>
      <c r="I117" s="449"/>
      <c r="J117" s="449"/>
      <c r="K117" s="449"/>
      <c r="L117" s="449"/>
    </row>
    <row r="118" spans="1:12" ht="12.75" customHeight="1">
      <c r="A118" s="426"/>
      <c r="B118" s="426"/>
      <c r="C118" s="427"/>
      <c r="D118" s="427"/>
      <c r="E118" s="449"/>
      <c r="F118" s="449"/>
      <c r="G118" s="449"/>
      <c r="H118" s="449"/>
      <c r="I118" s="449"/>
      <c r="J118" s="449"/>
      <c r="K118" s="449"/>
      <c r="L118" s="449"/>
    </row>
    <row r="119" spans="1:12" ht="12.75">
      <c r="A119" s="426"/>
      <c r="B119" s="426"/>
      <c r="C119" s="427"/>
      <c r="D119" s="427"/>
      <c r="E119" s="449"/>
      <c r="F119" s="449"/>
      <c r="G119" s="449"/>
      <c r="H119" s="449"/>
      <c r="I119" s="449"/>
      <c r="J119" s="449"/>
      <c r="K119" s="449"/>
      <c r="L119" s="449"/>
    </row>
    <row r="120" spans="1:12" ht="12.75">
      <c r="A120" s="426"/>
      <c r="B120" s="426"/>
      <c r="C120" s="427"/>
      <c r="D120" s="427"/>
      <c r="E120" s="449"/>
      <c r="F120" s="449"/>
      <c r="G120" s="449"/>
      <c r="H120" s="449"/>
      <c r="I120" s="449"/>
      <c r="J120" s="449"/>
      <c r="K120" s="449"/>
      <c r="L120" s="449"/>
    </row>
    <row r="121" spans="1:12" ht="12.75">
      <c r="A121" s="426"/>
      <c r="B121" s="426"/>
      <c r="C121" s="427"/>
      <c r="D121" s="427"/>
      <c r="E121" s="449"/>
      <c r="F121" s="429" t="s">
        <v>724</v>
      </c>
      <c r="G121" s="449"/>
      <c r="H121" s="449"/>
      <c r="I121" s="449"/>
      <c r="J121" s="449"/>
      <c r="K121" s="449"/>
      <c r="L121" s="449"/>
    </row>
    <row r="122" spans="1:12" ht="12.75" customHeight="1">
      <c r="A122" s="450" t="s">
        <v>60</v>
      </c>
      <c r="B122" s="451" t="s">
        <v>61</v>
      </c>
      <c r="C122" s="436" t="s">
        <v>607</v>
      </c>
      <c r="D122" s="436"/>
      <c r="E122" s="452" t="s">
        <v>672</v>
      </c>
      <c r="F122" s="436" t="s">
        <v>609</v>
      </c>
      <c r="G122" s="436"/>
      <c r="H122" s="436"/>
      <c r="I122" s="436"/>
      <c r="J122" s="436"/>
      <c r="K122" s="436"/>
      <c r="L122" s="436"/>
    </row>
    <row r="123" spans="1:12" ht="12.75">
      <c r="A123" s="450"/>
      <c r="B123" s="451"/>
      <c r="C123" s="436"/>
      <c r="D123" s="436"/>
      <c r="E123" s="452"/>
      <c r="F123" s="436" t="s">
        <v>610</v>
      </c>
      <c r="G123" s="436" t="s">
        <v>611</v>
      </c>
      <c r="H123" s="436"/>
      <c r="I123" s="436"/>
      <c r="J123" s="436"/>
      <c r="K123" s="436"/>
      <c r="L123" s="436" t="s">
        <v>612</v>
      </c>
    </row>
    <row r="124" spans="1:12" ht="60.75" customHeight="1">
      <c r="A124" s="450"/>
      <c r="B124" s="451"/>
      <c r="C124" s="436"/>
      <c r="D124" s="436"/>
      <c r="E124" s="452"/>
      <c r="F124" s="436"/>
      <c r="G124" s="433" t="s">
        <v>613</v>
      </c>
      <c r="H124" s="433" t="s">
        <v>673</v>
      </c>
      <c r="I124" s="433" t="s">
        <v>615</v>
      </c>
      <c r="J124" s="433" t="s">
        <v>616</v>
      </c>
      <c r="K124" s="453" t="s">
        <v>617</v>
      </c>
      <c r="L124" s="436"/>
    </row>
    <row r="125" spans="1:12" ht="12.75">
      <c r="A125" s="437">
        <v>1</v>
      </c>
      <c r="B125" s="437">
        <v>2</v>
      </c>
      <c r="C125" s="438">
        <v>4</v>
      </c>
      <c r="D125" s="438"/>
      <c r="E125" s="439">
        <v>5</v>
      </c>
      <c r="F125" s="439">
        <v>6</v>
      </c>
      <c r="G125" s="439">
        <v>7</v>
      </c>
      <c r="H125" s="439">
        <v>8</v>
      </c>
      <c r="I125" s="439">
        <v>9</v>
      </c>
      <c r="J125" s="439">
        <v>10</v>
      </c>
      <c r="K125" s="439">
        <v>11</v>
      </c>
      <c r="L125" s="439">
        <v>12</v>
      </c>
    </row>
    <row r="126" spans="1:12" ht="12.75">
      <c r="A126" s="447">
        <v>801</v>
      </c>
      <c r="B126" s="371"/>
      <c r="C126" s="396" t="s">
        <v>725</v>
      </c>
      <c r="D126" s="396"/>
      <c r="E126" s="373"/>
      <c r="F126" s="374"/>
      <c r="G126" s="374"/>
      <c r="H126" s="374"/>
      <c r="I126" s="374"/>
      <c r="J126" s="374"/>
      <c r="K126" s="374"/>
      <c r="L126" s="374"/>
    </row>
    <row r="127" spans="1:12" ht="12.75">
      <c r="A127" s="381"/>
      <c r="B127" s="381"/>
      <c r="C127" s="363" t="s">
        <v>726</v>
      </c>
      <c r="D127" s="363"/>
      <c r="E127" s="417">
        <f>E128+E129+E130+E131+E132+E133+E135+E138+E139</f>
        <v>6887621</v>
      </c>
      <c r="F127" s="417">
        <f>F128+F129+F130+F131+F132+F133+F135+F138+F139</f>
        <v>6887621</v>
      </c>
      <c r="G127" s="417">
        <f>G128+G129+G130+G131+G132+G133</f>
        <v>4372753</v>
      </c>
      <c r="H127" s="417">
        <f>H128+H129+H130+H131+H132+H133</f>
        <v>790893</v>
      </c>
      <c r="I127" s="417">
        <f>I138</f>
        <v>1200</v>
      </c>
      <c r="J127" s="384"/>
      <c r="K127" s="384"/>
      <c r="L127" s="417"/>
    </row>
    <row r="128" spans="1:12" ht="12.75">
      <c r="A128" s="371"/>
      <c r="B128" s="421" t="s">
        <v>727</v>
      </c>
      <c r="C128" s="368" t="s">
        <v>501</v>
      </c>
      <c r="D128" s="368"/>
      <c r="E128" s="404">
        <v>2681309</v>
      </c>
      <c r="F128" s="404">
        <v>2681309</v>
      </c>
      <c r="G128" s="404">
        <v>1773489</v>
      </c>
      <c r="H128" s="404">
        <v>311863</v>
      </c>
      <c r="I128" s="404"/>
      <c r="J128" s="404"/>
      <c r="K128" s="404"/>
      <c r="L128" s="404"/>
    </row>
    <row r="129" spans="1:12" ht="12.75">
      <c r="A129" s="366"/>
      <c r="B129" s="375" t="s">
        <v>728</v>
      </c>
      <c r="C129" s="376" t="s">
        <v>512</v>
      </c>
      <c r="D129" s="376"/>
      <c r="E129" s="378">
        <v>212880</v>
      </c>
      <c r="F129" s="378">
        <v>212880</v>
      </c>
      <c r="G129" s="378">
        <v>134916</v>
      </c>
      <c r="H129" s="378">
        <v>26046</v>
      </c>
      <c r="I129" s="378"/>
      <c r="J129" s="378"/>
      <c r="K129" s="378"/>
      <c r="L129" s="378"/>
    </row>
    <row r="130" spans="1:12" ht="12.75">
      <c r="A130" s="366"/>
      <c r="B130" s="375" t="s">
        <v>729</v>
      </c>
      <c r="C130" s="376" t="s">
        <v>517</v>
      </c>
      <c r="D130" s="376"/>
      <c r="E130" s="378">
        <v>786249</v>
      </c>
      <c r="F130" s="378">
        <v>786249</v>
      </c>
      <c r="G130" s="378">
        <v>521495</v>
      </c>
      <c r="H130" s="378">
        <v>93504</v>
      </c>
      <c r="I130" s="378"/>
      <c r="J130" s="378"/>
      <c r="K130" s="378"/>
      <c r="L130" s="378"/>
    </row>
    <row r="131" spans="1:12" ht="12.75">
      <c r="A131" s="366"/>
      <c r="B131" s="375" t="s">
        <v>730</v>
      </c>
      <c r="C131" s="376" t="s">
        <v>266</v>
      </c>
      <c r="D131" s="376"/>
      <c r="E131" s="378">
        <v>1579672</v>
      </c>
      <c r="F131" s="378">
        <v>1579672</v>
      </c>
      <c r="G131" s="378">
        <v>1097528</v>
      </c>
      <c r="H131" s="378">
        <v>206058</v>
      </c>
      <c r="I131" s="378"/>
      <c r="J131" s="378"/>
      <c r="K131" s="378"/>
      <c r="L131" s="378"/>
    </row>
    <row r="132" spans="1:12" ht="12.75">
      <c r="A132" s="366"/>
      <c r="B132" s="375" t="s">
        <v>731</v>
      </c>
      <c r="C132" s="376" t="s">
        <v>732</v>
      </c>
      <c r="D132" s="376"/>
      <c r="E132" s="378">
        <v>820778</v>
      </c>
      <c r="F132" s="378">
        <v>820778</v>
      </c>
      <c r="G132" s="378">
        <v>554146</v>
      </c>
      <c r="H132" s="378">
        <v>106072</v>
      </c>
      <c r="I132" s="378"/>
      <c r="J132" s="378"/>
      <c r="K132" s="378"/>
      <c r="L132" s="378"/>
    </row>
    <row r="133" spans="1:12" ht="12.75">
      <c r="A133" s="366"/>
      <c r="B133" s="375" t="s">
        <v>733</v>
      </c>
      <c r="C133" s="376" t="s">
        <v>274</v>
      </c>
      <c r="D133" s="376"/>
      <c r="E133" s="378">
        <v>411223</v>
      </c>
      <c r="F133" s="378">
        <v>411223</v>
      </c>
      <c r="G133" s="378">
        <v>291179</v>
      </c>
      <c r="H133" s="378">
        <v>47350</v>
      </c>
      <c r="I133" s="378"/>
      <c r="J133" s="378"/>
      <c r="K133" s="378"/>
      <c r="L133" s="378"/>
    </row>
    <row r="134" spans="1:12" ht="12.75">
      <c r="A134" s="366"/>
      <c r="B134" s="371" t="s">
        <v>734</v>
      </c>
      <c r="C134" s="372" t="s">
        <v>735</v>
      </c>
      <c r="D134" s="372"/>
      <c r="E134" s="373"/>
      <c r="F134" s="374"/>
      <c r="G134" s="374"/>
      <c r="H134" s="374"/>
      <c r="I134" s="374"/>
      <c r="J134" s="374"/>
      <c r="K134" s="374"/>
      <c r="L134" s="374"/>
    </row>
    <row r="135" spans="1:12" ht="12.75">
      <c r="A135" s="410"/>
      <c r="B135" s="367"/>
      <c r="C135" s="368" t="s">
        <v>736</v>
      </c>
      <c r="D135" s="368"/>
      <c r="E135" s="369">
        <v>298000</v>
      </c>
      <c r="F135" s="370">
        <v>298000</v>
      </c>
      <c r="G135" s="370"/>
      <c r="H135" s="370"/>
      <c r="I135" s="370"/>
      <c r="J135" s="370"/>
      <c r="K135" s="370"/>
      <c r="L135" s="370"/>
    </row>
    <row r="136" spans="1:12" ht="12.75">
      <c r="A136" s="410"/>
      <c r="B136" s="392" t="s">
        <v>737</v>
      </c>
      <c r="C136" s="372" t="s">
        <v>738</v>
      </c>
      <c r="D136" s="372"/>
      <c r="E136" s="393"/>
      <c r="F136" s="394"/>
      <c r="G136" s="394"/>
      <c r="H136" s="394"/>
      <c r="I136" s="394"/>
      <c r="J136" s="394"/>
      <c r="K136" s="394"/>
      <c r="L136" s="394"/>
    </row>
    <row r="137" spans="1:12" ht="12.75">
      <c r="A137" s="410"/>
      <c r="B137" s="410"/>
      <c r="C137" s="372" t="s">
        <v>739</v>
      </c>
      <c r="D137" s="372"/>
      <c r="E137" s="412"/>
      <c r="F137" s="413"/>
      <c r="G137" s="413"/>
      <c r="H137" s="413"/>
      <c r="I137" s="413"/>
      <c r="J137" s="413"/>
      <c r="K137" s="413"/>
      <c r="L137" s="413"/>
    </row>
    <row r="138" spans="1:12" ht="12.75">
      <c r="A138" s="410"/>
      <c r="B138" s="367"/>
      <c r="C138" s="368" t="s">
        <v>740</v>
      </c>
      <c r="D138" s="368"/>
      <c r="E138" s="369">
        <v>21720</v>
      </c>
      <c r="F138" s="370">
        <v>21720</v>
      </c>
      <c r="G138" s="370"/>
      <c r="H138" s="370"/>
      <c r="I138" s="370">
        <v>1200</v>
      </c>
      <c r="J138" s="370"/>
      <c r="K138" s="370"/>
      <c r="L138" s="370"/>
    </row>
    <row r="139" spans="1:12" ht="12.75">
      <c r="A139" s="381"/>
      <c r="B139" s="398" t="s">
        <v>741</v>
      </c>
      <c r="C139" s="382" t="s">
        <v>72</v>
      </c>
      <c r="D139" s="382"/>
      <c r="E139" s="401">
        <v>75790</v>
      </c>
      <c r="F139" s="399">
        <v>75790</v>
      </c>
      <c r="G139" s="399"/>
      <c r="H139" s="399"/>
      <c r="I139" s="399"/>
      <c r="J139" s="399"/>
      <c r="K139" s="399"/>
      <c r="L139" s="399"/>
    </row>
    <row r="140" spans="1:12" ht="12.75">
      <c r="A140" s="391">
        <v>851</v>
      </c>
      <c r="B140" s="392"/>
      <c r="C140" s="454" t="s">
        <v>742</v>
      </c>
      <c r="D140" s="454"/>
      <c r="E140" s="393"/>
      <c r="F140" s="394"/>
      <c r="G140" s="394"/>
      <c r="H140" s="394"/>
      <c r="I140" s="394"/>
      <c r="J140" s="394"/>
      <c r="K140" s="394"/>
      <c r="L140" s="394"/>
    </row>
    <row r="141" spans="1:12" ht="12.75">
      <c r="A141" s="381"/>
      <c r="B141" s="381"/>
      <c r="C141" s="363" t="s">
        <v>743</v>
      </c>
      <c r="D141" s="363"/>
      <c r="E141" s="416">
        <f>SUM(E142:E146)</f>
        <v>705941</v>
      </c>
      <c r="F141" s="417">
        <f>SUM(F142:F146)</f>
        <v>81000</v>
      </c>
      <c r="G141" s="417">
        <f>G145</f>
        <v>36000</v>
      </c>
      <c r="H141" s="417">
        <v>1000</v>
      </c>
      <c r="I141" s="417">
        <f>I145+I146</f>
        <v>6000</v>
      </c>
      <c r="J141" s="384"/>
      <c r="K141" s="384"/>
      <c r="L141" s="417">
        <f>L142</f>
        <v>624941</v>
      </c>
    </row>
    <row r="142" spans="1:12" ht="12.75">
      <c r="A142" s="392"/>
      <c r="B142" s="455" t="s">
        <v>744</v>
      </c>
      <c r="C142" s="456" t="s">
        <v>745</v>
      </c>
      <c r="D142" s="456"/>
      <c r="E142" s="457">
        <v>624941</v>
      </c>
      <c r="F142" s="458"/>
      <c r="G142" s="459"/>
      <c r="H142" s="459"/>
      <c r="I142" s="459"/>
      <c r="J142" s="458"/>
      <c r="K142" s="458"/>
      <c r="L142" s="458">
        <v>624941</v>
      </c>
    </row>
    <row r="143" spans="1:12" ht="12.75">
      <c r="A143" s="392"/>
      <c r="B143" s="375">
        <v>85153</v>
      </c>
      <c r="C143" s="376" t="s">
        <v>530</v>
      </c>
      <c r="D143" s="376"/>
      <c r="E143" s="377">
        <v>3000</v>
      </c>
      <c r="F143" s="378">
        <v>3000</v>
      </c>
      <c r="G143" s="378"/>
      <c r="H143" s="378"/>
      <c r="I143" s="378"/>
      <c r="J143" s="378"/>
      <c r="K143" s="378"/>
      <c r="L143" s="378"/>
    </row>
    <row r="144" spans="1:12" ht="12.75">
      <c r="A144" s="392"/>
      <c r="B144" s="392">
        <v>85154</v>
      </c>
      <c r="C144" s="372" t="s">
        <v>746</v>
      </c>
      <c r="D144" s="372"/>
      <c r="E144" s="393"/>
      <c r="F144" s="394"/>
      <c r="G144" s="394"/>
      <c r="H144" s="394"/>
      <c r="I144" s="394"/>
      <c r="J144" s="394"/>
      <c r="K144" s="394"/>
      <c r="L144" s="394"/>
    </row>
    <row r="145" spans="1:12" ht="12.75">
      <c r="A145" s="410"/>
      <c r="B145" s="367"/>
      <c r="C145" s="368" t="s">
        <v>532</v>
      </c>
      <c r="D145" s="368"/>
      <c r="E145" s="369">
        <f>F145</f>
        <v>77000</v>
      </c>
      <c r="F145" s="370">
        <v>77000</v>
      </c>
      <c r="G145" s="370">
        <v>36000</v>
      </c>
      <c r="H145" s="370">
        <v>1000</v>
      </c>
      <c r="I145" s="370">
        <v>5000</v>
      </c>
      <c r="J145" s="370"/>
      <c r="K145" s="370"/>
      <c r="L145" s="370"/>
    </row>
    <row r="146" spans="1:12" ht="12.75">
      <c r="A146" s="381"/>
      <c r="B146" s="398">
        <v>85195</v>
      </c>
      <c r="C146" s="406" t="s">
        <v>72</v>
      </c>
      <c r="D146" s="406"/>
      <c r="E146" s="401">
        <v>1000</v>
      </c>
      <c r="F146" s="399">
        <v>1000</v>
      </c>
      <c r="G146" s="399"/>
      <c r="H146" s="399"/>
      <c r="I146" s="399">
        <v>1000</v>
      </c>
      <c r="J146" s="399"/>
      <c r="K146" s="399"/>
      <c r="L146" s="399"/>
    </row>
    <row r="147" spans="1:12" ht="12.75">
      <c r="A147" s="391">
        <v>852</v>
      </c>
      <c r="B147" s="392"/>
      <c r="C147" s="396" t="s">
        <v>747</v>
      </c>
      <c r="D147" s="396"/>
      <c r="E147" s="393"/>
      <c r="F147" s="394"/>
      <c r="G147" s="394"/>
      <c r="H147" s="394"/>
      <c r="I147" s="394"/>
      <c r="J147" s="394"/>
      <c r="K147" s="394"/>
      <c r="L147" s="394"/>
    </row>
    <row r="148" spans="1:12" ht="12.75">
      <c r="A148" s="381"/>
      <c r="B148" s="381"/>
      <c r="C148" s="363" t="s">
        <v>748</v>
      </c>
      <c r="D148" s="363"/>
      <c r="E148" s="416">
        <f>E150+E154+E160+E163+E164+E166+E167+E168</f>
        <v>3480956</v>
      </c>
      <c r="F148" s="416">
        <f>F150+F154+F160+F163+F164+F166+F167+F168</f>
        <v>3480956</v>
      </c>
      <c r="G148" s="417">
        <f>G154+G166+G167</f>
        <v>283139</v>
      </c>
      <c r="H148" s="417">
        <f>H154+H166+H167</f>
        <v>53251</v>
      </c>
      <c r="I148" s="384"/>
      <c r="J148" s="384"/>
      <c r="K148" s="384"/>
      <c r="L148" s="384"/>
    </row>
    <row r="149" spans="1:12" ht="12.75">
      <c r="A149" s="392"/>
      <c r="B149" s="392">
        <v>85202</v>
      </c>
      <c r="C149" s="372" t="s">
        <v>749</v>
      </c>
      <c r="D149" s="372"/>
      <c r="E149" s="393"/>
      <c r="F149" s="394"/>
      <c r="G149" s="394"/>
      <c r="H149" s="394"/>
      <c r="I149" s="394"/>
      <c r="J149" s="394"/>
      <c r="K149" s="394"/>
      <c r="L149" s="394"/>
    </row>
    <row r="150" spans="1:12" ht="12.75">
      <c r="A150" s="410"/>
      <c r="B150" s="367"/>
      <c r="C150" s="368" t="s">
        <v>750</v>
      </c>
      <c r="D150" s="368"/>
      <c r="E150" s="369">
        <v>53000</v>
      </c>
      <c r="F150" s="370">
        <v>53000</v>
      </c>
      <c r="G150" s="370"/>
      <c r="H150" s="370"/>
      <c r="I150" s="370"/>
      <c r="J150" s="370"/>
      <c r="K150" s="370"/>
      <c r="L150" s="370"/>
    </row>
    <row r="151" spans="1:12" ht="12.75">
      <c r="A151" s="410"/>
      <c r="B151" s="392">
        <v>85212</v>
      </c>
      <c r="C151" s="372" t="s">
        <v>751</v>
      </c>
      <c r="D151" s="372"/>
      <c r="E151" s="393"/>
      <c r="F151" s="394"/>
      <c r="G151" s="394"/>
      <c r="H151" s="394"/>
      <c r="I151" s="394"/>
      <c r="J151" s="394"/>
      <c r="K151" s="394"/>
      <c r="L151" s="394"/>
    </row>
    <row r="152" spans="1:12" ht="12.75">
      <c r="A152" s="410"/>
      <c r="B152" s="410"/>
      <c r="C152" s="372" t="s">
        <v>752</v>
      </c>
      <c r="D152" s="372"/>
      <c r="E152" s="412"/>
      <c r="F152" s="413"/>
      <c r="G152" s="413"/>
      <c r="H152" s="413"/>
      <c r="I152" s="413"/>
      <c r="J152" s="413"/>
      <c r="K152" s="413"/>
      <c r="L152" s="413"/>
    </row>
    <row r="153" spans="1:12" ht="12.75">
      <c r="A153" s="410"/>
      <c r="B153" s="410"/>
      <c r="C153" s="372" t="s">
        <v>753</v>
      </c>
      <c r="D153" s="372"/>
      <c r="E153" s="412"/>
      <c r="F153" s="413"/>
      <c r="G153" s="413"/>
      <c r="H153" s="413"/>
      <c r="I153" s="413"/>
      <c r="J153" s="413"/>
      <c r="K153" s="413"/>
      <c r="L153" s="413"/>
    </row>
    <row r="154" spans="1:12" ht="12.75">
      <c r="A154" s="410"/>
      <c r="B154" s="367"/>
      <c r="C154" s="368" t="s">
        <v>754</v>
      </c>
      <c r="D154" s="368"/>
      <c r="E154" s="369">
        <v>2268000</v>
      </c>
      <c r="F154" s="370">
        <v>2268000</v>
      </c>
      <c r="G154" s="370">
        <v>47829</v>
      </c>
      <c r="H154" s="370">
        <v>8394</v>
      </c>
      <c r="I154" s="370"/>
      <c r="J154" s="370"/>
      <c r="K154" s="370"/>
      <c r="L154" s="370"/>
    </row>
    <row r="155" spans="1:12" ht="12.75">
      <c r="A155" s="410"/>
      <c r="B155" s="392">
        <v>85213</v>
      </c>
      <c r="C155" s="372" t="s">
        <v>755</v>
      </c>
      <c r="D155" s="372"/>
      <c r="E155" s="393"/>
      <c r="F155" s="394"/>
      <c r="G155" s="394"/>
      <c r="H155" s="394"/>
      <c r="I155" s="394"/>
      <c r="J155" s="394"/>
      <c r="K155" s="394"/>
      <c r="L155" s="394"/>
    </row>
    <row r="156" spans="1:12" ht="12.75">
      <c r="A156" s="410"/>
      <c r="B156" s="410"/>
      <c r="C156" s="372" t="s">
        <v>756</v>
      </c>
      <c r="D156" s="372"/>
      <c r="E156" s="412"/>
      <c r="F156" s="413"/>
      <c r="G156" s="413"/>
      <c r="H156" s="413"/>
      <c r="I156" s="413"/>
      <c r="J156" s="413"/>
      <c r="K156" s="413"/>
      <c r="L156" s="413"/>
    </row>
    <row r="157" spans="1:12" ht="12.75">
      <c r="A157" s="410"/>
      <c r="B157" s="410"/>
      <c r="C157" s="372" t="s">
        <v>757</v>
      </c>
      <c r="D157" s="372"/>
      <c r="E157" s="412"/>
      <c r="F157" s="413"/>
      <c r="G157" s="413"/>
      <c r="H157" s="413"/>
      <c r="I157" s="413"/>
      <c r="J157" s="413"/>
      <c r="K157" s="413"/>
      <c r="L157" s="413"/>
    </row>
    <row r="158" spans="1:12" ht="12.75">
      <c r="A158" s="410"/>
      <c r="B158" s="410"/>
      <c r="C158" s="372" t="s">
        <v>758</v>
      </c>
      <c r="D158" s="372"/>
      <c r="E158" s="412"/>
      <c r="F158" s="413"/>
      <c r="G158" s="413"/>
      <c r="H158" s="413"/>
      <c r="I158" s="413"/>
      <c r="J158" s="413"/>
      <c r="K158" s="413"/>
      <c r="L158" s="413"/>
    </row>
    <row r="159" spans="1:12" ht="12.75">
      <c r="A159" s="410"/>
      <c r="B159" s="410"/>
      <c r="C159" s="372" t="s">
        <v>759</v>
      </c>
      <c r="D159" s="372"/>
      <c r="E159" s="412"/>
      <c r="F159" s="413"/>
      <c r="G159" s="413"/>
      <c r="H159" s="413"/>
      <c r="I159" s="413"/>
      <c r="J159" s="413"/>
      <c r="K159" s="413"/>
      <c r="L159" s="413"/>
    </row>
    <row r="160" spans="1:12" ht="12.75">
      <c r="A160" s="410"/>
      <c r="B160" s="367"/>
      <c r="C160" s="368" t="s">
        <v>760</v>
      </c>
      <c r="D160" s="368"/>
      <c r="E160" s="369">
        <v>23000</v>
      </c>
      <c r="F160" s="370">
        <v>23000</v>
      </c>
      <c r="G160" s="370"/>
      <c r="H160" s="370"/>
      <c r="I160" s="370"/>
      <c r="J160" s="370"/>
      <c r="K160" s="370"/>
      <c r="L160" s="370"/>
    </row>
    <row r="161" spans="1:12" ht="12.75">
      <c r="A161" s="410"/>
      <c r="B161" s="392">
        <v>85214</v>
      </c>
      <c r="C161" s="372" t="s">
        <v>761</v>
      </c>
      <c r="D161" s="372"/>
      <c r="E161" s="393"/>
      <c r="F161" s="394"/>
      <c r="G161" s="394"/>
      <c r="H161" s="394"/>
      <c r="I161" s="394"/>
      <c r="J161" s="394"/>
      <c r="K161" s="394"/>
      <c r="L161" s="394"/>
    </row>
    <row r="162" spans="1:12" ht="12.75">
      <c r="A162" s="410"/>
      <c r="B162" s="410"/>
      <c r="C162" s="372" t="s">
        <v>762</v>
      </c>
      <c r="D162" s="372"/>
      <c r="E162" s="412"/>
      <c r="F162" s="413"/>
      <c r="G162" s="413"/>
      <c r="H162" s="413"/>
      <c r="I162" s="413"/>
      <c r="J162" s="413"/>
      <c r="K162" s="413"/>
      <c r="L162" s="413"/>
    </row>
    <row r="163" spans="1:12" ht="12.75">
      <c r="A163" s="410"/>
      <c r="B163" s="367"/>
      <c r="C163" s="368" t="s">
        <v>753</v>
      </c>
      <c r="D163" s="368"/>
      <c r="E163" s="369">
        <v>586000</v>
      </c>
      <c r="F163" s="370">
        <v>586000</v>
      </c>
      <c r="G163" s="370"/>
      <c r="H163" s="370"/>
      <c r="I163" s="370"/>
      <c r="J163" s="370"/>
      <c r="K163" s="370"/>
      <c r="L163" s="370"/>
    </row>
    <row r="164" spans="1:12" ht="12.75">
      <c r="A164" s="410"/>
      <c r="B164" s="421">
        <v>85215</v>
      </c>
      <c r="C164" s="368" t="s">
        <v>763</v>
      </c>
      <c r="D164" s="368"/>
      <c r="E164" s="422">
        <v>132000</v>
      </c>
      <c r="F164" s="404">
        <v>132000</v>
      </c>
      <c r="G164" s="404"/>
      <c r="H164" s="404"/>
      <c r="I164" s="404"/>
      <c r="J164" s="404"/>
      <c r="K164" s="404"/>
      <c r="L164" s="404"/>
    </row>
    <row r="165" spans="1:12" ht="12.75">
      <c r="A165" s="410"/>
      <c r="B165" s="460">
        <v>85219</v>
      </c>
      <c r="C165" s="415" t="s">
        <v>764</v>
      </c>
      <c r="D165" s="415"/>
      <c r="E165" s="461"/>
      <c r="F165" s="444"/>
      <c r="G165" s="444"/>
      <c r="H165" s="444"/>
      <c r="I165" s="444"/>
      <c r="J165" s="444"/>
      <c r="K165" s="444"/>
      <c r="L165" s="444"/>
    </row>
    <row r="166" spans="1:12" ht="12.75">
      <c r="A166" s="410"/>
      <c r="B166" s="367"/>
      <c r="C166" s="368" t="s">
        <v>750</v>
      </c>
      <c r="D166" s="368"/>
      <c r="E166" s="369">
        <v>290576</v>
      </c>
      <c r="F166" s="370">
        <v>290576</v>
      </c>
      <c r="G166" s="370">
        <v>216700</v>
      </c>
      <c r="H166" s="370">
        <v>41407</v>
      </c>
      <c r="I166" s="370"/>
      <c r="J166" s="370"/>
      <c r="K166" s="370"/>
      <c r="L166" s="370"/>
    </row>
    <row r="167" spans="1:12" ht="12.75">
      <c r="A167" s="410"/>
      <c r="B167" s="375">
        <v>85228</v>
      </c>
      <c r="C167" s="376" t="s">
        <v>765</v>
      </c>
      <c r="D167" s="376"/>
      <c r="E167" s="377">
        <v>24480</v>
      </c>
      <c r="F167" s="378">
        <v>24480</v>
      </c>
      <c r="G167" s="378">
        <v>18610</v>
      </c>
      <c r="H167" s="378">
        <v>3450</v>
      </c>
      <c r="I167" s="378"/>
      <c r="J167" s="378"/>
      <c r="K167" s="378"/>
      <c r="L167" s="378"/>
    </row>
    <row r="168" spans="1:12" ht="12.75">
      <c r="A168" s="381"/>
      <c r="B168" s="398">
        <v>85295</v>
      </c>
      <c r="C168" s="382" t="s">
        <v>72</v>
      </c>
      <c r="D168" s="382"/>
      <c r="E168" s="401">
        <v>103900</v>
      </c>
      <c r="F168" s="399">
        <v>103900</v>
      </c>
      <c r="G168" s="399"/>
      <c r="H168" s="399"/>
      <c r="I168" s="399"/>
      <c r="J168" s="399"/>
      <c r="K168" s="399"/>
      <c r="L168" s="399"/>
    </row>
    <row r="169" spans="1:12" ht="12.75">
      <c r="A169" s="391">
        <v>854</v>
      </c>
      <c r="B169" s="392"/>
      <c r="C169" s="396" t="s">
        <v>766</v>
      </c>
      <c r="D169" s="396"/>
      <c r="E169" s="393"/>
      <c r="F169" s="394"/>
      <c r="G169" s="394"/>
      <c r="H169" s="394"/>
      <c r="I169" s="394"/>
      <c r="J169" s="394"/>
      <c r="K169" s="394"/>
      <c r="L169" s="394"/>
    </row>
    <row r="170" spans="1:12" ht="12.75">
      <c r="A170" s="381"/>
      <c r="B170" s="381"/>
      <c r="C170" s="363" t="s">
        <v>314</v>
      </c>
      <c r="D170" s="363"/>
      <c r="E170" s="416">
        <f>E171+E172+E174+E175</f>
        <v>849679</v>
      </c>
      <c r="F170" s="416">
        <f>F171+F172+F174+F175</f>
        <v>849679</v>
      </c>
      <c r="G170" s="416">
        <f>G171+G172+G174+G175</f>
        <v>547249</v>
      </c>
      <c r="H170" s="416">
        <f>H171+H172+H174+H175</f>
        <v>98681</v>
      </c>
      <c r="I170" s="417"/>
      <c r="J170" s="417"/>
      <c r="K170" s="417"/>
      <c r="L170" s="417"/>
    </row>
    <row r="171" spans="1:12" ht="12.75">
      <c r="A171" s="392"/>
      <c r="B171" s="455" t="s">
        <v>767</v>
      </c>
      <c r="C171" s="462" t="s">
        <v>569</v>
      </c>
      <c r="D171" s="462"/>
      <c r="E171" s="457">
        <v>306425</v>
      </c>
      <c r="F171" s="458">
        <v>306425</v>
      </c>
      <c r="G171" s="458">
        <v>212228</v>
      </c>
      <c r="H171" s="458">
        <v>38309</v>
      </c>
      <c r="I171" s="458"/>
      <c r="J171" s="458"/>
      <c r="K171" s="458"/>
      <c r="L171" s="458"/>
    </row>
    <row r="172" spans="1:12" ht="24.75">
      <c r="A172" s="392"/>
      <c r="B172" s="375" t="s">
        <v>768</v>
      </c>
      <c r="C172" s="376" t="s">
        <v>570</v>
      </c>
      <c r="D172" s="376"/>
      <c r="E172" s="377">
        <v>504426</v>
      </c>
      <c r="F172" s="378">
        <v>504426</v>
      </c>
      <c r="G172" s="378">
        <v>323837</v>
      </c>
      <c r="H172" s="378">
        <v>58661</v>
      </c>
      <c r="I172" s="378"/>
      <c r="J172" s="378"/>
      <c r="K172" s="378"/>
      <c r="L172" s="378"/>
    </row>
    <row r="173" spans="1:12" ht="12.75">
      <c r="A173" s="410"/>
      <c r="B173" s="392">
        <v>85417</v>
      </c>
      <c r="C173" s="372" t="s">
        <v>769</v>
      </c>
      <c r="D173" s="372"/>
      <c r="E173" s="393"/>
      <c r="F173" s="394"/>
      <c r="G173" s="394"/>
      <c r="H173" s="394"/>
      <c r="I173" s="394"/>
      <c r="J173" s="394"/>
      <c r="K173" s="394"/>
      <c r="L173" s="394"/>
    </row>
    <row r="174" spans="1:12" ht="12.75">
      <c r="A174" s="410"/>
      <c r="B174" s="367"/>
      <c r="C174" s="368" t="s">
        <v>575</v>
      </c>
      <c r="D174" s="368"/>
      <c r="E174" s="369">
        <v>20408</v>
      </c>
      <c r="F174" s="370">
        <v>20408</v>
      </c>
      <c r="G174" s="370">
        <v>9684</v>
      </c>
      <c r="H174" s="370">
        <v>1711</v>
      </c>
      <c r="I174" s="370"/>
      <c r="J174" s="370"/>
      <c r="K174" s="370"/>
      <c r="L174" s="370"/>
    </row>
    <row r="175" spans="1:12" ht="12.75">
      <c r="A175" s="410"/>
      <c r="B175" s="392">
        <v>85495</v>
      </c>
      <c r="C175" s="372" t="s">
        <v>72</v>
      </c>
      <c r="D175" s="372"/>
      <c r="E175" s="393">
        <v>18420</v>
      </c>
      <c r="F175" s="394">
        <v>18420</v>
      </c>
      <c r="G175" s="394">
        <v>1500</v>
      </c>
      <c r="H175" s="394"/>
      <c r="I175" s="394"/>
      <c r="J175" s="394"/>
      <c r="K175" s="394"/>
      <c r="L175" s="394"/>
    </row>
    <row r="176" spans="1:12" ht="12.75">
      <c r="A176" s="423"/>
      <c r="B176" s="423"/>
      <c r="C176" s="424"/>
      <c r="D176" s="424"/>
      <c r="E176" s="425"/>
      <c r="F176" s="425"/>
      <c r="G176" s="425"/>
      <c r="H176" s="425"/>
      <c r="I176" s="425"/>
      <c r="J176" s="425"/>
      <c r="K176" s="425"/>
      <c r="L176" s="425"/>
    </row>
    <row r="177" spans="1:12" ht="12.75">
      <c r="A177" s="426"/>
      <c r="B177" s="426"/>
      <c r="C177" s="427"/>
      <c r="D177" s="427"/>
      <c r="E177" s="428"/>
      <c r="F177" s="428"/>
      <c r="G177" s="428"/>
      <c r="H177" s="428"/>
      <c r="I177" s="428"/>
      <c r="J177" s="428"/>
      <c r="K177" s="428"/>
      <c r="L177" s="428"/>
    </row>
    <row r="178" spans="1:12" ht="12.75">
      <c r="A178" s="426"/>
      <c r="B178" s="426"/>
      <c r="C178" s="427"/>
      <c r="D178" s="427"/>
      <c r="E178" s="428"/>
      <c r="F178" s="428"/>
      <c r="G178" s="428"/>
      <c r="H178" s="428"/>
      <c r="I178" s="428"/>
      <c r="J178" s="428"/>
      <c r="K178" s="428"/>
      <c r="L178" s="428"/>
    </row>
    <row r="179" spans="1:12" ht="12.75">
      <c r="A179" s="426"/>
      <c r="B179" s="426"/>
      <c r="C179" s="427"/>
      <c r="D179" s="427"/>
      <c r="E179" s="428"/>
      <c r="F179" s="428"/>
      <c r="G179" s="428"/>
      <c r="H179" s="428"/>
      <c r="I179" s="428"/>
      <c r="J179" s="428"/>
      <c r="K179" s="428"/>
      <c r="L179" s="428"/>
    </row>
    <row r="180" spans="1:12" ht="12.75">
      <c r="A180" s="426"/>
      <c r="B180" s="426"/>
      <c r="C180" s="427"/>
      <c r="D180" s="427"/>
      <c r="E180" s="428"/>
      <c r="F180" s="428"/>
      <c r="G180" s="428"/>
      <c r="H180" s="428"/>
      <c r="I180" s="428"/>
      <c r="J180" s="428"/>
      <c r="K180" s="428"/>
      <c r="L180" s="428"/>
    </row>
    <row r="181" spans="1:12" ht="12.75">
      <c r="A181" s="426"/>
      <c r="B181" s="426"/>
      <c r="C181" s="427"/>
      <c r="D181" s="427"/>
      <c r="E181" s="449"/>
      <c r="G181" s="449"/>
      <c r="H181" s="449"/>
      <c r="I181" s="449"/>
      <c r="J181" s="449"/>
      <c r="K181" s="449"/>
      <c r="L181" s="449"/>
    </row>
    <row r="182" spans="1:12" ht="12.75">
      <c r="A182" s="426"/>
      <c r="B182" s="426"/>
      <c r="C182" s="427"/>
      <c r="D182" s="427"/>
      <c r="E182" s="449"/>
      <c r="F182" s="429" t="s">
        <v>770</v>
      </c>
      <c r="G182" s="449"/>
      <c r="H182" s="449"/>
      <c r="I182" s="449"/>
      <c r="J182" s="449"/>
      <c r="K182" s="449"/>
      <c r="L182" s="449"/>
    </row>
    <row r="183" spans="1:12" ht="12.75" customHeight="1">
      <c r="A183" s="463" t="s">
        <v>60</v>
      </c>
      <c r="B183" s="451" t="s">
        <v>61</v>
      </c>
      <c r="C183" s="436" t="s">
        <v>607</v>
      </c>
      <c r="D183" s="436"/>
      <c r="E183" s="452" t="s">
        <v>672</v>
      </c>
      <c r="F183" s="436" t="s">
        <v>609</v>
      </c>
      <c r="G183" s="436"/>
      <c r="H183" s="436"/>
      <c r="I183" s="436"/>
      <c r="J183" s="436"/>
      <c r="K183" s="436"/>
      <c r="L183" s="436"/>
    </row>
    <row r="184" spans="1:12" ht="12.75">
      <c r="A184" s="463"/>
      <c r="B184" s="451"/>
      <c r="C184" s="436"/>
      <c r="D184" s="436"/>
      <c r="E184" s="452"/>
      <c r="F184" s="435" t="s">
        <v>610</v>
      </c>
      <c r="G184" s="436" t="s">
        <v>611</v>
      </c>
      <c r="H184" s="436"/>
      <c r="I184" s="436"/>
      <c r="J184" s="436"/>
      <c r="K184" s="436"/>
      <c r="L184" s="436" t="s">
        <v>612</v>
      </c>
    </row>
    <row r="185" spans="1:12" ht="57" customHeight="1">
      <c r="A185" s="463"/>
      <c r="B185" s="451"/>
      <c r="C185" s="436"/>
      <c r="D185" s="436"/>
      <c r="E185" s="452"/>
      <c r="F185" s="435"/>
      <c r="G185" s="436" t="s">
        <v>613</v>
      </c>
      <c r="H185" s="436" t="s">
        <v>771</v>
      </c>
      <c r="I185" s="436" t="s">
        <v>615</v>
      </c>
      <c r="J185" s="436" t="s">
        <v>616</v>
      </c>
      <c r="K185" s="355" t="s">
        <v>617</v>
      </c>
      <c r="L185" s="436"/>
    </row>
    <row r="186" spans="1:12" ht="12.75">
      <c r="A186" s="437">
        <v>1</v>
      </c>
      <c r="B186" s="437">
        <v>2</v>
      </c>
      <c r="C186" s="438">
        <v>4</v>
      </c>
      <c r="D186" s="438"/>
      <c r="E186" s="439">
        <v>5</v>
      </c>
      <c r="F186" s="439">
        <v>6</v>
      </c>
      <c r="G186" s="439">
        <v>7</v>
      </c>
      <c r="H186" s="439">
        <v>8</v>
      </c>
      <c r="I186" s="439">
        <v>9</v>
      </c>
      <c r="J186" s="439">
        <v>10</v>
      </c>
      <c r="K186" s="439">
        <v>11</v>
      </c>
      <c r="L186" s="439">
        <v>12</v>
      </c>
    </row>
    <row r="187" spans="1:12" ht="12.75">
      <c r="A187" s="440">
        <v>900</v>
      </c>
      <c r="B187" s="440"/>
      <c r="C187" s="441" t="s">
        <v>655</v>
      </c>
      <c r="D187" s="441"/>
      <c r="E187" s="442"/>
      <c r="F187" s="443"/>
      <c r="G187" s="443"/>
      <c r="H187" s="443"/>
      <c r="I187" s="443"/>
      <c r="J187" s="443"/>
      <c r="K187" s="443"/>
      <c r="L187" s="443"/>
    </row>
    <row r="188" spans="1:12" ht="12.75">
      <c r="A188" s="464"/>
      <c r="B188" s="464"/>
      <c r="C188" s="396" t="s">
        <v>772</v>
      </c>
      <c r="D188" s="396"/>
      <c r="E188" s="465"/>
      <c r="F188" s="466"/>
      <c r="G188" s="466"/>
      <c r="H188" s="466"/>
      <c r="I188" s="466"/>
      <c r="J188" s="466"/>
      <c r="K188" s="466"/>
      <c r="L188" s="466"/>
    </row>
    <row r="189" spans="1:12" ht="12.75">
      <c r="A189" s="366"/>
      <c r="B189" s="366"/>
      <c r="C189" s="396" t="s">
        <v>773</v>
      </c>
      <c r="D189" s="396"/>
      <c r="E189" s="379"/>
      <c r="F189" s="380"/>
      <c r="G189" s="380"/>
      <c r="H189" s="380"/>
      <c r="I189" s="380"/>
      <c r="J189" s="380"/>
      <c r="K189" s="380"/>
      <c r="L189" s="380"/>
    </row>
    <row r="190" spans="1:12" ht="12.75">
      <c r="A190" s="381"/>
      <c r="B190" s="381"/>
      <c r="C190" s="363" t="s">
        <v>774</v>
      </c>
      <c r="D190" s="363"/>
      <c r="E190" s="416">
        <f>E193+E195+E197+E199+E200</f>
        <v>1050600</v>
      </c>
      <c r="F190" s="416">
        <f>F193+F195+F197+F199+F200</f>
        <v>445600</v>
      </c>
      <c r="G190" s="417">
        <f>G200</f>
        <v>4200</v>
      </c>
      <c r="H190" s="417">
        <f>H200</f>
        <v>600</v>
      </c>
      <c r="I190" s="417">
        <f>I193</f>
        <v>93000</v>
      </c>
      <c r="J190" s="417"/>
      <c r="K190" s="417"/>
      <c r="L190" s="417">
        <f>L193+L200</f>
        <v>605000</v>
      </c>
    </row>
    <row r="191" spans="1:12" ht="12.75">
      <c r="A191" s="371"/>
      <c r="B191" s="371" t="s">
        <v>775</v>
      </c>
      <c r="C191" s="467" t="s">
        <v>662</v>
      </c>
      <c r="D191" s="467"/>
      <c r="E191" s="373"/>
      <c r="F191" s="374"/>
      <c r="G191" s="374"/>
      <c r="H191" s="374"/>
      <c r="I191" s="374"/>
      <c r="J191" s="374"/>
      <c r="K191" s="374"/>
      <c r="L191" s="374"/>
    </row>
    <row r="192" spans="1:12" ht="12.75">
      <c r="A192" s="366"/>
      <c r="B192" s="366"/>
      <c r="C192" s="467" t="s">
        <v>776</v>
      </c>
      <c r="D192" s="467"/>
      <c r="E192" s="379"/>
      <c r="F192" s="380"/>
      <c r="G192" s="380"/>
      <c r="H192" s="380"/>
      <c r="I192" s="380"/>
      <c r="J192" s="380"/>
      <c r="K192" s="380"/>
      <c r="L192" s="380"/>
    </row>
    <row r="193" spans="1:12" ht="12.75">
      <c r="A193" s="366"/>
      <c r="B193" s="367"/>
      <c r="C193" s="468" t="s">
        <v>777</v>
      </c>
      <c r="D193" s="468"/>
      <c r="E193" s="369">
        <v>393000</v>
      </c>
      <c r="F193" s="370">
        <v>93000</v>
      </c>
      <c r="G193" s="370"/>
      <c r="H193" s="370"/>
      <c r="I193" s="370">
        <v>93000</v>
      </c>
      <c r="J193" s="370"/>
      <c r="K193" s="370"/>
      <c r="L193" s="370">
        <v>300000</v>
      </c>
    </row>
    <row r="194" spans="1:12" ht="12.75">
      <c r="A194" s="366"/>
      <c r="B194" s="371" t="s">
        <v>778</v>
      </c>
      <c r="C194" s="467" t="s">
        <v>779</v>
      </c>
      <c r="D194" s="467"/>
      <c r="E194" s="373"/>
      <c r="F194" s="374"/>
      <c r="G194" s="374"/>
      <c r="H194" s="374"/>
      <c r="I194" s="374"/>
      <c r="J194" s="374"/>
      <c r="K194" s="374"/>
      <c r="L194" s="374"/>
    </row>
    <row r="195" spans="1:12" ht="12.75">
      <c r="A195" s="366"/>
      <c r="B195" s="367"/>
      <c r="C195" s="468" t="s">
        <v>780</v>
      </c>
      <c r="D195" s="468"/>
      <c r="E195" s="369">
        <v>80000</v>
      </c>
      <c r="F195" s="370">
        <v>80000</v>
      </c>
      <c r="G195" s="370"/>
      <c r="H195" s="370"/>
      <c r="I195" s="370"/>
      <c r="J195" s="370"/>
      <c r="K195" s="370"/>
      <c r="L195" s="370"/>
    </row>
    <row r="196" spans="1:12" ht="12.75">
      <c r="A196" s="366"/>
      <c r="B196" s="469" t="s">
        <v>781</v>
      </c>
      <c r="C196" s="470" t="s">
        <v>782</v>
      </c>
      <c r="D196" s="470"/>
      <c r="E196" s="471"/>
      <c r="F196" s="472"/>
      <c r="G196" s="472"/>
      <c r="H196" s="472"/>
      <c r="I196" s="472"/>
      <c r="J196" s="472"/>
      <c r="K196" s="472"/>
      <c r="L196" s="472"/>
    </row>
    <row r="197" spans="1:12" ht="12.75">
      <c r="A197" s="366"/>
      <c r="B197" s="367"/>
      <c r="C197" s="468" t="s">
        <v>783</v>
      </c>
      <c r="D197" s="468"/>
      <c r="E197" s="369">
        <v>19000</v>
      </c>
      <c r="F197" s="370">
        <v>19000</v>
      </c>
      <c r="G197" s="370"/>
      <c r="H197" s="370"/>
      <c r="I197" s="370"/>
      <c r="J197" s="370"/>
      <c r="K197" s="370"/>
      <c r="L197" s="370"/>
    </row>
    <row r="198" spans="1:12" ht="12.75">
      <c r="A198" s="410"/>
      <c r="B198" s="392" t="s">
        <v>784</v>
      </c>
      <c r="C198" s="467" t="s">
        <v>785</v>
      </c>
      <c r="D198" s="467"/>
      <c r="E198" s="393"/>
      <c r="F198" s="394"/>
      <c r="G198" s="394"/>
      <c r="H198" s="394"/>
      <c r="I198" s="394"/>
      <c r="J198" s="394"/>
      <c r="K198" s="394"/>
      <c r="L198" s="394"/>
    </row>
    <row r="199" spans="1:12" ht="12.75">
      <c r="A199" s="410"/>
      <c r="B199" s="367"/>
      <c r="C199" s="468" t="s">
        <v>786</v>
      </c>
      <c r="D199" s="468"/>
      <c r="E199" s="369">
        <v>244500</v>
      </c>
      <c r="F199" s="370">
        <v>244500</v>
      </c>
      <c r="G199" s="370"/>
      <c r="H199" s="370"/>
      <c r="I199" s="370"/>
      <c r="J199" s="370"/>
      <c r="K199" s="370"/>
      <c r="L199" s="370"/>
    </row>
    <row r="200" spans="1:12" ht="12.75">
      <c r="A200" s="381"/>
      <c r="B200" s="398" t="s">
        <v>787</v>
      </c>
      <c r="C200" s="448" t="s">
        <v>72</v>
      </c>
      <c r="D200" s="448"/>
      <c r="E200" s="401">
        <v>314100</v>
      </c>
      <c r="F200" s="399">
        <v>9100</v>
      </c>
      <c r="G200" s="399">
        <v>4200</v>
      </c>
      <c r="H200" s="399">
        <v>600</v>
      </c>
      <c r="I200" s="399"/>
      <c r="J200" s="399"/>
      <c r="K200" s="399"/>
      <c r="L200" s="399">
        <v>305000</v>
      </c>
    </row>
    <row r="201" spans="1:12" ht="12.75">
      <c r="A201" s="391">
        <v>921</v>
      </c>
      <c r="B201" s="392"/>
      <c r="C201" s="396" t="s">
        <v>788</v>
      </c>
      <c r="D201" s="396"/>
      <c r="E201" s="393"/>
      <c r="F201" s="394"/>
      <c r="G201" s="394"/>
      <c r="H201" s="394"/>
      <c r="I201" s="394"/>
      <c r="J201" s="394"/>
      <c r="K201" s="394"/>
      <c r="L201" s="394"/>
    </row>
    <row r="202" spans="1:12" ht="12.75">
      <c r="A202" s="410"/>
      <c r="B202" s="410"/>
      <c r="C202" s="396" t="s">
        <v>773</v>
      </c>
      <c r="D202" s="396"/>
      <c r="E202" s="412"/>
      <c r="F202" s="413"/>
      <c r="G202" s="413"/>
      <c r="H202" s="413"/>
      <c r="I202" s="413"/>
      <c r="J202" s="413"/>
      <c r="K202" s="413"/>
      <c r="L202" s="413"/>
    </row>
    <row r="203" spans="1:12" ht="12.75">
      <c r="A203" s="410"/>
      <c r="B203" s="410"/>
      <c r="C203" s="396" t="s">
        <v>789</v>
      </c>
      <c r="D203" s="396"/>
      <c r="E203" s="412"/>
      <c r="F203" s="413"/>
      <c r="G203" s="413"/>
      <c r="H203" s="413"/>
      <c r="I203" s="413"/>
      <c r="J203" s="413"/>
      <c r="K203" s="413"/>
      <c r="L203" s="413"/>
    </row>
    <row r="204" spans="1:12" ht="12.75">
      <c r="A204" s="381"/>
      <c r="B204" s="381"/>
      <c r="C204" s="363" t="s">
        <v>790</v>
      </c>
      <c r="D204" s="363"/>
      <c r="E204" s="416">
        <f>E207+E208+E210</f>
        <v>2245300</v>
      </c>
      <c r="F204" s="417">
        <f>F207+F208+F210</f>
        <v>395300</v>
      </c>
      <c r="G204" s="417">
        <f>SUM(G205:G210)</f>
        <v>2000</v>
      </c>
      <c r="H204" s="384"/>
      <c r="I204" s="417">
        <f>I207</f>
        <v>326000</v>
      </c>
      <c r="J204" s="417"/>
      <c r="K204" s="417"/>
      <c r="L204" s="417">
        <f>L207+L208+L210</f>
        <v>1850000</v>
      </c>
    </row>
    <row r="205" spans="1:12" ht="12.75">
      <c r="A205" s="392"/>
      <c r="B205" s="392">
        <v>92109</v>
      </c>
      <c r="C205" s="467" t="s">
        <v>791</v>
      </c>
      <c r="D205" s="467"/>
      <c r="E205" s="393"/>
      <c r="F205" s="394"/>
      <c r="G205" s="394"/>
      <c r="H205" s="394"/>
      <c r="I205" s="394"/>
      <c r="J205" s="394"/>
      <c r="K205" s="394"/>
      <c r="L205" s="394"/>
    </row>
    <row r="206" spans="1:12" ht="12.75">
      <c r="A206" s="410"/>
      <c r="B206" s="410"/>
      <c r="C206" s="467" t="s">
        <v>792</v>
      </c>
      <c r="D206" s="467"/>
      <c r="E206" s="412"/>
      <c r="F206" s="413"/>
      <c r="G206" s="413"/>
      <c r="H206" s="413"/>
      <c r="I206" s="413"/>
      <c r="J206" s="413"/>
      <c r="K206" s="413"/>
      <c r="L206" s="413"/>
    </row>
    <row r="207" spans="1:12" ht="12.75">
      <c r="A207" s="410"/>
      <c r="B207" s="367"/>
      <c r="C207" s="468" t="s">
        <v>793</v>
      </c>
      <c r="D207" s="468"/>
      <c r="E207" s="369">
        <v>995300</v>
      </c>
      <c r="F207" s="370">
        <v>395300</v>
      </c>
      <c r="G207" s="370">
        <v>2000</v>
      </c>
      <c r="H207" s="370"/>
      <c r="I207" s="370">
        <v>326000</v>
      </c>
      <c r="J207" s="370"/>
      <c r="K207" s="370"/>
      <c r="L207" s="370">
        <v>600000</v>
      </c>
    </row>
    <row r="208" spans="1:12" ht="12.75">
      <c r="A208" s="410"/>
      <c r="B208" s="375" t="s">
        <v>794</v>
      </c>
      <c r="C208" s="473" t="s">
        <v>592</v>
      </c>
      <c r="D208" s="473"/>
      <c r="E208" s="377">
        <v>300000</v>
      </c>
      <c r="F208" s="378"/>
      <c r="G208" s="378"/>
      <c r="H208" s="378"/>
      <c r="I208" s="378"/>
      <c r="J208" s="378"/>
      <c r="K208" s="378"/>
      <c r="L208" s="378">
        <v>300000</v>
      </c>
    </row>
    <row r="209" spans="1:12" ht="12.75">
      <c r="A209" s="410"/>
      <c r="B209" s="392" t="s">
        <v>795</v>
      </c>
      <c r="C209" s="467" t="s">
        <v>796</v>
      </c>
      <c r="D209" s="467"/>
      <c r="E209" s="393"/>
      <c r="F209" s="394"/>
      <c r="G209" s="394"/>
      <c r="H209" s="394"/>
      <c r="I209" s="394"/>
      <c r="J209" s="394"/>
      <c r="K209" s="394"/>
      <c r="L209" s="394"/>
    </row>
    <row r="210" spans="1:12" ht="12.75">
      <c r="A210" s="381"/>
      <c r="B210" s="381"/>
      <c r="C210" s="448" t="s">
        <v>797</v>
      </c>
      <c r="D210" s="448"/>
      <c r="E210" s="383">
        <v>950000</v>
      </c>
      <c r="F210" s="384"/>
      <c r="G210" s="384"/>
      <c r="H210" s="384"/>
      <c r="I210" s="384"/>
      <c r="J210" s="384"/>
      <c r="K210" s="384"/>
      <c r="L210" s="384">
        <v>950000</v>
      </c>
    </row>
    <row r="211" spans="1:12" ht="12.75">
      <c r="A211" s="391">
        <v>926</v>
      </c>
      <c r="B211" s="392"/>
      <c r="C211" s="396" t="s">
        <v>788</v>
      </c>
      <c r="D211" s="396"/>
      <c r="E211" s="393"/>
      <c r="F211" s="394"/>
      <c r="G211" s="394"/>
      <c r="H211" s="394"/>
      <c r="I211" s="394"/>
      <c r="J211" s="394"/>
      <c r="K211" s="394"/>
      <c r="L211" s="394"/>
    </row>
    <row r="212" spans="1:12" ht="12.75">
      <c r="A212" s="410"/>
      <c r="B212" s="410"/>
      <c r="C212" s="396" t="s">
        <v>798</v>
      </c>
      <c r="D212" s="396"/>
      <c r="E212" s="412"/>
      <c r="F212" s="413"/>
      <c r="G212" s="413"/>
      <c r="H212" s="413"/>
      <c r="I212" s="413"/>
      <c r="J212" s="413"/>
      <c r="K212" s="413"/>
      <c r="L212" s="413"/>
    </row>
    <row r="213" spans="1:12" ht="12.75">
      <c r="A213" s="381"/>
      <c r="B213" s="381"/>
      <c r="C213" s="363" t="s">
        <v>799</v>
      </c>
      <c r="D213" s="363"/>
      <c r="E213" s="416">
        <v>80000</v>
      </c>
      <c r="F213" s="417">
        <v>80000</v>
      </c>
      <c r="G213" s="384"/>
      <c r="H213" s="384"/>
      <c r="I213" s="417">
        <v>80000</v>
      </c>
      <c r="J213" s="384"/>
      <c r="K213" s="384"/>
      <c r="L213" s="384"/>
    </row>
    <row r="214" spans="1:12" ht="12.75">
      <c r="A214" s="392"/>
      <c r="B214" s="392">
        <v>92605</v>
      </c>
      <c r="C214" s="467" t="s">
        <v>406</v>
      </c>
      <c r="D214" s="467"/>
      <c r="E214" s="393"/>
      <c r="F214" s="394"/>
      <c r="G214" s="394"/>
      <c r="H214" s="394"/>
      <c r="I214" s="394"/>
      <c r="J214" s="394"/>
      <c r="K214" s="394"/>
      <c r="L214" s="394"/>
    </row>
    <row r="215" spans="1:12" ht="12.75">
      <c r="A215" s="410"/>
      <c r="B215" s="410"/>
      <c r="C215" s="467" t="s">
        <v>800</v>
      </c>
      <c r="D215" s="467"/>
      <c r="E215" s="412"/>
      <c r="F215" s="413"/>
      <c r="G215" s="413"/>
      <c r="H215" s="413"/>
      <c r="I215" s="413"/>
      <c r="J215" s="413"/>
      <c r="K215" s="413"/>
      <c r="L215" s="413"/>
    </row>
    <row r="216" spans="1:12" ht="12.75">
      <c r="A216" s="410"/>
      <c r="B216" s="410"/>
      <c r="C216" s="467" t="s">
        <v>801</v>
      </c>
      <c r="D216" s="467"/>
      <c r="E216" s="412">
        <v>80000</v>
      </c>
      <c r="F216" s="413">
        <v>80000</v>
      </c>
      <c r="G216" s="413"/>
      <c r="H216" s="413"/>
      <c r="I216" s="413">
        <v>80000</v>
      </c>
      <c r="J216" s="413"/>
      <c r="K216" s="413"/>
      <c r="L216" s="413"/>
    </row>
    <row r="217" spans="1:12" ht="25.5" customHeight="1">
      <c r="A217" s="474" t="s">
        <v>802</v>
      </c>
      <c r="B217" s="474"/>
      <c r="C217" s="474"/>
      <c r="D217" s="474"/>
      <c r="E217" s="475">
        <f>E13+E22+E28+E31+E37+E42+E49+E67+E79+E87+E101+E106+E112+E127+E141+E148+E170+E190+E204+E213</f>
        <v>19907444</v>
      </c>
      <c r="F217" s="475">
        <f>F13+F22+F28+F31+F37+F42+F49+F67+F79+F87+F101+F106+F112+F127+F141+F148+F170+F190+F204+F213</f>
        <v>14929503</v>
      </c>
      <c r="G217" s="475">
        <f>G22+G49+G67+G87+G101+G127+G141+G148+G170+G190+G204</f>
        <v>6188492</v>
      </c>
      <c r="H217" s="475">
        <f>H67+H87+H127+H141+H148+H170+H190</f>
        <v>1098038</v>
      </c>
      <c r="I217" s="475">
        <f>I13+I28+I31+I42+I127+I141+I190+I204+I213</f>
        <v>718200</v>
      </c>
      <c r="J217" s="475">
        <f>J106</f>
        <v>200000</v>
      </c>
      <c r="K217" s="475">
        <v>70000</v>
      </c>
      <c r="L217" s="476">
        <f>L13+L31+L87+L112+L141+L190+L204</f>
        <v>4977941</v>
      </c>
    </row>
    <row r="219" ht="12.75">
      <c r="F219" s="477"/>
    </row>
    <row r="241" ht="12.75">
      <c r="F241" s="429" t="s">
        <v>803</v>
      </c>
    </row>
    <row r="273" ht="12.75">
      <c r="F273" s="339" t="s">
        <v>804</v>
      </c>
    </row>
  </sheetData>
  <mergeCells count="216">
    <mergeCell ref="H1:L1"/>
    <mergeCell ref="H2:L2"/>
    <mergeCell ref="H3:L3"/>
    <mergeCell ref="A4:L4"/>
    <mergeCell ref="A5:L5"/>
    <mergeCell ref="A8:A10"/>
    <mergeCell ref="B8:B10"/>
    <mergeCell ref="C8:D10"/>
    <mergeCell ref="E8:E10"/>
    <mergeCell ref="F8:L8"/>
    <mergeCell ref="F9:F10"/>
    <mergeCell ref="G9:K9"/>
    <mergeCell ref="L9:L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61:D61"/>
    <mergeCell ref="A62:A64"/>
    <mergeCell ref="B62:B64"/>
    <mergeCell ref="C62:D64"/>
    <mergeCell ref="E62:E64"/>
    <mergeCell ref="F62:L62"/>
    <mergeCell ref="F63:F64"/>
    <mergeCell ref="G63:K63"/>
    <mergeCell ref="L63:L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20:D120"/>
    <mergeCell ref="A122:A124"/>
    <mergeCell ref="B122:B124"/>
    <mergeCell ref="C122:D124"/>
    <mergeCell ref="E122:E124"/>
    <mergeCell ref="F122:L122"/>
    <mergeCell ref="F123:F124"/>
    <mergeCell ref="G123:K123"/>
    <mergeCell ref="L123:L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81:D181"/>
    <mergeCell ref="A183:A185"/>
    <mergeCell ref="B183:B185"/>
    <mergeCell ref="C183:D185"/>
    <mergeCell ref="E183:E185"/>
    <mergeCell ref="F183:L183"/>
    <mergeCell ref="F184:F185"/>
    <mergeCell ref="G184:K184"/>
    <mergeCell ref="L184:L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A217:D217"/>
  </mergeCells>
  <printOptions/>
  <pageMargins left="0.39375" right="0.07847222222222222" top="0.5118055555555556" bottom="0.19652777777777777" header="0.5118055555555556" footer="0.5118055555555556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4"/>
  <sheetViews>
    <sheetView workbookViewId="0" topLeftCell="A166">
      <selection activeCell="L193" sqref="L193"/>
    </sheetView>
  </sheetViews>
  <sheetFormatPr defaultColWidth="9.140625" defaultRowHeight="12.75"/>
  <cols>
    <col min="1" max="1" width="4.8515625" style="345" customWidth="1"/>
    <col min="2" max="2" width="6.140625" style="345" customWidth="1"/>
    <col min="3" max="3" width="10.57421875" style="345" customWidth="1"/>
    <col min="4" max="4" width="10.00390625" style="345" customWidth="1"/>
    <col min="5" max="5" width="3.00390625" style="345" customWidth="1"/>
    <col min="6" max="6" width="9.57421875" style="345" customWidth="1"/>
    <col min="7" max="7" width="10.140625" style="345" customWidth="1"/>
    <col min="8" max="8" width="8.8515625" style="345" customWidth="1"/>
    <col min="9" max="9" width="9.7109375" style="345" customWidth="1"/>
    <col min="10" max="10" width="10.28125" style="345" customWidth="1"/>
    <col min="11" max="11" width="9.28125" style="345" customWidth="1"/>
    <col min="12" max="12" width="11.57421875" style="345" customWidth="1"/>
    <col min="13" max="13" width="12.00390625" style="345" customWidth="1"/>
    <col min="14" max="14" width="11.421875" style="345" customWidth="1"/>
    <col min="15" max="16384" width="9.140625" style="345" customWidth="1"/>
  </cols>
  <sheetData>
    <row r="1" spans="8:14" ht="11.25">
      <c r="H1" s="344" t="s">
        <v>805</v>
      </c>
      <c r="I1" s="344"/>
      <c r="J1" s="344"/>
      <c r="K1" s="344"/>
      <c r="L1" s="344"/>
      <c r="M1" s="344"/>
      <c r="N1" s="344"/>
    </row>
    <row r="2" spans="8:14" ht="11.25">
      <c r="H2" s="344" t="s">
        <v>806</v>
      </c>
      <c r="I2" s="344"/>
      <c r="J2" s="344"/>
      <c r="K2" s="344"/>
      <c r="L2" s="344"/>
      <c r="M2" s="344"/>
      <c r="N2" s="344"/>
    </row>
    <row r="3" spans="10:14" ht="6.75" customHeight="1">
      <c r="J3" s="478"/>
      <c r="K3" s="478"/>
      <c r="L3" s="478"/>
      <c r="M3" s="478"/>
      <c r="N3" s="478"/>
    </row>
    <row r="4" spans="10:14" ht="6.75" customHeight="1">
      <c r="J4" s="478"/>
      <c r="K4" s="478"/>
      <c r="L4" s="478"/>
      <c r="M4" s="478"/>
      <c r="N4" s="478"/>
    </row>
    <row r="5" spans="1:14" ht="16.5" customHeight="1">
      <c r="A5" s="340" t="s">
        <v>807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478"/>
      <c r="M5" s="478"/>
      <c r="N5" s="478"/>
    </row>
    <row r="6" spans="1:14" ht="11.25">
      <c r="A6" s="479"/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80"/>
      <c r="M6" s="480"/>
      <c r="N6" s="480"/>
    </row>
    <row r="7" spans="1:11" ht="11.25">
      <c r="A7" s="481"/>
      <c r="C7" s="482"/>
      <c r="D7" s="483"/>
      <c r="E7" s="484"/>
      <c r="F7" s="341"/>
      <c r="G7" s="485" t="s">
        <v>808</v>
      </c>
      <c r="H7" s="485"/>
      <c r="I7" s="486" t="s">
        <v>809</v>
      </c>
      <c r="J7" s="486"/>
      <c r="K7" s="486"/>
    </row>
    <row r="8" spans="1:11" ht="11.25">
      <c r="A8" s="487" t="s">
        <v>810</v>
      </c>
      <c r="B8" s="345" t="s">
        <v>606</v>
      </c>
      <c r="C8" s="488" t="s">
        <v>63</v>
      </c>
      <c r="D8" s="488"/>
      <c r="E8" s="489"/>
      <c r="F8" s="490"/>
      <c r="G8" s="491" t="s">
        <v>609</v>
      </c>
      <c r="H8" s="492"/>
      <c r="I8" s="493" t="s">
        <v>609</v>
      </c>
      <c r="J8" s="493"/>
      <c r="K8" s="493"/>
    </row>
    <row r="9" spans="1:11" ht="11.25">
      <c r="A9" s="494"/>
      <c r="B9" s="491"/>
      <c r="C9" s="490"/>
      <c r="D9" s="491"/>
      <c r="E9" s="495"/>
      <c r="F9" s="493" t="s">
        <v>811</v>
      </c>
      <c r="G9" s="493" t="s">
        <v>812</v>
      </c>
      <c r="H9" s="496" t="s">
        <v>813</v>
      </c>
      <c r="I9" s="493" t="s">
        <v>811</v>
      </c>
      <c r="J9" s="497" t="s">
        <v>812</v>
      </c>
      <c r="K9" s="498" t="s">
        <v>813</v>
      </c>
    </row>
    <row r="10" spans="1:11" ht="11.25">
      <c r="A10" s="497">
        <v>1</v>
      </c>
      <c r="B10" s="499">
        <v>2</v>
      </c>
      <c r="C10" s="497">
        <v>3</v>
      </c>
      <c r="D10" s="497"/>
      <c r="E10" s="497"/>
      <c r="F10" s="497">
        <v>4</v>
      </c>
      <c r="G10" s="497">
        <v>5</v>
      </c>
      <c r="H10" s="499">
        <v>6</v>
      </c>
      <c r="I10" s="497">
        <v>7</v>
      </c>
      <c r="J10" s="499">
        <v>8</v>
      </c>
      <c r="K10" s="497">
        <v>9</v>
      </c>
    </row>
    <row r="11" spans="1:11" ht="11.25">
      <c r="A11" s="500" t="s">
        <v>618</v>
      </c>
      <c r="C11" s="501" t="s">
        <v>69</v>
      </c>
      <c r="D11" s="501"/>
      <c r="E11" s="501"/>
      <c r="F11" s="502"/>
      <c r="G11" s="502"/>
      <c r="H11" s="503"/>
      <c r="I11" s="504"/>
      <c r="J11" s="503"/>
      <c r="K11" s="504"/>
    </row>
    <row r="12" spans="1:12" ht="11.25">
      <c r="A12" s="505"/>
      <c r="B12" s="506"/>
      <c r="C12" s="507" t="s">
        <v>70</v>
      </c>
      <c r="D12" s="507"/>
      <c r="E12" s="507"/>
      <c r="F12" s="508">
        <f>G12+H12</f>
        <v>50000</v>
      </c>
      <c r="G12" s="508"/>
      <c r="H12" s="508">
        <f>SUM(H14:H18)</f>
        <v>50000</v>
      </c>
      <c r="I12" s="508">
        <f>SUM(I13:I18)</f>
        <v>546000</v>
      </c>
      <c r="J12" s="508">
        <f>SUM(J13:J18)</f>
        <v>16000</v>
      </c>
      <c r="K12" s="508">
        <f>SUM(K14:K18)</f>
        <v>530000</v>
      </c>
      <c r="L12" s="509"/>
    </row>
    <row r="13" spans="1:11" ht="11.25">
      <c r="A13" s="500"/>
      <c r="B13" s="510" t="s">
        <v>621</v>
      </c>
      <c r="C13" s="511" t="s">
        <v>351</v>
      </c>
      <c r="D13" s="511"/>
      <c r="E13" s="511"/>
      <c r="F13" s="512"/>
      <c r="G13" s="512"/>
      <c r="H13" s="513"/>
      <c r="I13" s="512">
        <v>10000</v>
      </c>
      <c r="J13" s="514">
        <v>10000</v>
      </c>
      <c r="K13" s="515"/>
    </row>
    <row r="14" spans="1:11" ht="11.25">
      <c r="A14" s="500"/>
      <c r="B14" s="510" t="s">
        <v>622</v>
      </c>
      <c r="C14" s="516" t="s">
        <v>814</v>
      </c>
      <c r="D14" s="516"/>
      <c r="E14" s="516"/>
      <c r="F14" s="512"/>
      <c r="G14" s="512"/>
      <c r="H14" s="513"/>
      <c r="I14" s="512">
        <v>530000</v>
      </c>
      <c r="J14" s="514"/>
      <c r="K14" s="517">
        <v>530000</v>
      </c>
    </row>
    <row r="15" spans="1:11" ht="11.25">
      <c r="A15" s="500"/>
      <c r="B15" s="518" t="s">
        <v>624</v>
      </c>
      <c r="C15" s="519" t="s">
        <v>368</v>
      </c>
      <c r="D15" s="519"/>
      <c r="E15" s="519"/>
      <c r="F15" s="520"/>
      <c r="G15" s="520"/>
      <c r="H15" s="521"/>
      <c r="I15" s="520">
        <v>6000</v>
      </c>
      <c r="J15" s="520">
        <v>6000</v>
      </c>
      <c r="K15" s="520"/>
    </row>
    <row r="16" spans="1:11" ht="11.25">
      <c r="A16" s="500"/>
      <c r="B16" s="522" t="s">
        <v>815</v>
      </c>
      <c r="C16" s="523" t="s">
        <v>816</v>
      </c>
      <c r="D16" s="523"/>
      <c r="E16" s="523"/>
      <c r="F16" s="524"/>
      <c r="G16" s="524"/>
      <c r="H16" s="525"/>
      <c r="I16" s="524"/>
      <c r="J16" s="525"/>
      <c r="K16" s="524"/>
    </row>
    <row r="17" spans="1:11" ht="11.25">
      <c r="A17" s="500"/>
      <c r="B17" s="526"/>
      <c r="C17" s="527" t="s">
        <v>817</v>
      </c>
      <c r="D17" s="527"/>
      <c r="E17" s="527"/>
      <c r="F17" s="514"/>
      <c r="G17" s="514"/>
      <c r="H17" s="528"/>
      <c r="I17" s="514"/>
      <c r="J17" s="528"/>
      <c r="K17" s="514"/>
    </row>
    <row r="18" spans="1:11" ht="11.25">
      <c r="A18" s="505"/>
      <c r="B18" s="529" t="s">
        <v>625</v>
      </c>
      <c r="C18" s="530" t="s">
        <v>72</v>
      </c>
      <c r="D18" s="530"/>
      <c r="E18" s="530"/>
      <c r="F18" s="531">
        <f>G18+H18</f>
        <v>50000</v>
      </c>
      <c r="G18" s="531"/>
      <c r="H18" s="532">
        <v>50000</v>
      </c>
      <c r="I18" s="531"/>
      <c r="J18" s="532"/>
      <c r="K18" s="531"/>
    </row>
    <row r="19" spans="1:12" ht="11.25">
      <c r="A19" s="533" t="s">
        <v>630</v>
      </c>
      <c r="B19" s="534"/>
      <c r="C19" s="535" t="s">
        <v>84</v>
      </c>
      <c r="D19" s="535"/>
      <c r="E19" s="535"/>
      <c r="F19" s="536">
        <f>F20</f>
        <v>4800</v>
      </c>
      <c r="G19" s="536">
        <f>G20</f>
        <v>4800</v>
      </c>
      <c r="H19" s="536"/>
      <c r="I19" s="536">
        <f>I20</f>
        <v>2000</v>
      </c>
      <c r="J19" s="536">
        <f>J20</f>
        <v>2000</v>
      </c>
      <c r="K19" s="536"/>
      <c r="L19" s="509"/>
    </row>
    <row r="20" spans="1:11" ht="11.25">
      <c r="A20" s="535"/>
      <c r="B20" s="534" t="s">
        <v>632</v>
      </c>
      <c r="C20" s="537" t="s">
        <v>72</v>
      </c>
      <c r="D20" s="537"/>
      <c r="E20" s="537"/>
      <c r="F20" s="538">
        <v>4800</v>
      </c>
      <c r="G20" s="538">
        <v>4800</v>
      </c>
      <c r="H20" s="539"/>
      <c r="I20" s="538">
        <v>2000</v>
      </c>
      <c r="J20" s="540">
        <v>2000</v>
      </c>
      <c r="K20" s="538"/>
    </row>
    <row r="21" spans="1:11" ht="11.25">
      <c r="A21" s="501">
        <v>400</v>
      </c>
      <c r="C21" s="501" t="s">
        <v>94</v>
      </c>
      <c r="D21" s="501"/>
      <c r="E21" s="501"/>
      <c r="F21" s="502"/>
      <c r="G21" s="502"/>
      <c r="H21" s="541"/>
      <c r="I21" s="504"/>
      <c r="J21" s="503"/>
      <c r="K21" s="504"/>
    </row>
    <row r="22" spans="1:11" ht="11.25">
      <c r="A22" s="501"/>
      <c r="C22" s="501" t="s">
        <v>95</v>
      </c>
      <c r="D22" s="501"/>
      <c r="E22" s="501"/>
      <c r="F22" s="502"/>
      <c r="G22" s="502"/>
      <c r="H22" s="541"/>
      <c r="I22" s="504"/>
      <c r="J22" s="503"/>
      <c r="K22" s="504"/>
    </row>
    <row r="23" spans="1:11" ht="11.25">
      <c r="A23" s="501"/>
      <c r="B23" s="341"/>
      <c r="C23" s="501" t="s">
        <v>818</v>
      </c>
      <c r="D23" s="501"/>
      <c r="E23" s="501"/>
      <c r="F23" s="502"/>
      <c r="G23" s="502"/>
      <c r="H23" s="541"/>
      <c r="I23" s="504"/>
      <c r="J23" s="542"/>
      <c r="K23" s="504"/>
    </row>
    <row r="24" spans="1:12" ht="11.25">
      <c r="A24" s="507"/>
      <c r="B24" s="506"/>
      <c r="C24" s="507" t="s">
        <v>819</v>
      </c>
      <c r="D24" s="507"/>
      <c r="E24" s="507"/>
      <c r="F24" s="508"/>
      <c r="G24" s="508"/>
      <c r="H24" s="543"/>
      <c r="I24" s="508">
        <f>I25</f>
        <v>17000</v>
      </c>
      <c r="J24" s="544">
        <f>J25</f>
        <v>17000</v>
      </c>
      <c r="K24" s="531"/>
      <c r="L24" s="509"/>
    </row>
    <row r="25" spans="1:11" ht="11.25">
      <c r="A25" s="535"/>
      <c r="B25" s="545">
        <v>40002</v>
      </c>
      <c r="C25" s="537" t="s">
        <v>98</v>
      </c>
      <c r="D25" s="537"/>
      <c r="E25" s="537"/>
      <c r="F25" s="538"/>
      <c r="G25" s="538"/>
      <c r="H25" s="539"/>
      <c r="I25" s="538">
        <v>17000</v>
      </c>
      <c r="J25" s="540">
        <v>17000</v>
      </c>
      <c r="K25" s="538"/>
    </row>
    <row r="26" spans="1:12" ht="11.25">
      <c r="A26" s="535">
        <v>600</v>
      </c>
      <c r="B26" s="545"/>
      <c r="C26" s="535" t="s">
        <v>820</v>
      </c>
      <c r="D26" s="535"/>
      <c r="E26" s="535"/>
      <c r="F26" s="536">
        <f>H26</f>
        <v>586584</v>
      </c>
      <c r="G26" s="536"/>
      <c r="H26" s="546">
        <f>H28</f>
        <v>586584</v>
      </c>
      <c r="I26" s="536">
        <f>I27+I28+I29</f>
        <v>1363255</v>
      </c>
      <c r="J26" s="547">
        <f>J27+J28+J29</f>
        <v>175255</v>
      </c>
      <c r="K26" s="536">
        <f>K27+K28+K29</f>
        <v>1188000</v>
      </c>
      <c r="L26" s="509"/>
    </row>
    <row r="27" spans="1:11" ht="11.25">
      <c r="A27" s="501"/>
      <c r="B27" s="548">
        <v>60014</v>
      </c>
      <c r="C27" s="549" t="s">
        <v>386</v>
      </c>
      <c r="D27" s="549"/>
      <c r="E27" s="549"/>
      <c r="F27" s="550"/>
      <c r="G27" s="550"/>
      <c r="H27" s="551"/>
      <c r="I27" s="552">
        <v>5000</v>
      </c>
      <c r="J27" s="553"/>
      <c r="K27" s="550">
        <v>5000</v>
      </c>
    </row>
    <row r="28" spans="1:11" ht="11.25">
      <c r="A28" s="501"/>
      <c r="B28" s="490">
        <v>60016</v>
      </c>
      <c r="C28" s="527" t="s">
        <v>105</v>
      </c>
      <c r="D28" s="527"/>
      <c r="E28" s="527"/>
      <c r="F28" s="514">
        <f>H28</f>
        <v>586584</v>
      </c>
      <c r="G28" s="514"/>
      <c r="H28" s="554">
        <v>586584</v>
      </c>
      <c r="I28" s="514">
        <v>1356755</v>
      </c>
      <c r="J28" s="528">
        <v>173755</v>
      </c>
      <c r="K28" s="514">
        <v>1183000</v>
      </c>
    </row>
    <row r="29" spans="1:11" ht="11.25">
      <c r="A29" s="507"/>
      <c r="B29" s="506">
        <v>60017</v>
      </c>
      <c r="C29" s="530" t="s">
        <v>404</v>
      </c>
      <c r="D29" s="530"/>
      <c r="E29" s="530"/>
      <c r="F29" s="531"/>
      <c r="G29" s="531"/>
      <c r="H29" s="555"/>
      <c r="I29" s="531">
        <v>1500</v>
      </c>
      <c r="J29" s="532">
        <v>1500</v>
      </c>
      <c r="K29" s="531"/>
    </row>
    <row r="30" spans="1:13" ht="11.25">
      <c r="A30" s="535">
        <v>630</v>
      </c>
      <c r="B30" s="556"/>
      <c r="C30" s="535" t="s">
        <v>111</v>
      </c>
      <c r="D30" s="535"/>
      <c r="E30" s="535"/>
      <c r="F30" s="536">
        <f>SUM(F31:F33)</f>
        <v>20000</v>
      </c>
      <c r="G30" s="536">
        <v>20000</v>
      </c>
      <c r="H30" s="536"/>
      <c r="I30" s="536">
        <f>SUM(I31:I33)</f>
        <v>9000</v>
      </c>
      <c r="J30" s="536">
        <f>SUM(J31:J33)</f>
        <v>9000</v>
      </c>
      <c r="K30" s="536"/>
      <c r="L30" s="557"/>
      <c r="M30" s="557"/>
    </row>
    <row r="31" spans="1:13" ht="11.25">
      <c r="A31" s="501"/>
      <c r="B31" s="345">
        <v>63003</v>
      </c>
      <c r="C31" s="558" t="s">
        <v>596</v>
      </c>
      <c r="D31" s="558"/>
      <c r="E31" s="558"/>
      <c r="F31" s="504"/>
      <c r="G31" s="504"/>
      <c r="H31" s="541"/>
      <c r="I31" s="559"/>
      <c r="J31" s="541"/>
      <c r="K31" s="559"/>
      <c r="L31" s="557"/>
      <c r="M31" s="557"/>
    </row>
    <row r="32" spans="1:13" ht="11.25">
      <c r="A32" s="501"/>
      <c r="B32" s="490"/>
      <c r="C32" s="527" t="s">
        <v>821</v>
      </c>
      <c r="D32" s="527"/>
      <c r="E32" s="527"/>
      <c r="F32" s="514"/>
      <c r="G32" s="514"/>
      <c r="H32" s="554"/>
      <c r="I32" s="560">
        <v>9000</v>
      </c>
      <c r="J32" s="554">
        <v>9000</v>
      </c>
      <c r="K32" s="560"/>
      <c r="L32" s="557"/>
      <c r="M32" s="557"/>
    </row>
    <row r="33" spans="1:13" ht="11.25">
      <c r="A33" s="507"/>
      <c r="B33" s="506">
        <v>63095</v>
      </c>
      <c r="C33" s="530" t="s">
        <v>72</v>
      </c>
      <c r="D33" s="530"/>
      <c r="E33" s="530"/>
      <c r="F33" s="531">
        <v>20000</v>
      </c>
      <c r="G33" s="531">
        <v>20000</v>
      </c>
      <c r="H33" s="543"/>
      <c r="I33" s="561"/>
      <c r="J33" s="543"/>
      <c r="K33" s="561"/>
      <c r="L33" s="557"/>
      <c r="M33" s="557"/>
    </row>
    <row r="34" spans="1:13" ht="11.25">
      <c r="A34" s="501">
        <v>700</v>
      </c>
      <c r="C34" s="501" t="s">
        <v>117</v>
      </c>
      <c r="D34" s="501"/>
      <c r="E34" s="501"/>
      <c r="F34" s="502"/>
      <c r="G34" s="502"/>
      <c r="H34" s="541"/>
      <c r="I34" s="559"/>
      <c r="J34" s="541"/>
      <c r="K34" s="559"/>
      <c r="L34" s="557"/>
      <c r="M34" s="557"/>
    </row>
    <row r="35" spans="1:13" ht="11.25">
      <c r="A35" s="507"/>
      <c r="B35" s="506"/>
      <c r="C35" s="507" t="s">
        <v>118</v>
      </c>
      <c r="D35" s="507"/>
      <c r="E35" s="507"/>
      <c r="F35" s="508">
        <f>SUM(F36:F39)</f>
        <v>476400</v>
      </c>
      <c r="G35" s="508">
        <f>SUM(G36:G39)</f>
        <v>16400</v>
      </c>
      <c r="H35" s="562">
        <f>SUM(H36:H39)</f>
        <v>460000</v>
      </c>
      <c r="I35" s="563">
        <f>SUM(I36:I39)</f>
        <v>205700</v>
      </c>
      <c r="J35" s="563">
        <f>SUM(J36:J39)</f>
        <v>205700</v>
      </c>
      <c r="K35" s="563"/>
      <c r="L35" s="557"/>
      <c r="M35" s="557"/>
    </row>
    <row r="36" spans="1:13" ht="11.25">
      <c r="A36" s="501"/>
      <c r="B36" s="345">
        <v>70004</v>
      </c>
      <c r="C36" s="558" t="s">
        <v>120</v>
      </c>
      <c r="D36" s="558"/>
      <c r="E36" s="558"/>
      <c r="F36" s="504"/>
      <c r="G36" s="504"/>
      <c r="H36" s="541"/>
      <c r="I36" s="559"/>
      <c r="J36" s="541"/>
      <c r="K36" s="559"/>
      <c r="L36" s="557"/>
      <c r="M36" s="557"/>
    </row>
    <row r="37" spans="1:13" ht="11.25">
      <c r="A37" s="501"/>
      <c r="B37" s="490"/>
      <c r="C37" s="527" t="s">
        <v>121</v>
      </c>
      <c r="D37" s="527"/>
      <c r="E37" s="527"/>
      <c r="F37" s="514"/>
      <c r="G37" s="514"/>
      <c r="H37" s="554"/>
      <c r="I37" s="560">
        <v>185000</v>
      </c>
      <c r="J37" s="554">
        <v>185000</v>
      </c>
      <c r="K37" s="560"/>
      <c r="L37" s="557"/>
      <c r="M37" s="557"/>
    </row>
    <row r="38" spans="1:13" ht="11.25">
      <c r="A38" s="501"/>
      <c r="B38" s="345">
        <v>70005</v>
      </c>
      <c r="C38" s="558" t="s">
        <v>822</v>
      </c>
      <c r="D38" s="558"/>
      <c r="E38" s="558"/>
      <c r="F38" s="504"/>
      <c r="G38" s="504"/>
      <c r="H38" s="541"/>
      <c r="I38" s="559"/>
      <c r="J38" s="541"/>
      <c r="K38" s="559"/>
      <c r="L38" s="557"/>
      <c r="M38" s="557"/>
    </row>
    <row r="39" spans="1:13" ht="11.25">
      <c r="A39" s="507"/>
      <c r="B39" s="564"/>
      <c r="C39" s="530" t="s">
        <v>127</v>
      </c>
      <c r="D39" s="530"/>
      <c r="E39" s="530"/>
      <c r="F39" s="531">
        <f>G39+H39</f>
        <v>476400</v>
      </c>
      <c r="G39" s="531">
        <v>16400</v>
      </c>
      <c r="H39" s="543">
        <v>460000</v>
      </c>
      <c r="I39" s="561">
        <v>20700</v>
      </c>
      <c r="J39" s="543">
        <v>20700</v>
      </c>
      <c r="K39" s="561"/>
      <c r="L39" s="557"/>
      <c r="M39" s="557"/>
    </row>
    <row r="40" spans="1:13" ht="11.25">
      <c r="A40" s="501">
        <v>710</v>
      </c>
      <c r="C40" s="501" t="s">
        <v>143</v>
      </c>
      <c r="D40" s="501"/>
      <c r="E40" s="501"/>
      <c r="F40" s="502"/>
      <c r="G40" s="502"/>
      <c r="H40" s="541"/>
      <c r="I40" s="559"/>
      <c r="J40" s="541"/>
      <c r="K40" s="559"/>
      <c r="L40" s="557"/>
      <c r="M40" s="557"/>
    </row>
    <row r="41" spans="1:13" ht="11.25">
      <c r="A41" s="507"/>
      <c r="B41" s="506"/>
      <c r="C41" s="507" t="s">
        <v>144</v>
      </c>
      <c r="D41" s="507"/>
      <c r="E41" s="507"/>
      <c r="F41" s="508">
        <f>F43</f>
        <v>1500</v>
      </c>
      <c r="G41" s="508">
        <f>G43</f>
        <v>1500</v>
      </c>
      <c r="H41" s="508"/>
      <c r="I41" s="508">
        <f>I42+I43</f>
        <v>30032</v>
      </c>
      <c r="J41" s="508">
        <f>J42+J43</f>
        <v>30032</v>
      </c>
      <c r="K41" s="508"/>
      <c r="L41" s="557"/>
      <c r="M41" s="557"/>
    </row>
    <row r="42" spans="1:13" ht="11.25">
      <c r="A42" s="565"/>
      <c r="B42" s="566">
        <v>71004</v>
      </c>
      <c r="C42" s="567" t="s">
        <v>412</v>
      </c>
      <c r="D42" s="567"/>
      <c r="E42" s="567"/>
      <c r="F42" s="550"/>
      <c r="G42" s="550"/>
      <c r="H42" s="568"/>
      <c r="I42" s="552">
        <v>28532</v>
      </c>
      <c r="J42" s="553">
        <v>28532</v>
      </c>
      <c r="K42" s="550"/>
      <c r="L42" s="557"/>
      <c r="M42" s="557"/>
    </row>
    <row r="43" spans="1:13" ht="11.25">
      <c r="A43" s="507"/>
      <c r="B43" s="506">
        <v>71035</v>
      </c>
      <c r="C43" s="530" t="s">
        <v>146</v>
      </c>
      <c r="D43" s="530"/>
      <c r="E43" s="530"/>
      <c r="F43" s="531">
        <v>1500</v>
      </c>
      <c r="G43" s="531">
        <v>1500</v>
      </c>
      <c r="H43" s="543"/>
      <c r="I43" s="561">
        <v>1500</v>
      </c>
      <c r="J43" s="543">
        <v>1500</v>
      </c>
      <c r="K43" s="561"/>
      <c r="L43" s="557"/>
      <c r="M43" s="557"/>
    </row>
    <row r="44" spans="1:13" ht="11.25">
      <c r="A44" s="501" t="s">
        <v>413</v>
      </c>
      <c r="C44" s="501" t="s">
        <v>823</v>
      </c>
      <c r="D44" s="501"/>
      <c r="E44" s="501"/>
      <c r="F44" s="502"/>
      <c r="G44" s="502"/>
      <c r="H44" s="541"/>
      <c r="I44" s="559"/>
      <c r="J44" s="541"/>
      <c r="K44" s="559"/>
      <c r="L44" s="557"/>
      <c r="M44" s="557"/>
    </row>
    <row r="45" spans="1:13" ht="11.25">
      <c r="A45" s="507"/>
      <c r="B45" s="506"/>
      <c r="C45" s="507" t="s">
        <v>154</v>
      </c>
      <c r="D45" s="507"/>
      <c r="E45" s="507"/>
      <c r="F45" s="508">
        <f>SUM(F46:F50)</f>
        <v>69872</v>
      </c>
      <c r="G45" s="508">
        <f>SUM(G46:G50)</f>
        <v>69872</v>
      </c>
      <c r="H45" s="508"/>
      <c r="I45" s="508">
        <f>SUM(I46:I50)</f>
        <v>1647220</v>
      </c>
      <c r="J45" s="508">
        <f>SUM(J46:J50)</f>
        <v>1647220</v>
      </c>
      <c r="K45" s="508"/>
      <c r="L45" s="557"/>
      <c r="M45" s="557"/>
    </row>
    <row r="46" spans="1:13" ht="11.25">
      <c r="A46" s="501"/>
      <c r="B46" s="345" t="s">
        <v>155</v>
      </c>
      <c r="C46" s="558" t="s">
        <v>156</v>
      </c>
      <c r="D46" s="558"/>
      <c r="E46" s="558"/>
      <c r="F46" s="504">
        <f>G46</f>
        <v>69872</v>
      </c>
      <c r="G46" s="504">
        <v>69872</v>
      </c>
      <c r="H46" s="541"/>
      <c r="I46" s="559">
        <v>69122</v>
      </c>
      <c r="J46" s="541">
        <v>69122</v>
      </c>
      <c r="K46" s="559"/>
      <c r="L46" s="557"/>
      <c r="M46" s="557"/>
    </row>
    <row r="47" spans="1:13" ht="11.25">
      <c r="A47" s="501"/>
      <c r="B47" s="569" t="s">
        <v>421</v>
      </c>
      <c r="C47" s="519" t="s">
        <v>422</v>
      </c>
      <c r="D47" s="519"/>
      <c r="E47" s="519"/>
      <c r="F47" s="520"/>
      <c r="G47" s="520"/>
      <c r="H47" s="570"/>
      <c r="I47" s="571">
        <v>275572</v>
      </c>
      <c r="J47" s="571">
        <v>275572</v>
      </c>
      <c r="K47" s="571"/>
      <c r="L47" s="557"/>
      <c r="M47" s="557"/>
    </row>
    <row r="48" spans="1:13" ht="11.25">
      <c r="A48" s="501"/>
      <c r="B48" s="569" t="s">
        <v>429</v>
      </c>
      <c r="C48" s="519" t="s">
        <v>430</v>
      </c>
      <c r="D48" s="519"/>
      <c r="E48" s="519"/>
      <c r="F48" s="520"/>
      <c r="G48" s="520"/>
      <c r="H48" s="570"/>
      <c r="I48" s="571">
        <f>J48</f>
        <v>1257464</v>
      </c>
      <c r="J48" s="571">
        <v>1257464</v>
      </c>
      <c r="K48" s="571"/>
      <c r="L48" s="557"/>
      <c r="M48" s="557"/>
    </row>
    <row r="49" spans="1:13" ht="11.25">
      <c r="A49" s="501"/>
      <c r="B49" s="569" t="s">
        <v>453</v>
      </c>
      <c r="C49" s="519" t="s">
        <v>824</v>
      </c>
      <c r="D49" s="519"/>
      <c r="E49" s="519"/>
      <c r="F49" s="520"/>
      <c r="G49" s="520"/>
      <c r="H49" s="572"/>
      <c r="I49" s="571">
        <v>30000</v>
      </c>
      <c r="J49" s="572">
        <v>30000</v>
      </c>
      <c r="K49" s="571"/>
      <c r="L49" s="557"/>
      <c r="M49" s="557"/>
    </row>
    <row r="50" spans="1:13" ht="11.25">
      <c r="A50" s="507"/>
      <c r="B50" s="506" t="s">
        <v>455</v>
      </c>
      <c r="C50" s="530" t="s">
        <v>72</v>
      </c>
      <c r="D50" s="530"/>
      <c r="E50" s="530"/>
      <c r="F50" s="531"/>
      <c r="G50" s="531"/>
      <c r="H50" s="543"/>
      <c r="I50" s="561">
        <v>15062</v>
      </c>
      <c r="J50" s="543">
        <v>15062</v>
      </c>
      <c r="K50" s="561"/>
      <c r="L50" s="557"/>
      <c r="M50" s="557"/>
    </row>
    <row r="51" spans="1:13" ht="11.25">
      <c r="A51" s="501">
        <v>751</v>
      </c>
      <c r="C51" s="501" t="s">
        <v>164</v>
      </c>
      <c r="D51" s="501"/>
      <c r="E51" s="501"/>
      <c r="F51" s="502"/>
      <c r="G51" s="502"/>
      <c r="H51" s="541"/>
      <c r="I51" s="559"/>
      <c r="J51" s="541"/>
      <c r="K51" s="559"/>
      <c r="L51" s="557"/>
      <c r="M51" s="557"/>
    </row>
    <row r="52" spans="1:13" ht="11.25">
      <c r="A52" s="501"/>
      <c r="C52" s="501" t="s">
        <v>165</v>
      </c>
      <c r="D52" s="501"/>
      <c r="E52" s="501"/>
      <c r="F52" s="502"/>
      <c r="G52" s="502"/>
      <c r="H52" s="541"/>
      <c r="I52" s="559"/>
      <c r="J52" s="541"/>
      <c r="K52" s="559"/>
      <c r="L52" s="557"/>
      <c r="M52" s="557"/>
    </row>
    <row r="53" spans="1:13" ht="11.25">
      <c r="A53" s="501"/>
      <c r="C53" s="501" t="s">
        <v>825</v>
      </c>
      <c r="D53" s="501"/>
      <c r="E53" s="501"/>
      <c r="F53" s="502"/>
      <c r="G53" s="502"/>
      <c r="H53" s="541"/>
      <c r="I53" s="559"/>
      <c r="J53" s="541"/>
      <c r="K53" s="559"/>
      <c r="L53" s="557"/>
      <c r="M53" s="557"/>
    </row>
    <row r="54" spans="1:13" ht="11.25">
      <c r="A54" s="501"/>
      <c r="C54" s="501" t="s">
        <v>460</v>
      </c>
      <c r="D54" s="501"/>
      <c r="E54" s="501"/>
      <c r="F54" s="502"/>
      <c r="G54" s="502"/>
      <c r="H54" s="541"/>
      <c r="I54" s="559"/>
      <c r="J54" s="541"/>
      <c r="K54" s="559"/>
      <c r="L54" s="557"/>
      <c r="M54" s="557"/>
    </row>
    <row r="55" spans="1:13" ht="11.25">
      <c r="A55" s="507"/>
      <c r="B55" s="506"/>
      <c r="C55" s="507" t="s">
        <v>461</v>
      </c>
      <c r="D55" s="507"/>
      <c r="E55" s="507"/>
      <c r="F55" s="508">
        <f>SUM(F56:F58)</f>
        <v>1020</v>
      </c>
      <c r="G55" s="508">
        <f>G58</f>
        <v>1020</v>
      </c>
      <c r="H55" s="508"/>
      <c r="I55" s="508">
        <v>1020</v>
      </c>
      <c r="J55" s="508">
        <v>1020</v>
      </c>
      <c r="K55" s="508"/>
      <c r="L55" s="557"/>
      <c r="M55" s="557"/>
    </row>
    <row r="56" spans="1:13" ht="11.25">
      <c r="A56" s="501"/>
      <c r="B56" s="485" t="s">
        <v>169</v>
      </c>
      <c r="C56" s="558" t="s">
        <v>826</v>
      </c>
      <c r="D56" s="558"/>
      <c r="E56" s="558"/>
      <c r="F56" s="504"/>
      <c r="G56" s="504"/>
      <c r="H56" s="541"/>
      <c r="I56" s="559"/>
      <c r="J56" s="541"/>
      <c r="K56" s="559"/>
      <c r="L56" s="557"/>
      <c r="M56" s="557"/>
    </row>
    <row r="57" spans="1:13" ht="11.25">
      <c r="A57" s="501"/>
      <c r="B57" s="485"/>
      <c r="C57" s="558" t="s">
        <v>171</v>
      </c>
      <c r="D57" s="558"/>
      <c r="E57" s="558"/>
      <c r="F57" s="504"/>
      <c r="G57" s="504"/>
      <c r="H57" s="541"/>
      <c r="I57" s="559"/>
      <c r="J57" s="541"/>
      <c r="K57" s="559"/>
      <c r="L57" s="557"/>
      <c r="M57" s="557"/>
    </row>
    <row r="58" spans="1:13" ht="11.25">
      <c r="A58" s="507"/>
      <c r="B58" s="573"/>
      <c r="C58" s="530" t="s">
        <v>693</v>
      </c>
      <c r="D58" s="530"/>
      <c r="E58" s="530"/>
      <c r="F58" s="531">
        <v>1020</v>
      </c>
      <c r="G58" s="531">
        <v>1020</v>
      </c>
      <c r="H58" s="543"/>
      <c r="I58" s="561">
        <v>1020</v>
      </c>
      <c r="J58" s="543">
        <v>1020</v>
      </c>
      <c r="K58" s="561"/>
      <c r="L58" s="557"/>
      <c r="M58" s="557"/>
    </row>
    <row r="59" spans="1:13" ht="11.25">
      <c r="A59" s="501">
        <v>754</v>
      </c>
      <c r="B59" s="485"/>
      <c r="C59" s="501" t="s">
        <v>827</v>
      </c>
      <c r="D59" s="501"/>
      <c r="E59" s="501"/>
      <c r="F59" s="502"/>
      <c r="G59" s="502"/>
      <c r="H59" s="541"/>
      <c r="I59" s="559"/>
      <c r="J59" s="541"/>
      <c r="K59" s="559"/>
      <c r="L59" s="557"/>
      <c r="M59" s="557"/>
    </row>
    <row r="60" spans="1:13" ht="11.25">
      <c r="A60" s="501"/>
      <c r="B60" s="485"/>
      <c r="C60" s="501" t="s">
        <v>185</v>
      </c>
      <c r="D60" s="501"/>
      <c r="E60" s="501"/>
      <c r="F60" s="502"/>
      <c r="G60" s="502"/>
      <c r="H60" s="541"/>
      <c r="I60" s="559"/>
      <c r="J60" s="541"/>
      <c r="K60" s="559"/>
      <c r="L60" s="557"/>
      <c r="M60" s="557"/>
    </row>
    <row r="61" spans="1:13" ht="11.25">
      <c r="A61" s="507"/>
      <c r="B61" s="573"/>
      <c r="C61" s="507" t="s">
        <v>186</v>
      </c>
      <c r="D61" s="507"/>
      <c r="E61" s="507"/>
      <c r="F61" s="508">
        <v>1000</v>
      </c>
      <c r="G61" s="508">
        <f>SUM(G62:G64)</f>
        <v>1000</v>
      </c>
      <c r="H61" s="562"/>
      <c r="I61" s="563">
        <f>I62+I63+I64</f>
        <v>163620</v>
      </c>
      <c r="J61" s="562">
        <f>J62+J63+J64</f>
        <v>83620</v>
      </c>
      <c r="K61" s="563">
        <v>80000</v>
      </c>
      <c r="L61" s="557"/>
      <c r="M61" s="557"/>
    </row>
    <row r="62" spans="1:13" ht="11.25">
      <c r="A62" s="501"/>
      <c r="B62" s="574">
        <v>75412</v>
      </c>
      <c r="C62" s="549" t="s">
        <v>466</v>
      </c>
      <c r="D62" s="549"/>
      <c r="E62" s="549"/>
      <c r="F62" s="575"/>
      <c r="G62" s="575"/>
      <c r="H62" s="576"/>
      <c r="I62" s="577">
        <v>152620</v>
      </c>
      <c r="J62" s="578">
        <v>72620</v>
      </c>
      <c r="K62" s="579">
        <v>80000</v>
      </c>
      <c r="L62" s="557"/>
      <c r="M62" s="557"/>
    </row>
    <row r="63" spans="1:13" ht="11.25">
      <c r="A63" s="501"/>
      <c r="B63" s="580">
        <v>75414</v>
      </c>
      <c r="C63" s="519" t="s">
        <v>187</v>
      </c>
      <c r="D63" s="519"/>
      <c r="E63" s="519"/>
      <c r="F63" s="520">
        <v>1000</v>
      </c>
      <c r="G63" s="520">
        <v>1000</v>
      </c>
      <c r="H63" s="572"/>
      <c r="I63" s="581">
        <v>1000</v>
      </c>
      <c r="J63" s="582">
        <v>1000</v>
      </c>
      <c r="K63" s="571"/>
      <c r="L63" s="557"/>
      <c r="M63" s="557"/>
    </row>
    <row r="64" spans="1:13" ht="11.25">
      <c r="A64" s="507"/>
      <c r="B64" s="573">
        <v>75495</v>
      </c>
      <c r="C64" s="530" t="s">
        <v>828</v>
      </c>
      <c r="D64" s="530"/>
      <c r="E64" s="530"/>
      <c r="F64" s="531"/>
      <c r="G64" s="531"/>
      <c r="H64" s="543"/>
      <c r="I64" s="561">
        <v>10000</v>
      </c>
      <c r="J64" s="543">
        <v>10000</v>
      </c>
      <c r="K64" s="561"/>
      <c r="L64" s="557"/>
      <c r="M64" s="557"/>
    </row>
    <row r="65" spans="1:13" ht="11.25">
      <c r="A65" s="583"/>
      <c r="B65" s="584"/>
      <c r="C65" s="585"/>
      <c r="D65" s="585"/>
      <c r="E65" s="585"/>
      <c r="F65" s="586"/>
      <c r="G65" s="587"/>
      <c r="H65" s="588"/>
      <c r="I65" s="588"/>
      <c r="J65" s="588"/>
      <c r="K65" s="588"/>
      <c r="L65" s="557"/>
      <c r="M65" s="557"/>
    </row>
    <row r="66" spans="1:13" ht="11.25">
      <c r="A66" s="340"/>
      <c r="B66" s="343"/>
      <c r="C66" s="589"/>
      <c r="D66" s="589"/>
      <c r="E66" s="589"/>
      <c r="F66" s="542"/>
      <c r="G66" s="587"/>
      <c r="H66" s="541"/>
      <c r="I66" s="541"/>
      <c r="J66" s="541"/>
      <c r="K66" s="541"/>
      <c r="L66" s="557"/>
      <c r="M66" s="557"/>
    </row>
    <row r="67" spans="1:13" ht="11.25">
      <c r="A67" s="340"/>
      <c r="B67" s="343"/>
      <c r="C67" s="589"/>
      <c r="D67" s="589"/>
      <c r="E67" s="589"/>
      <c r="F67" s="542"/>
      <c r="G67" s="587" t="s">
        <v>829</v>
      </c>
      <c r="H67" s="541"/>
      <c r="I67" s="541"/>
      <c r="J67" s="541"/>
      <c r="K67" s="541"/>
      <c r="L67" s="557"/>
      <c r="M67" s="557"/>
    </row>
    <row r="68" spans="1:13" ht="11.25">
      <c r="A68" s="340"/>
      <c r="B68" s="343"/>
      <c r="C68" s="589"/>
      <c r="D68" s="589"/>
      <c r="E68" s="589"/>
      <c r="F68" s="542"/>
      <c r="H68" s="541"/>
      <c r="I68" s="541"/>
      <c r="J68" s="541"/>
      <c r="K68" s="541"/>
      <c r="L68" s="557"/>
      <c r="M68" s="557"/>
    </row>
    <row r="69" spans="1:13" ht="11.25">
      <c r="A69" s="340"/>
      <c r="B69" s="343"/>
      <c r="C69" s="589"/>
      <c r="D69" s="589"/>
      <c r="E69" s="589"/>
      <c r="F69" s="542"/>
      <c r="G69" s="542"/>
      <c r="H69" s="541"/>
      <c r="I69" s="541"/>
      <c r="J69" s="541"/>
      <c r="K69" s="541"/>
      <c r="L69" s="557"/>
      <c r="M69" s="557"/>
    </row>
    <row r="70" spans="1:13" ht="11.25">
      <c r="A70" s="481"/>
      <c r="B70" s="483"/>
      <c r="C70" s="482"/>
      <c r="D70" s="483"/>
      <c r="E70" s="484"/>
      <c r="F70" s="483"/>
      <c r="G70" s="590" t="s">
        <v>808</v>
      </c>
      <c r="H70" s="590"/>
      <c r="I70" s="486" t="s">
        <v>809</v>
      </c>
      <c r="J70" s="486"/>
      <c r="K70" s="486"/>
      <c r="L70" s="557"/>
      <c r="M70" s="557"/>
    </row>
    <row r="71" spans="1:13" ht="11.25">
      <c r="A71" s="487" t="s">
        <v>810</v>
      </c>
      <c r="B71" s="341" t="s">
        <v>606</v>
      </c>
      <c r="C71" s="488" t="s">
        <v>63</v>
      </c>
      <c r="D71" s="488"/>
      <c r="E71" s="489"/>
      <c r="F71" s="490"/>
      <c r="G71" s="491" t="s">
        <v>609</v>
      </c>
      <c r="H71" s="492"/>
      <c r="I71" s="493" t="s">
        <v>609</v>
      </c>
      <c r="J71" s="493"/>
      <c r="K71" s="493"/>
      <c r="L71" s="557"/>
      <c r="M71" s="557"/>
    </row>
    <row r="72" spans="1:13" ht="11.25">
      <c r="A72" s="494"/>
      <c r="B72" s="491"/>
      <c r="C72" s="490"/>
      <c r="D72" s="491"/>
      <c r="E72" s="495"/>
      <c r="F72" s="493" t="s">
        <v>811</v>
      </c>
      <c r="G72" s="493" t="s">
        <v>812</v>
      </c>
      <c r="H72" s="496" t="s">
        <v>813</v>
      </c>
      <c r="I72" s="493" t="s">
        <v>811</v>
      </c>
      <c r="J72" s="497" t="s">
        <v>812</v>
      </c>
      <c r="K72" s="498" t="s">
        <v>813</v>
      </c>
      <c r="L72" s="557"/>
      <c r="M72" s="557"/>
    </row>
    <row r="73" spans="1:13" ht="11.25">
      <c r="A73" s="486">
        <v>1</v>
      </c>
      <c r="B73" s="590">
        <v>2</v>
      </c>
      <c r="C73" s="486">
        <v>3</v>
      </c>
      <c r="D73" s="486"/>
      <c r="E73" s="486"/>
      <c r="F73" s="486">
        <v>4</v>
      </c>
      <c r="G73" s="486">
        <v>5</v>
      </c>
      <c r="H73" s="590">
        <v>6</v>
      </c>
      <c r="I73" s="486">
        <v>7</v>
      </c>
      <c r="J73" s="590">
        <v>8</v>
      </c>
      <c r="K73" s="486">
        <v>9</v>
      </c>
      <c r="L73" s="557"/>
      <c r="M73" s="557"/>
    </row>
    <row r="74" spans="1:13" ht="11.25">
      <c r="A74" s="591">
        <v>756</v>
      </c>
      <c r="B74" s="592"/>
      <c r="C74" s="591" t="s">
        <v>830</v>
      </c>
      <c r="D74" s="591"/>
      <c r="E74" s="591"/>
      <c r="F74" s="593"/>
      <c r="G74" s="593"/>
      <c r="H74" s="588"/>
      <c r="I74" s="594"/>
      <c r="J74" s="588"/>
      <c r="K74" s="594"/>
      <c r="L74" s="557"/>
      <c r="M74" s="557"/>
    </row>
    <row r="75" spans="1:13" ht="11.25">
      <c r="A75" s="501"/>
      <c r="B75" s="341"/>
      <c r="C75" s="501" t="s">
        <v>831</v>
      </c>
      <c r="D75" s="501"/>
      <c r="E75" s="501"/>
      <c r="F75" s="502"/>
      <c r="G75" s="502"/>
      <c r="H75" s="541"/>
      <c r="I75" s="559"/>
      <c r="J75" s="541"/>
      <c r="K75" s="559"/>
      <c r="L75" s="557"/>
      <c r="M75" s="557"/>
    </row>
    <row r="76" spans="1:13" ht="11.25">
      <c r="A76" s="501"/>
      <c r="B76" s="341"/>
      <c r="C76" s="501" t="s">
        <v>832</v>
      </c>
      <c r="D76" s="501"/>
      <c r="E76" s="501"/>
      <c r="F76" s="502"/>
      <c r="G76" s="502"/>
      <c r="H76" s="541"/>
      <c r="I76" s="559"/>
      <c r="J76" s="541"/>
      <c r="K76" s="559"/>
      <c r="L76" s="557"/>
      <c r="M76" s="557"/>
    </row>
    <row r="77" spans="1:13" ht="11.25">
      <c r="A77" s="501"/>
      <c r="B77" s="341"/>
      <c r="C77" s="501" t="s">
        <v>833</v>
      </c>
      <c r="D77" s="501"/>
      <c r="E77" s="501"/>
      <c r="F77" s="502"/>
      <c r="G77" s="502"/>
      <c r="H77" s="541"/>
      <c r="I77" s="559"/>
      <c r="J77" s="541"/>
      <c r="K77" s="559"/>
      <c r="L77" s="557"/>
      <c r="M77" s="557"/>
    </row>
    <row r="78" spans="1:13" ht="11.25">
      <c r="A78" s="501"/>
      <c r="B78" s="341"/>
      <c r="C78" s="501" t="s">
        <v>192</v>
      </c>
      <c r="D78" s="501"/>
      <c r="E78" s="501"/>
      <c r="F78" s="502"/>
      <c r="G78" s="502"/>
      <c r="H78" s="541"/>
      <c r="I78" s="559"/>
      <c r="J78" s="541"/>
      <c r="K78" s="559"/>
      <c r="L78" s="557"/>
      <c r="M78" s="557"/>
    </row>
    <row r="79" spans="1:13" ht="11.25">
      <c r="A79" s="501"/>
      <c r="B79" s="341"/>
      <c r="C79" s="501" t="s">
        <v>193</v>
      </c>
      <c r="D79" s="501"/>
      <c r="E79" s="501"/>
      <c r="F79" s="502"/>
      <c r="G79" s="502"/>
      <c r="H79" s="541"/>
      <c r="I79" s="559"/>
      <c r="J79" s="541"/>
      <c r="K79" s="559"/>
      <c r="L79" s="557"/>
      <c r="M79" s="557"/>
    </row>
    <row r="80" spans="1:13" ht="11.25">
      <c r="A80" s="507"/>
      <c r="B80" s="506"/>
      <c r="C80" s="507" t="s">
        <v>194</v>
      </c>
      <c r="D80" s="507"/>
      <c r="E80" s="507"/>
      <c r="F80" s="595">
        <f>SUM(F81:F101)</f>
        <v>3376967</v>
      </c>
      <c r="G80" s="563">
        <f>G86+G93+G96+G99+G101</f>
        <v>3376967</v>
      </c>
      <c r="H80" s="562"/>
      <c r="I80" s="563">
        <f>I101</f>
        <v>42500</v>
      </c>
      <c r="J80" s="562">
        <f>J101</f>
        <v>42500</v>
      </c>
      <c r="K80" s="561"/>
      <c r="L80" s="557"/>
      <c r="M80" s="557"/>
    </row>
    <row r="81" spans="1:11" ht="11.25">
      <c r="A81" s="501"/>
      <c r="B81" s="345">
        <v>75615</v>
      </c>
      <c r="C81" s="596" t="s">
        <v>834</v>
      </c>
      <c r="D81" s="341"/>
      <c r="E81" s="489"/>
      <c r="F81" s="597"/>
      <c r="G81" s="559"/>
      <c r="H81" s="541"/>
      <c r="I81" s="598"/>
      <c r="J81" s="599"/>
      <c r="K81" s="600"/>
    </row>
    <row r="82" spans="1:11" ht="11.25">
      <c r="A82" s="501"/>
      <c r="C82" s="596" t="s">
        <v>835</v>
      </c>
      <c r="D82" s="341"/>
      <c r="E82" s="489"/>
      <c r="F82" s="597"/>
      <c r="G82" s="559"/>
      <c r="H82" s="541"/>
      <c r="I82" s="598"/>
      <c r="J82" s="599"/>
      <c r="K82" s="600"/>
    </row>
    <row r="83" spans="1:11" ht="11.25">
      <c r="A83" s="501"/>
      <c r="C83" s="596" t="s">
        <v>836</v>
      </c>
      <c r="D83" s="341"/>
      <c r="E83" s="489"/>
      <c r="F83" s="597"/>
      <c r="G83" s="559"/>
      <c r="H83" s="541"/>
      <c r="I83" s="598"/>
      <c r="J83" s="599"/>
      <c r="K83" s="600"/>
    </row>
    <row r="84" spans="1:11" ht="11.25">
      <c r="A84" s="501"/>
      <c r="C84" s="596" t="s">
        <v>837</v>
      </c>
      <c r="D84" s="341"/>
      <c r="E84" s="489"/>
      <c r="F84" s="597"/>
      <c r="G84" s="559"/>
      <c r="H84" s="541"/>
      <c r="I84" s="598"/>
      <c r="J84" s="599"/>
      <c r="K84" s="600"/>
    </row>
    <row r="85" spans="1:11" ht="11.25">
      <c r="A85" s="501"/>
      <c r="C85" s="596" t="s">
        <v>838</v>
      </c>
      <c r="D85" s="341"/>
      <c r="E85" s="489"/>
      <c r="F85" s="597"/>
      <c r="G85" s="559"/>
      <c r="H85" s="541"/>
      <c r="I85" s="598"/>
      <c r="J85" s="599"/>
      <c r="K85" s="600"/>
    </row>
    <row r="86" spans="1:11" ht="11.25">
      <c r="A86" s="501"/>
      <c r="B86" s="490"/>
      <c r="C86" s="490" t="s">
        <v>199</v>
      </c>
      <c r="D86" s="491"/>
      <c r="E86" s="495"/>
      <c r="F86" s="601">
        <f>G86</f>
        <v>1036000</v>
      </c>
      <c r="G86" s="602">
        <v>1036000</v>
      </c>
      <c r="H86" s="603"/>
      <c r="I86" s="604"/>
      <c r="J86" s="602"/>
      <c r="K86" s="605"/>
    </row>
    <row r="87" spans="1:11" ht="11.25">
      <c r="A87" s="487"/>
      <c r="B87" s="485">
        <v>75616</v>
      </c>
      <c r="C87" s="558" t="s">
        <v>834</v>
      </c>
      <c r="D87" s="558"/>
      <c r="E87" s="558"/>
      <c r="F87" s="597"/>
      <c r="G87" s="599"/>
      <c r="H87" s="509"/>
      <c r="I87" s="598"/>
      <c r="J87" s="599"/>
      <c r="K87" s="600"/>
    </row>
    <row r="88" spans="1:11" ht="11.25">
      <c r="A88" s="487"/>
      <c r="C88" s="558" t="s">
        <v>835</v>
      </c>
      <c r="D88" s="558"/>
      <c r="E88" s="558"/>
      <c r="F88" s="597"/>
      <c r="G88" s="599"/>
      <c r="H88" s="509"/>
      <c r="I88" s="598"/>
      <c r="J88" s="599"/>
      <c r="K88" s="600"/>
    </row>
    <row r="89" spans="1:11" ht="11.25">
      <c r="A89" s="487"/>
      <c r="C89" s="558" t="s">
        <v>839</v>
      </c>
      <c r="D89" s="558"/>
      <c r="E89" s="558"/>
      <c r="F89" s="597"/>
      <c r="G89" s="599"/>
      <c r="H89" s="509"/>
      <c r="I89" s="598"/>
      <c r="J89" s="599"/>
      <c r="K89" s="600"/>
    </row>
    <row r="90" spans="1:11" ht="11.25">
      <c r="A90" s="487"/>
      <c r="C90" s="558" t="s">
        <v>840</v>
      </c>
      <c r="D90" s="558"/>
      <c r="E90" s="558"/>
      <c r="F90" s="597"/>
      <c r="G90" s="599"/>
      <c r="H90" s="509"/>
      <c r="I90" s="598"/>
      <c r="J90" s="599"/>
      <c r="K90" s="600"/>
    </row>
    <row r="91" spans="1:11" ht="11.25">
      <c r="A91" s="487"/>
      <c r="C91" s="558" t="s">
        <v>841</v>
      </c>
      <c r="D91" s="558"/>
      <c r="E91" s="558"/>
      <c r="F91" s="597"/>
      <c r="G91" s="599"/>
      <c r="H91" s="509"/>
      <c r="I91" s="598"/>
      <c r="J91" s="599"/>
      <c r="K91" s="600"/>
    </row>
    <row r="92" spans="1:11" ht="11.25">
      <c r="A92" s="487"/>
      <c r="C92" s="558" t="s">
        <v>837</v>
      </c>
      <c r="D92" s="558"/>
      <c r="E92" s="558"/>
      <c r="F92" s="597"/>
      <c r="G92" s="599"/>
      <c r="H92" s="509"/>
      <c r="I92" s="598"/>
      <c r="J92" s="599"/>
      <c r="K92" s="600"/>
    </row>
    <row r="93" spans="1:11" ht="11.25">
      <c r="A93" s="487"/>
      <c r="B93" s="490"/>
      <c r="C93" s="527" t="s">
        <v>842</v>
      </c>
      <c r="D93" s="527"/>
      <c r="E93" s="527"/>
      <c r="F93" s="601">
        <f>G93</f>
        <v>1065388</v>
      </c>
      <c r="G93" s="560">
        <v>1065388</v>
      </c>
      <c r="H93" s="554"/>
      <c r="I93" s="606"/>
      <c r="J93" s="560"/>
      <c r="K93" s="607"/>
    </row>
    <row r="94" spans="1:11" ht="11.25">
      <c r="A94" s="487"/>
      <c r="B94" s="485">
        <v>75618</v>
      </c>
      <c r="C94" s="558" t="s">
        <v>843</v>
      </c>
      <c r="D94" s="558"/>
      <c r="E94" s="558"/>
      <c r="F94" s="597"/>
      <c r="G94" s="559"/>
      <c r="H94" s="541"/>
      <c r="I94" s="608"/>
      <c r="J94" s="559"/>
      <c r="K94" s="609"/>
    </row>
    <row r="95" spans="1:11" ht="11.25">
      <c r="A95" s="487"/>
      <c r="B95" s="485"/>
      <c r="C95" s="558" t="s">
        <v>844</v>
      </c>
      <c r="D95" s="558"/>
      <c r="E95" s="558"/>
      <c r="F95" s="597"/>
      <c r="G95" s="559"/>
      <c r="H95" s="541"/>
      <c r="I95" s="608"/>
      <c r="J95" s="559"/>
      <c r="K95" s="609"/>
    </row>
    <row r="96" spans="1:11" ht="11.25">
      <c r="A96" s="487"/>
      <c r="B96" s="610"/>
      <c r="C96" s="527" t="s">
        <v>845</v>
      </c>
      <c r="D96" s="527"/>
      <c r="E96" s="527"/>
      <c r="F96" s="601">
        <f>G96</f>
        <v>131050</v>
      </c>
      <c r="G96" s="560">
        <v>131050</v>
      </c>
      <c r="H96" s="554"/>
      <c r="I96" s="606"/>
      <c r="J96" s="560"/>
      <c r="K96" s="607"/>
    </row>
    <row r="97" spans="1:11" ht="11.25">
      <c r="A97" s="487"/>
      <c r="B97" s="485">
        <v>75621</v>
      </c>
      <c r="C97" s="558" t="s">
        <v>237</v>
      </c>
      <c r="D97" s="558"/>
      <c r="E97" s="558"/>
      <c r="F97" s="597"/>
      <c r="G97" s="559"/>
      <c r="H97" s="541"/>
      <c r="I97" s="608"/>
      <c r="J97" s="559"/>
      <c r="K97" s="609"/>
    </row>
    <row r="98" spans="1:11" ht="11.25">
      <c r="A98" s="487"/>
      <c r="B98" s="485"/>
      <c r="C98" s="558" t="s">
        <v>238</v>
      </c>
      <c r="D98" s="558"/>
      <c r="E98" s="558"/>
      <c r="F98" s="597"/>
      <c r="G98" s="559"/>
      <c r="H98" s="541"/>
      <c r="I98" s="608"/>
      <c r="J98" s="559"/>
      <c r="K98" s="609"/>
    </row>
    <row r="99" spans="1:11" ht="11.25">
      <c r="A99" s="487"/>
      <c r="B99" s="610"/>
      <c r="C99" s="527" t="s">
        <v>239</v>
      </c>
      <c r="D99" s="527"/>
      <c r="E99" s="527"/>
      <c r="F99" s="601">
        <v>1144529</v>
      </c>
      <c r="G99" s="611">
        <v>1144529</v>
      </c>
      <c r="H99" s="612"/>
      <c r="I99" s="606"/>
      <c r="J99" s="560"/>
      <c r="K99" s="607"/>
    </row>
    <row r="100" spans="1:11" ht="11.25">
      <c r="A100" s="487"/>
      <c r="B100" s="485">
        <v>75647</v>
      </c>
      <c r="C100" s="558" t="s">
        <v>846</v>
      </c>
      <c r="D100" s="558"/>
      <c r="E100" s="558"/>
      <c r="F100" s="597"/>
      <c r="G100" s="613"/>
      <c r="H100" s="541"/>
      <c r="I100" s="608"/>
      <c r="J100" s="559"/>
      <c r="K100" s="609"/>
    </row>
    <row r="101" spans="1:11" ht="11.25">
      <c r="A101" s="614"/>
      <c r="B101" s="506"/>
      <c r="C101" s="530" t="s">
        <v>847</v>
      </c>
      <c r="D101" s="530"/>
      <c r="E101" s="530"/>
      <c r="F101" s="615"/>
      <c r="G101" s="616"/>
      <c r="H101" s="543"/>
      <c r="I101" s="617">
        <v>42500</v>
      </c>
      <c r="J101" s="561">
        <v>42500</v>
      </c>
      <c r="K101" s="618"/>
    </row>
    <row r="102" spans="1:11" ht="11.25">
      <c r="A102" s="591">
        <v>757</v>
      </c>
      <c r="B102" s="592"/>
      <c r="C102" s="591" t="s">
        <v>481</v>
      </c>
      <c r="D102" s="591"/>
      <c r="E102" s="591"/>
      <c r="F102" s="619"/>
      <c r="G102" s="620"/>
      <c r="H102" s="588"/>
      <c r="I102" s="621"/>
      <c r="J102" s="594"/>
      <c r="K102" s="622"/>
    </row>
    <row r="103" spans="1:13" ht="11.25">
      <c r="A103" s="507"/>
      <c r="B103" s="506"/>
      <c r="C103" s="507" t="s">
        <v>482</v>
      </c>
      <c r="D103" s="507"/>
      <c r="E103" s="507"/>
      <c r="F103" s="623"/>
      <c r="G103" s="624"/>
      <c r="H103" s="543"/>
      <c r="I103" s="625">
        <f>SUM(I104:I108)</f>
        <v>270000</v>
      </c>
      <c r="J103" s="563">
        <v>270000</v>
      </c>
      <c r="K103" s="618"/>
      <c r="L103" s="557"/>
      <c r="M103" s="557"/>
    </row>
    <row r="104" spans="1:13" ht="11.25">
      <c r="A104" s="501"/>
      <c r="B104" s="626">
        <v>75702</v>
      </c>
      <c r="C104" s="627" t="s">
        <v>848</v>
      </c>
      <c r="D104" s="627"/>
      <c r="E104" s="627"/>
      <c r="F104" s="628"/>
      <c r="G104" s="629"/>
      <c r="H104" s="588"/>
      <c r="I104" s="621"/>
      <c r="J104" s="594"/>
      <c r="K104" s="622"/>
      <c r="L104" s="557"/>
      <c r="M104" s="557"/>
    </row>
    <row r="105" spans="1:13" ht="11.25">
      <c r="A105" s="501"/>
      <c r="B105" s="610"/>
      <c r="C105" s="527" t="s">
        <v>849</v>
      </c>
      <c r="D105" s="527"/>
      <c r="E105" s="527"/>
      <c r="F105" s="630"/>
      <c r="G105" s="631"/>
      <c r="H105" s="554"/>
      <c r="I105" s="606">
        <v>200000</v>
      </c>
      <c r="J105" s="560">
        <v>200000</v>
      </c>
      <c r="K105" s="607"/>
      <c r="L105" s="557"/>
      <c r="M105" s="557"/>
    </row>
    <row r="106" spans="1:13" ht="11.25">
      <c r="A106" s="501"/>
      <c r="B106" s="485">
        <v>75704</v>
      </c>
      <c r="C106" s="558" t="s">
        <v>850</v>
      </c>
      <c r="D106" s="558"/>
      <c r="E106" s="558"/>
      <c r="F106" s="632"/>
      <c r="G106" s="613"/>
      <c r="H106" s="541"/>
      <c r="I106" s="608"/>
      <c r="J106" s="559"/>
      <c r="K106" s="609"/>
      <c r="L106" s="557"/>
      <c r="M106" s="557"/>
    </row>
    <row r="107" spans="1:13" ht="11.25">
      <c r="A107" s="501"/>
      <c r="B107" s="341"/>
      <c r="C107" s="558" t="s">
        <v>851</v>
      </c>
      <c r="D107" s="558"/>
      <c r="E107" s="558"/>
      <c r="F107" s="632"/>
      <c r="G107" s="613"/>
      <c r="H107" s="541"/>
      <c r="I107" s="608"/>
      <c r="J107" s="559"/>
      <c r="K107" s="609"/>
      <c r="L107" s="557"/>
      <c r="M107" s="557"/>
    </row>
    <row r="108" spans="1:13" ht="11.25">
      <c r="A108" s="507"/>
      <c r="B108" s="506"/>
      <c r="C108" s="530" t="s">
        <v>852</v>
      </c>
      <c r="D108" s="530"/>
      <c r="E108" s="530"/>
      <c r="F108" s="633"/>
      <c r="G108" s="616"/>
      <c r="H108" s="543"/>
      <c r="I108" s="617">
        <v>70000</v>
      </c>
      <c r="J108" s="561">
        <v>70000</v>
      </c>
      <c r="K108" s="618"/>
      <c r="L108" s="557"/>
      <c r="M108" s="557"/>
    </row>
    <row r="109" spans="1:13" ht="11.25">
      <c r="A109" s="535">
        <v>758</v>
      </c>
      <c r="B109" s="545"/>
      <c r="C109" s="535" t="s">
        <v>245</v>
      </c>
      <c r="D109" s="535"/>
      <c r="E109" s="535"/>
      <c r="F109" s="634">
        <f>SUM(F110:F117)</f>
        <v>8404647</v>
      </c>
      <c r="G109" s="635">
        <f>SUM(G111:G116)</f>
        <v>8404647</v>
      </c>
      <c r="H109" s="546"/>
      <c r="I109" s="636">
        <v>310000</v>
      </c>
      <c r="J109" s="637">
        <f>J117</f>
        <v>210000</v>
      </c>
      <c r="K109" s="638">
        <f>K117</f>
        <v>100000</v>
      </c>
      <c r="L109" s="557"/>
      <c r="M109" s="557"/>
    </row>
    <row r="110" spans="1:13" ht="11.25">
      <c r="A110" s="501"/>
      <c r="B110" s="485">
        <v>75801</v>
      </c>
      <c r="C110" s="639" t="s">
        <v>247</v>
      </c>
      <c r="D110" s="639"/>
      <c r="E110" s="639"/>
      <c r="F110" s="542"/>
      <c r="G110" s="640"/>
      <c r="H110" s="541"/>
      <c r="I110" s="608"/>
      <c r="J110" s="559"/>
      <c r="K110" s="609"/>
      <c r="L110" s="557"/>
      <c r="M110" s="557"/>
    </row>
    <row r="111" spans="1:13" ht="11.25">
      <c r="A111" s="501"/>
      <c r="B111" s="610"/>
      <c r="C111" s="641" t="s">
        <v>853</v>
      </c>
      <c r="D111" s="641"/>
      <c r="E111" s="641"/>
      <c r="F111" s="528">
        <v>4897990</v>
      </c>
      <c r="G111" s="611">
        <f>F111</f>
        <v>4897990</v>
      </c>
      <c r="H111" s="554"/>
      <c r="I111" s="606"/>
      <c r="J111" s="560"/>
      <c r="K111" s="607"/>
      <c r="L111" s="557"/>
      <c r="M111" s="557"/>
    </row>
    <row r="112" spans="1:13" ht="11.25">
      <c r="A112" s="501"/>
      <c r="B112" s="485">
        <v>75807</v>
      </c>
      <c r="C112" s="639" t="s">
        <v>854</v>
      </c>
      <c r="D112" s="639"/>
      <c r="E112" s="639"/>
      <c r="F112" s="542"/>
      <c r="G112" s="642"/>
      <c r="H112" s="541"/>
      <c r="I112" s="608"/>
      <c r="J112" s="559"/>
      <c r="K112" s="609"/>
      <c r="L112" s="557"/>
      <c r="M112" s="557"/>
    </row>
    <row r="113" spans="1:13" ht="11.25">
      <c r="A113" s="501"/>
      <c r="B113" s="610"/>
      <c r="C113" s="527" t="s">
        <v>855</v>
      </c>
      <c r="D113" s="527"/>
      <c r="E113" s="527"/>
      <c r="F113" s="528">
        <v>3238032</v>
      </c>
      <c r="G113" s="611">
        <f>F113</f>
        <v>3238032</v>
      </c>
      <c r="H113" s="554"/>
      <c r="I113" s="606"/>
      <c r="J113" s="560"/>
      <c r="K113" s="607"/>
      <c r="L113" s="557"/>
      <c r="M113" s="557"/>
    </row>
    <row r="114" spans="1:13" ht="11.25">
      <c r="A114" s="501"/>
      <c r="B114" s="580">
        <v>75814</v>
      </c>
      <c r="C114" s="519" t="s">
        <v>254</v>
      </c>
      <c r="D114" s="519"/>
      <c r="E114" s="519"/>
      <c r="F114" s="643">
        <v>5000</v>
      </c>
      <c r="G114" s="644">
        <v>5000</v>
      </c>
      <c r="H114" s="572"/>
      <c r="I114" s="645"/>
      <c r="J114" s="571"/>
      <c r="K114" s="570"/>
      <c r="L114" s="557"/>
      <c r="M114" s="557"/>
    </row>
    <row r="115" spans="1:13" ht="11.25">
      <c r="A115" s="501"/>
      <c r="B115" s="646">
        <v>75831</v>
      </c>
      <c r="C115" s="647" t="s">
        <v>255</v>
      </c>
      <c r="D115" s="647"/>
      <c r="E115" s="647"/>
      <c r="F115" s="525"/>
      <c r="G115" s="648"/>
      <c r="H115" s="649"/>
      <c r="I115" s="650"/>
      <c r="J115" s="651"/>
      <c r="K115" s="652"/>
      <c r="L115" s="557"/>
      <c r="M115" s="557"/>
    </row>
    <row r="116" spans="1:13" ht="11.25">
      <c r="A116" s="501"/>
      <c r="B116" s="610"/>
      <c r="C116" s="641" t="s">
        <v>253</v>
      </c>
      <c r="D116" s="641"/>
      <c r="E116" s="641"/>
      <c r="F116" s="528">
        <v>263625</v>
      </c>
      <c r="G116" s="611">
        <f>F116</f>
        <v>263625</v>
      </c>
      <c r="H116" s="554"/>
      <c r="I116" s="606"/>
      <c r="J116" s="560"/>
      <c r="K116" s="607"/>
      <c r="L116" s="557"/>
      <c r="M116" s="557"/>
    </row>
    <row r="117" spans="1:13" ht="11.25">
      <c r="A117" s="507"/>
      <c r="B117" s="573">
        <v>75818</v>
      </c>
      <c r="C117" s="653" t="s">
        <v>496</v>
      </c>
      <c r="D117" s="653"/>
      <c r="E117" s="653"/>
      <c r="F117" s="532"/>
      <c r="G117" s="654"/>
      <c r="H117" s="543"/>
      <c r="I117" s="617">
        <v>310000</v>
      </c>
      <c r="J117" s="561">
        <v>210000</v>
      </c>
      <c r="K117" s="618">
        <v>100000</v>
      </c>
      <c r="L117" s="557"/>
      <c r="M117" s="557"/>
    </row>
    <row r="118" spans="1:13" ht="11.25">
      <c r="A118" s="507">
        <v>801</v>
      </c>
      <c r="B118" s="506"/>
      <c r="C118" s="507" t="s">
        <v>856</v>
      </c>
      <c r="D118" s="507"/>
      <c r="E118" s="507"/>
      <c r="F118" s="655">
        <f>F119+F122+F123+F127</f>
        <v>60210</v>
      </c>
      <c r="G118" s="656">
        <f>SUM(G119:G127)</f>
        <v>60210</v>
      </c>
      <c r="H118" s="543"/>
      <c r="I118" s="625">
        <f>SUM(I119:I127)</f>
        <v>6887621</v>
      </c>
      <c r="J118" s="563">
        <f>SUM(J119:J127)</f>
        <v>6887621</v>
      </c>
      <c r="K118" s="657"/>
      <c r="L118" s="557"/>
      <c r="M118" s="557"/>
    </row>
    <row r="119" spans="1:13" ht="11.25">
      <c r="A119" s="501"/>
      <c r="B119" s="345">
        <v>80101</v>
      </c>
      <c r="C119" s="558" t="s">
        <v>501</v>
      </c>
      <c r="D119" s="558"/>
      <c r="E119" s="558"/>
      <c r="F119" s="597">
        <v>330</v>
      </c>
      <c r="G119" s="640">
        <v>330</v>
      </c>
      <c r="H119" s="541"/>
      <c r="I119" s="608">
        <v>2681309</v>
      </c>
      <c r="J119" s="559">
        <v>2681309</v>
      </c>
      <c r="K119" s="609"/>
      <c r="L119" s="557"/>
      <c r="M119" s="557"/>
    </row>
    <row r="120" spans="1:13" ht="11.25">
      <c r="A120" s="501"/>
      <c r="B120" s="569">
        <v>80103</v>
      </c>
      <c r="C120" s="519" t="s">
        <v>857</v>
      </c>
      <c r="D120" s="519"/>
      <c r="E120" s="519"/>
      <c r="F120" s="658"/>
      <c r="G120" s="659"/>
      <c r="H120" s="570"/>
      <c r="I120" s="571">
        <v>212880</v>
      </c>
      <c r="J120" s="571">
        <v>212880</v>
      </c>
      <c r="K120" s="571"/>
      <c r="L120" s="557"/>
      <c r="M120" s="557"/>
    </row>
    <row r="121" spans="1:13" ht="11.25">
      <c r="A121" s="501"/>
      <c r="B121" s="569">
        <v>80104</v>
      </c>
      <c r="C121" s="519" t="s">
        <v>517</v>
      </c>
      <c r="D121" s="519"/>
      <c r="E121" s="519"/>
      <c r="F121" s="658"/>
      <c r="G121" s="659"/>
      <c r="H121" s="570"/>
      <c r="I121" s="571">
        <v>786249</v>
      </c>
      <c r="J121" s="571">
        <v>786249</v>
      </c>
      <c r="K121" s="571"/>
      <c r="L121" s="557"/>
      <c r="M121" s="557"/>
    </row>
    <row r="122" spans="1:13" ht="11.25">
      <c r="A122" s="501"/>
      <c r="B122" s="569">
        <v>80110</v>
      </c>
      <c r="C122" s="519" t="s">
        <v>266</v>
      </c>
      <c r="D122" s="519"/>
      <c r="E122" s="519"/>
      <c r="F122" s="658">
        <v>400</v>
      </c>
      <c r="G122" s="659">
        <v>400</v>
      </c>
      <c r="H122" s="570"/>
      <c r="I122" s="571">
        <v>1579672</v>
      </c>
      <c r="J122" s="571">
        <v>1579672</v>
      </c>
      <c r="K122" s="571"/>
      <c r="L122" s="557"/>
      <c r="M122" s="557"/>
    </row>
    <row r="123" spans="1:13" ht="11.25">
      <c r="A123" s="501"/>
      <c r="B123" s="569">
        <v>80120</v>
      </c>
      <c r="C123" s="519" t="s">
        <v>858</v>
      </c>
      <c r="D123" s="519"/>
      <c r="E123" s="519"/>
      <c r="F123" s="658">
        <v>7370</v>
      </c>
      <c r="G123" s="659">
        <v>7370</v>
      </c>
      <c r="H123" s="570"/>
      <c r="I123" s="571">
        <v>820778</v>
      </c>
      <c r="J123" s="571">
        <v>820778</v>
      </c>
      <c r="K123" s="571"/>
      <c r="L123" s="557"/>
      <c r="M123" s="557"/>
    </row>
    <row r="124" spans="1:13" ht="11.25">
      <c r="A124" s="501"/>
      <c r="B124" s="569">
        <v>80130</v>
      </c>
      <c r="C124" s="519" t="s">
        <v>274</v>
      </c>
      <c r="D124" s="519"/>
      <c r="E124" s="519"/>
      <c r="F124" s="658"/>
      <c r="G124" s="659"/>
      <c r="H124" s="570"/>
      <c r="I124" s="571">
        <v>411223</v>
      </c>
      <c r="J124" s="571">
        <v>411223</v>
      </c>
      <c r="K124" s="571"/>
      <c r="L124" s="557"/>
      <c r="M124" s="557"/>
    </row>
    <row r="125" spans="1:13" ht="11.25">
      <c r="A125" s="501"/>
      <c r="B125" s="569">
        <v>80113</v>
      </c>
      <c r="C125" s="519" t="s">
        <v>520</v>
      </c>
      <c r="D125" s="519"/>
      <c r="E125" s="519"/>
      <c r="F125" s="658"/>
      <c r="G125" s="660"/>
      <c r="H125" s="570"/>
      <c r="I125" s="571">
        <v>298000</v>
      </c>
      <c r="J125" s="571">
        <v>298000</v>
      </c>
      <c r="K125" s="571"/>
      <c r="L125" s="557"/>
      <c r="M125" s="557"/>
    </row>
    <row r="126" spans="1:13" ht="11.25">
      <c r="A126" s="501"/>
      <c r="B126" s="569">
        <v>80146</v>
      </c>
      <c r="C126" s="519" t="s">
        <v>859</v>
      </c>
      <c r="D126" s="519"/>
      <c r="E126" s="519"/>
      <c r="F126" s="661"/>
      <c r="G126" s="660"/>
      <c r="H126" s="570"/>
      <c r="I126" s="571">
        <v>21720</v>
      </c>
      <c r="J126" s="571">
        <v>21720</v>
      </c>
      <c r="K126" s="571"/>
      <c r="L126" s="557"/>
      <c r="M126" s="557"/>
    </row>
    <row r="127" spans="1:13" ht="11.25">
      <c r="A127" s="507"/>
      <c r="B127" s="506">
        <v>80195</v>
      </c>
      <c r="C127" s="530" t="s">
        <v>72</v>
      </c>
      <c r="D127" s="530"/>
      <c r="E127" s="530"/>
      <c r="F127" s="615">
        <f>SUM(G127:H127)</f>
        <v>52110</v>
      </c>
      <c r="G127" s="654">
        <v>52110</v>
      </c>
      <c r="H127" s="543"/>
      <c r="I127" s="617">
        <v>75790</v>
      </c>
      <c r="J127" s="561">
        <v>75790</v>
      </c>
      <c r="K127" s="618"/>
      <c r="L127" s="557"/>
      <c r="M127" s="557"/>
    </row>
    <row r="128" spans="1:13" ht="11.25">
      <c r="A128" s="535">
        <v>851</v>
      </c>
      <c r="B128" s="545"/>
      <c r="C128" s="535" t="s">
        <v>528</v>
      </c>
      <c r="D128" s="535"/>
      <c r="E128" s="535"/>
      <c r="F128" s="634"/>
      <c r="G128" s="635"/>
      <c r="H128" s="546"/>
      <c r="I128" s="636">
        <f>SUM(I129:I132)</f>
        <v>705941</v>
      </c>
      <c r="J128" s="637">
        <f>SUM(J129:J132)</f>
        <v>81000</v>
      </c>
      <c r="K128" s="638">
        <f>SUM(K129:K132)</f>
        <v>624941</v>
      </c>
      <c r="L128" s="557"/>
      <c r="M128" s="557"/>
    </row>
    <row r="129" spans="1:13" ht="11.25">
      <c r="A129" s="501"/>
      <c r="B129" s="574">
        <v>85121</v>
      </c>
      <c r="C129" s="662" t="s">
        <v>529</v>
      </c>
      <c r="D129" s="662"/>
      <c r="E129" s="662"/>
      <c r="F129" s="663"/>
      <c r="G129" s="663"/>
      <c r="H129" s="576"/>
      <c r="I129" s="664">
        <v>624941</v>
      </c>
      <c r="J129" s="665"/>
      <c r="K129" s="666">
        <v>624941</v>
      </c>
      <c r="L129" s="557"/>
      <c r="M129" s="557"/>
    </row>
    <row r="130" spans="1:13" ht="11.25">
      <c r="A130" s="501"/>
      <c r="B130" s="610">
        <v>85153</v>
      </c>
      <c r="C130" s="511" t="s">
        <v>530</v>
      </c>
      <c r="D130" s="511"/>
      <c r="E130" s="511"/>
      <c r="F130" s="667"/>
      <c r="G130" s="668"/>
      <c r="H130" s="554"/>
      <c r="I130" s="669">
        <v>3000</v>
      </c>
      <c r="J130" s="517">
        <v>3000</v>
      </c>
      <c r="K130" s="607"/>
      <c r="L130" s="557"/>
      <c r="M130" s="557"/>
    </row>
    <row r="131" spans="1:13" ht="11.25">
      <c r="A131" s="501"/>
      <c r="B131" s="610">
        <v>85154</v>
      </c>
      <c r="C131" s="527" t="s">
        <v>860</v>
      </c>
      <c r="D131" s="527"/>
      <c r="E131" s="527"/>
      <c r="F131" s="601"/>
      <c r="G131" s="670"/>
      <c r="H131" s="554"/>
      <c r="I131" s="606">
        <v>77000</v>
      </c>
      <c r="J131" s="560">
        <v>77000</v>
      </c>
      <c r="K131" s="607"/>
      <c r="L131" s="557"/>
      <c r="M131" s="557"/>
    </row>
    <row r="132" spans="1:13" ht="11.25">
      <c r="A132" s="501"/>
      <c r="B132" s="343">
        <v>85195</v>
      </c>
      <c r="C132" s="558" t="s">
        <v>72</v>
      </c>
      <c r="D132" s="558"/>
      <c r="E132" s="558"/>
      <c r="F132" s="597"/>
      <c r="G132" s="640"/>
      <c r="H132" s="541"/>
      <c r="I132" s="608">
        <v>1000</v>
      </c>
      <c r="J132" s="559">
        <v>1000</v>
      </c>
      <c r="K132" s="609"/>
      <c r="L132" s="557"/>
      <c r="M132" s="557"/>
    </row>
    <row r="133" spans="1:13" ht="11.25">
      <c r="A133" s="340"/>
      <c r="B133" s="343"/>
      <c r="C133" s="589"/>
      <c r="D133" s="589"/>
      <c r="E133" s="589"/>
      <c r="F133" s="597"/>
      <c r="G133" s="597"/>
      <c r="H133" s="541"/>
      <c r="I133" s="541"/>
      <c r="J133" s="541"/>
      <c r="K133" s="541"/>
      <c r="L133" s="557"/>
      <c r="M133" s="557"/>
    </row>
    <row r="134" spans="1:13" ht="11.25">
      <c r="A134" s="340"/>
      <c r="B134" s="343"/>
      <c r="C134" s="589"/>
      <c r="D134" s="589"/>
      <c r="E134" s="589"/>
      <c r="F134" s="597"/>
      <c r="G134" s="587" t="s">
        <v>861</v>
      </c>
      <c r="H134" s="541"/>
      <c r="I134" s="541"/>
      <c r="J134" s="541"/>
      <c r="K134" s="541"/>
      <c r="L134" s="557"/>
      <c r="M134" s="557"/>
    </row>
    <row r="135" spans="1:13" ht="11.25">
      <c r="A135" s="481"/>
      <c r="B135" s="483"/>
      <c r="C135" s="482"/>
      <c r="D135" s="483"/>
      <c r="E135" s="484"/>
      <c r="F135" s="483"/>
      <c r="G135" s="590" t="s">
        <v>808</v>
      </c>
      <c r="H135" s="590"/>
      <c r="I135" s="486" t="s">
        <v>809</v>
      </c>
      <c r="J135" s="486"/>
      <c r="K135" s="486"/>
      <c r="L135" s="557"/>
      <c r="M135" s="557"/>
    </row>
    <row r="136" spans="1:13" ht="11.25">
      <c r="A136" s="487" t="s">
        <v>810</v>
      </c>
      <c r="B136" s="341" t="s">
        <v>606</v>
      </c>
      <c r="C136" s="488" t="s">
        <v>63</v>
      </c>
      <c r="D136" s="488"/>
      <c r="E136" s="489"/>
      <c r="F136" s="490"/>
      <c r="G136" s="491" t="s">
        <v>609</v>
      </c>
      <c r="H136" s="492"/>
      <c r="I136" s="493" t="s">
        <v>609</v>
      </c>
      <c r="J136" s="493"/>
      <c r="K136" s="493"/>
      <c r="L136" s="557"/>
      <c r="M136" s="557"/>
    </row>
    <row r="137" spans="1:13" ht="11.25">
      <c r="A137" s="494"/>
      <c r="B137" s="491"/>
      <c r="C137" s="490"/>
      <c r="D137" s="491"/>
      <c r="E137" s="495"/>
      <c r="F137" s="493" t="s">
        <v>811</v>
      </c>
      <c r="G137" s="493" t="s">
        <v>812</v>
      </c>
      <c r="H137" s="496" t="s">
        <v>813</v>
      </c>
      <c r="I137" s="493" t="s">
        <v>811</v>
      </c>
      <c r="J137" s="497" t="s">
        <v>812</v>
      </c>
      <c r="K137" s="498" t="s">
        <v>813</v>
      </c>
      <c r="L137" s="557"/>
      <c r="M137" s="557"/>
    </row>
    <row r="138" spans="1:13" ht="11.25">
      <c r="A138" s="497">
        <v>1</v>
      </c>
      <c r="B138" s="499">
        <v>2</v>
      </c>
      <c r="C138" s="497">
        <v>3</v>
      </c>
      <c r="D138" s="497"/>
      <c r="E138" s="497"/>
      <c r="F138" s="497">
        <v>4</v>
      </c>
      <c r="G138" s="497">
        <v>5</v>
      </c>
      <c r="H138" s="499">
        <v>6</v>
      </c>
      <c r="I138" s="497">
        <v>7</v>
      </c>
      <c r="J138" s="499">
        <v>8</v>
      </c>
      <c r="K138" s="497">
        <v>9</v>
      </c>
      <c r="L138" s="557"/>
      <c r="M138" s="557"/>
    </row>
    <row r="139" spans="1:13" ht="11.25">
      <c r="A139" s="535">
        <v>852</v>
      </c>
      <c r="B139" s="671"/>
      <c r="C139" s="535" t="s">
        <v>279</v>
      </c>
      <c r="D139" s="535"/>
      <c r="E139" s="535"/>
      <c r="F139" s="634">
        <f>SUM(F140:F157)</f>
        <v>3002000</v>
      </c>
      <c r="G139" s="635">
        <f>SUM(G140:G157)</f>
        <v>3002000</v>
      </c>
      <c r="H139" s="546"/>
      <c r="I139" s="636">
        <f>SUM(I140:I157)</f>
        <v>3480956</v>
      </c>
      <c r="J139" s="637">
        <f>SUM(J140:J157)</f>
        <v>3480956</v>
      </c>
      <c r="K139" s="672"/>
      <c r="L139" s="557"/>
      <c r="M139" s="557"/>
    </row>
    <row r="140" spans="1:13" ht="11.25">
      <c r="A140" s="501"/>
      <c r="B140" s="574">
        <v>85202</v>
      </c>
      <c r="C140" s="549" t="s">
        <v>281</v>
      </c>
      <c r="D140" s="549"/>
      <c r="E140" s="549"/>
      <c r="F140" s="673">
        <f>G140</f>
        <v>20000</v>
      </c>
      <c r="G140" s="674">
        <v>20000</v>
      </c>
      <c r="H140" s="576"/>
      <c r="I140" s="675">
        <v>53000</v>
      </c>
      <c r="J140" s="579">
        <v>53000</v>
      </c>
      <c r="K140" s="666"/>
      <c r="L140" s="557"/>
      <c r="M140" s="557"/>
    </row>
    <row r="141" spans="1:13" ht="11.25">
      <c r="A141" s="501"/>
      <c r="B141" s="485">
        <v>85212</v>
      </c>
      <c r="C141" s="558" t="s">
        <v>862</v>
      </c>
      <c r="D141" s="558"/>
      <c r="E141" s="558"/>
      <c r="F141" s="597"/>
      <c r="G141" s="640"/>
      <c r="H141" s="541"/>
      <c r="I141" s="608"/>
      <c r="J141" s="559"/>
      <c r="K141" s="609"/>
      <c r="L141" s="557"/>
      <c r="M141" s="557"/>
    </row>
    <row r="142" spans="1:13" ht="11.25">
      <c r="A142" s="501"/>
      <c r="B142" s="485"/>
      <c r="C142" s="558" t="s">
        <v>286</v>
      </c>
      <c r="D142" s="558"/>
      <c r="E142" s="558"/>
      <c r="F142" s="597"/>
      <c r="G142" s="640"/>
      <c r="H142" s="541"/>
      <c r="I142" s="608"/>
      <c r="J142" s="559"/>
      <c r="K142" s="609"/>
      <c r="L142" s="557"/>
      <c r="M142" s="557"/>
    </row>
    <row r="143" spans="1:13" ht="11.25">
      <c r="A143" s="501"/>
      <c r="B143" s="485"/>
      <c r="C143" s="558" t="s">
        <v>287</v>
      </c>
      <c r="D143" s="558"/>
      <c r="E143" s="558"/>
      <c r="F143" s="597"/>
      <c r="G143" s="640"/>
      <c r="H143" s="541"/>
      <c r="I143" s="608"/>
      <c r="J143" s="559"/>
      <c r="K143" s="609"/>
      <c r="L143" s="557"/>
      <c r="M143" s="557"/>
    </row>
    <row r="144" spans="1:13" ht="11.25">
      <c r="A144" s="501"/>
      <c r="B144" s="610"/>
      <c r="C144" s="527" t="s">
        <v>863</v>
      </c>
      <c r="D144" s="527"/>
      <c r="E144" s="527"/>
      <c r="F144" s="601">
        <f>G144</f>
        <v>2270500</v>
      </c>
      <c r="G144" s="670">
        <v>2270500</v>
      </c>
      <c r="H144" s="554"/>
      <c r="I144" s="606">
        <v>2268000</v>
      </c>
      <c r="J144" s="560">
        <v>2268000</v>
      </c>
      <c r="K144" s="607"/>
      <c r="L144" s="557"/>
      <c r="M144" s="557"/>
    </row>
    <row r="145" spans="1:13" ht="11.25">
      <c r="A145" s="501"/>
      <c r="B145" s="485">
        <v>85213</v>
      </c>
      <c r="C145" s="639" t="s">
        <v>864</v>
      </c>
      <c r="D145" s="639"/>
      <c r="E145" s="639"/>
      <c r="F145" s="597"/>
      <c r="G145" s="504"/>
      <c r="H145" s="541"/>
      <c r="I145" s="608"/>
      <c r="J145" s="559"/>
      <c r="K145" s="609"/>
      <c r="L145" s="557"/>
      <c r="M145" s="557"/>
    </row>
    <row r="146" spans="1:13" ht="11.25">
      <c r="A146" s="501"/>
      <c r="B146" s="485"/>
      <c r="C146" s="639" t="s">
        <v>865</v>
      </c>
      <c r="D146" s="639"/>
      <c r="E146" s="639"/>
      <c r="F146" s="597"/>
      <c r="G146" s="504"/>
      <c r="H146" s="541"/>
      <c r="I146" s="608"/>
      <c r="J146" s="559"/>
      <c r="K146" s="609"/>
      <c r="L146" s="557"/>
      <c r="M146" s="557"/>
    </row>
    <row r="147" spans="1:13" ht="11.25">
      <c r="A147" s="501"/>
      <c r="B147" s="485"/>
      <c r="C147" s="639" t="s">
        <v>866</v>
      </c>
      <c r="D147" s="639"/>
      <c r="E147" s="639"/>
      <c r="F147" s="597"/>
      <c r="G147" s="504"/>
      <c r="H147" s="541"/>
      <c r="I147" s="608"/>
      <c r="J147" s="559"/>
      <c r="K147" s="609"/>
      <c r="L147" s="557"/>
      <c r="M147" s="557"/>
    </row>
    <row r="148" spans="1:13" ht="11.25">
      <c r="A148" s="501"/>
      <c r="B148" s="485"/>
      <c r="C148" s="639" t="s">
        <v>867</v>
      </c>
      <c r="D148" s="639"/>
      <c r="E148" s="639"/>
      <c r="F148" s="597"/>
      <c r="G148" s="504"/>
      <c r="H148" s="541"/>
      <c r="I148" s="608"/>
      <c r="J148" s="559"/>
      <c r="K148" s="609"/>
      <c r="L148" s="557"/>
      <c r="M148" s="557"/>
    </row>
    <row r="149" spans="1:13" ht="11.25">
      <c r="A149" s="501"/>
      <c r="B149" s="485"/>
      <c r="C149" s="639" t="s">
        <v>868</v>
      </c>
      <c r="D149" s="639"/>
      <c r="E149" s="639"/>
      <c r="F149" s="597"/>
      <c r="G149" s="504"/>
      <c r="H149" s="541"/>
      <c r="I149" s="608"/>
      <c r="J149" s="559"/>
      <c r="K149" s="609"/>
      <c r="L149" s="557"/>
      <c r="M149" s="557"/>
    </row>
    <row r="150" spans="1:13" ht="11.25">
      <c r="A150" s="501"/>
      <c r="B150" s="610"/>
      <c r="C150" s="641" t="s">
        <v>869</v>
      </c>
      <c r="D150" s="641"/>
      <c r="E150" s="641"/>
      <c r="F150" s="601">
        <f>G150</f>
        <v>23000</v>
      </c>
      <c r="G150" s="514">
        <v>23000</v>
      </c>
      <c r="H150" s="554"/>
      <c r="I150" s="606">
        <v>23000</v>
      </c>
      <c r="J150" s="560">
        <v>23000</v>
      </c>
      <c r="K150" s="607"/>
      <c r="L150" s="557"/>
      <c r="M150" s="557"/>
    </row>
    <row r="151" spans="1:13" ht="11.25">
      <c r="A151" s="501"/>
      <c r="B151" s="485">
        <v>85214</v>
      </c>
      <c r="C151" s="558" t="s">
        <v>870</v>
      </c>
      <c r="D151" s="558"/>
      <c r="E151" s="558"/>
      <c r="F151" s="597"/>
      <c r="G151" s="640"/>
      <c r="H151" s="541"/>
      <c r="I151" s="608"/>
      <c r="J151" s="559"/>
      <c r="K151" s="609"/>
      <c r="L151" s="557"/>
      <c r="M151" s="557"/>
    </row>
    <row r="152" spans="1:13" ht="11.25">
      <c r="A152" s="501"/>
      <c r="B152" s="485"/>
      <c r="C152" s="558" t="s">
        <v>871</v>
      </c>
      <c r="D152" s="558"/>
      <c r="E152" s="558"/>
      <c r="F152" s="597"/>
      <c r="G152" s="640"/>
      <c r="H152" s="541"/>
      <c r="I152" s="608"/>
      <c r="J152" s="559"/>
      <c r="K152" s="609"/>
      <c r="L152" s="557"/>
      <c r="M152" s="557"/>
    </row>
    <row r="153" spans="1:13" ht="11.25">
      <c r="A153" s="501"/>
      <c r="B153" s="610"/>
      <c r="C153" s="527" t="s">
        <v>872</v>
      </c>
      <c r="D153" s="527"/>
      <c r="E153" s="527"/>
      <c r="F153" s="601">
        <f>G153</f>
        <v>526000</v>
      </c>
      <c r="G153" s="670">
        <v>526000</v>
      </c>
      <c r="H153" s="554"/>
      <c r="I153" s="606">
        <v>586000</v>
      </c>
      <c r="J153" s="560">
        <v>586000</v>
      </c>
      <c r="K153" s="607"/>
      <c r="L153" s="557"/>
      <c r="M153" s="557"/>
    </row>
    <row r="154" spans="1:13" ht="11.25">
      <c r="A154" s="501"/>
      <c r="B154" s="485">
        <v>85215</v>
      </c>
      <c r="C154" s="558" t="s">
        <v>558</v>
      </c>
      <c r="D154" s="558"/>
      <c r="E154" s="558"/>
      <c r="F154" s="601"/>
      <c r="G154" s="670"/>
      <c r="H154" s="541"/>
      <c r="I154" s="608">
        <v>132000</v>
      </c>
      <c r="J154" s="559">
        <v>132000</v>
      </c>
      <c r="K154" s="609"/>
      <c r="L154" s="557"/>
      <c r="M154" s="557"/>
    </row>
    <row r="155" spans="1:13" ht="11.25">
      <c r="A155" s="501"/>
      <c r="B155" s="497">
        <v>85219</v>
      </c>
      <c r="C155" s="519" t="s">
        <v>873</v>
      </c>
      <c r="D155" s="519"/>
      <c r="E155" s="519"/>
      <c r="F155" s="601">
        <f>G155</f>
        <v>108500</v>
      </c>
      <c r="G155" s="659">
        <v>108500</v>
      </c>
      <c r="H155" s="571"/>
      <c r="I155" s="571">
        <v>290576</v>
      </c>
      <c r="J155" s="571">
        <v>290576</v>
      </c>
      <c r="K155" s="571"/>
      <c r="L155" s="557"/>
      <c r="M155" s="557"/>
    </row>
    <row r="156" spans="1:13" ht="11.25">
      <c r="A156" s="501"/>
      <c r="B156" s="497">
        <v>85228</v>
      </c>
      <c r="C156" s="519" t="s">
        <v>566</v>
      </c>
      <c r="D156" s="519"/>
      <c r="E156" s="519"/>
      <c r="F156" s="601">
        <f>G156</f>
        <v>5000</v>
      </c>
      <c r="G156" s="659">
        <v>5000</v>
      </c>
      <c r="H156" s="571"/>
      <c r="I156" s="571">
        <v>24480</v>
      </c>
      <c r="J156" s="571">
        <v>24480</v>
      </c>
      <c r="K156" s="571"/>
      <c r="L156" s="557"/>
      <c r="M156" s="557"/>
    </row>
    <row r="157" spans="1:13" ht="11.25">
      <c r="A157" s="507"/>
      <c r="B157" s="676">
        <v>85295</v>
      </c>
      <c r="C157" s="677" t="s">
        <v>72</v>
      </c>
      <c r="D157" s="677"/>
      <c r="E157" s="677"/>
      <c r="F157" s="615">
        <f>G157</f>
        <v>49000</v>
      </c>
      <c r="G157" s="678">
        <v>49000</v>
      </c>
      <c r="H157" s="679"/>
      <c r="I157" s="679">
        <v>103900</v>
      </c>
      <c r="J157" s="679">
        <v>103900</v>
      </c>
      <c r="K157" s="679"/>
      <c r="L157" s="557"/>
      <c r="M157" s="557"/>
    </row>
    <row r="158" spans="1:13" ht="11.25">
      <c r="A158" s="501">
        <v>854</v>
      </c>
      <c r="B158" s="485"/>
      <c r="C158" s="501" t="s">
        <v>874</v>
      </c>
      <c r="D158" s="501"/>
      <c r="E158" s="501"/>
      <c r="F158" s="680"/>
      <c r="G158" s="681"/>
      <c r="H158" s="682"/>
      <c r="I158" s="642"/>
      <c r="J158" s="642"/>
      <c r="K158" s="683"/>
      <c r="L158" s="557"/>
      <c r="M158" s="557"/>
    </row>
    <row r="159" spans="1:13" ht="11.25">
      <c r="A159" s="507"/>
      <c r="B159" s="573"/>
      <c r="C159" s="507" t="s">
        <v>312</v>
      </c>
      <c r="D159" s="507"/>
      <c r="E159" s="507"/>
      <c r="F159" s="655">
        <f>SUM(F160:F163)</f>
        <v>12000</v>
      </c>
      <c r="G159" s="656">
        <f>SUM(G160:G163)</f>
        <v>12000</v>
      </c>
      <c r="H159" s="684"/>
      <c r="I159" s="685">
        <f>SUM(I160:I163)</f>
        <v>849679</v>
      </c>
      <c r="J159" s="685">
        <f>SUM(J160:J163)</f>
        <v>849679</v>
      </c>
      <c r="K159" s="686"/>
      <c r="L159" s="557"/>
      <c r="M159" s="557"/>
    </row>
    <row r="160" spans="1:13" ht="11.25">
      <c r="A160" s="501"/>
      <c r="B160" s="574">
        <v>85401</v>
      </c>
      <c r="C160" s="549" t="s">
        <v>569</v>
      </c>
      <c r="D160" s="549"/>
      <c r="E160" s="549"/>
      <c r="F160" s="673"/>
      <c r="G160" s="674"/>
      <c r="H160" s="687"/>
      <c r="I160" s="688">
        <v>306425</v>
      </c>
      <c r="J160" s="688">
        <v>306425</v>
      </c>
      <c r="K160" s="689"/>
      <c r="L160" s="557"/>
      <c r="M160" s="557"/>
    </row>
    <row r="161" spans="1:13" ht="11.25">
      <c r="A161" s="501"/>
      <c r="B161" s="497">
        <v>85410</v>
      </c>
      <c r="C161" s="527" t="s">
        <v>570</v>
      </c>
      <c r="D161" s="527"/>
      <c r="E161" s="527"/>
      <c r="F161" s="658"/>
      <c r="G161" s="659"/>
      <c r="H161" s="690"/>
      <c r="I161" s="644">
        <v>504426</v>
      </c>
      <c r="J161" s="644">
        <v>504426</v>
      </c>
      <c r="K161" s="691"/>
      <c r="L161" s="557"/>
      <c r="M161" s="557"/>
    </row>
    <row r="162" spans="1:12" ht="11.25">
      <c r="A162" s="501"/>
      <c r="B162" s="497">
        <v>85417</v>
      </c>
      <c r="C162" s="519" t="s">
        <v>875</v>
      </c>
      <c r="D162" s="519"/>
      <c r="E162" s="519"/>
      <c r="F162" s="658">
        <f>G162</f>
        <v>12000</v>
      </c>
      <c r="G162" s="659">
        <v>12000</v>
      </c>
      <c r="H162" s="691"/>
      <c r="I162" s="644">
        <v>20408</v>
      </c>
      <c r="J162" s="644">
        <v>20408</v>
      </c>
      <c r="K162" s="644"/>
      <c r="L162" s="557"/>
    </row>
    <row r="163" spans="1:12" ht="11.25">
      <c r="A163" s="507"/>
      <c r="B163" s="573">
        <v>85495</v>
      </c>
      <c r="C163" s="530" t="s">
        <v>876</v>
      </c>
      <c r="D163" s="530"/>
      <c r="E163" s="530"/>
      <c r="F163" s="615"/>
      <c r="G163" s="654"/>
      <c r="H163" s="692"/>
      <c r="I163" s="693">
        <v>18420</v>
      </c>
      <c r="J163" s="693">
        <v>18420</v>
      </c>
      <c r="K163" s="686"/>
      <c r="L163" s="557"/>
    </row>
    <row r="164" spans="1:11" ht="11.25">
      <c r="A164" s="501">
        <v>900</v>
      </c>
      <c r="C164" s="501" t="s">
        <v>318</v>
      </c>
      <c r="D164" s="501"/>
      <c r="E164" s="501"/>
      <c r="F164" s="680"/>
      <c r="G164" s="681"/>
      <c r="H164" s="694"/>
      <c r="I164" s="640"/>
      <c r="J164" s="640"/>
      <c r="K164" s="695"/>
    </row>
    <row r="165" spans="1:11" ht="11.25">
      <c r="A165" s="501"/>
      <c r="C165" s="501" t="s">
        <v>877</v>
      </c>
      <c r="D165" s="501"/>
      <c r="E165" s="501"/>
      <c r="F165" s="680"/>
      <c r="G165" s="681"/>
      <c r="H165" s="694"/>
      <c r="I165" s="640"/>
      <c r="J165" s="640"/>
      <c r="K165" s="695"/>
    </row>
    <row r="166" spans="1:12" ht="11.25">
      <c r="A166" s="507"/>
      <c r="B166" s="506"/>
      <c r="C166" s="507" t="s">
        <v>878</v>
      </c>
      <c r="D166" s="507"/>
      <c r="E166" s="507"/>
      <c r="F166" s="655">
        <f>SUM(F167:F173)</f>
        <v>290000</v>
      </c>
      <c r="G166" s="656">
        <f>SUM(G168:G173)</f>
        <v>290000</v>
      </c>
      <c r="H166" s="655"/>
      <c r="I166" s="656">
        <f>SUM(I167:I173)</f>
        <v>1050600</v>
      </c>
      <c r="J166" s="656">
        <f>SUM(J167:J173)</f>
        <v>445600</v>
      </c>
      <c r="K166" s="696">
        <f>SUM(K167:K173)</f>
        <v>605000</v>
      </c>
      <c r="L166" s="509"/>
    </row>
    <row r="167" spans="1:11" ht="11.25">
      <c r="A167" s="501"/>
      <c r="B167" s="345">
        <v>90001</v>
      </c>
      <c r="C167" s="558" t="s">
        <v>879</v>
      </c>
      <c r="D167" s="558"/>
      <c r="E167" s="558"/>
      <c r="F167" s="597"/>
      <c r="G167" s="640"/>
      <c r="H167" s="597"/>
      <c r="I167" s="640"/>
      <c r="J167" s="640"/>
      <c r="K167" s="695"/>
    </row>
    <row r="168" spans="1:11" ht="11.25">
      <c r="A168" s="501"/>
      <c r="C168" s="558" t="s">
        <v>578</v>
      </c>
      <c r="D168" s="558"/>
      <c r="E168" s="558"/>
      <c r="F168" s="597"/>
      <c r="G168" s="640"/>
      <c r="H168" s="697"/>
      <c r="I168" s="640">
        <v>393000</v>
      </c>
      <c r="J168" s="640">
        <v>93000</v>
      </c>
      <c r="K168" s="683">
        <v>300000</v>
      </c>
    </row>
    <row r="169" spans="1:11" ht="11.25">
      <c r="A169" s="487"/>
      <c r="B169" s="569">
        <v>90002</v>
      </c>
      <c r="C169" s="519" t="s">
        <v>321</v>
      </c>
      <c r="D169" s="519"/>
      <c r="E169" s="519"/>
      <c r="F169" s="658">
        <f>G169</f>
        <v>290000</v>
      </c>
      <c r="G169" s="659">
        <v>290000</v>
      </c>
      <c r="H169" s="698"/>
      <c r="I169" s="659"/>
      <c r="J169" s="659"/>
      <c r="K169" s="659"/>
    </row>
    <row r="170" spans="1:11" ht="11.25">
      <c r="A170" s="487"/>
      <c r="B170" s="569">
        <v>90003</v>
      </c>
      <c r="C170" s="519" t="s">
        <v>581</v>
      </c>
      <c r="D170" s="519"/>
      <c r="E170" s="519"/>
      <c r="F170" s="658"/>
      <c r="G170" s="659"/>
      <c r="H170" s="699"/>
      <c r="I170" s="644">
        <v>80000</v>
      </c>
      <c r="J170" s="644">
        <v>80000</v>
      </c>
      <c r="K170" s="644"/>
    </row>
    <row r="171" spans="1:11" ht="11.25">
      <c r="A171" s="487"/>
      <c r="B171" s="569">
        <v>90004</v>
      </c>
      <c r="C171" s="519" t="s">
        <v>880</v>
      </c>
      <c r="D171" s="519"/>
      <c r="E171" s="519"/>
      <c r="F171" s="658"/>
      <c r="G171" s="659"/>
      <c r="H171" s="699"/>
      <c r="I171" s="644">
        <v>19000</v>
      </c>
      <c r="J171" s="644">
        <v>19000</v>
      </c>
      <c r="K171" s="644"/>
    </row>
    <row r="172" spans="1:11" ht="11.25">
      <c r="A172" s="487"/>
      <c r="B172" s="569">
        <v>90015</v>
      </c>
      <c r="C172" s="519" t="s">
        <v>881</v>
      </c>
      <c r="D172" s="519"/>
      <c r="E172" s="519"/>
      <c r="F172" s="658"/>
      <c r="G172" s="659"/>
      <c r="H172" s="699"/>
      <c r="I172" s="644">
        <v>244500</v>
      </c>
      <c r="J172" s="644">
        <v>244500</v>
      </c>
      <c r="K172" s="644"/>
    </row>
    <row r="173" spans="1:11" ht="11.25">
      <c r="A173" s="614"/>
      <c r="B173" s="506">
        <v>90095</v>
      </c>
      <c r="C173" s="530" t="s">
        <v>72</v>
      </c>
      <c r="D173" s="530"/>
      <c r="E173" s="530"/>
      <c r="F173" s="615"/>
      <c r="G173" s="654"/>
      <c r="H173" s="615"/>
      <c r="I173" s="693">
        <v>314100</v>
      </c>
      <c r="J173" s="693">
        <v>9100</v>
      </c>
      <c r="K173" s="686">
        <v>305000</v>
      </c>
    </row>
    <row r="174" spans="1:11" ht="11.25">
      <c r="A174" s="501">
        <v>921</v>
      </c>
      <c r="C174" s="501" t="s">
        <v>587</v>
      </c>
      <c r="D174" s="501"/>
      <c r="E174" s="501"/>
      <c r="F174" s="680"/>
      <c r="G174" s="681"/>
      <c r="H174" s="694"/>
      <c r="I174" s="640"/>
      <c r="J174" s="640"/>
      <c r="K174" s="695"/>
    </row>
    <row r="175" spans="1:11" ht="11.25">
      <c r="A175" s="501"/>
      <c r="C175" s="501" t="s">
        <v>332</v>
      </c>
      <c r="D175" s="501"/>
      <c r="E175" s="501"/>
      <c r="F175" s="680"/>
      <c r="G175" s="681"/>
      <c r="H175" s="694"/>
      <c r="I175" s="640"/>
      <c r="J175" s="640"/>
      <c r="K175" s="695"/>
    </row>
    <row r="176" spans="1:12" ht="11.25">
      <c r="A176" s="507"/>
      <c r="B176" s="506"/>
      <c r="C176" s="507" t="s">
        <v>333</v>
      </c>
      <c r="D176" s="507"/>
      <c r="E176" s="507"/>
      <c r="F176" s="655">
        <f>SUM(F177:F181)</f>
        <v>5000</v>
      </c>
      <c r="G176" s="656">
        <f>SUM(G177:G181)</f>
        <v>5000</v>
      </c>
      <c r="H176" s="615"/>
      <c r="I176" s="656">
        <f>SUM(I177:I181)</f>
        <v>2245300</v>
      </c>
      <c r="J176" s="656">
        <f>SUM(J177:J181)</f>
        <v>395300</v>
      </c>
      <c r="K176" s="700">
        <f>K178+K179+K181</f>
        <v>1850000</v>
      </c>
      <c r="L176" s="509"/>
    </row>
    <row r="177" spans="1:11" ht="11.25">
      <c r="A177" s="501"/>
      <c r="B177" s="345">
        <v>92109</v>
      </c>
      <c r="C177" s="558" t="s">
        <v>334</v>
      </c>
      <c r="D177" s="558"/>
      <c r="E177" s="558"/>
      <c r="F177" s="597"/>
      <c r="G177" s="640"/>
      <c r="H177" s="694"/>
      <c r="I177" s="640"/>
      <c r="J177" s="640"/>
      <c r="K177" s="695"/>
    </row>
    <row r="178" spans="1:11" ht="11.25">
      <c r="A178" s="501"/>
      <c r="B178" s="494"/>
      <c r="C178" s="527" t="s">
        <v>335</v>
      </c>
      <c r="D178" s="527"/>
      <c r="E178" s="527"/>
      <c r="F178" s="701">
        <v>5000</v>
      </c>
      <c r="G178" s="670">
        <v>5000</v>
      </c>
      <c r="H178" s="601"/>
      <c r="I178" s="670">
        <v>995300</v>
      </c>
      <c r="J178" s="670">
        <v>395300</v>
      </c>
      <c r="K178" s="702">
        <v>600000</v>
      </c>
    </row>
    <row r="179" spans="1:11" ht="11.25">
      <c r="A179" s="501"/>
      <c r="B179" s="494">
        <v>92118</v>
      </c>
      <c r="C179" s="703" t="s">
        <v>592</v>
      </c>
      <c r="D179" s="703"/>
      <c r="E179" s="703"/>
      <c r="F179" s="658"/>
      <c r="G179" s="659"/>
      <c r="H179" s="704"/>
      <c r="I179" s="659">
        <v>300000</v>
      </c>
      <c r="J179" s="659"/>
      <c r="K179" s="699">
        <v>300000</v>
      </c>
    </row>
    <row r="180" spans="1:11" ht="11.25">
      <c r="A180" s="501"/>
      <c r="B180" s="345">
        <v>92120</v>
      </c>
      <c r="C180" s="523" t="s">
        <v>882</v>
      </c>
      <c r="D180" s="523"/>
      <c r="E180" s="523"/>
      <c r="F180" s="597"/>
      <c r="G180" s="640"/>
      <c r="H180" s="694"/>
      <c r="I180" s="640"/>
      <c r="J180" s="640"/>
      <c r="K180" s="695"/>
    </row>
    <row r="181" spans="1:11" ht="11.25">
      <c r="A181" s="507"/>
      <c r="B181" s="506"/>
      <c r="C181" s="530" t="s">
        <v>883</v>
      </c>
      <c r="D181" s="530"/>
      <c r="E181" s="530"/>
      <c r="F181" s="615"/>
      <c r="G181" s="654"/>
      <c r="H181" s="615"/>
      <c r="I181" s="654">
        <v>950000</v>
      </c>
      <c r="J181" s="654"/>
      <c r="K181" s="705">
        <v>950000</v>
      </c>
    </row>
    <row r="182" spans="1:11" ht="11.25">
      <c r="A182" s="501">
        <v>926</v>
      </c>
      <c r="C182" s="501" t="s">
        <v>595</v>
      </c>
      <c r="D182" s="501"/>
      <c r="E182" s="501"/>
      <c r="F182" s="680"/>
      <c r="G182" s="681"/>
      <c r="H182" s="694"/>
      <c r="I182" s="640"/>
      <c r="J182" s="640"/>
      <c r="K182" s="695"/>
    </row>
    <row r="183" spans="1:12" ht="11.25">
      <c r="A183" s="614"/>
      <c r="B183" s="506"/>
      <c r="C183" s="507" t="s">
        <v>339</v>
      </c>
      <c r="D183" s="507"/>
      <c r="E183" s="507"/>
      <c r="F183" s="655"/>
      <c r="G183" s="656"/>
      <c r="H183" s="615"/>
      <c r="I183" s="656">
        <f>I185</f>
        <v>80000</v>
      </c>
      <c r="J183" s="656">
        <f>J185</f>
        <v>80000</v>
      </c>
      <c r="K183" s="705"/>
      <c r="L183" s="509"/>
    </row>
    <row r="184" spans="1:11" ht="11.25">
      <c r="A184" s="487"/>
      <c r="B184" s="345">
        <v>92605</v>
      </c>
      <c r="C184" s="558" t="s">
        <v>406</v>
      </c>
      <c r="D184" s="558"/>
      <c r="E184" s="558"/>
      <c r="F184" s="597"/>
      <c r="G184" s="640"/>
      <c r="H184" s="694"/>
      <c r="I184" s="640"/>
      <c r="J184" s="640"/>
      <c r="K184" s="695"/>
    </row>
    <row r="185" spans="1:11" ht="11.25">
      <c r="A185" s="487"/>
      <c r="C185" s="558" t="s">
        <v>597</v>
      </c>
      <c r="D185" s="558"/>
      <c r="E185" s="558"/>
      <c r="F185" s="597"/>
      <c r="G185" s="654"/>
      <c r="H185" s="694"/>
      <c r="I185" s="640">
        <v>80000</v>
      </c>
      <c r="J185" s="640">
        <v>80000</v>
      </c>
      <c r="K185" s="695"/>
    </row>
    <row r="186" spans="1:13" ht="11.25">
      <c r="A186" s="706" t="s">
        <v>884</v>
      </c>
      <c r="B186" s="706"/>
      <c r="C186" s="545"/>
      <c r="D186" s="545"/>
      <c r="E186" s="707"/>
      <c r="F186" s="708">
        <f>F12+F19+F26+F30+F35+F41+F45+F55+F61+F80+F109+F118+F128+F139+F159+F166+F176</f>
        <v>16362000</v>
      </c>
      <c r="G186" s="708">
        <f>G12+G19+G26+G30+G35+G41+G45+G55+G61+G80+G109+G118+G128+G139+G159+G166+G176</f>
        <v>15265416</v>
      </c>
      <c r="H186" s="708">
        <f>H12+H19+H26+H30+H35+H41+H45+H55+H61+H80+H109+H118+H128+H139+H159+H166+H176</f>
        <v>1096584</v>
      </c>
      <c r="I186" s="708">
        <f>I12+I19+I24+I26+I30+I35+I41+I45+I55+I61+I80+I103+I109+I118+I128+I139+I159+I166+I176+I183</f>
        <v>19907444</v>
      </c>
      <c r="J186" s="708">
        <f>J12+J19+J24+J26+J30+J35+J41+J45+J55+J61+J80+J103+J109+J118+J128+J139+J159+J166+J176+J183</f>
        <v>14929503</v>
      </c>
      <c r="K186" s="708">
        <f>K12+K19+K24+K26+K30+K35+K41+K45+K55+K61+K80+K103+K109+K118+K128+K139+K159+K166+K176+K183</f>
        <v>4977941</v>
      </c>
      <c r="L186" s="509"/>
      <c r="M186" s="509"/>
    </row>
    <row r="187" spans="1:13" ht="11.25">
      <c r="A187" s="709" t="s">
        <v>885</v>
      </c>
      <c r="B187" s="709"/>
      <c r="C187" s="709"/>
      <c r="D187" s="566"/>
      <c r="E187" s="710"/>
      <c r="F187" s="711">
        <v>3545444</v>
      </c>
      <c r="G187" s="711"/>
      <c r="H187" s="688"/>
      <c r="I187" s="712"/>
      <c r="J187" s="674"/>
      <c r="K187" s="674"/>
      <c r="M187" s="509"/>
    </row>
    <row r="188" spans="1:13" ht="11.25">
      <c r="A188" s="713" t="s">
        <v>886</v>
      </c>
      <c r="B188" s="713"/>
      <c r="C188" s="713"/>
      <c r="D188" s="713"/>
      <c r="E188" s="489"/>
      <c r="F188" s="695"/>
      <c r="G188" s="695"/>
      <c r="H188" s="642"/>
      <c r="I188" s="714"/>
      <c r="J188" s="640"/>
      <c r="K188" s="640"/>
      <c r="M188" s="509"/>
    </row>
    <row r="189" spans="1:11" ht="11.25">
      <c r="A189" s="527" t="s">
        <v>887</v>
      </c>
      <c r="B189" s="527"/>
      <c r="C189" s="527"/>
      <c r="D189" s="527"/>
      <c r="E189" s="527"/>
      <c r="F189" s="702"/>
      <c r="G189" s="702"/>
      <c r="H189" s="611"/>
      <c r="I189" s="715">
        <v>584556</v>
      </c>
      <c r="J189" s="670"/>
      <c r="K189" s="611"/>
    </row>
    <row r="190" spans="1:11" ht="11.25">
      <c r="A190" s="558" t="s">
        <v>888</v>
      </c>
      <c r="B190" s="558"/>
      <c r="C190" s="558"/>
      <c r="D190" s="558"/>
      <c r="E190" s="558"/>
      <c r="F190" s="695"/>
      <c r="G190" s="695"/>
      <c r="H190" s="642"/>
      <c r="I190" s="714"/>
      <c r="J190" s="640"/>
      <c r="K190" s="640"/>
    </row>
    <row r="191" spans="1:11" ht="11.25">
      <c r="A191" s="596" t="s">
        <v>609</v>
      </c>
      <c r="B191" s="341"/>
      <c r="C191" s="341"/>
      <c r="D191" s="341"/>
      <c r="E191" s="489"/>
      <c r="F191" s="695"/>
      <c r="G191" s="695"/>
      <c r="H191" s="642"/>
      <c r="I191" s="714"/>
      <c r="J191" s="640"/>
      <c r="K191" s="640"/>
    </row>
    <row r="192" spans="1:13" ht="11.25">
      <c r="A192" s="558" t="s">
        <v>889</v>
      </c>
      <c r="B192" s="558"/>
      <c r="C192" s="558"/>
      <c r="D192" s="558"/>
      <c r="E192" s="558"/>
      <c r="F192" s="695">
        <v>4130000</v>
      </c>
      <c r="G192" s="695"/>
      <c r="H192" s="642"/>
      <c r="I192" s="714"/>
      <c r="J192" s="640"/>
      <c r="K192" s="640"/>
      <c r="M192" s="509"/>
    </row>
    <row r="193" spans="1:13" ht="19.5" customHeight="1">
      <c r="A193" s="716" t="s">
        <v>890</v>
      </c>
      <c r="B193" s="716"/>
      <c r="C193" s="716"/>
      <c r="D193" s="716"/>
      <c r="E193" s="716"/>
      <c r="F193" s="717">
        <f>F186+F192</f>
        <v>20492000</v>
      </c>
      <c r="G193" s="717">
        <f>SUM(G186:G192)</f>
        <v>15265416</v>
      </c>
      <c r="H193" s="717">
        <f>SUM(H186:H192)</f>
        <v>1096584</v>
      </c>
      <c r="I193" s="717">
        <f>I186+I189</f>
        <v>20492000</v>
      </c>
      <c r="J193" s="717">
        <f>SUM(J186:J192)</f>
        <v>14929503</v>
      </c>
      <c r="K193" s="717">
        <f>SUM(K186:K192)</f>
        <v>4977941</v>
      </c>
      <c r="M193" s="509"/>
    </row>
    <row r="194" spans="12:13" ht="11.25">
      <c r="L194" s="509"/>
      <c r="M194" s="509"/>
    </row>
    <row r="195" spans="1:12" ht="12.75">
      <c r="A195" s="718" t="s">
        <v>891</v>
      </c>
      <c r="B195" s="718"/>
      <c r="C195" s="718"/>
      <c r="D195" s="718"/>
      <c r="E195" s="718"/>
      <c r="F195" s="718"/>
      <c r="G195" s="718"/>
      <c r="H195" s="718"/>
      <c r="I195" s="718"/>
      <c r="J195" s="718"/>
      <c r="K195" s="718"/>
      <c r="L195" s="509"/>
    </row>
    <row r="196" spans="1:12" ht="12.75">
      <c r="A196" s="719" t="s">
        <v>892</v>
      </c>
      <c r="B196" s="719"/>
      <c r="C196" s="719"/>
      <c r="D196" s="719"/>
      <c r="E196" s="719"/>
      <c r="F196" s="719"/>
      <c r="G196" s="719"/>
      <c r="H196" s="719"/>
      <c r="I196" s="719"/>
      <c r="J196" s="719"/>
      <c r="K196" s="719"/>
      <c r="L196" s="509"/>
    </row>
    <row r="197" spans="1:12" ht="11.25">
      <c r="A197" s="720"/>
      <c r="B197" s="720"/>
      <c r="C197" s="720"/>
      <c r="D197" s="720"/>
      <c r="E197" s="720"/>
      <c r="F197" s="720"/>
      <c r="G197" s="720"/>
      <c r="H197" s="721"/>
      <c r="I197" s="722"/>
      <c r="J197" s="509"/>
      <c r="L197" s="509"/>
    </row>
    <row r="198" spans="1:12" ht="11.25">
      <c r="A198" s="720"/>
      <c r="B198" s="720"/>
      <c r="C198" s="720"/>
      <c r="D198" s="720"/>
      <c r="E198" s="720"/>
      <c r="F198" s="720"/>
      <c r="G198" s="720"/>
      <c r="H198" s="721"/>
      <c r="I198" s="722"/>
      <c r="J198" s="509"/>
      <c r="L198" s="509"/>
    </row>
    <row r="200" ht="11.25">
      <c r="G200" s="587" t="s">
        <v>893</v>
      </c>
    </row>
    <row r="201" ht="11.25">
      <c r="G201" s="587"/>
    </row>
    <row r="203" ht="18" customHeight="1"/>
    <row r="215" ht="11.25">
      <c r="N215" s="723"/>
    </row>
    <row r="244" ht="11.25">
      <c r="H244" s="345" t="s">
        <v>804</v>
      </c>
    </row>
  </sheetData>
  <mergeCells count="179">
    <mergeCell ref="H1:N1"/>
    <mergeCell ref="H2:N2"/>
    <mergeCell ref="A5:K5"/>
    <mergeCell ref="A6:K6"/>
    <mergeCell ref="I7:K7"/>
    <mergeCell ref="C8:D8"/>
    <mergeCell ref="I8:K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I70:K70"/>
    <mergeCell ref="C71:D71"/>
    <mergeCell ref="I71:K71"/>
    <mergeCell ref="C73:E73"/>
    <mergeCell ref="C74:E74"/>
    <mergeCell ref="C75:E75"/>
    <mergeCell ref="C76:E76"/>
    <mergeCell ref="C77:E77"/>
    <mergeCell ref="C78:E78"/>
    <mergeCell ref="C79:E79"/>
    <mergeCell ref="C80:E80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I135:K135"/>
    <mergeCell ref="C136:D136"/>
    <mergeCell ref="I136:K136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85:E185"/>
    <mergeCell ref="A186:B186"/>
    <mergeCell ref="A187:C187"/>
    <mergeCell ref="A188:D188"/>
    <mergeCell ref="A189:E189"/>
    <mergeCell ref="A190:E190"/>
    <mergeCell ref="A192:E192"/>
    <mergeCell ref="A193:E193"/>
    <mergeCell ref="A195:K195"/>
    <mergeCell ref="A196:K196"/>
  </mergeCells>
  <printOptions/>
  <pageMargins left="0.1701388888888889" right="0.15972222222222224" top="0.15972222222222224" bottom="0.19027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4">
      <selection activeCell="T40" sqref="T40"/>
    </sheetView>
  </sheetViews>
  <sheetFormatPr defaultColWidth="9.140625" defaultRowHeight="12.75"/>
  <cols>
    <col min="1" max="1" width="3.00390625" style="339" customWidth="1"/>
    <col min="2" max="5" width="9.140625" style="339" customWidth="1"/>
    <col min="6" max="6" width="7.7109375" style="339" customWidth="1"/>
    <col min="7" max="9" width="0" style="339" hidden="1" customWidth="1"/>
    <col min="10" max="10" width="8.57421875" style="339" customWidth="1"/>
    <col min="11" max="11" width="8.00390625" style="339" customWidth="1"/>
    <col min="12" max="13" width="9.00390625" style="339" customWidth="1"/>
    <col min="14" max="14" width="9.28125" style="339" customWidth="1"/>
    <col min="15" max="16" width="8.8515625" style="339" customWidth="1"/>
    <col min="17" max="17" width="8.7109375" style="339" customWidth="1"/>
    <col min="18" max="18" width="9.140625" style="339" customWidth="1"/>
    <col min="19" max="19" width="8.8515625" style="339" customWidth="1"/>
    <col min="20" max="16384" width="9.140625" style="339" customWidth="1"/>
  </cols>
  <sheetData>
    <row r="1" spans="16:19" ht="12.75">
      <c r="P1" s="19" t="s">
        <v>894</v>
      </c>
      <c r="Q1" s="19"/>
      <c r="R1" s="19"/>
      <c r="S1" s="19"/>
    </row>
    <row r="2" spans="16:19" ht="12.75">
      <c r="P2" s="19" t="s">
        <v>57</v>
      </c>
      <c r="Q2" s="19"/>
      <c r="R2" s="19"/>
      <c r="S2" s="19"/>
    </row>
    <row r="3" spans="16:19" ht="12.75">
      <c r="P3" s="724"/>
      <c r="Q3" s="724"/>
      <c r="R3" s="724"/>
      <c r="S3" s="724"/>
    </row>
    <row r="4" spans="1:19" ht="12.75">
      <c r="A4" s="725"/>
      <c r="B4" s="725"/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</row>
    <row r="5" spans="1:19" ht="12.75">
      <c r="A5" s="725" t="s">
        <v>895</v>
      </c>
      <c r="B5" s="725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5"/>
      <c r="R5" s="725"/>
      <c r="S5" s="725"/>
    </row>
    <row r="6" spans="1:19" ht="12.75">
      <c r="A6" s="725"/>
      <c r="B6" s="725"/>
      <c r="C6" s="725"/>
      <c r="D6" s="725"/>
      <c r="E6" s="725"/>
      <c r="F6" s="725"/>
      <c r="G6" s="725"/>
      <c r="H6" s="725"/>
      <c r="I6" s="725"/>
      <c r="J6" s="725"/>
      <c r="K6" s="725"/>
      <c r="L6" s="725"/>
      <c r="M6" s="726"/>
      <c r="N6" s="726"/>
      <c r="O6" s="726"/>
      <c r="P6" s="726"/>
      <c r="Q6" s="726"/>
      <c r="R6" s="726"/>
      <c r="S6" s="726"/>
    </row>
    <row r="7" spans="1:20" ht="12.75">
      <c r="A7" s="727"/>
      <c r="B7" s="728"/>
      <c r="C7" s="728"/>
      <c r="D7" s="728"/>
      <c r="E7" s="728"/>
      <c r="F7" s="728"/>
      <c r="G7" s="728"/>
      <c r="H7" s="728"/>
      <c r="I7" s="728"/>
      <c r="J7" s="729" t="s">
        <v>896</v>
      </c>
      <c r="K7" s="730" t="s">
        <v>897</v>
      </c>
      <c r="L7" s="731"/>
      <c r="M7" s="731"/>
      <c r="N7" s="731"/>
      <c r="O7" s="731"/>
      <c r="P7" s="731"/>
      <c r="Q7" s="731"/>
      <c r="R7" s="731"/>
      <c r="S7" s="731"/>
      <c r="T7" s="732"/>
    </row>
    <row r="8" spans="1:20" ht="12.75">
      <c r="A8" s="733" t="s">
        <v>898</v>
      </c>
      <c r="B8" s="725" t="s">
        <v>63</v>
      </c>
      <c r="C8" s="725"/>
      <c r="D8" s="725"/>
      <c r="E8" s="725"/>
      <c r="F8" s="725"/>
      <c r="G8" s="725"/>
      <c r="H8" s="725"/>
      <c r="I8" s="725"/>
      <c r="J8" s="734" t="s">
        <v>714</v>
      </c>
      <c r="K8" s="735" t="s">
        <v>899</v>
      </c>
      <c r="L8" s="736">
        <v>2009</v>
      </c>
      <c r="M8" s="736">
        <v>2010</v>
      </c>
      <c r="N8" s="736">
        <v>2011</v>
      </c>
      <c r="O8" s="736">
        <v>2012</v>
      </c>
      <c r="P8" s="736">
        <v>2013</v>
      </c>
      <c r="Q8" s="736">
        <v>2014</v>
      </c>
      <c r="R8" s="736">
        <v>2015</v>
      </c>
      <c r="S8" s="736">
        <v>2016</v>
      </c>
      <c r="T8" s="737">
        <v>2017</v>
      </c>
    </row>
    <row r="9" spans="1:20" ht="12.75">
      <c r="A9" s="738"/>
      <c r="B9" s="725"/>
      <c r="C9" s="725"/>
      <c r="D9" s="725"/>
      <c r="E9" s="725"/>
      <c r="F9" s="725"/>
      <c r="G9" s="725"/>
      <c r="H9" s="725"/>
      <c r="I9" s="725"/>
      <c r="J9" s="734" t="s">
        <v>900</v>
      </c>
      <c r="K9" s="735"/>
      <c r="L9" s="734"/>
      <c r="M9" s="739"/>
      <c r="N9" s="739"/>
      <c r="O9" s="739"/>
      <c r="P9" s="739"/>
      <c r="Q9" s="739"/>
      <c r="R9" s="739"/>
      <c r="S9" s="739"/>
      <c r="T9" s="740"/>
    </row>
    <row r="10" spans="1:20" ht="12.75">
      <c r="A10" s="741"/>
      <c r="B10" s="742"/>
      <c r="C10" s="742"/>
      <c r="D10" s="742"/>
      <c r="E10" s="742"/>
      <c r="F10" s="742"/>
      <c r="G10" s="742"/>
      <c r="H10" s="742"/>
      <c r="I10" s="742"/>
      <c r="J10" s="743" t="s">
        <v>901</v>
      </c>
      <c r="K10" s="744"/>
      <c r="L10" s="743"/>
      <c r="M10" s="743"/>
      <c r="N10" s="743"/>
      <c r="O10" s="743"/>
      <c r="P10" s="743"/>
      <c r="Q10" s="743"/>
      <c r="R10" s="743"/>
      <c r="S10" s="743"/>
      <c r="T10" s="745"/>
    </row>
    <row r="11" spans="1:20" ht="12.75">
      <c r="A11" s="746">
        <v>1</v>
      </c>
      <c r="B11" s="29">
        <v>2</v>
      </c>
      <c r="C11" s="29"/>
      <c r="D11" s="29"/>
      <c r="E11" s="29"/>
      <c r="F11" s="29"/>
      <c r="G11" s="29"/>
      <c r="H11" s="29"/>
      <c r="I11" s="29"/>
      <c r="J11" s="747">
        <v>3</v>
      </c>
      <c r="K11" s="747"/>
      <c r="L11" s="747">
        <v>4</v>
      </c>
      <c r="M11" s="747">
        <v>5</v>
      </c>
      <c r="N11" s="747">
        <v>6</v>
      </c>
      <c r="O11" s="747">
        <v>7</v>
      </c>
      <c r="P11" s="747">
        <v>8</v>
      </c>
      <c r="Q11" s="747">
        <v>9</v>
      </c>
      <c r="R11" s="747">
        <v>10</v>
      </c>
      <c r="S11" s="747">
        <v>11</v>
      </c>
      <c r="T11" s="748">
        <v>12</v>
      </c>
    </row>
    <row r="12" spans="1:20" ht="12.75">
      <c r="A12" s="749" t="s">
        <v>902</v>
      </c>
      <c r="B12" s="750" t="s">
        <v>903</v>
      </c>
      <c r="C12" s="750"/>
      <c r="D12" s="750"/>
      <c r="E12" s="750"/>
      <c r="F12" s="750"/>
      <c r="G12" s="750"/>
      <c r="H12" s="750"/>
      <c r="I12" s="750"/>
      <c r="J12" s="739"/>
      <c r="K12" s="739"/>
      <c r="L12" s="739"/>
      <c r="M12" s="739"/>
      <c r="N12" s="739"/>
      <c r="O12" s="739"/>
      <c r="P12" s="739"/>
      <c r="Q12" s="739"/>
      <c r="R12" s="739"/>
      <c r="S12" s="739"/>
      <c r="T12" s="751"/>
    </row>
    <row r="13" spans="1:20" ht="12.75">
      <c r="A13" s="749" t="s">
        <v>3</v>
      </c>
      <c r="B13" s="752" t="s">
        <v>904</v>
      </c>
      <c r="C13" s="752"/>
      <c r="D13" s="752"/>
      <c r="E13" s="752"/>
      <c r="F13" s="752"/>
      <c r="G13" s="752"/>
      <c r="H13" s="752"/>
      <c r="I13" s="752"/>
      <c r="J13" s="739"/>
      <c r="K13" s="739"/>
      <c r="L13" s="739"/>
      <c r="M13" s="739"/>
      <c r="N13" s="739"/>
      <c r="O13" s="739"/>
      <c r="P13" s="739"/>
      <c r="Q13" s="739"/>
      <c r="R13" s="739"/>
      <c r="S13" s="739"/>
      <c r="T13" s="740"/>
    </row>
    <row r="14" spans="1:20" ht="12.75">
      <c r="A14" s="749"/>
      <c r="B14" s="752" t="s">
        <v>905</v>
      </c>
      <c r="C14" s="752"/>
      <c r="D14" s="752"/>
      <c r="E14" s="752"/>
      <c r="F14" s="752"/>
      <c r="G14" s="752"/>
      <c r="H14" s="752"/>
      <c r="I14" s="752"/>
      <c r="J14" s="753" t="s">
        <v>906</v>
      </c>
      <c r="K14" s="754"/>
      <c r="L14" s="754">
        <f>SUM(L15:L16)</f>
        <v>325000</v>
      </c>
      <c r="M14" s="754">
        <f aca="true" t="shared" si="0" ref="M14:R14">SUM(M15:M16)</f>
        <v>323090</v>
      </c>
      <c r="N14" s="754">
        <f t="shared" si="0"/>
        <v>321000</v>
      </c>
      <c r="O14" s="754">
        <f t="shared" si="0"/>
        <v>321000</v>
      </c>
      <c r="P14" s="754">
        <f t="shared" si="0"/>
        <v>321000</v>
      </c>
      <c r="Q14" s="754">
        <f t="shared" si="0"/>
        <v>321000</v>
      </c>
      <c r="R14" s="754">
        <f t="shared" si="0"/>
        <v>322000</v>
      </c>
      <c r="S14" s="754"/>
      <c r="T14" s="745"/>
    </row>
    <row r="15" spans="1:20" ht="12.75">
      <c r="A15" s="746" t="s">
        <v>907</v>
      </c>
      <c r="B15" s="16" t="s">
        <v>908</v>
      </c>
      <c r="C15" s="16"/>
      <c r="D15" s="16"/>
      <c r="E15" s="16"/>
      <c r="F15" s="16"/>
      <c r="G15" s="16"/>
      <c r="H15" s="16"/>
      <c r="I15" s="16"/>
      <c r="J15" s="755">
        <f>SUM(K15:T15)</f>
        <v>76090</v>
      </c>
      <c r="K15" s="755"/>
      <c r="L15" s="755">
        <v>39000</v>
      </c>
      <c r="M15" s="755">
        <v>37090</v>
      </c>
      <c r="N15" s="755"/>
      <c r="O15" s="755"/>
      <c r="P15" s="755"/>
      <c r="Q15" s="755"/>
      <c r="R15" s="755"/>
      <c r="S15" s="755"/>
      <c r="T15" s="756"/>
    </row>
    <row r="16" spans="1:20" ht="12.75">
      <c r="A16" s="746" t="s">
        <v>909</v>
      </c>
      <c r="B16" s="16" t="s">
        <v>910</v>
      </c>
      <c r="C16" s="16"/>
      <c r="D16" s="16"/>
      <c r="E16" s="16"/>
      <c r="F16" s="16"/>
      <c r="G16" s="16"/>
      <c r="H16" s="16"/>
      <c r="I16" s="16"/>
      <c r="J16" s="755">
        <f>SUM(K16:T16)</f>
        <v>2178000</v>
      </c>
      <c r="K16" s="757"/>
      <c r="L16" s="755">
        <v>286000</v>
      </c>
      <c r="M16" s="755">
        <v>286000</v>
      </c>
      <c r="N16" s="755">
        <v>321000</v>
      </c>
      <c r="O16" s="755">
        <v>321000</v>
      </c>
      <c r="P16" s="755">
        <v>321000</v>
      </c>
      <c r="Q16" s="755">
        <v>321000</v>
      </c>
      <c r="R16" s="755">
        <v>322000</v>
      </c>
      <c r="S16" s="755"/>
      <c r="T16" s="756"/>
    </row>
    <row r="17" spans="1:20" ht="12.75">
      <c r="A17" s="746"/>
      <c r="B17" s="16"/>
      <c r="C17" s="16"/>
      <c r="D17" s="16"/>
      <c r="E17" s="16"/>
      <c r="F17" s="16"/>
      <c r="G17" s="16"/>
      <c r="H17" s="16"/>
      <c r="I17" s="16"/>
      <c r="J17" s="755"/>
      <c r="K17" s="755"/>
      <c r="L17" s="755"/>
      <c r="M17" s="755"/>
      <c r="N17" s="755"/>
      <c r="O17" s="755"/>
      <c r="P17" s="755"/>
      <c r="Q17" s="755"/>
      <c r="R17" s="755"/>
      <c r="S17" s="755"/>
      <c r="T17" s="756"/>
    </row>
    <row r="18" spans="1:20" ht="12.75">
      <c r="A18" s="749" t="s">
        <v>6</v>
      </c>
      <c r="B18" s="752" t="s">
        <v>911</v>
      </c>
      <c r="C18" s="752"/>
      <c r="D18" s="752"/>
      <c r="E18" s="752"/>
      <c r="F18" s="752"/>
      <c r="G18" s="752"/>
      <c r="H18" s="752"/>
      <c r="I18" s="752"/>
      <c r="J18" s="758"/>
      <c r="K18" s="758"/>
      <c r="L18" s="758"/>
      <c r="M18" s="758"/>
      <c r="N18" s="758"/>
      <c r="O18" s="758"/>
      <c r="P18" s="758"/>
      <c r="Q18" s="758"/>
      <c r="R18" s="758"/>
      <c r="S18" s="758"/>
      <c r="T18" s="751"/>
    </row>
    <row r="19" spans="1:20" ht="12.75">
      <c r="A19" s="749"/>
      <c r="B19" s="752" t="s">
        <v>912</v>
      </c>
      <c r="C19" s="752"/>
      <c r="D19" s="752"/>
      <c r="E19" s="752"/>
      <c r="F19" s="752"/>
      <c r="G19" s="752"/>
      <c r="H19" s="752"/>
      <c r="I19" s="752"/>
      <c r="J19" s="754">
        <f>SUM(J20:J23)</f>
        <v>1021543</v>
      </c>
      <c r="K19" s="754"/>
      <c r="L19" s="754">
        <f>SUM(L20:L23)</f>
        <v>259556</v>
      </c>
      <c r="M19" s="754">
        <f aca="true" t="shared" si="1" ref="M19:R19">SUM(M20:M23)</f>
        <v>125000</v>
      </c>
      <c r="N19" s="754">
        <f t="shared" si="1"/>
        <v>125000</v>
      </c>
      <c r="O19" s="754">
        <f t="shared" si="1"/>
        <v>125000</v>
      </c>
      <c r="P19" s="754">
        <f t="shared" si="1"/>
        <v>125000</v>
      </c>
      <c r="Q19" s="754">
        <f t="shared" si="1"/>
        <v>125000</v>
      </c>
      <c r="R19" s="754">
        <f t="shared" si="1"/>
        <v>136987</v>
      </c>
      <c r="S19" s="754"/>
      <c r="T19" s="745"/>
    </row>
    <row r="20" spans="1:20" ht="12.75">
      <c r="A20" s="746" t="s">
        <v>907</v>
      </c>
      <c r="B20" s="16" t="s">
        <v>913</v>
      </c>
      <c r="C20" s="16"/>
      <c r="D20" s="16"/>
      <c r="E20" s="16"/>
      <c r="F20" s="16"/>
      <c r="G20" s="16"/>
      <c r="H20" s="16"/>
      <c r="I20" s="16"/>
      <c r="J20" s="755">
        <f>SUM(K20:L20)</f>
        <v>45556</v>
      </c>
      <c r="K20" s="755"/>
      <c r="L20" s="755">
        <v>45556</v>
      </c>
      <c r="M20" s="755"/>
      <c r="N20" s="755"/>
      <c r="O20" s="755"/>
      <c r="P20" s="755"/>
      <c r="Q20" s="755"/>
      <c r="R20" s="755"/>
      <c r="S20" s="755"/>
      <c r="T20" s="756"/>
    </row>
    <row r="21" spans="1:20" ht="12.75">
      <c r="A21" s="746" t="s">
        <v>909</v>
      </c>
      <c r="B21" s="16" t="s">
        <v>914</v>
      </c>
      <c r="C21" s="16"/>
      <c r="D21" s="16"/>
      <c r="E21" s="16"/>
      <c r="F21" s="16"/>
      <c r="G21" s="16"/>
      <c r="H21" s="16"/>
      <c r="I21" s="16"/>
      <c r="J21" s="755">
        <f>SUM(K21:L21)</f>
        <v>19000</v>
      </c>
      <c r="K21" s="755"/>
      <c r="L21" s="755">
        <v>19000</v>
      </c>
      <c r="M21" s="755"/>
      <c r="N21" s="755"/>
      <c r="O21" s="755"/>
      <c r="P21" s="755"/>
      <c r="Q21" s="755"/>
      <c r="R21" s="755"/>
      <c r="S21" s="755"/>
      <c r="T21" s="756"/>
    </row>
    <row r="22" spans="1:20" ht="12.75">
      <c r="A22" s="746" t="s">
        <v>915</v>
      </c>
      <c r="B22" s="16" t="s">
        <v>916</v>
      </c>
      <c r="C22" s="16"/>
      <c r="D22" s="16"/>
      <c r="E22" s="16"/>
      <c r="F22" s="16"/>
      <c r="G22" s="16"/>
      <c r="H22" s="16"/>
      <c r="I22" s="16"/>
      <c r="J22" s="755">
        <f>SUM(K22:S22)</f>
        <v>281000</v>
      </c>
      <c r="K22" s="755"/>
      <c r="L22" s="755">
        <v>99000</v>
      </c>
      <c r="M22" s="755">
        <v>29000</v>
      </c>
      <c r="N22" s="755">
        <v>29000</v>
      </c>
      <c r="O22" s="755">
        <v>29000</v>
      </c>
      <c r="P22" s="759">
        <v>29000</v>
      </c>
      <c r="Q22" s="755">
        <v>29000</v>
      </c>
      <c r="R22" s="755">
        <v>37000</v>
      </c>
      <c r="S22" s="755"/>
      <c r="T22" s="756"/>
    </row>
    <row r="23" spans="1:20" ht="12.75">
      <c r="A23" s="746" t="s">
        <v>917</v>
      </c>
      <c r="B23" s="16" t="s">
        <v>918</v>
      </c>
      <c r="C23" s="16"/>
      <c r="D23" s="16"/>
      <c r="E23" s="16"/>
      <c r="F23" s="16"/>
      <c r="G23" s="16"/>
      <c r="H23" s="16"/>
      <c r="I23" s="16"/>
      <c r="J23" s="755">
        <f>SUM(K23:R23)</f>
        <v>675987</v>
      </c>
      <c r="K23" s="755"/>
      <c r="L23" s="755">
        <v>96000</v>
      </c>
      <c r="M23" s="755">
        <v>96000</v>
      </c>
      <c r="N23" s="755">
        <v>96000</v>
      </c>
      <c r="O23" s="755">
        <v>96000</v>
      </c>
      <c r="P23" s="759">
        <v>96000</v>
      </c>
      <c r="Q23" s="755">
        <v>96000</v>
      </c>
      <c r="R23" s="755">
        <v>99987</v>
      </c>
      <c r="S23" s="755"/>
      <c r="T23" s="756"/>
    </row>
    <row r="24" spans="1:20" ht="12.75">
      <c r="A24" s="746"/>
      <c r="B24" s="16"/>
      <c r="C24" s="16"/>
      <c r="D24" s="16"/>
      <c r="E24" s="16"/>
      <c r="F24" s="16"/>
      <c r="G24" s="16"/>
      <c r="H24" s="16"/>
      <c r="I24" s="16"/>
      <c r="J24" s="755"/>
      <c r="K24" s="755"/>
      <c r="L24" s="755"/>
      <c r="M24" s="755"/>
      <c r="N24" s="759"/>
      <c r="O24" s="759"/>
      <c r="P24" s="759"/>
      <c r="Q24" s="755"/>
      <c r="R24" s="755"/>
      <c r="S24" s="755"/>
      <c r="T24" s="756"/>
    </row>
    <row r="25" spans="1:20" ht="12.75">
      <c r="A25" s="760" t="s">
        <v>9</v>
      </c>
      <c r="B25" s="761" t="s">
        <v>919</v>
      </c>
      <c r="C25" s="761"/>
      <c r="D25" s="761"/>
      <c r="E25" s="761"/>
      <c r="F25" s="761"/>
      <c r="G25" s="761"/>
      <c r="H25" s="761"/>
      <c r="I25" s="761"/>
      <c r="J25" s="762"/>
      <c r="K25" s="762">
        <v>4130000</v>
      </c>
      <c r="L25" s="762"/>
      <c r="M25" s="762">
        <v>525000</v>
      </c>
      <c r="N25" s="762">
        <v>515000</v>
      </c>
      <c r="O25" s="762">
        <v>515000</v>
      </c>
      <c r="P25" s="762">
        <v>515000</v>
      </c>
      <c r="Q25" s="762">
        <v>515000</v>
      </c>
      <c r="R25" s="762">
        <v>515000</v>
      </c>
      <c r="S25" s="763">
        <v>515000</v>
      </c>
      <c r="T25" s="764">
        <v>515000</v>
      </c>
    </row>
    <row r="26" spans="1:20" ht="12.75">
      <c r="A26" s="746"/>
      <c r="B26" s="765"/>
      <c r="C26" s="765"/>
      <c r="D26" s="765"/>
      <c r="E26" s="765"/>
      <c r="F26" s="765"/>
      <c r="G26" s="765"/>
      <c r="H26" s="765"/>
      <c r="I26" s="766"/>
      <c r="J26" s="759"/>
      <c r="K26" s="759"/>
      <c r="L26" s="759"/>
      <c r="M26" s="759"/>
      <c r="N26" s="759"/>
      <c r="O26" s="759"/>
      <c r="P26" s="759"/>
      <c r="Q26" s="759"/>
      <c r="R26" s="759"/>
      <c r="S26" s="755"/>
      <c r="T26" s="756"/>
    </row>
    <row r="27" spans="1:20" ht="12.75">
      <c r="A27" s="746" t="s">
        <v>12</v>
      </c>
      <c r="B27" s="765" t="s">
        <v>920</v>
      </c>
      <c r="C27" s="765"/>
      <c r="D27" s="765"/>
      <c r="E27" s="765"/>
      <c r="F27" s="765"/>
      <c r="G27" s="765"/>
      <c r="H27" s="765"/>
      <c r="I27" s="766"/>
      <c r="J27" s="763"/>
      <c r="K27" s="763"/>
      <c r="L27" s="762">
        <f aca="true" t="shared" si="2" ref="L27:T27">L14+L19+L25</f>
        <v>584556</v>
      </c>
      <c r="M27" s="762">
        <f t="shared" si="2"/>
        <v>973090</v>
      </c>
      <c r="N27" s="762">
        <f t="shared" si="2"/>
        <v>961000</v>
      </c>
      <c r="O27" s="762">
        <f t="shared" si="2"/>
        <v>961000</v>
      </c>
      <c r="P27" s="762">
        <f t="shared" si="2"/>
        <v>961000</v>
      </c>
      <c r="Q27" s="762">
        <f t="shared" si="2"/>
        <v>961000</v>
      </c>
      <c r="R27" s="762">
        <f t="shared" si="2"/>
        <v>973987</v>
      </c>
      <c r="S27" s="763">
        <f t="shared" si="2"/>
        <v>515000</v>
      </c>
      <c r="T27" s="764">
        <f t="shared" si="2"/>
        <v>515000</v>
      </c>
    </row>
    <row r="28" spans="1:20" ht="12.75">
      <c r="A28" s="746" t="s">
        <v>15</v>
      </c>
      <c r="B28" s="765" t="s">
        <v>921</v>
      </c>
      <c r="C28" s="765"/>
      <c r="D28" s="765"/>
      <c r="E28" s="765"/>
      <c r="F28" s="765"/>
      <c r="G28" s="765"/>
      <c r="H28" s="765"/>
      <c r="I28" s="765"/>
      <c r="J28" s="767" t="s">
        <v>922</v>
      </c>
      <c r="K28" s="768"/>
      <c r="L28" s="769">
        <f>J28+K25-L27</f>
        <v>3545444</v>
      </c>
      <c r="M28" s="769">
        <f aca="true" t="shared" si="3" ref="M28:S28">L28-M27</f>
        <v>2572354</v>
      </c>
      <c r="N28" s="769">
        <f t="shared" si="3"/>
        <v>1611354</v>
      </c>
      <c r="O28" s="769">
        <f t="shared" si="3"/>
        <v>650354</v>
      </c>
      <c r="P28" s="769">
        <f t="shared" si="3"/>
        <v>-310646</v>
      </c>
      <c r="Q28" s="769">
        <f t="shared" si="3"/>
        <v>-1271646</v>
      </c>
      <c r="R28" s="769">
        <f t="shared" si="3"/>
        <v>-2245633</v>
      </c>
      <c r="S28" s="767">
        <f t="shared" si="3"/>
        <v>-2760633</v>
      </c>
      <c r="T28" s="770"/>
    </row>
    <row r="29" spans="1:20" ht="12.75">
      <c r="A29" s="746" t="s">
        <v>17</v>
      </c>
      <c r="B29" s="765" t="s">
        <v>923</v>
      </c>
      <c r="C29" s="765"/>
      <c r="D29" s="765"/>
      <c r="E29" s="765"/>
      <c r="F29" s="765"/>
      <c r="G29" s="765"/>
      <c r="H29" s="765"/>
      <c r="I29" s="765"/>
      <c r="J29" s="755"/>
      <c r="K29" s="755"/>
      <c r="L29" s="759">
        <v>200000</v>
      </c>
      <c r="M29" s="759">
        <v>200000</v>
      </c>
      <c r="N29" s="759">
        <v>185000</v>
      </c>
      <c r="O29" s="759">
        <v>175000</v>
      </c>
      <c r="P29" s="759">
        <v>165000</v>
      </c>
      <c r="Q29" s="759">
        <v>140000</v>
      </c>
      <c r="R29" s="759">
        <v>100000</v>
      </c>
      <c r="S29" s="755">
        <v>30000</v>
      </c>
      <c r="T29" s="771">
        <v>20000</v>
      </c>
    </row>
    <row r="30" spans="1:20" ht="12.75">
      <c r="A30" s="746" t="s">
        <v>20</v>
      </c>
      <c r="B30" s="765" t="s">
        <v>924</v>
      </c>
      <c r="C30" s="765"/>
      <c r="D30" s="765"/>
      <c r="E30" s="765"/>
      <c r="F30" s="765"/>
      <c r="G30" s="765"/>
      <c r="H30" s="765"/>
      <c r="I30" s="765"/>
      <c r="J30" s="755"/>
      <c r="K30" s="755"/>
      <c r="L30" s="759">
        <v>70000</v>
      </c>
      <c r="M30" s="759">
        <v>70000</v>
      </c>
      <c r="N30" s="759">
        <v>70000</v>
      </c>
      <c r="O30" s="759">
        <v>70000</v>
      </c>
      <c r="P30" s="759">
        <v>70000</v>
      </c>
      <c r="Q30" s="759">
        <v>70000</v>
      </c>
      <c r="R30" s="759">
        <v>70000</v>
      </c>
      <c r="S30" s="755">
        <v>70000</v>
      </c>
      <c r="T30" s="771">
        <v>70000</v>
      </c>
    </row>
    <row r="31" spans="1:20" ht="12.75">
      <c r="A31" s="746" t="s">
        <v>23</v>
      </c>
      <c r="B31" s="765" t="s">
        <v>925</v>
      </c>
      <c r="C31" s="765"/>
      <c r="D31" s="765"/>
      <c r="E31" s="765"/>
      <c r="F31" s="765"/>
      <c r="G31" s="765"/>
      <c r="H31" s="765"/>
      <c r="I31" s="765"/>
      <c r="J31" s="755"/>
      <c r="K31" s="755"/>
      <c r="L31" s="759">
        <v>16362000</v>
      </c>
      <c r="M31" s="759">
        <v>16000000</v>
      </c>
      <c r="N31" s="759">
        <v>16000000</v>
      </c>
      <c r="O31" s="759">
        <v>16000000</v>
      </c>
      <c r="P31" s="759">
        <v>16000000</v>
      </c>
      <c r="Q31" s="759">
        <v>16000000</v>
      </c>
      <c r="R31" s="759">
        <v>16000000</v>
      </c>
      <c r="S31" s="755">
        <v>16000000</v>
      </c>
      <c r="T31" s="771">
        <v>16000000</v>
      </c>
    </row>
    <row r="32" spans="1:21" ht="12.75">
      <c r="A32" s="746" t="s">
        <v>26</v>
      </c>
      <c r="B32" s="765" t="s">
        <v>926</v>
      </c>
      <c r="C32" s="765"/>
      <c r="D32" s="765"/>
      <c r="E32" s="765"/>
      <c r="F32" s="765"/>
      <c r="G32" s="765"/>
      <c r="H32" s="765"/>
      <c r="I32" s="765"/>
      <c r="J32" s="755"/>
      <c r="K32" s="755"/>
      <c r="L32" s="759">
        <v>19907444</v>
      </c>
      <c r="M32" s="759">
        <f aca="true" t="shared" si="4" ref="M32:T32">M31-M27</f>
        <v>15026910</v>
      </c>
      <c r="N32" s="759">
        <f t="shared" si="4"/>
        <v>15039000</v>
      </c>
      <c r="O32" s="759">
        <f t="shared" si="4"/>
        <v>15039000</v>
      </c>
      <c r="P32" s="759">
        <f t="shared" si="4"/>
        <v>15039000</v>
      </c>
      <c r="Q32" s="759">
        <f t="shared" si="4"/>
        <v>15039000</v>
      </c>
      <c r="R32" s="759">
        <f t="shared" si="4"/>
        <v>15026013</v>
      </c>
      <c r="S32" s="755">
        <f t="shared" si="4"/>
        <v>15485000</v>
      </c>
      <c r="T32" s="771">
        <f t="shared" si="4"/>
        <v>15485000</v>
      </c>
      <c r="U32" s="772"/>
    </row>
    <row r="33" spans="1:20" ht="12.75">
      <c r="A33" s="746" t="s">
        <v>29</v>
      </c>
      <c r="B33" s="765" t="s">
        <v>927</v>
      </c>
      <c r="C33" s="765"/>
      <c r="D33" s="765"/>
      <c r="E33" s="765"/>
      <c r="F33" s="765"/>
      <c r="G33" s="765"/>
      <c r="H33" s="765"/>
      <c r="I33" s="765"/>
      <c r="J33" s="755"/>
      <c r="K33" s="755"/>
      <c r="L33" s="759">
        <f>L31-L32</f>
        <v>-3545444</v>
      </c>
      <c r="M33" s="759">
        <f aca="true" t="shared" si="5" ref="M33:S33">M31-M32</f>
        <v>973090</v>
      </c>
      <c r="N33" s="759">
        <f t="shared" si="5"/>
        <v>961000</v>
      </c>
      <c r="O33" s="759">
        <f t="shared" si="5"/>
        <v>961000</v>
      </c>
      <c r="P33" s="759">
        <f t="shared" si="5"/>
        <v>961000</v>
      </c>
      <c r="Q33" s="759">
        <f t="shared" si="5"/>
        <v>961000</v>
      </c>
      <c r="R33" s="759">
        <f t="shared" si="5"/>
        <v>973987</v>
      </c>
      <c r="S33" s="755">
        <f t="shared" si="5"/>
        <v>515000</v>
      </c>
      <c r="T33" s="756">
        <f>T31-T32</f>
        <v>515000</v>
      </c>
    </row>
    <row r="34" spans="1:20" ht="12.75">
      <c r="A34" s="773" t="s">
        <v>31</v>
      </c>
      <c r="B34" s="765" t="s">
        <v>928</v>
      </c>
      <c r="C34" s="765"/>
      <c r="D34" s="765"/>
      <c r="E34" s="765"/>
      <c r="F34" s="765"/>
      <c r="G34" s="774"/>
      <c r="H34" s="774"/>
      <c r="I34" s="775"/>
      <c r="J34" s="776"/>
      <c r="K34" s="776"/>
      <c r="L34" s="777">
        <f aca="true" t="shared" si="6" ref="L34:T34">L28*100/L31</f>
        <v>21.668769099132135</v>
      </c>
      <c r="M34" s="777">
        <f t="shared" si="6"/>
        <v>16.0772125</v>
      </c>
      <c r="N34" s="777">
        <f t="shared" si="6"/>
        <v>10.0709625</v>
      </c>
      <c r="O34" s="777">
        <f t="shared" si="6"/>
        <v>4.0647125</v>
      </c>
      <c r="P34" s="777">
        <f t="shared" si="6"/>
        <v>-1.9415375</v>
      </c>
      <c r="Q34" s="777">
        <f t="shared" si="6"/>
        <v>-7.9477875</v>
      </c>
      <c r="R34" s="777">
        <f t="shared" si="6"/>
        <v>-14.03520625</v>
      </c>
      <c r="S34" s="778">
        <f t="shared" si="6"/>
        <v>-17.25395625</v>
      </c>
      <c r="T34" s="779">
        <f t="shared" si="6"/>
        <v>0</v>
      </c>
    </row>
    <row r="35" spans="1:20" ht="12.75">
      <c r="A35" s="780" t="s">
        <v>34</v>
      </c>
      <c r="B35" s="781" t="s">
        <v>929</v>
      </c>
      <c r="C35" s="781"/>
      <c r="D35" s="781"/>
      <c r="E35" s="781"/>
      <c r="F35" s="781"/>
      <c r="G35" s="781"/>
      <c r="H35" s="781"/>
      <c r="I35" s="781"/>
      <c r="J35" s="782"/>
      <c r="K35" s="782"/>
      <c r="L35" s="783">
        <f>L45*100/L46</f>
        <v>5.222808947561423</v>
      </c>
      <c r="M35" s="783">
        <f aca="true" t="shared" si="7" ref="M35:T35">M45*100/M46</f>
        <v>7.7693125</v>
      </c>
      <c r="N35" s="783">
        <f t="shared" si="7"/>
        <v>7.6</v>
      </c>
      <c r="O35" s="783">
        <f t="shared" si="7"/>
        <v>7.5375</v>
      </c>
      <c r="P35" s="783">
        <f t="shared" si="7"/>
        <v>7.475</v>
      </c>
      <c r="Q35" s="783">
        <f t="shared" si="7"/>
        <v>7.31875</v>
      </c>
      <c r="R35" s="783">
        <f t="shared" si="7"/>
        <v>7.14991875</v>
      </c>
      <c r="S35" s="783">
        <f t="shared" si="7"/>
        <v>3.84375</v>
      </c>
      <c r="T35" s="783">
        <f t="shared" si="7"/>
        <v>3.78125</v>
      </c>
    </row>
    <row r="36" spans="2:19" ht="12.75">
      <c r="B36" s="784"/>
      <c r="C36" s="784"/>
      <c r="D36" s="784"/>
      <c r="E36" s="784"/>
      <c r="F36" s="784"/>
      <c r="G36" s="784"/>
      <c r="H36" s="784"/>
      <c r="I36" s="784"/>
      <c r="J36" s="772"/>
      <c r="K36" s="772"/>
      <c r="L36" s="772"/>
      <c r="M36" s="772"/>
      <c r="N36" s="772"/>
      <c r="O36" s="772"/>
      <c r="P36" s="772"/>
      <c r="Q36" s="772"/>
      <c r="R36" s="772"/>
      <c r="S36" s="772"/>
    </row>
    <row r="37" spans="2:19" ht="12.75">
      <c r="B37" s="752"/>
      <c r="C37" s="752"/>
      <c r="D37" s="752"/>
      <c r="E37" s="752"/>
      <c r="F37" s="752"/>
      <c r="G37" s="752"/>
      <c r="H37" s="752"/>
      <c r="I37" s="752"/>
      <c r="J37" s="772"/>
      <c r="K37" s="772"/>
      <c r="L37" s="772"/>
      <c r="M37" s="772"/>
      <c r="N37" s="772"/>
      <c r="O37" s="772"/>
      <c r="P37" s="772"/>
      <c r="Q37" s="772"/>
      <c r="R37" s="772"/>
      <c r="S37" s="772"/>
    </row>
    <row r="38" spans="2:19" ht="12.75">
      <c r="B38" s="752"/>
      <c r="C38" s="752"/>
      <c r="D38" s="752"/>
      <c r="E38" s="752"/>
      <c r="F38" s="752"/>
      <c r="G38" s="752"/>
      <c r="H38" s="752"/>
      <c r="I38" s="752"/>
      <c r="J38" s="772"/>
      <c r="K38" s="772"/>
      <c r="L38" s="772"/>
      <c r="M38" s="772"/>
      <c r="N38" s="772"/>
      <c r="O38" s="772"/>
      <c r="P38" s="772"/>
      <c r="Q38" s="772"/>
      <c r="R38" s="772"/>
      <c r="S38" s="772"/>
    </row>
    <row r="39" spans="2:19" ht="12.75">
      <c r="B39" s="752"/>
      <c r="C39" s="752"/>
      <c r="D39" s="752"/>
      <c r="E39" s="752"/>
      <c r="F39" s="752"/>
      <c r="G39" s="752"/>
      <c r="H39" s="752"/>
      <c r="I39" s="752"/>
      <c r="J39" s="772"/>
      <c r="K39" s="772"/>
      <c r="L39" s="772"/>
      <c r="M39" s="772"/>
      <c r="N39" s="772"/>
      <c r="O39" s="772"/>
      <c r="P39" s="772"/>
      <c r="Q39" s="772"/>
      <c r="R39" s="772"/>
      <c r="S39" s="772"/>
    </row>
    <row r="40" spans="2:19" ht="12.75">
      <c r="B40" s="752"/>
      <c r="C40" s="752"/>
      <c r="D40" s="752"/>
      <c r="E40" s="752"/>
      <c r="F40" s="752"/>
      <c r="G40" s="752"/>
      <c r="H40" s="752"/>
      <c r="I40" s="752"/>
      <c r="J40" s="772"/>
      <c r="K40" s="772"/>
      <c r="L40" s="772"/>
      <c r="M40" s="772"/>
      <c r="N40" s="772"/>
      <c r="O40" s="772"/>
      <c r="P40" s="772"/>
      <c r="Q40" s="772"/>
      <c r="R40" s="772"/>
      <c r="S40" s="772"/>
    </row>
    <row r="41" ht="12.75">
      <c r="M41" s="345" t="s">
        <v>930</v>
      </c>
    </row>
    <row r="42" ht="12.75">
      <c r="M42" s="20"/>
    </row>
    <row r="43" ht="12.75">
      <c r="M43" s="20"/>
    </row>
    <row r="44" spans="12:20" ht="12.75">
      <c r="L44" s="339">
        <f>L45*100/L46</f>
        <v>5.222808947561423</v>
      </c>
      <c r="M44" s="339">
        <f aca="true" t="shared" si="8" ref="M44:T44">M45*100/M46</f>
        <v>7.7693125</v>
      </c>
      <c r="N44" s="339">
        <f t="shared" si="8"/>
        <v>7.6</v>
      </c>
      <c r="O44" s="339">
        <f t="shared" si="8"/>
        <v>7.5375</v>
      </c>
      <c r="P44" s="339">
        <f t="shared" si="8"/>
        <v>7.475</v>
      </c>
      <c r="Q44" s="339">
        <f t="shared" si="8"/>
        <v>7.31875</v>
      </c>
      <c r="R44" s="339">
        <f t="shared" si="8"/>
        <v>7.14991875</v>
      </c>
      <c r="S44" s="339">
        <f t="shared" si="8"/>
        <v>3.84375</v>
      </c>
      <c r="T44" s="339">
        <f t="shared" si="8"/>
        <v>3.78125</v>
      </c>
    </row>
    <row r="45" spans="12:20" ht="12.75">
      <c r="L45" s="339">
        <f>L27+L29+L30</f>
        <v>854556</v>
      </c>
      <c r="M45" s="339">
        <f aca="true" t="shared" si="9" ref="M45:T45">M27+M29+M30</f>
        <v>1243090</v>
      </c>
      <c r="N45" s="339">
        <f t="shared" si="9"/>
        <v>1216000</v>
      </c>
      <c r="O45" s="339">
        <f t="shared" si="9"/>
        <v>1206000</v>
      </c>
      <c r="P45" s="339">
        <f t="shared" si="9"/>
        <v>1196000</v>
      </c>
      <c r="Q45" s="339">
        <f t="shared" si="9"/>
        <v>1171000</v>
      </c>
      <c r="R45" s="339">
        <f t="shared" si="9"/>
        <v>1143987</v>
      </c>
      <c r="S45" s="339">
        <f t="shared" si="9"/>
        <v>615000</v>
      </c>
      <c r="T45" s="339">
        <f t="shared" si="9"/>
        <v>605000</v>
      </c>
    </row>
    <row r="46" spans="12:20" ht="12.75">
      <c r="L46" s="339">
        <f>L31</f>
        <v>16362000</v>
      </c>
      <c r="M46" s="339">
        <f aca="true" t="shared" si="10" ref="M46:T46">M31</f>
        <v>16000000</v>
      </c>
      <c r="N46" s="339">
        <f t="shared" si="10"/>
        <v>16000000</v>
      </c>
      <c r="O46" s="339">
        <f t="shared" si="10"/>
        <v>16000000</v>
      </c>
      <c r="P46" s="339">
        <f t="shared" si="10"/>
        <v>16000000</v>
      </c>
      <c r="Q46" s="339">
        <f t="shared" si="10"/>
        <v>16000000</v>
      </c>
      <c r="R46" s="339">
        <f t="shared" si="10"/>
        <v>16000000</v>
      </c>
      <c r="S46" s="339">
        <f t="shared" si="10"/>
        <v>16000000</v>
      </c>
      <c r="T46" s="339">
        <f t="shared" si="10"/>
        <v>16000000</v>
      </c>
    </row>
  </sheetData>
  <mergeCells count="31">
    <mergeCell ref="P3:S3"/>
    <mergeCell ref="A4:S4"/>
    <mergeCell ref="A5:S5"/>
    <mergeCell ref="L7:S7"/>
    <mergeCell ref="B8:I8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G26"/>
    <mergeCell ref="B27:G27"/>
    <mergeCell ref="B28:I28"/>
    <mergeCell ref="B29:I29"/>
    <mergeCell ref="B30:I30"/>
    <mergeCell ref="B31:I31"/>
    <mergeCell ref="B32:I32"/>
    <mergeCell ref="B33:I33"/>
    <mergeCell ref="B34:F34"/>
    <mergeCell ref="B35:I35"/>
    <mergeCell ref="B36:I3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1">
      <selection activeCell="F34" sqref="F34"/>
    </sheetView>
  </sheetViews>
  <sheetFormatPr defaultColWidth="9.140625" defaultRowHeight="12.75"/>
  <cols>
    <col min="1" max="1" width="2.7109375" style="345" customWidth="1"/>
    <col min="2" max="2" width="5.28125" style="345" customWidth="1"/>
    <col min="3" max="3" width="6.140625" style="345" customWidth="1"/>
    <col min="4" max="4" width="5.57421875" style="345" customWidth="1"/>
    <col min="5" max="5" width="13.00390625" style="345" customWidth="1"/>
    <col min="6" max="6" width="20.28125" style="345" customWidth="1"/>
    <col min="7" max="7" width="11.28125" style="345" customWidth="1"/>
    <col min="8" max="8" width="18.00390625" style="345" customWidth="1"/>
    <col min="9" max="9" width="10.28125" style="345" customWidth="1"/>
    <col min="10" max="10" width="10.57421875" style="345" customWidth="1"/>
    <col min="11" max="11" width="9.421875" style="345" customWidth="1"/>
    <col min="12" max="12" width="10.8515625" style="345" customWidth="1"/>
    <col min="13" max="13" width="11.28125" style="345" customWidth="1"/>
    <col min="14" max="16384" width="9.140625" style="345" customWidth="1"/>
  </cols>
  <sheetData>
    <row r="1" spans="10:13" ht="10.5" customHeight="1">
      <c r="J1" s="785" t="s">
        <v>931</v>
      </c>
      <c r="K1" s="785"/>
      <c r="L1" s="785"/>
      <c r="M1" s="785"/>
    </row>
    <row r="2" spans="10:13" ht="9.75" customHeight="1">
      <c r="J2" s="785" t="s">
        <v>57</v>
      </c>
      <c r="K2" s="785"/>
      <c r="L2" s="785"/>
      <c r="M2" s="785"/>
    </row>
    <row r="3" ht="12.75" customHeight="1"/>
    <row r="4" spans="3:11" ht="15" customHeight="1">
      <c r="C4" s="786" t="s">
        <v>932</v>
      </c>
      <c r="D4" s="786"/>
      <c r="E4" s="786"/>
      <c r="F4" s="786"/>
      <c r="G4" s="786"/>
      <c r="H4" s="786"/>
      <c r="I4" s="786"/>
      <c r="J4" s="786"/>
      <c r="K4" s="787"/>
    </row>
    <row r="5" spans="1:13" ht="6.75" customHeight="1">
      <c r="A5" s="341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</row>
    <row r="6" spans="1:13" ht="11.25">
      <c r="A6" s="788" t="s">
        <v>933</v>
      </c>
      <c r="B6" s="788" t="s">
        <v>60</v>
      </c>
      <c r="C6" s="788" t="s">
        <v>934</v>
      </c>
      <c r="D6" s="788" t="s">
        <v>62</v>
      </c>
      <c r="E6" s="788" t="s">
        <v>935</v>
      </c>
      <c r="F6" s="788"/>
      <c r="G6" s="788"/>
      <c r="H6" s="788"/>
      <c r="I6" s="626" t="s">
        <v>936</v>
      </c>
      <c r="J6" s="789" t="s">
        <v>937</v>
      </c>
      <c r="K6" s="789"/>
      <c r="L6" s="789"/>
      <c r="M6" s="789"/>
    </row>
    <row r="7" spans="1:13" ht="11.25">
      <c r="A7" s="788"/>
      <c r="B7" s="788"/>
      <c r="C7" s="788"/>
      <c r="D7" s="788"/>
      <c r="E7" s="788"/>
      <c r="F7" s="788"/>
      <c r="G7" s="788"/>
      <c r="H7" s="788"/>
      <c r="I7" s="488" t="s">
        <v>938</v>
      </c>
      <c r="J7" s="488" t="s">
        <v>939</v>
      </c>
      <c r="K7" s="790" t="s">
        <v>940</v>
      </c>
      <c r="L7" s="790"/>
      <c r="M7" s="790"/>
    </row>
    <row r="8" spans="1:13" ht="12">
      <c r="A8" s="788"/>
      <c r="B8" s="788"/>
      <c r="C8" s="788"/>
      <c r="D8" s="788"/>
      <c r="E8" s="788"/>
      <c r="F8" s="788"/>
      <c r="G8" s="788"/>
      <c r="H8" s="788"/>
      <c r="I8" s="488" t="s">
        <v>941</v>
      </c>
      <c r="J8" s="791">
        <v>2009</v>
      </c>
      <c r="K8" s="646" t="s">
        <v>942</v>
      </c>
      <c r="L8" s="486" t="s">
        <v>943</v>
      </c>
      <c r="M8" s="792" t="s">
        <v>944</v>
      </c>
    </row>
    <row r="9" spans="1:13" ht="9.75" customHeight="1">
      <c r="A9" s="747">
        <v>1</v>
      </c>
      <c r="B9" s="28">
        <v>2</v>
      </c>
      <c r="C9" s="29">
        <v>3</v>
      </c>
      <c r="D9" s="28">
        <v>4</v>
      </c>
      <c r="E9" s="29">
        <v>5</v>
      </c>
      <c r="F9" s="29"/>
      <c r="G9" s="29"/>
      <c r="H9" s="29"/>
      <c r="I9" s="747">
        <v>6</v>
      </c>
      <c r="J9" s="28">
        <v>8</v>
      </c>
      <c r="K9" s="28">
        <v>9</v>
      </c>
      <c r="L9" s="28">
        <v>10</v>
      </c>
      <c r="M9" s="793">
        <v>11</v>
      </c>
    </row>
    <row r="10" spans="1:13" ht="13.5" customHeight="1">
      <c r="A10" s="580">
        <v>1</v>
      </c>
      <c r="B10" s="794" t="s">
        <v>618</v>
      </c>
      <c r="C10" s="795" t="s">
        <v>622</v>
      </c>
      <c r="D10" s="497">
        <v>6050</v>
      </c>
      <c r="E10" s="796" t="s">
        <v>945</v>
      </c>
      <c r="F10" s="796"/>
      <c r="G10" s="796"/>
      <c r="H10" s="796"/>
      <c r="I10" s="602">
        <v>50000</v>
      </c>
      <c r="J10" s="797">
        <v>50000</v>
      </c>
      <c r="K10" s="602"/>
      <c r="L10" s="602"/>
      <c r="M10" s="798">
        <v>50000</v>
      </c>
    </row>
    <row r="11" spans="1:13" ht="13.5" customHeight="1">
      <c r="A11" s="580">
        <v>2</v>
      </c>
      <c r="B11" s="794" t="s">
        <v>618</v>
      </c>
      <c r="C11" s="795" t="s">
        <v>622</v>
      </c>
      <c r="D11" s="497">
        <v>6050</v>
      </c>
      <c r="E11" s="796" t="s">
        <v>946</v>
      </c>
      <c r="F11" s="796"/>
      <c r="G11" s="796"/>
      <c r="H11" s="796"/>
      <c r="I11" s="602">
        <v>130000</v>
      </c>
      <c r="J11" s="797">
        <v>130000</v>
      </c>
      <c r="K11" s="602"/>
      <c r="L11" s="602"/>
      <c r="M11" s="798">
        <v>130000</v>
      </c>
    </row>
    <row r="12" spans="1:13" ht="13.5" customHeight="1">
      <c r="A12" s="580">
        <v>3</v>
      </c>
      <c r="B12" s="794" t="s">
        <v>618</v>
      </c>
      <c r="C12" s="795" t="s">
        <v>622</v>
      </c>
      <c r="D12" s="497">
        <v>6050</v>
      </c>
      <c r="E12" s="796" t="s">
        <v>947</v>
      </c>
      <c r="F12" s="796"/>
      <c r="G12" s="796"/>
      <c r="H12" s="796"/>
      <c r="I12" s="602">
        <v>100000</v>
      </c>
      <c r="J12" s="797">
        <v>100000</v>
      </c>
      <c r="K12" s="602"/>
      <c r="L12" s="602"/>
      <c r="M12" s="798">
        <v>100000</v>
      </c>
    </row>
    <row r="13" spans="1:13" ht="13.5" customHeight="1">
      <c r="A13" s="580">
        <v>4</v>
      </c>
      <c r="B13" s="794" t="s">
        <v>618</v>
      </c>
      <c r="C13" s="795" t="s">
        <v>622</v>
      </c>
      <c r="D13" s="497">
        <v>6050</v>
      </c>
      <c r="E13" s="796" t="s">
        <v>948</v>
      </c>
      <c r="F13" s="796"/>
      <c r="G13" s="796"/>
      <c r="H13" s="796"/>
      <c r="I13" s="799">
        <v>150000</v>
      </c>
      <c r="J13" s="800">
        <v>150000</v>
      </c>
      <c r="K13" s="799"/>
      <c r="L13" s="799"/>
      <c r="M13" s="801">
        <v>150000</v>
      </c>
    </row>
    <row r="14" spans="1:14" ht="23.25" customHeight="1">
      <c r="A14" s="580">
        <v>5</v>
      </c>
      <c r="B14" s="802" t="s">
        <v>618</v>
      </c>
      <c r="C14" s="803" t="s">
        <v>622</v>
      </c>
      <c r="D14" s="493">
        <v>6050</v>
      </c>
      <c r="E14" s="796" t="s">
        <v>949</v>
      </c>
      <c r="F14" s="796"/>
      <c r="G14" s="796"/>
      <c r="H14" s="796"/>
      <c r="I14" s="602">
        <v>100000</v>
      </c>
      <c r="J14" s="797">
        <v>100000</v>
      </c>
      <c r="K14" s="602"/>
      <c r="L14" s="602">
        <v>100000</v>
      </c>
      <c r="M14" s="798"/>
      <c r="N14" s="509"/>
    </row>
    <row r="15" spans="1:13" ht="11.25" customHeight="1">
      <c r="A15" s="580">
        <v>6</v>
      </c>
      <c r="B15" s="802" t="s">
        <v>642</v>
      </c>
      <c r="C15" s="803" t="s">
        <v>648</v>
      </c>
      <c r="D15" s="493">
        <v>6050</v>
      </c>
      <c r="E15" s="796" t="s">
        <v>950</v>
      </c>
      <c r="F15" s="796"/>
      <c r="G15" s="796"/>
      <c r="H15" s="796"/>
      <c r="I15" s="602">
        <v>200000</v>
      </c>
      <c r="J15" s="797">
        <v>200000</v>
      </c>
      <c r="K15" s="602">
        <v>92160</v>
      </c>
      <c r="L15" s="602">
        <v>7840</v>
      </c>
      <c r="M15" s="798">
        <v>100000</v>
      </c>
    </row>
    <row r="16" spans="1:13" ht="11.25" customHeight="1">
      <c r="A16" s="580">
        <v>7</v>
      </c>
      <c r="B16" s="802" t="s">
        <v>642</v>
      </c>
      <c r="C16" s="803" t="s">
        <v>648</v>
      </c>
      <c r="D16" s="493">
        <v>6050</v>
      </c>
      <c r="E16" s="796" t="s">
        <v>951</v>
      </c>
      <c r="F16" s="796"/>
      <c r="G16" s="796"/>
      <c r="H16" s="796"/>
      <c r="I16" s="602">
        <v>300000</v>
      </c>
      <c r="J16" s="797">
        <v>300000</v>
      </c>
      <c r="K16" s="602">
        <v>270960</v>
      </c>
      <c r="L16" s="602">
        <v>29040</v>
      </c>
      <c r="M16" s="798"/>
    </row>
    <row r="17" spans="1:13" ht="11.25" customHeight="1">
      <c r="A17" s="580">
        <v>8</v>
      </c>
      <c r="B17" s="802" t="s">
        <v>642</v>
      </c>
      <c r="C17" s="803" t="s">
        <v>648</v>
      </c>
      <c r="D17" s="493">
        <v>6050</v>
      </c>
      <c r="E17" s="796" t="s">
        <v>952</v>
      </c>
      <c r="F17" s="796"/>
      <c r="G17" s="796"/>
      <c r="H17" s="796"/>
      <c r="I17" s="602">
        <v>180000</v>
      </c>
      <c r="J17" s="797">
        <v>180000</v>
      </c>
      <c r="K17" s="602">
        <v>69120</v>
      </c>
      <c r="L17" s="602">
        <v>880</v>
      </c>
      <c r="M17" s="798">
        <v>110000</v>
      </c>
    </row>
    <row r="18" spans="1:13" ht="11.25" customHeight="1">
      <c r="A18" s="580">
        <v>9</v>
      </c>
      <c r="B18" s="802" t="s">
        <v>642</v>
      </c>
      <c r="C18" s="803" t="s">
        <v>648</v>
      </c>
      <c r="D18" s="493">
        <v>6050</v>
      </c>
      <c r="E18" s="796" t="s">
        <v>953</v>
      </c>
      <c r="F18" s="796"/>
      <c r="G18" s="796"/>
      <c r="H18" s="796"/>
      <c r="I18" s="799">
        <v>200000</v>
      </c>
      <c r="J18" s="800">
        <v>200000</v>
      </c>
      <c r="K18" s="799">
        <v>79344</v>
      </c>
      <c r="L18" s="799">
        <v>656</v>
      </c>
      <c r="M18" s="801">
        <v>120000</v>
      </c>
    </row>
    <row r="19" spans="1:14" ht="12" customHeight="1">
      <c r="A19" s="580">
        <v>10</v>
      </c>
      <c r="B19" s="802" t="s">
        <v>642</v>
      </c>
      <c r="C19" s="803" t="s">
        <v>648</v>
      </c>
      <c r="D19" s="493">
        <v>6050</v>
      </c>
      <c r="E19" s="796" t="s">
        <v>954</v>
      </c>
      <c r="F19" s="796"/>
      <c r="G19" s="796"/>
      <c r="H19" s="796"/>
      <c r="I19" s="799">
        <v>150000</v>
      </c>
      <c r="J19" s="800">
        <v>150000</v>
      </c>
      <c r="K19" s="799">
        <v>75000</v>
      </c>
      <c r="L19" s="799"/>
      <c r="M19" s="801">
        <v>75000</v>
      </c>
      <c r="N19" s="509"/>
    </row>
    <row r="20" spans="1:14" ht="24" customHeight="1">
      <c r="A20" s="580">
        <v>11</v>
      </c>
      <c r="B20" s="802" t="s">
        <v>642</v>
      </c>
      <c r="C20" s="803" t="s">
        <v>648</v>
      </c>
      <c r="D20" s="493">
        <v>6050</v>
      </c>
      <c r="E20" s="796" t="s">
        <v>955</v>
      </c>
      <c r="F20" s="796"/>
      <c r="G20" s="796"/>
      <c r="H20" s="796"/>
      <c r="I20" s="799">
        <v>510000</v>
      </c>
      <c r="J20" s="800">
        <v>153000</v>
      </c>
      <c r="K20" s="799"/>
      <c r="L20" s="799"/>
      <c r="M20" s="801">
        <v>153000</v>
      </c>
      <c r="N20" s="509"/>
    </row>
    <row r="21" spans="1:14" ht="13.5" customHeight="1">
      <c r="A21" s="580">
        <v>12</v>
      </c>
      <c r="B21" s="802" t="s">
        <v>956</v>
      </c>
      <c r="C21" s="803" t="s">
        <v>957</v>
      </c>
      <c r="D21" s="497">
        <v>6050</v>
      </c>
      <c r="E21" s="796" t="s">
        <v>958</v>
      </c>
      <c r="F21" s="796"/>
      <c r="G21" s="796"/>
      <c r="H21" s="796"/>
      <c r="I21" s="602">
        <v>80000</v>
      </c>
      <c r="J21" s="797">
        <v>80000</v>
      </c>
      <c r="K21" s="602"/>
      <c r="L21" s="602"/>
      <c r="M21" s="798">
        <v>80000</v>
      </c>
      <c r="N21" s="509"/>
    </row>
    <row r="22" spans="1:13" ht="23.25" customHeight="1">
      <c r="A22" s="580">
        <v>13</v>
      </c>
      <c r="B22" s="802">
        <v>851</v>
      </c>
      <c r="C22" s="804">
        <v>85121</v>
      </c>
      <c r="D22" s="703">
        <v>6050</v>
      </c>
      <c r="E22" s="796" t="s">
        <v>959</v>
      </c>
      <c r="F22" s="796"/>
      <c r="G22" s="796"/>
      <c r="H22" s="796"/>
      <c r="I22" s="602">
        <v>459672</v>
      </c>
      <c r="J22" s="797">
        <v>158518</v>
      </c>
      <c r="K22" s="602"/>
      <c r="L22" s="602">
        <v>8518</v>
      </c>
      <c r="M22" s="798">
        <v>150000</v>
      </c>
    </row>
    <row r="23" spans="1:13" ht="24" customHeight="1">
      <c r="A23" s="580">
        <v>14</v>
      </c>
      <c r="B23" s="802">
        <v>851</v>
      </c>
      <c r="C23" s="804">
        <v>85121</v>
      </c>
      <c r="D23" s="497">
        <v>6050</v>
      </c>
      <c r="E23" s="796" t="s">
        <v>960</v>
      </c>
      <c r="F23" s="796"/>
      <c r="G23" s="796"/>
      <c r="H23" s="796"/>
      <c r="I23" s="602">
        <v>333152</v>
      </c>
      <c r="J23" s="797">
        <v>107000</v>
      </c>
      <c r="K23" s="602"/>
      <c r="L23" s="602"/>
      <c r="M23" s="798">
        <v>107000</v>
      </c>
    </row>
    <row r="24" spans="1:14" ht="24" customHeight="1">
      <c r="A24" s="580">
        <v>15</v>
      </c>
      <c r="B24" s="802">
        <v>851</v>
      </c>
      <c r="C24" s="804">
        <v>85121</v>
      </c>
      <c r="D24" s="497">
        <v>6050</v>
      </c>
      <c r="E24" s="796" t="s">
        <v>961</v>
      </c>
      <c r="F24" s="796"/>
      <c r="G24" s="796"/>
      <c r="H24" s="796"/>
      <c r="I24" s="602">
        <v>1283986</v>
      </c>
      <c r="J24" s="797">
        <v>359423</v>
      </c>
      <c r="K24" s="602"/>
      <c r="L24" s="602">
        <v>9423</v>
      </c>
      <c r="M24" s="798">
        <v>350000</v>
      </c>
      <c r="N24" s="509"/>
    </row>
    <row r="25" spans="1:14" ht="15.75" customHeight="1">
      <c r="A25" s="580">
        <v>16</v>
      </c>
      <c r="B25" s="802" t="s">
        <v>962</v>
      </c>
      <c r="C25" s="804" t="s">
        <v>775</v>
      </c>
      <c r="D25" s="703">
        <v>6050</v>
      </c>
      <c r="E25" s="796" t="s">
        <v>963</v>
      </c>
      <c r="F25" s="796"/>
      <c r="G25" s="796"/>
      <c r="H25" s="796"/>
      <c r="I25" s="602">
        <v>1665549</v>
      </c>
      <c r="J25" s="797">
        <v>300000</v>
      </c>
      <c r="K25" s="602"/>
      <c r="L25" s="602"/>
      <c r="M25" s="798">
        <v>300000</v>
      </c>
      <c r="N25" s="509"/>
    </row>
    <row r="26" spans="1:13" ht="24" customHeight="1">
      <c r="A26" s="580">
        <v>17</v>
      </c>
      <c r="B26" s="794">
        <v>900</v>
      </c>
      <c r="C26" s="795" t="s">
        <v>787</v>
      </c>
      <c r="D26" s="497">
        <v>6050</v>
      </c>
      <c r="E26" s="796" t="s">
        <v>964</v>
      </c>
      <c r="F26" s="796"/>
      <c r="G26" s="796"/>
      <c r="H26" s="796"/>
      <c r="I26" s="799">
        <v>900000</v>
      </c>
      <c r="J26" s="800">
        <v>225000</v>
      </c>
      <c r="K26" s="799"/>
      <c r="L26" s="799"/>
      <c r="M26" s="801">
        <v>225000</v>
      </c>
    </row>
    <row r="27" spans="1:14" ht="24" customHeight="1">
      <c r="A27" s="580">
        <v>18</v>
      </c>
      <c r="B27" s="794" t="s">
        <v>962</v>
      </c>
      <c r="C27" s="795" t="s">
        <v>787</v>
      </c>
      <c r="D27" s="497">
        <v>6050</v>
      </c>
      <c r="E27" s="796" t="s">
        <v>965</v>
      </c>
      <c r="F27" s="796"/>
      <c r="G27" s="796"/>
      <c r="H27" s="796"/>
      <c r="I27" s="799">
        <v>80000</v>
      </c>
      <c r="J27" s="800">
        <v>80000</v>
      </c>
      <c r="K27" s="799"/>
      <c r="L27" s="799"/>
      <c r="M27" s="801">
        <v>80000</v>
      </c>
      <c r="N27" s="509"/>
    </row>
    <row r="28" spans="1:14" ht="13.5" customHeight="1">
      <c r="A28" s="580">
        <v>19</v>
      </c>
      <c r="B28" s="794" t="s">
        <v>966</v>
      </c>
      <c r="C28" s="795" t="s">
        <v>967</v>
      </c>
      <c r="D28" s="497">
        <v>6050</v>
      </c>
      <c r="E28" s="796" t="s">
        <v>968</v>
      </c>
      <c r="F28" s="796"/>
      <c r="G28" s="796"/>
      <c r="H28" s="796"/>
      <c r="I28" s="799">
        <v>600000</v>
      </c>
      <c r="J28" s="800">
        <v>600000</v>
      </c>
      <c r="K28" s="799"/>
      <c r="L28" s="799"/>
      <c r="M28" s="801">
        <v>600000</v>
      </c>
      <c r="N28" s="509"/>
    </row>
    <row r="29" spans="1:14" ht="13.5" customHeight="1">
      <c r="A29" s="580">
        <v>20</v>
      </c>
      <c r="B29" s="802" t="s">
        <v>966</v>
      </c>
      <c r="C29" s="803" t="s">
        <v>794</v>
      </c>
      <c r="D29" s="497">
        <v>6050</v>
      </c>
      <c r="E29" s="796" t="s">
        <v>969</v>
      </c>
      <c r="F29" s="796"/>
      <c r="G29" s="796"/>
      <c r="H29" s="796"/>
      <c r="I29" s="602">
        <v>1000000</v>
      </c>
      <c r="J29" s="797">
        <v>300000</v>
      </c>
      <c r="K29" s="602"/>
      <c r="L29" s="602"/>
      <c r="M29" s="798">
        <v>300000</v>
      </c>
      <c r="N29" s="509"/>
    </row>
    <row r="30" spans="1:13" ht="13.5" customHeight="1">
      <c r="A30" s="580">
        <v>21</v>
      </c>
      <c r="B30" s="794" t="s">
        <v>966</v>
      </c>
      <c r="C30" s="795" t="s">
        <v>795</v>
      </c>
      <c r="D30" s="497">
        <v>6050</v>
      </c>
      <c r="E30" s="796" t="s">
        <v>970</v>
      </c>
      <c r="F30" s="796"/>
      <c r="G30" s="796"/>
      <c r="H30" s="796"/>
      <c r="I30" s="799">
        <v>390000</v>
      </c>
      <c r="J30" s="800">
        <v>150000</v>
      </c>
      <c r="K30" s="799"/>
      <c r="L30" s="799"/>
      <c r="M30" s="801">
        <v>150000</v>
      </c>
    </row>
    <row r="31" spans="1:13" ht="13.5" customHeight="1">
      <c r="A31" s="580">
        <v>22</v>
      </c>
      <c r="B31" s="794" t="s">
        <v>966</v>
      </c>
      <c r="C31" s="795" t="s">
        <v>795</v>
      </c>
      <c r="D31" s="497">
        <v>6050</v>
      </c>
      <c r="E31" s="796" t="s">
        <v>971</v>
      </c>
      <c r="F31" s="796"/>
      <c r="G31" s="796"/>
      <c r="H31" s="796"/>
      <c r="I31" s="602">
        <v>1000000</v>
      </c>
      <c r="J31" s="797">
        <v>300000</v>
      </c>
      <c r="K31" s="602"/>
      <c r="L31" s="602"/>
      <c r="M31" s="798">
        <v>300000</v>
      </c>
    </row>
    <row r="32" spans="1:14" ht="12.75" customHeight="1">
      <c r="A32" s="580">
        <v>23</v>
      </c>
      <c r="B32" s="794" t="s">
        <v>966</v>
      </c>
      <c r="C32" s="795" t="s">
        <v>795</v>
      </c>
      <c r="D32" s="497">
        <v>6050</v>
      </c>
      <c r="E32" s="796" t="s">
        <v>972</v>
      </c>
      <c r="F32" s="796"/>
      <c r="G32" s="796"/>
      <c r="H32" s="796"/>
      <c r="I32" s="799">
        <v>1800000</v>
      </c>
      <c r="J32" s="800">
        <v>500000</v>
      </c>
      <c r="K32" s="799"/>
      <c r="L32" s="799"/>
      <c r="M32" s="801">
        <v>500000</v>
      </c>
      <c r="N32" s="509"/>
    </row>
    <row r="33" spans="1:14" ht="11.25">
      <c r="A33" s="805" t="s">
        <v>973</v>
      </c>
      <c r="B33" s="805"/>
      <c r="C33" s="805"/>
      <c r="D33" s="805"/>
      <c r="E33" s="499"/>
      <c r="F33" s="499"/>
      <c r="G33" s="499"/>
      <c r="H33" s="499"/>
      <c r="I33" s="799">
        <f>SUM(I10:I32)</f>
        <v>11662359</v>
      </c>
      <c r="J33" s="806">
        <f>SUM(J10:J32)</f>
        <v>4872941</v>
      </c>
      <c r="K33" s="806">
        <f>SUM(K10:K32)</f>
        <v>586584</v>
      </c>
      <c r="L33" s="806">
        <f>SUM(L10:L32)</f>
        <v>156357</v>
      </c>
      <c r="M33" s="806">
        <f>SUM(M10:M32)</f>
        <v>4130000</v>
      </c>
      <c r="N33" s="509"/>
    </row>
    <row r="34" spans="1:14" ht="11.25">
      <c r="A34" s="807"/>
      <c r="B34" s="807"/>
      <c r="C34" s="807"/>
      <c r="D34" s="807"/>
      <c r="E34" s="343"/>
      <c r="F34" s="343"/>
      <c r="G34" s="343"/>
      <c r="H34" s="343"/>
      <c r="I34" s="808"/>
      <c r="J34" s="809"/>
      <c r="K34" s="809"/>
      <c r="L34" s="809"/>
      <c r="M34" s="809"/>
      <c r="N34" s="509"/>
    </row>
    <row r="35" spans="1:14" ht="11.25">
      <c r="A35" s="807"/>
      <c r="B35" s="807"/>
      <c r="C35" s="807"/>
      <c r="D35" s="807"/>
      <c r="E35" s="343"/>
      <c r="F35" s="343"/>
      <c r="G35" s="343"/>
      <c r="H35" s="343"/>
      <c r="I35" s="808"/>
      <c r="J35" s="809"/>
      <c r="K35" s="809"/>
      <c r="L35" s="809"/>
      <c r="M35" s="809"/>
      <c r="N35" s="509"/>
    </row>
    <row r="36" spans="1:14" ht="11.25">
      <c r="A36" s="807"/>
      <c r="B36" s="807"/>
      <c r="C36" s="807"/>
      <c r="D36" s="807"/>
      <c r="E36" s="343"/>
      <c r="F36" s="343"/>
      <c r="G36" s="343"/>
      <c r="H36" s="343"/>
      <c r="I36" s="808"/>
      <c r="J36" s="809"/>
      <c r="K36" s="809"/>
      <c r="L36" s="809"/>
      <c r="M36" s="809"/>
      <c r="N36" s="509"/>
    </row>
    <row r="37" spans="1:14" ht="11.25">
      <c r="A37" s="807"/>
      <c r="B37" s="807"/>
      <c r="C37" s="807"/>
      <c r="D37" s="807"/>
      <c r="E37" s="343"/>
      <c r="F37" s="343"/>
      <c r="G37" s="343"/>
      <c r="H37" s="343"/>
      <c r="I37" s="808"/>
      <c r="J37" s="809"/>
      <c r="K37" s="809"/>
      <c r="L37" s="809"/>
      <c r="M37" s="809"/>
      <c r="N37" s="509"/>
    </row>
    <row r="38" spans="1:14" ht="11.25">
      <c r="A38" s="807"/>
      <c r="B38" s="807"/>
      <c r="C38" s="807"/>
      <c r="D38" s="807"/>
      <c r="E38" s="343"/>
      <c r="F38" s="343"/>
      <c r="G38" s="343"/>
      <c r="H38" s="343"/>
      <c r="I38" s="808"/>
      <c r="J38" s="809"/>
      <c r="K38" s="809"/>
      <c r="L38" s="809"/>
      <c r="M38" s="809"/>
      <c r="N38" s="509"/>
    </row>
    <row r="39" spans="1:14" ht="11.25">
      <c r="A39" s="807"/>
      <c r="B39" s="807"/>
      <c r="C39" s="807"/>
      <c r="D39" s="807"/>
      <c r="E39" s="343"/>
      <c r="F39" s="343"/>
      <c r="G39" s="810" t="s">
        <v>974</v>
      </c>
      <c r="H39" s="810"/>
      <c r="I39" s="808"/>
      <c r="J39" s="809"/>
      <c r="K39" s="809"/>
      <c r="L39" s="809"/>
      <c r="M39" s="809"/>
      <c r="N39" s="509"/>
    </row>
    <row r="40" spans="1:14" ht="11.25">
      <c r="A40" s="807"/>
      <c r="B40" s="807"/>
      <c r="C40" s="807"/>
      <c r="D40" s="807"/>
      <c r="E40" s="343"/>
      <c r="F40" s="343"/>
      <c r="G40" s="343"/>
      <c r="H40" s="343"/>
      <c r="I40" s="808"/>
      <c r="J40" s="809"/>
      <c r="K40" s="809"/>
      <c r="L40" s="809"/>
      <c r="M40" s="809"/>
      <c r="N40" s="509"/>
    </row>
    <row r="41" spans="1:14" ht="11.25">
      <c r="A41" s="807"/>
      <c r="B41" s="807"/>
      <c r="C41" s="807"/>
      <c r="D41" s="807"/>
      <c r="E41" s="343"/>
      <c r="F41" s="343"/>
      <c r="G41" s="343"/>
      <c r="I41" s="808"/>
      <c r="J41" s="809"/>
      <c r="K41" s="809"/>
      <c r="L41" s="809"/>
      <c r="M41" s="809"/>
      <c r="N41" s="509"/>
    </row>
    <row r="42" spans="1:14" ht="11.25">
      <c r="A42" s="807"/>
      <c r="B42" s="807"/>
      <c r="C42" s="807"/>
      <c r="D42" s="807"/>
      <c r="E42" s="343"/>
      <c r="F42" s="343"/>
      <c r="G42" s="343"/>
      <c r="H42" s="343"/>
      <c r="I42" s="808"/>
      <c r="J42" s="809"/>
      <c r="K42" s="809"/>
      <c r="L42" s="809"/>
      <c r="M42" s="809"/>
      <c r="N42" s="509"/>
    </row>
    <row r="43" spans="1:14" ht="11.25">
      <c r="A43" s="807"/>
      <c r="B43" s="807"/>
      <c r="C43" s="807"/>
      <c r="D43" s="807"/>
      <c r="E43" s="343"/>
      <c r="F43" s="343"/>
      <c r="G43" s="343"/>
      <c r="H43" s="343"/>
      <c r="I43" s="808"/>
      <c r="J43" s="809"/>
      <c r="K43" s="809"/>
      <c r="L43" s="809"/>
      <c r="M43" s="809"/>
      <c r="N43" s="509"/>
    </row>
    <row r="44" spans="1:14" ht="9" customHeight="1">
      <c r="A44" s="807"/>
      <c r="B44" s="807"/>
      <c r="C44" s="807"/>
      <c r="D44" s="807"/>
      <c r="E44" s="343"/>
      <c r="F44" s="343"/>
      <c r="G44" s="343"/>
      <c r="H44" s="343"/>
      <c r="I44" s="808"/>
      <c r="J44" s="809"/>
      <c r="K44" s="809"/>
      <c r="L44" s="809"/>
      <c r="M44" s="809"/>
      <c r="N44" s="509"/>
    </row>
    <row r="45" spans="4:14" ht="11.25">
      <c r="D45" s="811" t="s">
        <v>975</v>
      </c>
      <c r="E45" s="811"/>
      <c r="F45" s="811"/>
      <c r="G45" s="811"/>
      <c r="H45" s="811"/>
      <c r="M45" s="509"/>
      <c r="N45" s="509"/>
    </row>
    <row r="46" spans="4:14" ht="12.75" customHeight="1">
      <c r="D46" s="812"/>
      <c r="E46" s="813" t="s">
        <v>976</v>
      </c>
      <c r="F46" s="813"/>
      <c r="G46" s="814" t="s">
        <v>977</v>
      </c>
      <c r="H46" s="815" t="s">
        <v>896</v>
      </c>
      <c r="K46" s="509"/>
      <c r="M46" s="509"/>
      <c r="N46" s="509"/>
    </row>
    <row r="47" spans="4:13" ht="11.25">
      <c r="D47" s="816" t="s">
        <v>978</v>
      </c>
      <c r="E47" s="816"/>
      <c r="F47" s="816"/>
      <c r="G47" s="817"/>
      <c r="H47" s="818"/>
      <c r="M47" s="509"/>
    </row>
    <row r="48" spans="4:8" ht="11.25">
      <c r="D48" s="819" t="s">
        <v>897</v>
      </c>
      <c r="E48" s="820"/>
      <c r="F48" s="820"/>
      <c r="G48" s="497">
        <v>952</v>
      </c>
      <c r="H48" s="821">
        <f>M33</f>
        <v>4130000</v>
      </c>
    </row>
    <row r="49" spans="4:8" ht="11.25">
      <c r="D49" s="822" t="s">
        <v>979</v>
      </c>
      <c r="E49" s="822"/>
      <c r="F49" s="822"/>
      <c r="G49" s="823"/>
      <c r="H49" s="824">
        <f>H50+H51</f>
        <v>584556</v>
      </c>
    </row>
    <row r="50" spans="4:8" ht="11.25">
      <c r="D50" s="825" t="s">
        <v>980</v>
      </c>
      <c r="E50" s="825"/>
      <c r="F50" s="491"/>
      <c r="G50" s="493">
        <v>992</v>
      </c>
      <c r="H50" s="826">
        <v>259556</v>
      </c>
    </row>
    <row r="51" spans="4:8" ht="11.25">
      <c r="D51" s="827" t="s">
        <v>981</v>
      </c>
      <c r="E51" s="827"/>
      <c r="F51" s="828"/>
      <c r="G51" s="676">
        <v>992</v>
      </c>
      <c r="H51" s="829">
        <v>325000</v>
      </c>
    </row>
    <row r="52" ht="11.25">
      <c r="H52" s="830"/>
    </row>
    <row r="53" ht="11.25">
      <c r="H53" s="831" t="s">
        <v>861</v>
      </c>
    </row>
    <row r="71" ht="11.25">
      <c r="F71" s="345" t="s">
        <v>804</v>
      </c>
    </row>
  </sheetData>
  <mergeCells count="41">
    <mergeCell ref="C4:J4"/>
    <mergeCell ref="A6:A8"/>
    <mergeCell ref="B6:B8"/>
    <mergeCell ref="C6:C8"/>
    <mergeCell ref="D6:D8"/>
    <mergeCell ref="E6:H8"/>
    <mergeCell ref="J6:M6"/>
    <mergeCell ref="K7:M7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A33:D33"/>
    <mergeCell ref="E33:H33"/>
    <mergeCell ref="G39:H39"/>
    <mergeCell ref="D45:H45"/>
    <mergeCell ref="E46:F46"/>
    <mergeCell ref="D47:F47"/>
    <mergeCell ref="D49:F49"/>
    <mergeCell ref="D50:E50"/>
    <mergeCell ref="D51:E5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79"/>
  <sheetViews>
    <sheetView workbookViewId="0" topLeftCell="A1">
      <selection activeCell="J37" sqref="J37"/>
    </sheetView>
  </sheetViews>
  <sheetFormatPr defaultColWidth="9.140625" defaultRowHeight="12.75"/>
  <cols>
    <col min="1" max="1" width="5.00390625" style="339" customWidth="1"/>
    <col min="2" max="2" width="6.421875" style="339" customWidth="1"/>
    <col min="3" max="3" width="5.57421875" style="339" customWidth="1"/>
    <col min="4" max="4" width="10.00390625" style="339" customWidth="1"/>
    <col min="5" max="5" width="13.00390625" style="339" customWidth="1"/>
    <col min="6" max="6" width="22.421875" style="339" customWidth="1"/>
    <col min="7" max="7" width="19.28125" style="339" customWidth="1"/>
    <col min="8" max="8" width="2.140625" style="339" customWidth="1"/>
    <col min="9" max="9" width="11.8515625" style="339" customWidth="1"/>
    <col min="10" max="10" width="11.57421875" style="339" customWidth="1"/>
    <col min="11" max="11" width="9.7109375" style="339" customWidth="1"/>
    <col min="12" max="12" width="11.421875" style="339" customWidth="1"/>
    <col min="13" max="16384" width="9.140625" style="339" customWidth="1"/>
  </cols>
  <sheetData>
    <row r="2" spans="6:9" ht="12.75">
      <c r="F2" s="19" t="s">
        <v>982</v>
      </c>
      <c r="G2" s="19"/>
      <c r="H2" s="19"/>
      <c r="I2" s="19"/>
    </row>
    <row r="3" spans="6:9" ht="12.75">
      <c r="F3" s="19" t="s">
        <v>57</v>
      </c>
      <c r="G3" s="19"/>
      <c r="H3" s="19"/>
      <c r="I3" s="19"/>
    </row>
    <row r="4" spans="1:9" ht="12.75">
      <c r="A4" s="832"/>
      <c r="B4" s="832"/>
      <c r="C4" s="832"/>
      <c r="D4" s="832"/>
      <c r="E4" s="832"/>
      <c r="F4" s="832"/>
      <c r="G4" s="832"/>
      <c r="H4" s="832"/>
      <c r="I4" s="832"/>
    </row>
    <row r="5" spans="1:9" ht="12.75">
      <c r="A5" s="832" t="s">
        <v>983</v>
      </c>
      <c r="B5" s="832"/>
      <c r="C5" s="832"/>
      <c r="D5" s="832"/>
      <c r="E5" s="832"/>
      <c r="F5" s="832"/>
      <c r="G5" s="832"/>
      <c r="H5" s="832"/>
      <c r="I5" s="832"/>
    </row>
    <row r="6" spans="1:9" ht="12.75">
      <c r="A6" s="832" t="s">
        <v>984</v>
      </c>
      <c r="B6" s="832"/>
      <c r="C6" s="832"/>
      <c r="D6" s="832"/>
      <c r="E6" s="832"/>
      <c r="F6" s="832"/>
      <c r="G6" s="832"/>
      <c r="H6" s="832"/>
      <c r="I6" s="832"/>
    </row>
    <row r="7" spans="1:9" ht="12.75">
      <c r="A7" s="742"/>
      <c r="B7" s="742"/>
      <c r="C7" s="742"/>
      <c r="D7" s="742"/>
      <c r="E7" s="742"/>
      <c r="F7" s="742"/>
      <c r="G7" s="742"/>
      <c r="H7" s="742"/>
      <c r="I7" s="742"/>
    </row>
    <row r="8" spans="1:9" ht="12.75">
      <c r="A8" s="833" t="s">
        <v>810</v>
      </c>
      <c r="B8" s="834" t="s">
        <v>606</v>
      </c>
      <c r="C8" s="835" t="s">
        <v>62</v>
      </c>
      <c r="D8" s="836" t="s">
        <v>63</v>
      </c>
      <c r="E8" s="836"/>
      <c r="F8" s="836"/>
      <c r="G8" s="836"/>
      <c r="H8" s="836"/>
      <c r="I8" s="837" t="s">
        <v>985</v>
      </c>
    </row>
    <row r="9" spans="1:9" ht="10.5" customHeight="1">
      <c r="A9" s="747">
        <v>1</v>
      </c>
      <c r="B9" s="28">
        <v>2</v>
      </c>
      <c r="C9" s="29">
        <v>3</v>
      </c>
      <c r="D9" s="28">
        <v>4</v>
      </c>
      <c r="E9" s="28"/>
      <c r="F9" s="28"/>
      <c r="G9" s="28"/>
      <c r="H9" s="28"/>
      <c r="I9" s="838">
        <v>5</v>
      </c>
    </row>
    <row r="10" spans="1:9" ht="12.75">
      <c r="A10" s="839">
        <v>750</v>
      </c>
      <c r="B10" s="840"/>
      <c r="C10" s="841"/>
      <c r="D10" s="842" t="s">
        <v>986</v>
      </c>
      <c r="E10" s="842"/>
      <c r="F10" s="842"/>
      <c r="G10" s="842"/>
      <c r="H10" s="842"/>
      <c r="I10" s="843">
        <f>I11</f>
        <v>69122</v>
      </c>
    </row>
    <row r="11" spans="1:9" ht="12.75">
      <c r="A11" s="844"/>
      <c r="B11" s="845" t="s">
        <v>155</v>
      </c>
      <c r="C11" s="846"/>
      <c r="D11" s="845" t="s">
        <v>156</v>
      </c>
      <c r="E11" s="845"/>
      <c r="F11" s="845"/>
      <c r="G11" s="845"/>
      <c r="H11" s="845"/>
      <c r="I11" s="847">
        <f>I13</f>
        <v>69122</v>
      </c>
    </row>
    <row r="12" spans="1:9" ht="12.75" customHeight="1">
      <c r="A12" s="844"/>
      <c r="B12" s="836"/>
      <c r="C12" s="343" t="s">
        <v>77</v>
      </c>
      <c r="D12" s="848" t="s">
        <v>987</v>
      </c>
      <c r="E12" s="848"/>
      <c r="F12" s="848"/>
      <c r="G12" s="848"/>
      <c r="H12" s="848"/>
      <c r="I12" s="849"/>
    </row>
    <row r="13" spans="1:9" ht="14.25" customHeight="1">
      <c r="A13" s="850"/>
      <c r="B13" s="851"/>
      <c r="C13" s="573"/>
      <c r="D13" s="852" t="s">
        <v>988</v>
      </c>
      <c r="E13" s="852"/>
      <c r="F13" s="852"/>
      <c r="G13" s="852"/>
      <c r="H13" s="852"/>
      <c r="I13" s="853">
        <v>69122</v>
      </c>
    </row>
    <row r="14" spans="1:9" ht="12.75">
      <c r="A14" s="844">
        <v>751</v>
      </c>
      <c r="B14" s="836"/>
      <c r="C14" s="343"/>
      <c r="D14" s="854" t="s">
        <v>989</v>
      </c>
      <c r="E14" s="854"/>
      <c r="F14" s="854"/>
      <c r="G14" s="854"/>
      <c r="H14" s="854"/>
      <c r="I14" s="849"/>
    </row>
    <row r="15" spans="1:9" ht="12.75">
      <c r="A15" s="850"/>
      <c r="B15" s="851"/>
      <c r="C15" s="573"/>
      <c r="D15" s="855" t="s">
        <v>990</v>
      </c>
      <c r="E15" s="855"/>
      <c r="F15" s="855"/>
      <c r="G15" s="855"/>
      <c r="H15" s="855"/>
      <c r="I15" s="856">
        <f>I17</f>
        <v>1020</v>
      </c>
    </row>
    <row r="16" spans="1:9" ht="12.75">
      <c r="A16" s="844"/>
      <c r="B16" s="836" t="s">
        <v>169</v>
      </c>
      <c r="C16" s="343"/>
      <c r="D16" s="836" t="s">
        <v>991</v>
      </c>
      <c r="E16" s="836"/>
      <c r="F16" s="836"/>
      <c r="G16" s="836"/>
      <c r="H16" s="836"/>
      <c r="I16" s="849"/>
    </row>
    <row r="17" spans="1:9" ht="12.75">
      <c r="A17" s="844"/>
      <c r="B17" s="836"/>
      <c r="C17" s="496"/>
      <c r="D17" s="857" t="s">
        <v>992</v>
      </c>
      <c r="E17" s="857"/>
      <c r="F17" s="857"/>
      <c r="G17" s="857"/>
      <c r="H17" s="857"/>
      <c r="I17" s="858">
        <f>I19</f>
        <v>1020</v>
      </c>
    </row>
    <row r="18" spans="1:9" ht="12.75" customHeight="1">
      <c r="A18" s="844"/>
      <c r="B18" s="836"/>
      <c r="C18" s="343" t="s">
        <v>77</v>
      </c>
      <c r="D18" s="774" t="s">
        <v>987</v>
      </c>
      <c r="E18" s="774"/>
      <c r="F18" s="774"/>
      <c r="G18" s="774"/>
      <c r="H18" s="774"/>
      <c r="I18" s="849"/>
    </row>
    <row r="19" spans="1:9" ht="13.5" customHeight="1">
      <c r="A19" s="850"/>
      <c r="B19" s="851"/>
      <c r="C19" s="573"/>
      <c r="D19" s="852" t="s">
        <v>988</v>
      </c>
      <c r="E19" s="852"/>
      <c r="F19" s="852"/>
      <c r="G19" s="852"/>
      <c r="H19" s="852"/>
      <c r="I19" s="853">
        <v>1020</v>
      </c>
    </row>
    <row r="20" spans="1:9" ht="12.75">
      <c r="A20" s="844">
        <v>754</v>
      </c>
      <c r="B20" s="836"/>
      <c r="C20" s="343"/>
      <c r="D20" s="854" t="s">
        <v>993</v>
      </c>
      <c r="E20" s="854"/>
      <c r="F20" s="854"/>
      <c r="G20" s="854"/>
      <c r="H20" s="854"/>
      <c r="I20" s="856">
        <f>I21</f>
        <v>1000</v>
      </c>
    </row>
    <row r="21" spans="1:9" ht="12.75">
      <c r="A21" s="844"/>
      <c r="B21" s="845">
        <v>75414</v>
      </c>
      <c r="C21" s="846"/>
      <c r="D21" s="845" t="s">
        <v>187</v>
      </c>
      <c r="E21" s="845"/>
      <c r="F21" s="845"/>
      <c r="G21" s="845"/>
      <c r="H21" s="845"/>
      <c r="I21" s="847">
        <f>I23</f>
        <v>1000</v>
      </c>
    </row>
    <row r="22" spans="1:9" ht="12.75" customHeight="1">
      <c r="A22" s="844"/>
      <c r="B22" s="836"/>
      <c r="C22" s="343" t="s">
        <v>77</v>
      </c>
      <c r="D22" s="848" t="s">
        <v>987</v>
      </c>
      <c r="E22" s="848"/>
      <c r="F22" s="848"/>
      <c r="G22" s="848"/>
      <c r="H22" s="848"/>
      <c r="I22" s="849"/>
    </row>
    <row r="23" spans="1:9" ht="14.25" customHeight="1">
      <c r="A23" s="850"/>
      <c r="B23" s="851"/>
      <c r="C23" s="573"/>
      <c r="D23" s="848" t="s">
        <v>988</v>
      </c>
      <c r="E23" s="848"/>
      <c r="F23" s="848"/>
      <c r="G23" s="848"/>
      <c r="H23" s="848"/>
      <c r="I23" s="853">
        <v>1000</v>
      </c>
    </row>
    <row r="24" spans="1:9" ht="12.75">
      <c r="A24" s="859">
        <v>852</v>
      </c>
      <c r="B24" s="860"/>
      <c r="C24" s="671"/>
      <c r="D24" s="861" t="s">
        <v>279</v>
      </c>
      <c r="E24" s="861"/>
      <c r="F24" s="861"/>
      <c r="G24" s="861"/>
      <c r="H24" s="861"/>
      <c r="I24" s="862">
        <f>I26+I32+I35</f>
        <v>2532000</v>
      </c>
    </row>
    <row r="25" spans="1:9" ht="12.75">
      <c r="A25" s="844"/>
      <c r="B25" s="836">
        <v>85212</v>
      </c>
      <c r="C25" s="343"/>
      <c r="D25" s="836" t="s">
        <v>994</v>
      </c>
      <c r="E25" s="836"/>
      <c r="F25" s="836"/>
      <c r="G25" s="836"/>
      <c r="H25" s="836"/>
      <c r="I25" s="849"/>
    </row>
    <row r="26" spans="1:9" ht="12.75">
      <c r="A26" s="844"/>
      <c r="B26" s="857"/>
      <c r="C26" s="496"/>
      <c r="D26" s="857" t="s">
        <v>995</v>
      </c>
      <c r="E26" s="857"/>
      <c r="F26" s="857"/>
      <c r="G26" s="857"/>
      <c r="H26" s="857"/>
      <c r="I26" s="858">
        <f>I28</f>
        <v>2268000</v>
      </c>
    </row>
    <row r="27" spans="1:9" ht="13.5" customHeight="1">
      <c r="A27" s="844"/>
      <c r="B27" s="836"/>
      <c r="C27" s="343" t="s">
        <v>77</v>
      </c>
      <c r="D27" s="848" t="s">
        <v>987</v>
      </c>
      <c r="E27" s="848"/>
      <c r="F27" s="848"/>
      <c r="G27" s="848"/>
      <c r="H27" s="848"/>
      <c r="I27" s="849"/>
    </row>
    <row r="28" spans="1:9" ht="12.75" customHeight="1">
      <c r="A28" s="844"/>
      <c r="B28" s="857"/>
      <c r="C28" s="496"/>
      <c r="D28" s="863" t="s">
        <v>988</v>
      </c>
      <c r="E28" s="863"/>
      <c r="F28" s="863"/>
      <c r="G28" s="863"/>
      <c r="H28" s="863"/>
      <c r="I28" s="858">
        <v>2268000</v>
      </c>
    </row>
    <row r="29" spans="1:9" ht="12.75">
      <c r="A29" s="844"/>
      <c r="B29" s="836">
        <v>85213</v>
      </c>
      <c r="C29" s="343"/>
      <c r="D29" s="836" t="s">
        <v>996</v>
      </c>
      <c r="E29" s="836"/>
      <c r="F29" s="836"/>
      <c r="G29" s="836"/>
      <c r="H29" s="836"/>
      <c r="I29" s="849"/>
    </row>
    <row r="30" spans="1:9" ht="12.75">
      <c r="A30" s="844"/>
      <c r="B30" s="836"/>
      <c r="C30" s="343"/>
      <c r="D30" s="836" t="s">
        <v>997</v>
      </c>
      <c r="E30" s="836"/>
      <c r="F30" s="836"/>
      <c r="G30" s="836"/>
      <c r="H30" s="836"/>
      <c r="I30" s="849"/>
    </row>
    <row r="31" spans="1:9" ht="12.75">
      <c r="A31" s="844"/>
      <c r="B31" s="836"/>
      <c r="C31" s="343"/>
      <c r="D31" s="836" t="s">
        <v>998</v>
      </c>
      <c r="E31" s="836"/>
      <c r="F31" s="836"/>
      <c r="G31" s="836"/>
      <c r="H31" s="836"/>
      <c r="I31" s="849"/>
    </row>
    <row r="32" spans="1:9" ht="12.75">
      <c r="A32" s="844"/>
      <c r="B32" s="836"/>
      <c r="C32" s="496"/>
      <c r="D32" s="857" t="s">
        <v>999</v>
      </c>
      <c r="E32" s="857"/>
      <c r="F32" s="857"/>
      <c r="G32" s="857"/>
      <c r="H32" s="857"/>
      <c r="I32" s="858">
        <f>I34</f>
        <v>23000</v>
      </c>
    </row>
    <row r="33" spans="1:9" ht="12" customHeight="1">
      <c r="A33" s="844"/>
      <c r="B33" s="836"/>
      <c r="C33" s="343" t="s">
        <v>77</v>
      </c>
      <c r="D33" s="848" t="s">
        <v>987</v>
      </c>
      <c r="E33" s="848"/>
      <c r="F33" s="848"/>
      <c r="G33" s="848"/>
      <c r="H33" s="848"/>
      <c r="I33" s="849"/>
    </row>
    <row r="34" spans="1:9" ht="12.75" customHeight="1">
      <c r="A34" s="844"/>
      <c r="B34" s="857"/>
      <c r="C34" s="496"/>
      <c r="D34" s="848" t="s">
        <v>988</v>
      </c>
      <c r="E34" s="848"/>
      <c r="F34" s="848"/>
      <c r="G34" s="848"/>
      <c r="H34" s="848"/>
      <c r="I34" s="858">
        <v>23000</v>
      </c>
    </row>
    <row r="35" spans="1:9" ht="12.75">
      <c r="A35" s="844"/>
      <c r="B35" s="864">
        <v>85214</v>
      </c>
      <c r="C35" s="580"/>
      <c r="D35" s="864" t="s">
        <v>1000</v>
      </c>
      <c r="E35" s="864"/>
      <c r="F35" s="864"/>
      <c r="G35" s="864"/>
      <c r="H35" s="864"/>
      <c r="I35" s="865">
        <f>I37</f>
        <v>241000</v>
      </c>
    </row>
    <row r="36" spans="1:9" ht="12.75" customHeight="1">
      <c r="A36" s="844"/>
      <c r="B36" s="836"/>
      <c r="C36" s="343" t="s">
        <v>77</v>
      </c>
      <c r="D36" s="848" t="s">
        <v>987</v>
      </c>
      <c r="E36" s="848"/>
      <c r="F36" s="848"/>
      <c r="G36" s="848"/>
      <c r="H36" s="848"/>
      <c r="I36" s="849"/>
    </row>
    <row r="37" spans="1:9" ht="14.25" customHeight="1">
      <c r="A37" s="866"/>
      <c r="B37" s="851"/>
      <c r="C37" s="573"/>
      <c r="D37" s="852" t="s">
        <v>988</v>
      </c>
      <c r="E37" s="852"/>
      <c r="F37" s="852"/>
      <c r="G37" s="852"/>
      <c r="H37" s="852"/>
      <c r="I37" s="853">
        <v>241000</v>
      </c>
    </row>
    <row r="38" spans="1:9" ht="12.75">
      <c r="A38" s="859" t="s">
        <v>1001</v>
      </c>
      <c r="B38" s="859"/>
      <c r="C38" s="859"/>
      <c r="D38" s="859"/>
      <c r="E38" s="859"/>
      <c r="F38" s="859"/>
      <c r="G38" s="859"/>
      <c r="H38" s="867"/>
      <c r="I38" s="868">
        <f>I10+I15+I20+I24</f>
        <v>2603142</v>
      </c>
    </row>
    <row r="39" spans="1:9" ht="12.75">
      <c r="A39" s="832"/>
      <c r="B39" s="832"/>
      <c r="C39" s="832"/>
      <c r="D39" s="869"/>
      <c r="E39" s="869"/>
      <c r="F39" s="869"/>
      <c r="G39" s="869"/>
      <c r="H39" s="726"/>
      <c r="I39" s="870"/>
    </row>
    <row r="41" spans="1:9" ht="13.5">
      <c r="A41" s="871" t="s">
        <v>1002</v>
      </c>
      <c r="B41" s="871"/>
      <c r="C41" s="871"/>
      <c r="D41" s="871"/>
      <c r="E41" s="871"/>
      <c r="F41" s="871"/>
      <c r="G41" s="871"/>
      <c r="H41" s="871"/>
      <c r="I41" s="871"/>
    </row>
    <row r="42" spans="1:9" ht="13.5">
      <c r="A42" s="872" t="s">
        <v>1003</v>
      </c>
      <c r="B42" s="872"/>
      <c r="C42" s="872"/>
      <c r="D42" s="872"/>
      <c r="E42" s="872"/>
      <c r="F42" s="872"/>
      <c r="G42" s="872"/>
      <c r="H42" s="872"/>
      <c r="I42" s="872"/>
    </row>
    <row r="43" spans="1:9" ht="18" customHeight="1">
      <c r="A43" s="873" t="s">
        <v>1004</v>
      </c>
      <c r="B43" s="873"/>
      <c r="C43" s="873"/>
      <c r="D43" s="873"/>
      <c r="E43" s="873"/>
      <c r="F43" s="873"/>
      <c r="G43" s="873"/>
      <c r="H43" s="873"/>
      <c r="I43" s="873"/>
    </row>
    <row r="44" spans="1:9" ht="14.25">
      <c r="A44" s="874" t="s">
        <v>1005</v>
      </c>
      <c r="B44" s="874"/>
      <c r="C44" s="874"/>
      <c r="D44" s="874"/>
      <c r="E44" s="874"/>
      <c r="F44" s="874"/>
      <c r="G44" s="874"/>
      <c r="H44" s="874"/>
      <c r="I44" s="874"/>
    </row>
    <row r="45" spans="1:9" ht="14.25">
      <c r="A45" s="874" t="s">
        <v>1006</v>
      </c>
      <c r="B45" s="874"/>
      <c r="C45" s="874"/>
      <c r="D45" s="874"/>
      <c r="E45" s="874"/>
      <c r="F45" s="874"/>
      <c r="G45" s="874"/>
      <c r="H45" s="874"/>
      <c r="I45" s="874"/>
    </row>
    <row r="46" spans="1:9" ht="13.5">
      <c r="A46" s="875"/>
      <c r="B46" s="81"/>
      <c r="C46" s="81"/>
      <c r="D46" s="81"/>
      <c r="E46" s="81"/>
      <c r="F46" s="81"/>
      <c r="G46" s="81"/>
      <c r="H46" s="81"/>
      <c r="I46" s="876"/>
    </row>
    <row r="47" spans="1:9" ht="19.5" customHeight="1">
      <c r="A47" s="874" t="s">
        <v>1007</v>
      </c>
      <c r="B47" s="874"/>
      <c r="C47" s="874"/>
      <c r="D47" s="874"/>
      <c r="E47" s="874"/>
      <c r="F47" s="874"/>
      <c r="G47" s="874"/>
      <c r="H47" s="874"/>
      <c r="I47" s="874"/>
    </row>
    <row r="48" spans="1:9" ht="14.25">
      <c r="A48" s="877" t="s">
        <v>1008</v>
      </c>
      <c r="B48" s="877"/>
      <c r="C48" s="877"/>
      <c r="D48" s="877"/>
      <c r="E48" s="877"/>
      <c r="F48" s="877"/>
      <c r="G48" s="877"/>
      <c r="H48" s="877"/>
      <c r="I48" s="877"/>
    </row>
    <row r="49" spans="1:9" ht="14.25">
      <c r="A49" s="878" t="s">
        <v>1009</v>
      </c>
      <c r="B49" s="878"/>
      <c r="C49" s="878"/>
      <c r="D49" s="878"/>
      <c r="E49" s="878"/>
      <c r="F49" s="878"/>
      <c r="G49" s="878"/>
      <c r="H49" s="878"/>
      <c r="I49" s="878"/>
    </row>
    <row r="50" spans="1:9" ht="12.75">
      <c r="A50" s="879"/>
      <c r="B50" s="879"/>
      <c r="C50" s="879"/>
      <c r="D50" s="879"/>
      <c r="E50" s="879"/>
      <c r="F50" s="879"/>
      <c r="G50" s="879"/>
      <c r="H50" s="879"/>
      <c r="I50" s="879"/>
    </row>
    <row r="51" spans="1:9" ht="12.75">
      <c r="A51" s="879"/>
      <c r="B51" s="879"/>
      <c r="C51" s="879"/>
      <c r="D51" s="879"/>
      <c r="E51" s="879"/>
      <c r="F51" s="879"/>
      <c r="G51" s="879"/>
      <c r="H51" s="879"/>
      <c r="I51" s="879"/>
    </row>
    <row r="52" spans="1:9" ht="12.75">
      <c r="A52" s="879"/>
      <c r="B52" s="879"/>
      <c r="C52" s="879"/>
      <c r="D52" s="879"/>
      <c r="E52" s="879"/>
      <c r="F52" s="879"/>
      <c r="G52" s="879"/>
      <c r="H52" s="879"/>
      <c r="I52" s="879"/>
    </row>
    <row r="53" spans="1:9" ht="12.75">
      <c r="A53" s="879"/>
      <c r="B53" s="879"/>
      <c r="C53" s="879"/>
      <c r="D53" s="879"/>
      <c r="E53" s="879"/>
      <c r="F53" s="879"/>
      <c r="G53" s="879"/>
      <c r="H53" s="879"/>
      <c r="I53" s="879"/>
    </row>
    <row r="54" spans="1:9" ht="12.75">
      <c r="A54" s="879"/>
      <c r="B54" s="879"/>
      <c r="C54" s="879"/>
      <c r="D54" s="879"/>
      <c r="E54" s="879"/>
      <c r="F54" s="879"/>
      <c r="G54" s="879"/>
      <c r="H54" s="879"/>
      <c r="I54" s="879"/>
    </row>
    <row r="55" spans="1:9" ht="12.75">
      <c r="A55" s="879"/>
      <c r="B55" s="879"/>
      <c r="C55" s="879"/>
      <c r="D55" s="879"/>
      <c r="E55" s="879"/>
      <c r="F55" s="879"/>
      <c r="G55" s="879"/>
      <c r="H55" s="879"/>
      <c r="I55" s="879"/>
    </row>
    <row r="56" spans="1:9" ht="12.75">
      <c r="A56" s="879"/>
      <c r="B56" s="879"/>
      <c r="C56" s="879"/>
      <c r="D56" s="879"/>
      <c r="E56" s="879"/>
      <c r="F56" s="879"/>
      <c r="G56" s="879"/>
      <c r="H56" s="879"/>
      <c r="I56" s="879"/>
    </row>
    <row r="57" spans="1:9" ht="12.75">
      <c r="A57" s="879"/>
      <c r="B57" s="879"/>
      <c r="C57" s="879"/>
      <c r="D57" s="879"/>
      <c r="E57" s="879"/>
      <c r="F57" s="879"/>
      <c r="G57" s="879"/>
      <c r="H57" s="879"/>
      <c r="I57" s="879"/>
    </row>
    <row r="58" ht="12.75">
      <c r="F58" s="880" t="s">
        <v>1010</v>
      </c>
    </row>
    <row r="60" ht="12.75">
      <c r="H60" s="881"/>
    </row>
    <row r="79" ht="12.75">
      <c r="F79" s="339" t="s">
        <v>804</v>
      </c>
    </row>
  </sheetData>
  <mergeCells count="42">
    <mergeCell ref="A4:I4"/>
    <mergeCell ref="A5:I5"/>
    <mergeCell ref="A6:I6"/>
    <mergeCell ref="D8:H8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D31:H31"/>
    <mergeCell ref="D32:H32"/>
    <mergeCell ref="D33:H33"/>
    <mergeCell ref="D34:H34"/>
    <mergeCell ref="D35:H35"/>
    <mergeCell ref="D36:H36"/>
    <mergeCell ref="D37:H37"/>
    <mergeCell ref="A38:G38"/>
    <mergeCell ref="A41:I41"/>
    <mergeCell ref="A42:I42"/>
    <mergeCell ref="A43:I43"/>
    <mergeCell ref="A44:I44"/>
    <mergeCell ref="A45:I45"/>
    <mergeCell ref="A47:I47"/>
    <mergeCell ref="A48:I48"/>
    <mergeCell ref="A49:I49"/>
  </mergeCells>
  <printOptions/>
  <pageMargins left="0.14027777777777778" right="0.14027777777777778" top="0.20972222222222223" bottom="0.4701388888888889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52"/>
  <sheetViews>
    <sheetView workbookViewId="0" topLeftCell="A64">
      <selection activeCell="F99" sqref="F99"/>
    </sheetView>
  </sheetViews>
  <sheetFormatPr defaultColWidth="9.140625" defaultRowHeight="12.75"/>
  <cols>
    <col min="1" max="1" width="6.421875" style="339" customWidth="1"/>
    <col min="2" max="2" width="8.00390625" style="339" customWidth="1"/>
    <col min="3" max="3" width="7.00390625" style="339" customWidth="1"/>
    <col min="4" max="4" width="10.00390625" style="339" customWidth="1"/>
    <col min="5" max="5" width="13.00390625" style="339" customWidth="1"/>
    <col min="6" max="6" width="22.421875" style="339" customWidth="1"/>
    <col min="7" max="7" width="8.28125" style="339" customWidth="1"/>
    <col min="8" max="8" width="0" style="339" hidden="1" customWidth="1"/>
    <col min="9" max="9" width="13.00390625" style="339" customWidth="1"/>
    <col min="10" max="10" width="11.421875" style="339" customWidth="1"/>
    <col min="11" max="16384" width="9.140625" style="339" customWidth="1"/>
  </cols>
  <sheetData>
    <row r="2" spans="6:10" ht="12.75">
      <c r="F2" s="752" t="s">
        <v>1011</v>
      </c>
      <c r="G2" s="752"/>
      <c r="H2" s="752"/>
      <c r="I2" s="752"/>
      <c r="J2" s="752"/>
    </row>
    <row r="3" spans="6:10" ht="12.75">
      <c r="F3" s="752" t="s">
        <v>1012</v>
      </c>
      <c r="G3" s="752"/>
      <c r="H3" s="752"/>
      <c r="I3" s="752"/>
      <c r="J3" s="752"/>
    </row>
    <row r="4" spans="6:10" ht="12.75">
      <c r="F4" s="882"/>
      <c r="G4" s="879"/>
      <c r="H4" s="879"/>
      <c r="I4" s="879"/>
      <c r="J4" s="879"/>
    </row>
    <row r="5" spans="1:9" ht="12.75">
      <c r="A5" s="832" t="s">
        <v>1013</v>
      </c>
      <c r="B5" s="832"/>
      <c r="C5" s="832"/>
      <c r="D5" s="832"/>
      <c r="E5" s="832"/>
      <c r="F5" s="832"/>
      <c r="G5" s="832"/>
      <c r="H5" s="832"/>
      <c r="I5" s="832"/>
    </row>
    <row r="6" spans="1:9" ht="12.75">
      <c r="A6" s="832" t="s">
        <v>1014</v>
      </c>
      <c r="B6" s="832"/>
      <c r="C6" s="832"/>
      <c r="D6" s="832"/>
      <c r="E6" s="832"/>
      <c r="F6" s="832"/>
      <c r="G6" s="832"/>
      <c r="H6" s="832"/>
      <c r="I6" s="832"/>
    </row>
    <row r="7" spans="1:9" ht="12.75">
      <c r="A7" s="883" t="s">
        <v>1015</v>
      </c>
      <c r="B7" s="883"/>
      <c r="C7" s="883"/>
      <c r="D7" s="883"/>
      <c r="E7" s="883"/>
      <c r="F7" s="883"/>
      <c r="G7" s="883"/>
      <c r="H7" s="883"/>
      <c r="I7" s="883"/>
    </row>
    <row r="8" spans="1:9" ht="12" customHeight="1">
      <c r="A8" s="739"/>
      <c r="B8" s="884"/>
      <c r="C8" s="726"/>
      <c r="D8" s="885" t="s">
        <v>63</v>
      </c>
      <c r="E8" s="885"/>
      <c r="F8" s="885"/>
      <c r="G8" s="885"/>
      <c r="H8" s="885"/>
      <c r="I8" s="886" t="s">
        <v>896</v>
      </c>
    </row>
    <row r="9" spans="1:9" ht="10.5" customHeight="1">
      <c r="A9" s="887">
        <v>1</v>
      </c>
      <c r="B9" s="864">
        <v>2</v>
      </c>
      <c r="C9" s="18">
        <v>3</v>
      </c>
      <c r="D9" s="864">
        <v>4</v>
      </c>
      <c r="E9" s="864"/>
      <c r="F9" s="864"/>
      <c r="G9" s="864"/>
      <c r="H9" s="864"/>
      <c r="I9" s="888">
        <v>5</v>
      </c>
    </row>
    <row r="10" spans="1:9" ht="12.75">
      <c r="A10" s="839">
        <v>750</v>
      </c>
      <c r="B10" s="889"/>
      <c r="C10" s="890"/>
      <c r="D10" s="842" t="s">
        <v>986</v>
      </c>
      <c r="E10" s="842"/>
      <c r="F10" s="842"/>
      <c r="G10" s="842"/>
      <c r="H10" s="842"/>
      <c r="I10" s="891">
        <f>I11</f>
        <v>69122</v>
      </c>
    </row>
    <row r="11" spans="1:9" ht="12.75">
      <c r="A11" s="844"/>
      <c r="B11" s="845" t="s">
        <v>155</v>
      </c>
      <c r="C11" s="892"/>
      <c r="D11" s="845" t="s">
        <v>156</v>
      </c>
      <c r="E11" s="845"/>
      <c r="F11" s="845"/>
      <c r="G11" s="845"/>
      <c r="H11" s="845"/>
      <c r="I11" s="893">
        <f>SUM(I12:I17)</f>
        <v>69122</v>
      </c>
    </row>
    <row r="12" spans="1:9" ht="12.75">
      <c r="A12" s="844"/>
      <c r="B12" s="836"/>
      <c r="C12" s="18" t="s">
        <v>393</v>
      </c>
      <c r="D12" s="766" t="s">
        <v>1016</v>
      </c>
      <c r="E12" s="766"/>
      <c r="F12" s="766"/>
      <c r="G12" s="766"/>
      <c r="H12" s="894"/>
      <c r="I12" s="895">
        <v>53550</v>
      </c>
    </row>
    <row r="13" spans="1:9" ht="12.75">
      <c r="A13" s="844"/>
      <c r="B13" s="836"/>
      <c r="C13" s="18" t="s">
        <v>395</v>
      </c>
      <c r="D13" s="896" t="s">
        <v>396</v>
      </c>
      <c r="E13" s="897"/>
      <c r="F13" s="897"/>
      <c r="G13" s="897"/>
      <c r="H13" s="894"/>
      <c r="I13" s="895">
        <v>4000</v>
      </c>
    </row>
    <row r="14" spans="1:9" ht="12.75">
      <c r="A14" s="844"/>
      <c r="B14" s="836"/>
      <c r="C14" s="18" t="s">
        <v>373</v>
      </c>
      <c r="D14" s="896" t="s">
        <v>1017</v>
      </c>
      <c r="E14" s="897"/>
      <c r="F14" s="897"/>
      <c r="G14" s="897"/>
      <c r="H14" s="894"/>
      <c r="I14" s="895">
        <v>8690</v>
      </c>
    </row>
    <row r="15" spans="1:9" ht="12.75">
      <c r="A15" s="844"/>
      <c r="B15" s="836"/>
      <c r="C15" s="898" t="s">
        <v>375</v>
      </c>
      <c r="D15" s="743" t="s">
        <v>376</v>
      </c>
      <c r="E15" s="742"/>
      <c r="F15" s="742"/>
      <c r="G15" s="742"/>
      <c r="H15" s="899"/>
      <c r="I15" s="900">
        <v>1410</v>
      </c>
    </row>
    <row r="16" spans="1:9" ht="12.75">
      <c r="A16" s="844"/>
      <c r="B16" s="836"/>
      <c r="C16" s="18" t="s">
        <v>397</v>
      </c>
      <c r="D16" s="896" t="s">
        <v>398</v>
      </c>
      <c r="E16" s="897"/>
      <c r="F16" s="897"/>
      <c r="G16" s="897"/>
      <c r="H16" s="894"/>
      <c r="I16" s="895">
        <v>172</v>
      </c>
    </row>
    <row r="17" spans="1:9" ht="12.75">
      <c r="A17" s="850"/>
      <c r="B17" s="851"/>
      <c r="C17" s="901" t="s">
        <v>419</v>
      </c>
      <c r="D17" s="866" t="s">
        <v>1018</v>
      </c>
      <c r="E17" s="867"/>
      <c r="F17" s="867"/>
      <c r="G17" s="867"/>
      <c r="H17" s="902"/>
      <c r="I17" s="903">
        <v>1300</v>
      </c>
    </row>
    <row r="18" spans="1:9" ht="14.25" customHeight="1">
      <c r="A18" s="844">
        <v>751</v>
      </c>
      <c r="B18" s="836"/>
      <c r="C18" s="904"/>
      <c r="D18" s="854" t="s">
        <v>1019</v>
      </c>
      <c r="E18" s="854"/>
      <c r="F18" s="854"/>
      <c r="G18" s="854"/>
      <c r="H18" s="854"/>
      <c r="I18" s="905"/>
    </row>
    <row r="19" spans="1:9" ht="12.75" customHeight="1">
      <c r="A19" s="844"/>
      <c r="B19" s="836"/>
      <c r="C19" s="904"/>
      <c r="D19" s="854" t="s">
        <v>1020</v>
      </c>
      <c r="E19" s="854"/>
      <c r="F19" s="854"/>
      <c r="G19" s="854"/>
      <c r="H19" s="854"/>
      <c r="I19" s="905"/>
    </row>
    <row r="20" spans="1:9" ht="13.5" customHeight="1">
      <c r="A20" s="850"/>
      <c r="B20" s="851"/>
      <c r="C20" s="901"/>
      <c r="D20" s="855" t="s">
        <v>1021</v>
      </c>
      <c r="E20" s="855"/>
      <c r="F20" s="855"/>
      <c r="G20" s="855"/>
      <c r="H20" s="855"/>
      <c r="I20" s="906">
        <f>I22</f>
        <v>1020</v>
      </c>
    </row>
    <row r="21" spans="1:9" ht="12.75">
      <c r="A21" s="844"/>
      <c r="B21" s="836" t="s">
        <v>169</v>
      </c>
      <c r="C21" s="904"/>
      <c r="D21" s="836" t="s">
        <v>991</v>
      </c>
      <c r="E21" s="836"/>
      <c r="F21" s="836"/>
      <c r="G21" s="836"/>
      <c r="H21" s="836"/>
      <c r="I21" s="905"/>
    </row>
    <row r="22" spans="1:9" ht="12.75">
      <c r="A22" s="844"/>
      <c r="B22" s="857"/>
      <c r="C22" s="898"/>
      <c r="D22" s="857" t="s">
        <v>992</v>
      </c>
      <c r="E22" s="857"/>
      <c r="F22" s="857"/>
      <c r="G22" s="857"/>
      <c r="H22" s="857"/>
      <c r="I22" s="900">
        <f>I23</f>
        <v>1020</v>
      </c>
    </row>
    <row r="23" spans="1:9" ht="12.75">
      <c r="A23" s="850"/>
      <c r="B23" s="851"/>
      <c r="C23" s="890" t="s">
        <v>397</v>
      </c>
      <c r="D23" s="907" t="s">
        <v>398</v>
      </c>
      <c r="E23" s="841"/>
      <c r="F23" s="841"/>
      <c r="G23" s="841"/>
      <c r="H23" s="908"/>
      <c r="I23" s="909">
        <v>1020</v>
      </c>
    </row>
    <row r="24" spans="1:9" ht="13.5" customHeight="1">
      <c r="A24" s="844">
        <v>754</v>
      </c>
      <c r="B24" s="851"/>
      <c r="C24" s="901"/>
      <c r="D24" s="854" t="s">
        <v>1022</v>
      </c>
      <c r="E24" s="854"/>
      <c r="F24" s="854"/>
      <c r="G24" s="854"/>
      <c r="H24" s="854"/>
      <c r="I24" s="906">
        <f>I25</f>
        <v>1000</v>
      </c>
    </row>
    <row r="25" spans="1:9" ht="12.75">
      <c r="A25" s="844"/>
      <c r="B25" s="845">
        <v>75414</v>
      </c>
      <c r="C25" s="892"/>
      <c r="D25" s="845" t="s">
        <v>187</v>
      </c>
      <c r="E25" s="845"/>
      <c r="F25" s="845"/>
      <c r="G25" s="845"/>
      <c r="H25" s="845"/>
      <c r="I25" s="893">
        <f>I26+I27</f>
        <v>1000</v>
      </c>
    </row>
    <row r="26" spans="1:9" ht="12.75">
      <c r="A26" s="844"/>
      <c r="B26" s="836"/>
      <c r="C26" s="18">
        <v>4300</v>
      </c>
      <c r="D26" s="896" t="s">
        <v>358</v>
      </c>
      <c r="E26" s="897"/>
      <c r="F26" s="897"/>
      <c r="G26" s="897"/>
      <c r="H26" s="894"/>
      <c r="I26" s="895">
        <v>800</v>
      </c>
    </row>
    <row r="27" spans="1:9" ht="12.75">
      <c r="A27" s="850"/>
      <c r="B27" s="851"/>
      <c r="C27" s="901" t="s">
        <v>425</v>
      </c>
      <c r="D27" s="866" t="s">
        <v>444</v>
      </c>
      <c r="E27" s="867"/>
      <c r="F27" s="867"/>
      <c r="G27" s="867"/>
      <c r="H27" s="902"/>
      <c r="I27" s="903">
        <v>200</v>
      </c>
    </row>
    <row r="28" spans="1:9" ht="13.5" customHeight="1">
      <c r="A28" s="850">
        <v>852</v>
      </c>
      <c r="B28" s="851"/>
      <c r="C28" s="901"/>
      <c r="D28" s="855" t="s">
        <v>279</v>
      </c>
      <c r="E28" s="855"/>
      <c r="F28" s="855"/>
      <c r="G28" s="855"/>
      <c r="H28" s="855"/>
      <c r="I28" s="906">
        <f>I30+I48+I50</f>
        <v>2532000</v>
      </c>
    </row>
    <row r="29" spans="1:9" ht="12.75">
      <c r="A29" s="844"/>
      <c r="B29" s="836">
        <v>85212</v>
      </c>
      <c r="C29" s="904"/>
      <c r="D29" s="836" t="s">
        <v>1023</v>
      </c>
      <c r="E29" s="836"/>
      <c r="F29" s="836"/>
      <c r="G29" s="836"/>
      <c r="H29" s="836"/>
      <c r="I29" s="905"/>
    </row>
    <row r="30" spans="1:9" ht="12.75">
      <c r="A30" s="844"/>
      <c r="B30" s="836"/>
      <c r="C30" s="898"/>
      <c r="D30" s="857" t="s">
        <v>1024</v>
      </c>
      <c r="E30" s="857"/>
      <c r="F30" s="857"/>
      <c r="G30" s="857"/>
      <c r="H30" s="857"/>
      <c r="I30" s="900">
        <f>SUM(I31:I45)</f>
        <v>2268000</v>
      </c>
    </row>
    <row r="31" spans="1:9" ht="12.75">
      <c r="A31" s="844"/>
      <c r="B31" s="836"/>
      <c r="C31" s="18" t="s">
        <v>546</v>
      </c>
      <c r="D31" s="896" t="s">
        <v>1025</v>
      </c>
      <c r="E31" s="897"/>
      <c r="F31" s="897"/>
      <c r="G31" s="897"/>
      <c r="H31" s="894"/>
      <c r="I31" s="895">
        <v>2200000</v>
      </c>
    </row>
    <row r="32" spans="1:9" ht="12.75">
      <c r="A32" s="844"/>
      <c r="B32" s="836"/>
      <c r="C32" s="18" t="s">
        <v>393</v>
      </c>
      <c r="D32" s="896" t="s">
        <v>1016</v>
      </c>
      <c r="E32" s="897"/>
      <c r="F32" s="897"/>
      <c r="G32" s="897"/>
      <c r="H32" s="894"/>
      <c r="I32" s="895">
        <v>44784</v>
      </c>
    </row>
    <row r="33" spans="1:9" ht="12.75">
      <c r="A33" s="844"/>
      <c r="B33" s="836"/>
      <c r="C33" s="18" t="s">
        <v>395</v>
      </c>
      <c r="D33" s="896" t="s">
        <v>1026</v>
      </c>
      <c r="E33" s="897"/>
      <c r="F33" s="897"/>
      <c r="G33" s="897"/>
      <c r="H33" s="894"/>
      <c r="I33" s="895">
        <v>3045</v>
      </c>
    </row>
    <row r="34" spans="1:9" ht="12.75">
      <c r="A34" s="844"/>
      <c r="B34" s="836"/>
      <c r="C34" s="18" t="s">
        <v>373</v>
      </c>
      <c r="D34" s="896" t="s">
        <v>1017</v>
      </c>
      <c r="E34" s="897"/>
      <c r="F34" s="897"/>
      <c r="G34" s="897"/>
      <c r="H34" s="894"/>
      <c r="I34" s="895">
        <v>7222</v>
      </c>
    </row>
    <row r="35" spans="1:9" ht="12.75">
      <c r="A35" s="844"/>
      <c r="B35" s="836"/>
      <c r="C35" s="18" t="s">
        <v>375</v>
      </c>
      <c r="D35" s="896" t="s">
        <v>376</v>
      </c>
      <c r="E35" s="897"/>
      <c r="F35" s="897"/>
      <c r="G35" s="897"/>
      <c r="H35" s="894"/>
      <c r="I35" s="895">
        <v>1172</v>
      </c>
    </row>
    <row r="36" spans="1:9" ht="12.75">
      <c r="A36" s="844"/>
      <c r="B36" s="836"/>
      <c r="C36" s="18" t="s">
        <v>397</v>
      </c>
      <c r="D36" s="896" t="s">
        <v>398</v>
      </c>
      <c r="E36" s="897"/>
      <c r="F36" s="897"/>
      <c r="G36" s="897"/>
      <c r="H36" s="894"/>
      <c r="I36" s="895">
        <v>3277</v>
      </c>
    </row>
    <row r="37" spans="1:9" ht="12.75">
      <c r="A37" s="844"/>
      <c r="B37" s="836"/>
      <c r="C37" s="898" t="s">
        <v>417</v>
      </c>
      <c r="D37" s="743" t="s">
        <v>418</v>
      </c>
      <c r="E37" s="742"/>
      <c r="F37" s="742"/>
      <c r="G37" s="742"/>
      <c r="H37" s="899"/>
      <c r="I37" s="900">
        <v>1200</v>
      </c>
    </row>
    <row r="38" spans="1:9" ht="12.75">
      <c r="A38" s="844"/>
      <c r="B38" s="836"/>
      <c r="C38" s="18" t="s">
        <v>357</v>
      </c>
      <c r="D38" s="896" t="s">
        <v>358</v>
      </c>
      <c r="E38" s="897"/>
      <c r="F38" s="897"/>
      <c r="G38" s="897"/>
      <c r="H38" s="894"/>
      <c r="I38" s="895">
        <v>2000</v>
      </c>
    </row>
    <row r="39" spans="1:9" ht="12.75">
      <c r="A39" s="844"/>
      <c r="B39" s="836"/>
      <c r="C39" s="835" t="s">
        <v>442</v>
      </c>
      <c r="D39" s="775" t="s">
        <v>1027</v>
      </c>
      <c r="E39" s="775"/>
      <c r="F39" s="775"/>
      <c r="G39" s="775"/>
      <c r="H39" s="899"/>
      <c r="I39" s="900">
        <v>1000</v>
      </c>
    </row>
    <row r="40" spans="1:9" ht="12.75">
      <c r="A40" s="844"/>
      <c r="B40" s="836"/>
      <c r="C40" s="18" t="s">
        <v>425</v>
      </c>
      <c r="D40" s="896" t="s">
        <v>426</v>
      </c>
      <c r="E40" s="897"/>
      <c r="F40" s="897"/>
      <c r="G40" s="897"/>
      <c r="H40" s="894"/>
      <c r="I40" s="895">
        <v>200</v>
      </c>
    </row>
    <row r="41" spans="1:9" ht="12.75">
      <c r="A41" s="844"/>
      <c r="B41" s="836"/>
      <c r="C41" s="18" t="s">
        <v>1028</v>
      </c>
      <c r="D41" s="766" t="s">
        <v>1029</v>
      </c>
      <c r="E41" s="766"/>
      <c r="F41" s="766"/>
      <c r="G41" s="766"/>
      <c r="H41" s="894"/>
      <c r="I41" s="895">
        <v>1500</v>
      </c>
    </row>
    <row r="42" spans="1:9" ht="12.75">
      <c r="A42" s="844"/>
      <c r="B42" s="836"/>
      <c r="C42" s="835" t="s">
        <v>427</v>
      </c>
      <c r="D42" s="765" t="s">
        <v>1030</v>
      </c>
      <c r="E42" s="765"/>
      <c r="F42" s="765"/>
      <c r="G42" s="765"/>
      <c r="H42" s="765"/>
      <c r="I42" s="910">
        <v>1000</v>
      </c>
    </row>
    <row r="43" spans="1:9" ht="12.75">
      <c r="A43" s="844"/>
      <c r="B43" s="836"/>
      <c r="C43" s="835" t="s">
        <v>379</v>
      </c>
      <c r="D43" s="911" t="s">
        <v>1031</v>
      </c>
      <c r="E43" s="912"/>
      <c r="F43" s="912"/>
      <c r="G43" s="750"/>
      <c r="H43" s="913"/>
      <c r="I43" s="910"/>
    </row>
    <row r="44" spans="1:9" ht="12.75">
      <c r="A44" s="844"/>
      <c r="B44" s="836"/>
      <c r="C44" s="898"/>
      <c r="D44" s="914" t="s">
        <v>1032</v>
      </c>
      <c r="E44" s="915"/>
      <c r="F44" s="915"/>
      <c r="G44" s="916"/>
      <c r="H44" s="899"/>
      <c r="I44" s="900">
        <v>600</v>
      </c>
    </row>
    <row r="45" spans="1:9" ht="12.75">
      <c r="A45" s="844"/>
      <c r="B45" s="857"/>
      <c r="C45" s="898" t="s">
        <v>450</v>
      </c>
      <c r="D45" s="917" t="s">
        <v>1033</v>
      </c>
      <c r="E45" s="918"/>
      <c r="F45" s="918"/>
      <c r="G45" s="916"/>
      <c r="H45" s="899"/>
      <c r="I45" s="900">
        <v>1000</v>
      </c>
    </row>
    <row r="46" spans="1:9" ht="12.75">
      <c r="A46" s="844"/>
      <c r="B46" s="836">
        <v>85213</v>
      </c>
      <c r="C46" s="904"/>
      <c r="D46" s="739" t="s">
        <v>1034</v>
      </c>
      <c r="E46" s="726"/>
      <c r="F46" s="726"/>
      <c r="G46" s="726"/>
      <c r="H46" s="919"/>
      <c r="I46" s="905"/>
    </row>
    <row r="47" spans="1:9" ht="12.75">
      <c r="A47" s="844"/>
      <c r="B47" s="836"/>
      <c r="C47" s="904"/>
      <c r="D47" s="739" t="s">
        <v>1035</v>
      </c>
      <c r="E47" s="726"/>
      <c r="F47" s="726"/>
      <c r="G47" s="726"/>
      <c r="H47" s="919"/>
      <c r="I47" s="905"/>
    </row>
    <row r="48" spans="1:9" ht="12.75">
      <c r="A48" s="844"/>
      <c r="B48" s="836"/>
      <c r="C48" s="898"/>
      <c r="D48" s="743" t="s">
        <v>999</v>
      </c>
      <c r="E48" s="742"/>
      <c r="F48" s="742"/>
      <c r="G48" s="742"/>
      <c r="H48" s="899"/>
      <c r="I48" s="900">
        <v>23000</v>
      </c>
    </row>
    <row r="49" spans="1:9" ht="12.75">
      <c r="A49" s="844"/>
      <c r="B49" s="857"/>
      <c r="C49" s="898" t="s">
        <v>1036</v>
      </c>
      <c r="D49" s="743" t="s">
        <v>996</v>
      </c>
      <c r="E49" s="742"/>
      <c r="F49" s="742"/>
      <c r="G49" s="742"/>
      <c r="H49" s="899"/>
      <c r="I49" s="900">
        <v>23000</v>
      </c>
    </row>
    <row r="50" spans="1:9" ht="12.75">
      <c r="A50" s="920"/>
      <c r="B50" s="836">
        <v>85214</v>
      </c>
      <c r="C50" s="898"/>
      <c r="D50" s="917" t="s">
        <v>1037</v>
      </c>
      <c r="E50" s="917"/>
      <c r="F50" s="917"/>
      <c r="G50" s="917"/>
      <c r="H50" s="899"/>
      <c r="I50" s="900">
        <f>I51</f>
        <v>241000</v>
      </c>
    </row>
    <row r="51" spans="1:9" ht="12.75">
      <c r="A51" s="920"/>
      <c r="B51" s="851"/>
      <c r="C51" s="904" t="s">
        <v>546</v>
      </c>
      <c r="D51" s="866" t="s">
        <v>1025</v>
      </c>
      <c r="E51" s="867"/>
      <c r="F51" s="867"/>
      <c r="G51" s="867"/>
      <c r="H51" s="902"/>
      <c r="I51" s="905">
        <v>241000</v>
      </c>
    </row>
    <row r="52" spans="1:9" ht="14.25" customHeight="1">
      <c r="A52" s="859" t="s">
        <v>601</v>
      </c>
      <c r="B52" s="859"/>
      <c r="C52" s="859"/>
      <c r="D52" s="921"/>
      <c r="E52" s="921"/>
      <c r="F52" s="921"/>
      <c r="G52" s="921"/>
      <c r="H52" s="922"/>
      <c r="I52" s="923">
        <f>I10+I20+I24+I28</f>
        <v>2603142</v>
      </c>
    </row>
    <row r="60" ht="12.75">
      <c r="F60" s="880" t="s">
        <v>1038</v>
      </c>
    </row>
    <row r="67" spans="6:9" ht="12.75">
      <c r="F67" s="752" t="s">
        <v>1039</v>
      </c>
      <c r="G67" s="752"/>
      <c r="H67" s="752"/>
      <c r="I67" s="752"/>
    </row>
    <row r="68" spans="1:10" ht="12.75">
      <c r="A68" s="924"/>
      <c r="F68" s="752" t="s">
        <v>1040</v>
      </c>
      <c r="G68" s="752"/>
      <c r="H68" s="752"/>
      <c r="I68" s="752"/>
      <c r="J68" s="752"/>
    </row>
    <row r="69" spans="1:9" ht="12.75">
      <c r="A69" s="924"/>
      <c r="H69" s="882"/>
      <c r="I69" s="882"/>
    </row>
    <row r="70" spans="1:9" ht="12.75">
      <c r="A70" s="924"/>
      <c r="H70" s="882"/>
      <c r="I70" s="882"/>
    </row>
    <row r="71" spans="1:9" ht="12.75">
      <c r="A71" s="924"/>
      <c r="H71" s="882"/>
      <c r="I71" s="882"/>
    </row>
    <row r="72" spans="1:9" ht="12.75">
      <c r="A72" s="832"/>
      <c r="H72" s="882"/>
      <c r="I72" s="882"/>
    </row>
    <row r="73" spans="1:9" ht="12.75">
      <c r="A73" s="832"/>
      <c r="H73" s="882"/>
      <c r="I73" s="882"/>
    </row>
    <row r="74" spans="1:9" ht="18" customHeight="1">
      <c r="A74" s="924"/>
      <c r="H74" s="882"/>
      <c r="I74" s="882"/>
    </row>
    <row r="75" spans="1:9" ht="18" customHeight="1">
      <c r="A75" s="832" t="s">
        <v>1041</v>
      </c>
      <c r="B75" s="832"/>
      <c r="C75" s="832"/>
      <c r="D75" s="832"/>
      <c r="E75" s="832"/>
      <c r="F75" s="832"/>
      <c r="G75" s="832"/>
      <c r="H75" s="832"/>
      <c r="I75" s="832"/>
    </row>
    <row r="76" spans="1:9" ht="12.75">
      <c r="A76" s="925" t="s">
        <v>1042</v>
      </c>
      <c r="B76" s="925"/>
      <c r="C76" s="925"/>
      <c r="D76" s="925"/>
      <c r="E76" s="925"/>
      <c r="F76" s="925"/>
      <c r="G76" s="925"/>
      <c r="H76" s="925"/>
      <c r="I76" s="925"/>
    </row>
    <row r="77" spans="1:9" ht="12.75">
      <c r="A77" s="925" t="s">
        <v>1043</v>
      </c>
      <c r="B77" s="925"/>
      <c r="C77" s="925"/>
      <c r="D77" s="925"/>
      <c r="E77" s="925"/>
      <c r="F77" s="925"/>
      <c r="G77" s="925"/>
      <c r="H77" s="925"/>
      <c r="I77" s="925"/>
    </row>
    <row r="78" ht="18" customHeight="1"/>
    <row r="80" spans="2:9" ht="12.75">
      <c r="B80" s="926" t="s">
        <v>60</v>
      </c>
      <c r="C80" s="927" t="s">
        <v>142</v>
      </c>
      <c r="D80" s="928" t="s">
        <v>1044</v>
      </c>
      <c r="E80" s="928"/>
      <c r="F80" s="928"/>
      <c r="G80" s="928"/>
      <c r="H80" s="929">
        <v>500</v>
      </c>
      <c r="I80" s="930"/>
    </row>
    <row r="81" spans="2:9" ht="12.75">
      <c r="B81" s="931" t="s">
        <v>61</v>
      </c>
      <c r="C81" s="932">
        <v>71035</v>
      </c>
      <c r="D81" s="933"/>
      <c r="E81" s="892" t="s">
        <v>146</v>
      </c>
      <c r="F81" s="892"/>
      <c r="G81" s="892"/>
      <c r="H81" s="919">
        <v>500</v>
      </c>
      <c r="I81" s="740"/>
    </row>
    <row r="82" spans="2:9" ht="12.75">
      <c r="B82" s="934" t="s">
        <v>62</v>
      </c>
      <c r="C82" s="935">
        <v>2020</v>
      </c>
      <c r="D82" s="752" t="s">
        <v>1045</v>
      </c>
      <c r="E82" s="752"/>
      <c r="F82" s="752"/>
      <c r="G82" s="752"/>
      <c r="H82" s="752"/>
      <c r="I82" s="936"/>
    </row>
    <row r="83" spans="2:9" ht="12.75">
      <c r="B83" s="866"/>
      <c r="C83" s="867"/>
      <c r="D83" s="904" t="s">
        <v>1046</v>
      </c>
      <c r="E83" s="904"/>
      <c r="F83" s="904"/>
      <c r="G83" s="904"/>
      <c r="H83" s="904"/>
      <c r="I83" s="937">
        <v>1500</v>
      </c>
    </row>
    <row r="84" spans="2:9" ht="12.75">
      <c r="B84" s="926" t="s">
        <v>810</v>
      </c>
      <c r="C84" s="927" t="s">
        <v>142</v>
      </c>
      <c r="D84" s="928" t="s">
        <v>1047</v>
      </c>
      <c r="E84" s="928"/>
      <c r="F84" s="928"/>
      <c r="G84" s="928"/>
      <c r="H84" s="919">
        <v>500</v>
      </c>
      <c r="I84" s="938"/>
    </row>
    <row r="85" spans="2:9" ht="12.75">
      <c r="B85" s="931" t="s">
        <v>61</v>
      </c>
      <c r="C85" s="932">
        <v>71035</v>
      </c>
      <c r="D85" s="897"/>
      <c r="E85" s="18" t="s">
        <v>146</v>
      </c>
      <c r="F85" s="18"/>
      <c r="G85" s="18"/>
      <c r="H85" s="929">
        <v>500</v>
      </c>
      <c r="I85" s="937"/>
    </row>
    <row r="86" spans="2:9" ht="12.75">
      <c r="B86" s="939" t="s">
        <v>62</v>
      </c>
      <c r="C86" s="935">
        <v>4300</v>
      </c>
      <c r="D86" s="752" t="s">
        <v>1048</v>
      </c>
      <c r="E86" s="752"/>
      <c r="F86" s="752"/>
      <c r="G86" s="752"/>
      <c r="H86" s="919">
        <v>500</v>
      </c>
      <c r="I86" s="936"/>
    </row>
    <row r="87" spans="2:9" ht="12.75">
      <c r="B87" s="940"/>
      <c r="C87" s="941"/>
      <c r="D87" s="941"/>
      <c r="E87" s="941"/>
      <c r="F87" s="941"/>
      <c r="G87" s="941"/>
      <c r="H87" s="942"/>
      <c r="I87" s="943">
        <v>1500</v>
      </c>
    </row>
    <row r="119" ht="12.75">
      <c r="H119" s="944"/>
    </row>
    <row r="120" ht="12.75">
      <c r="H120" s="944"/>
    </row>
    <row r="121" ht="12.75">
      <c r="F121" s="880" t="s">
        <v>1049</v>
      </c>
    </row>
    <row r="126" ht="18" customHeight="1"/>
    <row r="127" ht="18" customHeight="1"/>
    <row r="128" ht="18" customHeight="1"/>
    <row r="152" ht="12.75">
      <c r="F152" s="339" t="s">
        <v>804</v>
      </c>
    </row>
  </sheetData>
  <mergeCells count="38">
    <mergeCell ref="F2:J2"/>
    <mergeCell ref="F3:J3"/>
    <mergeCell ref="A5:I5"/>
    <mergeCell ref="A6:I6"/>
    <mergeCell ref="A7:I7"/>
    <mergeCell ref="D8:H8"/>
    <mergeCell ref="D9:H9"/>
    <mergeCell ref="D10:H10"/>
    <mergeCell ref="D11:H11"/>
    <mergeCell ref="D12:G12"/>
    <mergeCell ref="D18:H18"/>
    <mergeCell ref="D19:H19"/>
    <mergeCell ref="D20:H20"/>
    <mergeCell ref="D21:H21"/>
    <mergeCell ref="D22:H22"/>
    <mergeCell ref="D24:H24"/>
    <mergeCell ref="D25:H25"/>
    <mergeCell ref="D28:H28"/>
    <mergeCell ref="D29:H29"/>
    <mergeCell ref="D30:H30"/>
    <mergeCell ref="D39:G39"/>
    <mergeCell ref="D41:G41"/>
    <mergeCell ref="D42:H42"/>
    <mergeCell ref="D50:G50"/>
    <mergeCell ref="A52:C52"/>
    <mergeCell ref="F67:I67"/>
    <mergeCell ref="F68:J68"/>
    <mergeCell ref="A75:I75"/>
    <mergeCell ref="A76:I76"/>
    <mergeCell ref="A77:I77"/>
    <mergeCell ref="D80:G80"/>
    <mergeCell ref="E81:G81"/>
    <mergeCell ref="D82:H82"/>
    <mergeCell ref="D83:H83"/>
    <mergeCell ref="D84:G84"/>
    <mergeCell ref="E85:G85"/>
    <mergeCell ref="D86:G86"/>
    <mergeCell ref="D87:G87"/>
  </mergeCells>
  <printOptions/>
  <pageMargins left="0.14027777777777778" right="0.14027777777777778" top="0.09027777777777778" bottom="0.45972222222222225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M138"/>
  <sheetViews>
    <sheetView workbookViewId="0" topLeftCell="A46">
      <selection activeCell="K60" sqref="K60"/>
    </sheetView>
  </sheetViews>
  <sheetFormatPr defaultColWidth="9.140625" defaultRowHeight="12.75"/>
  <cols>
    <col min="1" max="1" width="3.8515625" style="345" customWidth="1"/>
    <col min="2" max="2" width="6.140625" style="345" customWidth="1"/>
    <col min="3" max="3" width="7.57421875" style="345" customWidth="1"/>
    <col min="4" max="4" width="12.7109375" style="345" customWidth="1"/>
    <col min="5" max="5" width="10.7109375" style="345" customWidth="1"/>
    <col min="6" max="7" width="11.00390625" style="345" customWidth="1"/>
    <col min="8" max="8" width="9.7109375" style="345" customWidth="1"/>
    <col min="9" max="9" width="12.7109375" style="345" customWidth="1"/>
    <col min="10" max="10" width="7.421875" style="345" customWidth="1"/>
    <col min="11" max="11" width="10.7109375" style="345" customWidth="1"/>
    <col min="12" max="12" width="0.13671875" style="345" customWidth="1"/>
    <col min="13" max="16384" width="9.140625" style="345" customWidth="1"/>
  </cols>
  <sheetData>
    <row r="3" spans="8:11" ht="11.25">
      <c r="H3" s="589" t="s">
        <v>1050</v>
      </c>
      <c r="I3" s="589"/>
      <c r="J3" s="589"/>
      <c r="K3" s="589"/>
    </row>
    <row r="4" spans="1:12" ht="11.25">
      <c r="A4" s="945" t="s">
        <v>902</v>
      </c>
      <c r="H4" s="946" t="s">
        <v>1051</v>
      </c>
      <c r="I4" s="946"/>
      <c r="J4" s="946"/>
      <c r="K4" s="946"/>
      <c r="L4" s="946"/>
    </row>
    <row r="6" spans="1:12" ht="3.75" customHeight="1">
      <c r="A6" s="947"/>
      <c r="B6" s="947"/>
      <c r="C6" s="947"/>
      <c r="D6" s="947"/>
      <c r="E6" s="947"/>
      <c r="F6" s="947"/>
      <c r="G6" s="947"/>
      <c r="H6" s="947"/>
      <c r="I6" s="947"/>
      <c r="J6" s="947"/>
      <c r="K6" s="947"/>
      <c r="L6" s="947"/>
    </row>
    <row r="7" spans="1:12" ht="12.75">
      <c r="A7" s="948" t="s">
        <v>1052</v>
      </c>
      <c r="B7" s="948"/>
      <c r="C7" s="948"/>
      <c r="D7" s="948"/>
      <c r="E7" s="948"/>
      <c r="F7" s="948"/>
      <c r="G7" s="948"/>
      <c r="H7" s="948"/>
      <c r="I7" s="948"/>
      <c r="J7" s="948"/>
      <c r="K7" s="948"/>
      <c r="L7" s="948"/>
    </row>
    <row r="8" spans="1:12" ht="12.75">
      <c r="A8" s="949" t="s">
        <v>1053</v>
      </c>
      <c r="B8" s="949"/>
      <c r="C8" s="949"/>
      <c r="D8" s="949"/>
      <c r="E8" s="949"/>
      <c r="F8" s="949"/>
      <c r="G8" s="949"/>
      <c r="H8" s="949"/>
      <c r="I8" s="949"/>
      <c r="J8" s="949"/>
      <c r="K8" s="949"/>
      <c r="L8" s="949"/>
    </row>
    <row r="10" spans="1:13" ht="11.25">
      <c r="A10" s="491"/>
      <c r="B10" s="491"/>
      <c r="C10" s="491"/>
      <c r="D10" s="491"/>
      <c r="E10" s="491"/>
      <c r="F10" s="491"/>
      <c r="G10" s="491"/>
      <c r="H10" s="491"/>
      <c r="I10" s="491"/>
      <c r="J10" s="491"/>
      <c r="K10" s="491"/>
      <c r="L10" s="341"/>
      <c r="M10" s="341"/>
    </row>
    <row r="11" spans="1:13" ht="11.25">
      <c r="A11" s="482" t="s">
        <v>1054</v>
      </c>
      <c r="B11" s="481" t="s">
        <v>606</v>
      </c>
      <c r="C11" s="485" t="s">
        <v>1055</v>
      </c>
      <c r="D11" s="580" t="s">
        <v>1056</v>
      </c>
      <c r="E11" s="580"/>
      <c r="F11" s="497" t="s">
        <v>809</v>
      </c>
      <c r="G11" s="497"/>
      <c r="H11" s="497"/>
      <c r="I11" s="497"/>
      <c r="J11" s="497"/>
      <c r="K11" s="486" t="s">
        <v>1055</v>
      </c>
      <c r="L11" s="343"/>
      <c r="M11" s="341"/>
    </row>
    <row r="12" spans="1:13" ht="11.25">
      <c r="A12" s="596"/>
      <c r="B12" s="487"/>
      <c r="C12" s="485" t="s">
        <v>1057</v>
      </c>
      <c r="D12" s="596" t="s">
        <v>811</v>
      </c>
      <c r="E12" s="481" t="s">
        <v>1058</v>
      </c>
      <c r="F12" s="646" t="s">
        <v>811</v>
      </c>
      <c r="G12" s="497" t="s">
        <v>1059</v>
      </c>
      <c r="H12" s="497"/>
      <c r="I12" s="497"/>
      <c r="J12" s="497"/>
      <c r="K12" s="703" t="s">
        <v>1060</v>
      </c>
      <c r="L12" s="343"/>
      <c r="M12" s="341"/>
    </row>
    <row r="13" spans="1:13" ht="11.25">
      <c r="A13" s="596"/>
      <c r="B13" s="487"/>
      <c r="C13" s="485" t="s">
        <v>1061</v>
      </c>
      <c r="D13" s="596"/>
      <c r="E13" s="487" t="s">
        <v>1062</v>
      </c>
      <c r="F13" s="596"/>
      <c r="G13" s="596" t="s">
        <v>1063</v>
      </c>
      <c r="H13" s="481" t="s">
        <v>1064</v>
      </c>
      <c r="I13" s="343" t="s">
        <v>1065</v>
      </c>
      <c r="J13" s="486" t="s">
        <v>1066</v>
      </c>
      <c r="K13" s="703" t="s">
        <v>1067</v>
      </c>
      <c r="L13" s="343"/>
      <c r="M13" s="341"/>
    </row>
    <row r="14" spans="1:13" ht="11.25">
      <c r="A14" s="596"/>
      <c r="B14" s="487"/>
      <c r="C14" s="343" t="s">
        <v>900</v>
      </c>
      <c r="D14" s="596"/>
      <c r="E14" s="596"/>
      <c r="F14" s="596"/>
      <c r="G14" s="488" t="s">
        <v>1068</v>
      </c>
      <c r="H14" s="703" t="s">
        <v>1069</v>
      </c>
      <c r="I14" s="343" t="s">
        <v>1070</v>
      </c>
      <c r="J14" s="703" t="s">
        <v>1071</v>
      </c>
      <c r="K14" s="703" t="s">
        <v>1072</v>
      </c>
      <c r="L14" s="343"/>
      <c r="M14" s="341"/>
    </row>
    <row r="15" spans="1:13" ht="11.25">
      <c r="A15" s="490"/>
      <c r="B15" s="494"/>
      <c r="C15" s="496" t="s">
        <v>901</v>
      </c>
      <c r="D15" s="490"/>
      <c r="E15" s="490"/>
      <c r="F15" s="490"/>
      <c r="G15" s="490"/>
      <c r="H15" s="494"/>
      <c r="I15" s="491"/>
      <c r="J15" s="493" t="s">
        <v>1073</v>
      </c>
      <c r="K15" s="494"/>
      <c r="L15" s="341"/>
      <c r="M15" s="341"/>
    </row>
    <row r="16" spans="1:13" ht="11.25">
      <c r="A16" s="747">
        <v>1</v>
      </c>
      <c r="B16" s="28">
        <v>2</v>
      </c>
      <c r="C16" s="29">
        <v>3</v>
      </c>
      <c r="D16" s="747">
        <v>4</v>
      </c>
      <c r="E16" s="747">
        <v>5</v>
      </c>
      <c r="F16" s="747">
        <v>6</v>
      </c>
      <c r="G16" s="747">
        <v>7</v>
      </c>
      <c r="H16" s="28">
        <v>8</v>
      </c>
      <c r="I16" s="29">
        <v>9</v>
      </c>
      <c r="J16" s="28">
        <v>10</v>
      </c>
      <c r="K16" s="28">
        <v>11</v>
      </c>
      <c r="L16" s="343"/>
      <c r="M16" s="341"/>
    </row>
    <row r="17" spans="1:13" ht="11.25">
      <c r="A17" s="950">
        <v>400</v>
      </c>
      <c r="B17" s="951">
        <v>40002</v>
      </c>
      <c r="C17" s="952">
        <v>0</v>
      </c>
      <c r="D17" s="953">
        <v>228000</v>
      </c>
      <c r="E17" s="953">
        <v>17000</v>
      </c>
      <c r="F17" s="953">
        <f>D17</f>
        <v>228000</v>
      </c>
      <c r="G17" s="953">
        <v>38000</v>
      </c>
      <c r="H17" s="954">
        <v>2500</v>
      </c>
      <c r="I17" s="955">
        <v>7500</v>
      </c>
      <c r="J17" s="956">
        <v>0</v>
      </c>
      <c r="K17" s="957">
        <v>0</v>
      </c>
      <c r="L17" s="955"/>
      <c r="M17" s="341"/>
    </row>
    <row r="18" spans="1:13" ht="11.25">
      <c r="A18" s="518">
        <v>700</v>
      </c>
      <c r="B18" s="518">
        <v>70004</v>
      </c>
      <c r="C18" s="958">
        <v>0</v>
      </c>
      <c r="D18" s="959">
        <v>783000</v>
      </c>
      <c r="E18" s="959">
        <v>185000</v>
      </c>
      <c r="F18" s="959">
        <v>783000</v>
      </c>
      <c r="G18" s="959">
        <v>536000</v>
      </c>
      <c r="H18" s="959">
        <v>28500</v>
      </c>
      <c r="I18" s="959">
        <v>74500</v>
      </c>
      <c r="J18" s="958">
        <v>0</v>
      </c>
      <c r="K18" s="960">
        <v>0</v>
      </c>
      <c r="L18" s="955"/>
      <c r="M18" s="341"/>
    </row>
    <row r="19" spans="1:13" ht="11.25">
      <c r="A19" s="950">
        <v>900</v>
      </c>
      <c r="B19" s="951">
        <v>90001</v>
      </c>
      <c r="C19" s="952">
        <v>0</v>
      </c>
      <c r="D19" s="953">
        <v>634000</v>
      </c>
      <c r="E19" s="953">
        <v>93000</v>
      </c>
      <c r="F19" s="953">
        <v>634000</v>
      </c>
      <c r="G19" s="953">
        <v>173000</v>
      </c>
      <c r="H19" s="954">
        <v>16000</v>
      </c>
      <c r="I19" s="955">
        <v>41000</v>
      </c>
      <c r="J19" s="956">
        <v>0</v>
      </c>
      <c r="K19" s="957">
        <v>0</v>
      </c>
      <c r="L19" s="955"/>
      <c r="M19" s="341"/>
    </row>
    <row r="20" spans="1:12" ht="11.25">
      <c r="A20" s="961" t="s">
        <v>811</v>
      </c>
      <c r="B20" s="961"/>
      <c r="C20" s="961"/>
      <c r="D20" s="962">
        <f aca="true" t="shared" si="0" ref="D20:J20">SUM(D17:D19)</f>
        <v>1645000</v>
      </c>
      <c r="E20" s="962">
        <f t="shared" si="0"/>
        <v>295000</v>
      </c>
      <c r="F20" s="962">
        <f t="shared" si="0"/>
        <v>1645000</v>
      </c>
      <c r="G20" s="962">
        <f t="shared" si="0"/>
        <v>747000</v>
      </c>
      <c r="H20" s="963">
        <f t="shared" si="0"/>
        <v>47000</v>
      </c>
      <c r="I20" s="964">
        <f t="shared" si="0"/>
        <v>123000</v>
      </c>
      <c r="J20" s="965">
        <f t="shared" si="0"/>
        <v>0</v>
      </c>
      <c r="K20" s="966">
        <f>SUM(K17:K19)</f>
        <v>0</v>
      </c>
      <c r="L20" s="967"/>
    </row>
    <row r="21" spans="1:12" ht="11.25">
      <c r="A21" s="341"/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</row>
    <row r="22" spans="1:12" ht="11.25">
      <c r="A22" s="341"/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</row>
    <row r="23" spans="1:12" ht="11.25">
      <c r="A23" s="945" t="s">
        <v>1074</v>
      </c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</row>
    <row r="24" spans="3:9" ht="16.5" customHeight="1">
      <c r="C24" s="968" t="s">
        <v>1075</v>
      </c>
      <c r="D24" s="968"/>
      <c r="E24" s="968"/>
      <c r="F24" s="968"/>
      <c r="G24" s="968"/>
      <c r="H24" s="968"/>
      <c r="I24" s="968"/>
    </row>
    <row r="25" spans="3:9" ht="12.75">
      <c r="C25" s="949" t="s">
        <v>1076</v>
      </c>
      <c r="D25" s="949"/>
      <c r="E25" s="949"/>
      <c r="F25" s="949"/>
      <c r="G25" s="949"/>
      <c r="H25" s="949"/>
      <c r="I25" s="949"/>
    </row>
    <row r="26" spans="2:12" ht="11.25">
      <c r="B26" s="341"/>
      <c r="C26" s="787"/>
      <c r="D26" s="787"/>
      <c r="E26" s="787"/>
      <c r="F26" s="787"/>
      <c r="G26" s="787"/>
      <c r="H26" s="787"/>
      <c r="I26" s="787"/>
      <c r="J26" s="341"/>
      <c r="K26" s="341"/>
      <c r="L26" s="341"/>
    </row>
    <row r="27" spans="2:12" ht="11.25">
      <c r="B27" s="969" t="s">
        <v>60</v>
      </c>
      <c r="C27" s="970" t="s">
        <v>61</v>
      </c>
      <c r="D27" s="584" t="s">
        <v>1077</v>
      </c>
      <c r="E27" s="970" t="s">
        <v>1078</v>
      </c>
      <c r="F27" s="574" t="s">
        <v>1056</v>
      </c>
      <c r="G27" s="971"/>
      <c r="H27" s="548" t="s">
        <v>1079</v>
      </c>
      <c r="I27" s="566"/>
      <c r="J27" s="710"/>
      <c r="K27" s="972" t="s">
        <v>1078</v>
      </c>
      <c r="L27" s="341"/>
    </row>
    <row r="28" spans="2:12" ht="11.25">
      <c r="B28" s="973"/>
      <c r="C28" s="487"/>
      <c r="D28" s="341"/>
      <c r="E28" s="596" t="s">
        <v>1080</v>
      </c>
      <c r="F28" s="481" t="s">
        <v>811</v>
      </c>
      <c r="G28" s="481" t="s">
        <v>1058</v>
      </c>
      <c r="H28" s="341" t="s">
        <v>811</v>
      </c>
      <c r="I28" s="481" t="s">
        <v>611</v>
      </c>
      <c r="J28" s="489"/>
      <c r="K28" s="974" t="s">
        <v>1080</v>
      </c>
      <c r="L28" s="341"/>
    </row>
    <row r="29" spans="2:12" ht="11.25">
      <c r="B29" s="973"/>
      <c r="C29" s="487"/>
      <c r="D29" s="341"/>
      <c r="E29" s="596" t="s">
        <v>1081</v>
      </c>
      <c r="F29" s="487"/>
      <c r="G29" s="487" t="s">
        <v>1062</v>
      </c>
      <c r="H29" s="341"/>
      <c r="I29" s="487" t="s">
        <v>1082</v>
      </c>
      <c r="J29" s="489" t="s">
        <v>1083</v>
      </c>
      <c r="K29" s="974" t="s">
        <v>1081</v>
      </c>
      <c r="L29" s="341"/>
    </row>
    <row r="30" spans="2:12" ht="11.25">
      <c r="B30" s="975"/>
      <c r="C30" s="494"/>
      <c r="D30" s="491"/>
      <c r="E30" s="494" t="s">
        <v>1084</v>
      </c>
      <c r="F30" s="491"/>
      <c r="G30" s="494"/>
      <c r="H30" s="491"/>
      <c r="I30" s="494"/>
      <c r="J30" s="495" t="s">
        <v>1085</v>
      </c>
      <c r="K30" s="976" t="s">
        <v>1072</v>
      </c>
      <c r="L30" s="341"/>
    </row>
    <row r="31" spans="2:12" ht="11.25">
      <c r="B31" s="977">
        <v>1</v>
      </c>
      <c r="C31" s="28">
        <v>2</v>
      </c>
      <c r="D31" s="29">
        <v>3</v>
      </c>
      <c r="E31" s="28">
        <v>4</v>
      </c>
      <c r="F31" s="29">
        <v>5</v>
      </c>
      <c r="G31" s="28">
        <v>6</v>
      </c>
      <c r="H31" s="29">
        <v>7</v>
      </c>
      <c r="I31" s="28">
        <v>8</v>
      </c>
      <c r="J31" s="838">
        <v>9</v>
      </c>
      <c r="K31" s="793">
        <v>10</v>
      </c>
      <c r="L31" s="343"/>
    </row>
    <row r="32" spans="2:12" ht="11.25">
      <c r="B32" s="978">
        <v>801</v>
      </c>
      <c r="C32" s="497">
        <v>80101</v>
      </c>
      <c r="D32" s="519" t="s">
        <v>1086</v>
      </c>
      <c r="E32" s="958">
        <v>0</v>
      </c>
      <c r="F32" s="979">
        <v>20000</v>
      </c>
      <c r="G32" s="958">
        <v>0</v>
      </c>
      <c r="H32" s="959">
        <v>20000</v>
      </c>
      <c r="I32" s="958">
        <v>0</v>
      </c>
      <c r="J32" s="958">
        <v>0</v>
      </c>
      <c r="K32" s="980">
        <v>0</v>
      </c>
      <c r="L32" s="953"/>
    </row>
    <row r="33" spans="2:12" ht="11.25">
      <c r="B33" s="978">
        <v>801</v>
      </c>
      <c r="C33" s="497">
        <v>80104</v>
      </c>
      <c r="D33" s="519" t="s">
        <v>1087</v>
      </c>
      <c r="E33" s="958">
        <v>4600</v>
      </c>
      <c r="F33" s="979">
        <v>128590</v>
      </c>
      <c r="G33" s="958">
        <v>0</v>
      </c>
      <c r="H33" s="959">
        <v>128590</v>
      </c>
      <c r="I33" s="958">
        <v>0</v>
      </c>
      <c r="J33" s="958">
        <v>0</v>
      </c>
      <c r="K33" s="980">
        <v>4600</v>
      </c>
      <c r="L33" s="953"/>
    </row>
    <row r="34" spans="2:12" ht="11.25">
      <c r="B34" s="981">
        <v>801</v>
      </c>
      <c r="C34" s="486">
        <v>80110</v>
      </c>
      <c r="D34" s="523" t="s">
        <v>1088</v>
      </c>
      <c r="E34" s="982"/>
      <c r="F34" s="983">
        <v>2000</v>
      </c>
      <c r="G34" s="982">
        <v>0</v>
      </c>
      <c r="H34" s="984">
        <v>2000</v>
      </c>
      <c r="I34" s="982">
        <v>0</v>
      </c>
      <c r="J34" s="982">
        <v>0</v>
      </c>
      <c r="K34" s="985"/>
      <c r="L34" s="953"/>
    </row>
    <row r="35" spans="2:12" ht="11.25">
      <c r="B35" s="986">
        <v>801</v>
      </c>
      <c r="C35" s="676">
        <v>85410</v>
      </c>
      <c r="D35" s="677" t="s">
        <v>1089</v>
      </c>
      <c r="E35" s="987"/>
      <c r="F35" s="988">
        <v>211430</v>
      </c>
      <c r="G35" s="987">
        <v>0</v>
      </c>
      <c r="H35" s="989">
        <v>211430</v>
      </c>
      <c r="I35" s="987">
        <v>0</v>
      </c>
      <c r="J35" s="987">
        <v>0</v>
      </c>
      <c r="K35" s="990"/>
      <c r="L35" s="953"/>
    </row>
    <row r="36" spans="2:12" ht="11.25">
      <c r="B36" s="991" t="s">
        <v>1090</v>
      </c>
      <c r="C36" s="992"/>
      <c r="D36" s="992"/>
      <c r="E36" s="993">
        <f aca="true" t="shared" si="1" ref="E36:K36">SUM(E32:E35)</f>
        <v>4600</v>
      </c>
      <c r="F36" s="994">
        <f t="shared" si="1"/>
        <v>362020</v>
      </c>
      <c r="G36" s="993">
        <f t="shared" si="1"/>
        <v>0</v>
      </c>
      <c r="H36" s="995">
        <f t="shared" si="1"/>
        <v>362020</v>
      </c>
      <c r="I36" s="993">
        <f t="shared" si="1"/>
        <v>0</v>
      </c>
      <c r="J36" s="993">
        <f t="shared" si="1"/>
        <v>0</v>
      </c>
      <c r="K36" s="993">
        <f t="shared" si="1"/>
        <v>4600</v>
      </c>
      <c r="L36" s="996"/>
    </row>
    <row r="39" ht="11.25">
      <c r="A39" s="945" t="s">
        <v>1091</v>
      </c>
    </row>
    <row r="40" spans="3:9" ht="15.75" customHeight="1">
      <c r="C40" s="968" t="s">
        <v>1092</v>
      </c>
      <c r="D40" s="968"/>
      <c r="E40" s="968"/>
      <c r="F40" s="968"/>
      <c r="G40" s="968"/>
      <c r="H40" s="968"/>
      <c r="I40" s="968"/>
    </row>
    <row r="41" spans="3:9" ht="12.75">
      <c r="C41" s="948" t="s">
        <v>1093</v>
      </c>
      <c r="D41" s="948"/>
      <c r="E41" s="948"/>
      <c r="F41" s="948"/>
      <c r="G41" s="948"/>
      <c r="H41" s="948"/>
      <c r="I41" s="948"/>
    </row>
    <row r="42" spans="3:9" ht="12.75">
      <c r="C42" s="949" t="s">
        <v>1094</v>
      </c>
      <c r="D42" s="949"/>
      <c r="E42" s="949"/>
      <c r="F42" s="949"/>
      <c r="G42" s="949"/>
      <c r="H42" s="949"/>
      <c r="I42" s="949"/>
    </row>
    <row r="43" ht="11.25">
      <c r="D43" s="946"/>
    </row>
    <row r="44" spans="3:9" ht="11.25">
      <c r="C44" s="997" t="s">
        <v>1095</v>
      </c>
      <c r="D44" s="997"/>
      <c r="E44" s="997"/>
      <c r="F44" s="997"/>
      <c r="G44" s="997"/>
      <c r="H44" s="997"/>
      <c r="I44" s="998">
        <v>75133</v>
      </c>
    </row>
    <row r="45" spans="3:9" ht="11.25">
      <c r="C45" s="999" t="s">
        <v>1096</v>
      </c>
      <c r="D45" s="999"/>
      <c r="E45" s="999"/>
      <c r="F45" s="999"/>
      <c r="G45" s="999"/>
      <c r="H45" s="999"/>
      <c r="I45" s="1000">
        <v>460000</v>
      </c>
    </row>
    <row r="46" spans="3:9" ht="11.25">
      <c r="C46" s="999" t="s">
        <v>1097</v>
      </c>
      <c r="D46" s="999"/>
      <c r="E46" s="999"/>
      <c r="F46" s="999"/>
      <c r="G46" s="999"/>
      <c r="H46" s="999"/>
      <c r="I46" s="1000">
        <f>SUM(I44:I45)</f>
        <v>535133</v>
      </c>
    </row>
    <row r="47" spans="3:9" ht="11.25">
      <c r="C47" s="1001" t="s">
        <v>1098</v>
      </c>
      <c r="D47" s="1001"/>
      <c r="E47" s="1001"/>
      <c r="F47" s="1001"/>
      <c r="G47" s="1001"/>
      <c r="H47" s="1001"/>
      <c r="I47" s="1002"/>
    </row>
    <row r="48" spans="3:9" ht="11.25">
      <c r="C48" s="999" t="s">
        <v>1099</v>
      </c>
      <c r="D48" s="999"/>
      <c r="E48" s="999"/>
      <c r="F48" s="999"/>
      <c r="G48" s="999"/>
      <c r="H48" s="999"/>
      <c r="I48" s="1000">
        <f>I49</f>
        <v>168000</v>
      </c>
    </row>
    <row r="49" spans="3:9" ht="11.25">
      <c r="C49" s="999" t="s">
        <v>1100</v>
      </c>
      <c r="D49" s="999"/>
      <c r="E49" s="999"/>
      <c r="F49" s="999"/>
      <c r="G49" s="999"/>
      <c r="H49" s="999"/>
      <c r="I49" s="1000">
        <f>I50+I51+I52</f>
        <v>168000</v>
      </c>
    </row>
    <row r="50" spans="3:9" ht="24.75" customHeight="1">
      <c r="C50" s="1003" t="s">
        <v>1101</v>
      </c>
      <c r="D50" s="1003"/>
      <c r="E50" s="1003"/>
      <c r="F50" s="1003"/>
      <c r="G50" s="1003"/>
      <c r="H50" s="1003"/>
      <c r="I50" s="1000">
        <v>150000</v>
      </c>
    </row>
    <row r="51" spans="3:9" ht="11.25">
      <c r="C51" s="999" t="s">
        <v>1102</v>
      </c>
      <c r="D51" s="999"/>
      <c r="E51" s="999"/>
      <c r="F51" s="999"/>
      <c r="G51" s="999"/>
      <c r="H51" s="999"/>
      <c r="I51" s="1000">
        <v>7000</v>
      </c>
    </row>
    <row r="52" spans="3:9" ht="11.25">
      <c r="C52" s="999" t="s">
        <v>1103</v>
      </c>
      <c r="D52" s="999"/>
      <c r="E52" s="999"/>
      <c r="F52" s="999"/>
      <c r="G52" s="999"/>
      <c r="H52" s="999"/>
      <c r="I52" s="1000">
        <v>11000</v>
      </c>
    </row>
    <row r="53" spans="3:9" ht="11.25">
      <c r="C53" s="1004" t="s">
        <v>1104</v>
      </c>
      <c r="D53" s="1004"/>
      <c r="E53" s="1004"/>
      <c r="F53" s="1004"/>
      <c r="G53" s="1004"/>
      <c r="H53" s="1004"/>
      <c r="I53" s="1005">
        <f>I46-I48</f>
        <v>367133</v>
      </c>
    </row>
    <row r="55" spans="3:9" ht="11.25">
      <c r="C55" s="807" t="s">
        <v>1105</v>
      </c>
      <c r="D55" s="807"/>
      <c r="E55" s="807"/>
      <c r="F55" s="807"/>
      <c r="G55" s="807"/>
      <c r="H55" s="807"/>
      <c r="I55" s="807"/>
    </row>
    <row r="57" spans="3:9" ht="11.25">
      <c r="C57" s="589" t="s">
        <v>1106</v>
      </c>
      <c r="D57" s="589"/>
      <c r="E57" s="589"/>
      <c r="F57" s="589"/>
      <c r="G57" s="589"/>
      <c r="H57" s="589"/>
      <c r="I57" s="589"/>
    </row>
    <row r="58" spans="3:9" ht="12" customHeight="1">
      <c r="C58" s="589" t="s">
        <v>1107</v>
      </c>
      <c r="D58" s="589"/>
      <c r="E58" s="589"/>
      <c r="F58" s="589"/>
      <c r="G58" s="589"/>
      <c r="H58" s="589"/>
      <c r="I58" s="589"/>
    </row>
    <row r="59" spans="3:9" ht="11.25">
      <c r="C59" s="589" t="s">
        <v>1108</v>
      </c>
      <c r="D59" s="589"/>
      <c r="E59" s="589"/>
      <c r="F59" s="589"/>
      <c r="G59" s="589"/>
      <c r="H59" s="589"/>
      <c r="I59" s="589"/>
    </row>
    <row r="60" spans="3:9" ht="11.25">
      <c r="C60" s="589" t="s">
        <v>1109</v>
      </c>
      <c r="D60" s="589"/>
      <c r="E60" s="589"/>
      <c r="F60" s="589"/>
      <c r="G60" s="589"/>
      <c r="H60" s="589"/>
      <c r="I60" s="589"/>
    </row>
    <row r="61" spans="3:9" ht="11.25">
      <c r="C61" s="589" t="s">
        <v>1110</v>
      </c>
      <c r="D61" s="589"/>
      <c r="E61" s="589"/>
      <c r="F61" s="589"/>
      <c r="G61" s="589"/>
      <c r="H61" s="589"/>
      <c r="I61" s="589"/>
    </row>
    <row r="62" ht="11.25">
      <c r="C62" s="345" t="s">
        <v>1111</v>
      </c>
    </row>
    <row r="64" ht="11.25">
      <c r="F64" s="831" t="s">
        <v>1112</v>
      </c>
    </row>
    <row r="68" spans="8:11" ht="11.25">
      <c r="H68" s="589" t="s">
        <v>1113</v>
      </c>
      <c r="I68" s="589"/>
      <c r="J68" s="589"/>
      <c r="K68" s="589"/>
    </row>
    <row r="69" spans="8:12" ht="11.25">
      <c r="H69" s="589" t="s">
        <v>1114</v>
      </c>
      <c r="I69" s="589"/>
      <c r="J69" s="589"/>
      <c r="K69" s="589"/>
      <c r="L69" s="589"/>
    </row>
    <row r="70" ht="11.25">
      <c r="A70" s="945" t="s">
        <v>902</v>
      </c>
    </row>
    <row r="71" spans="3:11" ht="16.5" customHeight="1">
      <c r="C71" s="261" t="s">
        <v>1115</v>
      </c>
      <c r="D71" s="261"/>
      <c r="E71" s="261"/>
      <c r="F71" s="261"/>
      <c r="G71" s="261"/>
      <c r="H71" s="261"/>
      <c r="I71" s="261"/>
      <c r="J71" s="261"/>
      <c r="K71" s="261"/>
    </row>
    <row r="72" spans="3:11" ht="11.25">
      <c r="C72" s="1006" t="s">
        <v>1116</v>
      </c>
      <c r="D72" s="1006"/>
      <c r="E72" s="1006"/>
      <c r="F72" s="1006"/>
      <c r="G72" s="1006"/>
      <c r="H72" s="1006"/>
      <c r="I72" s="1006"/>
      <c r="J72" s="1006"/>
      <c r="K72" s="1006"/>
    </row>
    <row r="73" spans="2:12" ht="11.25">
      <c r="B73" s="341"/>
      <c r="C73" s="341"/>
      <c r="D73" s="787"/>
      <c r="E73" s="787"/>
      <c r="F73" s="787"/>
      <c r="G73" s="787"/>
      <c r="H73" s="787"/>
      <c r="I73" s="787"/>
      <c r="J73" s="341"/>
      <c r="K73" s="341"/>
      <c r="L73" s="341"/>
    </row>
    <row r="74" spans="2:12" ht="11.25">
      <c r="B74" s="1007" t="s">
        <v>1117</v>
      </c>
      <c r="C74" s="1008" t="s">
        <v>60</v>
      </c>
      <c r="D74" s="846" t="s">
        <v>61</v>
      </c>
      <c r="E74" s="1008" t="s">
        <v>62</v>
      </c>
      <c r="F74" s="846" t="s">
        <v>1118</v>
      </c>
      <c r="G74" s="846"/>
      <c r="H74" s="846"/>
      <c r="I74" s="846"/>
      <c r="J74" s="574" t="s">
        <v>985</v>
      </c>
      <c r="K74" s="574"/>
      <c r="L74" s="1009"/>
    </row>
    <row r="75" spans="2:12" ht="11.25">
      <c r="B75" s="1010">
        <v>1</v>
      </c>
      <c r="C75" s="497">
        <v>2</v>
      </c>
      <c r="D75" s="499">
        <v>3</v>
      </c>
      <c r="E75" s="497">
        <v>4</v>
      </c>
      <c r="F75" s="499">
        <v>5</v>
      </c>
      <c r="G75" s="499"/>
      <c r="H75" s="499"/>
      <c r="I75" s="499"/>
      <c r="J75" s="580">
        <v>6</v>
      </c>
      <c r="K75" s="580"/>
      <c r="L75" s="1009"/>
    </row>
    <row r="76" spans="2:12" ht="11.25">
      <c r="B76" s="1010" t="s">
        <v>3</v>
      </c>
      <c r="C76" s="497">
        <v>400</v>
      </c>
      <c r="D76" s="499">
        <v>40002</v>
      </c>
      <c r="E76" s="497">
        <v>2650</v>
      </c>
      <c r="F76" s="1011" t="s">
        <v>1119</v>
      </c>
      <c r="G76" s="1011"/>
      <c r="H76" s="1011"/>
      <c r="I76" s="1011"/>
      <c r="J76" s="1000">
        <v>17000</v>
      </c>
      <c r="K76" s="1000"/>
      <c r="L76" s="1012"/>
    </row>
    <row r="77" spans="2:12" ht="11.25" customHeight="1">
      <c r="B77" s="1009" t="s">
        <v>6</v>
      </c>
      <c r="C77" s="703">
        <v>700</v>
      </c>
      <c r="D77" s="343">
        <v>70004</v>
      </c>
      <c r="E77" s="703">
        <v>2650</v>
      </c>
      <c r="F77" s="589" t="s">
        <v>1120</v>
      </c>
      <c r="G77" s="589"/>
      <c r="H77" s="589"/>
      <c r="I77" s="589"/>
      <c r="J77" s="1013">
        <v>185000</v>
      </c>
      <c r="K77" s="1013"/>
      <c r="L77" s="1012"/>
    </row>
    <row r="78" spans="2:12" ht="11.25" customHeight="1">
      <c r="B78" s="1014"/>
      <c r="C78" s="494"/>
      <c r="D78" s="491"/>
      <c r="E78" s="494"/>
      <c r="F78" s="1015" t="s">
        <v>1121</v>
      </c>
      <c r="G78" s="1015"/>
      <c r="H78" s="1015"/>
      <c r="I78" s="1015"/>
      <c r="J78" s="1013"/>
      <c r="K78" s="1013"/>
      <c r="L78" s="1012"/>
    </row>
    <row r="79" spans="2:12" ht="12" customHeight="1">
      <c r="B79" s="1016" t="s">
        <v>9</v>
      </c>
      <c r="C79" s="676">
        <v>900</v>
      </c>
      <c r="D79" s="1017">
        <v>90001</v>
      </c>
      <c r="E79" s="676">
        <v>2650</v>
      </c>
      <c r="F79" s="1018" t="s">
        <v>1122</v>
      </c>
      <c r="G79" s="1018"/>
      <c r="H79" s="1018"/>
      <c r="I79" s="1018"/>
      <c r="J79" s="1005">
        <v>93000</v>
      </c>
      <c r="K79" s="1005"/>
      <c r="L79" s="1012"/>
    </row>
    <row r="80" spans="2:12" ht="18.75" customHeight="1">
      <c r="B80" s="1019" t="s">
        <v>1090</v>
      </c>
      <c r="C80" s="1019"/>
      <c r="D80" s="1019"/>
      <c r="E80" s="1019"/>
      <c r="F80" s="1020"/>
      <c r="G80" s="1020"/>
      <c r="H80" s="1020"/>
      <c r="I80" s="1020"/>
      <c r="J80" s="1021">
        <f>SUM(J76:K79)</f>
        <v>295000</v>
      </c>
      <c r="K80" s="1021"/>
      <c r="L80" s="1022"/>
    </row>
    <row r="84" ht="11.25">
      <c r="A84" s="945" t="s">
        <v>1074</v>
      </c>
    </row>
    <row r="86" spans="3:11" ht="17.25" customHeight="1">
      <c r="C86" s="786" t="s">
        <v>1123</v>
      </c>
      <c r="D86" s="786"/>
      <c r="E86" s="786"/>
      <c r="F86" s="786"/>
      <c r="G86" s="786"/>
      <c r="H86" s="786"/>
      <c r="I86" s="786"/>
      <c r="J86" s="786"/>
      <c r="K86" s="786"/>
    </row>
    <row r="87" spans="3:11" ht="11.25">
      <c r="C87" s="343"/>
      <c r="D87" s="343"/>
      <c r="E87" s="343"/>
      <c r="F87" s="343"/>
      <c r="G87" s="343"/>
      <c r="H87" s="343"/>
      <c r="I87" s="343"/>
      <c r="J87" s="343"/>
      <c r="K87" s="343"/>
    </row>
    <row r="88" spans="2:11" ht="11.25">
      <c r="B88" s="1007" t="s">
        <v>60</v>
      </c>
      <c r="C88" s="1008" t="s">
        <v>61</v>
      </c>
      <c r="D88" s="1008" t="s">
        <v>62</v>
      </c>
      <c r="E88" s="574" t="s">
        <v>1124</v>
      </c>
      <c r="F88" s="574"/>
      <c r="G88" s="574"/>
      <c r="H88" s="574"/>
      <c r="I88" s="574"/>
      <c r="J88" s="1023" t="s">
        <v>985</v>
      </c>
      <c r="K88" s="1023"/>
    </row>
    <row r="89" spans="2:11" ht="20.25" customHeight="1">
      <c r="B89" s="1024">
        <v>921</v>
      </c>
      <c r="C89" s="1025">
        <v>92109</v>
      </c>
      <c r="D89" s="1025">
        <v>2480</v>
      </c>
      <c r="E89" s="1026" t="s">
        <v>1125</v>
      </c>
      <c r="F89" s="1026"/>
      <c r="G89" s="1026"/>
      <c r="H89" s="1026"/>
      <c r="I89" s="1026"/>
      <c r="J89" s="1027">
        <v>326000</v>
      </c>
      <c r="K89" s="1027"/>
    </row>
    <row r="95" spans="1:11" ht="17.25" customHeight="1">
      <c r="A95" s="945" t="s">
        <v>1091</v>
      </c>
      <c r="C95" s="1028" t="s">
        <v>1126</v>
      </c>
      <c r="D95" s="1028"/>
      <c r="E95" s="1028"/>
      <c r="F95" s="1028"/>
      <c r="G95" s="1028"/>
      <c r="H95" s="1028"/>
      <c r="I95" s="1028"/>
      <c r="J95" s="1028"/>
      <c r="K95" s="1028"/>
    </row>
    <row r="96" spans="1:11" ht="13.5">
      <c r="A96" s="787"/>
      <c r="C96" s="262" t="s">
        <v>1127</v>
      </c>
      <c r="D96" s="262"/>
      <c r="E96" s="262"/>
      <c r="F96" s="262"/>
      <c r="G96" s="262"/>
      <c r="H96" s="262"/>
      <c r="I96" s="262"/>
      <c r="J96" s="262"/>
      <c r="K96" s="262"/>
    </row>
    <row r="98" spans="2:11" ht="11.25">
      <c r="B98" s="812" t="s">
        <v>60</v>
      </c>
      <c r="C98" s="1029" t="s">
        <v>61</v>
      </c>
      <c r="D98" s="1029" t="s">
        <v>62</v>
      </c>
      <c r="E98" s="626" t="s">
        <v>1118</v>
      </c>
      <c r="F98" s="626"/>
      <c r="G98" s="626"/>
      <c r="H98" s="626"/>
      <c r="I98" s="626"/>
      <c r="J98" s="1023" t="s">
        <v>985</v>
      </c>
      <c r="K98" s="1023"/>
    </row>
    <row r="99" spans="2:11" ht="11.25">
      <c r="B99" s="1030">
        <v>851</v>
      </c>
      <c r="C99" s="497">
        <v>85154</v>
      </c>
      <c r="D99" s="497">
        <v>2830</v>
      </c>
      <c r="E99" s="1031" t="s">
        <v>1128</v>
      </c>
      <c r="F99" s="1031"/>
      <c r="G99" s="1031"/>
      <c r="H99" s="1031"/>
      <c r="I99" s="1031"/>
      <c r="J99" s="1032">
        <v>5000</v>
      </c>
      <c r="K99" s="1032"/>
    </row>
    <row r="100" spans="2:11" ht="11.25">
      <c r="B100" s="1030">
        <v>851</v>
      </c>
      <c r="C100" s="497">
        <v>85195</v>
      </c>
      <c r="D100" s="497">
        <v>2820</v>
      </c>
      <c r="E100" s="1033" t="s">
        <v>1129</v>
      </c>
      <c r="F100" s="1033"/>
      <c r="G100" s="1033"/>
      <c r="H100" s="1033"/>
      <c r="I100" s="1033"/>
      <c r="J100" s="1032">
        <v>1000</v>
      </c>
      <c r="K100" s="1032"/>
    </row>
    <row r="101" spans="2:11" ht="11.25">
      <c r="B101" s="1034">
        <v>926</v>
      </c>
      <c r="C101" s="486">
        <v>92605</v>
      </c>
      <c r="D101" s="486">
        <v>2820</v>
      </c>
      <c r="E101" s="1035" t="s">
        <v>1130</v>
      </c>
      <c r="F101" s="1035"/>
      <c r="G101" s="1035"/>
      <c r="H101" s="1035"/>
      <c r="I101" s="1035"/>
      <c r="J101" s="1032">
        <v>80000</v>
      </c>
      <c r="K101" s="1032"/>
    </row>
    <row r="102" spans="2:11" ht="20.25" customHeight="1">
      <c r="B102" s="1036" t="s">
        <v>1090</v>
      </c>
      <c r="C102" s="1036"/>
      <c r="D102" s="1036"/>
      <c r="E102" s="1036"/>
      <c r="F102" s="1036"/>
      <c r="G102" s="1036"/>
      <c r="H102" s="1036"/>
      <c r="I102" s="1036"/>
      <c r="J102" s="1037">
        <f>SUM(J99:J101)</f>
        <v>86000</v>
      </c>
      <c r="K102" s="1037"/>
    </row>
    <row r="106" ht="11.25">
      <c r="A106" s="945" t="s">
        <v>1131</v>
      </c>
    </row>
    <row r="107" spans="3:11" ht="17.25" customHeight="1">
      <c r="C107" s="261" t="s">
        <v>1132</v>
      </c>
      <c r="D107" s="261"/>
      <c r="E107" s="261"/>
      <c r="F107" s="261"/>
      <c r="G107" s="261"/>
      <c r="H107" s="261"/>
      <c r="I107" s="261"/>
      <c r="J107" s="261"/>
      <c r="K107" s="261"/>
    </row>
    <row r="108" spans="3:11" ht="12.75" customHeight="1">
      <c r="C108" s="262" t="s">
        <v>1133</v>
      </c>
      <c r="D108" s="262"/>
      <c r="E108" s="262"/>
      <c r="F108" s="262"/>
      <c r="G108" s="262"/>
      <c r="H108" s="262"/>
      <c r="I108" s="262"/>
      <c r="J108" s="262"/>
      <c r="K108" s="262"/>
    </row>
    <row r="110" spans="2:11" ht="11.25">
      <c r="B110" s="1007" t="s">
        <v>60</v>
      </c>
      <c r="C110" s="574" t="s">
        <v>61</v>
      </c>
      <c r="D110" s="574" t="s">
        <v>62</v>
      </c>
      <c r="E110" s="574" t="s">
        <v>1134</v>
      </c>
      <c r="F110" s="574"/>
      <c r="G110" s="574"/>
      <c r="H110" s="574"/>
      <c r="I110" s="574"/>
      <c r="J110" s="1023" t="s">
        <v>985</v>
      </c>
      <c r="K110" s="1023"/>
    </row>
    <row r="111" spans="2:11" ht="11.25">
      <c r="B111" s="1038" t="s">
        <v>618</v>
      </c>
      <c r="C111" s="1039" t="s">
        <v>621</v>
      </c>
      <c r="D111" s="488">
        <v>2330</v>
      </c>
      <c r="E111" s="1040" t="s">
        <v>1135</v>
      </c>
      <c r="F111" s="1040"/>
      <c r="G111" s="1040"/>
      <c r="H111" s="1040"/>
      <c r="I111" s="1040"/>
      <c r="J111" s="1041">
        <v>10000</v>
      </c>
      <c r="K111" s="1041"/>
    </row>
    <row r="112" spans="2:11" ht="12" customHeight="1">
      <c r="B112" s="975"/>
      <c r="C112" s="610"/>
      <c r="D112" s="610"/>
      <c r="E112" s="1042" t="s">
        <v>1136</v>
      </c>
      <c r="F112" s="1042"/>
      <c r="G112" s="1042"/>
      <c r="H112" s="1042"/>
      <c r="I112" s="1042"/>
      <c r="J112" s="1041"/>
      <c r="K112" s="1041"/>
    </row>
    <row r="113" spans="2:11" ht="12" customHeight="1">
      <c r="B113" s="1038" t="s">
        <v>642</v>
      </c>
      <c r="C113" s="488">
        <v>60014</v>
      </c>
      <c r="D113" s="488">
        <v>6300</v>
      </c>
      <c r="E113" s="713" t="s">
        <v>1137</v>
      </c>
      <c r="F113" s="713"/>
      <c r="G113" s="713"/>
      <c r="H113" s="713"/>
      <c r="I113" s="713"/>
      <c r="J113" s="1043">
        <v>5000</v>
      </c>
      <c r="K113" s="1043"/>
    </row>
    <row r="114" spans="2:11" ht="12" customHeight="1">
      <c r="B114" s="975"/>
      <c r="C114" s="610"/>
      <c r="D114" s="610"/>
      <c r="E114" s="1042" t="s">
        <v>1138</v>
      </c>
      <c r="F114" s="1042"/>
      <c r="G114" s="1042"/>
      <c r="H114" s="1042"/>
      <c r="I114" s="1042"/>
      <c r="J114" s="1043"/>
      <c r="K114" s="1043"/>
    </row>
    <row r="115" spans="2:11" ht="11.25">
      <c r="B115" s="1009">
        <v>801</v>
      </c>
      <c r="C115" s="488">
        <v>80146</v>
      </c>
      <c r="D115" s="488">
        <v>2320</v>
      </c>
      <c r="E115" s="713" t="s">
        <v>1139</v>
      </c>
      <c r="F115" s="713"/>
      <c r="G115" s="713"/>
      <c r="H115" s="713"/>
      <c r="I115" s="713"/>
      <c r="J115" s="1041">
        <v>1200</v>
      </c>
      <c r="K115" s="1041"/>
    </row>
    <row r="116" spans="2:11" ht="11.25">
      <c r="B116" s="973"/>
      <c r="C116" s="596"/>
      <c r="D116" s="596"/>
      <c r="E116" s="713" t="s">
        <v>1140</v>
      </c>
      <c r="F116" s="713"/>
      <c r="G116" s="713"/>
      <c r="H116" s="713"/>
      <c r="I116" s="713"/>
      <c r="J116" s="1041"/>
      <c r="K116" s="1041"/>
    </row>
    <row r="117" spans="2:11" ht="19.5" customHeight="1">
      <c r="B117" s="1036" t="s">
        <v>1090</v>
      </c>
      <c r="C117" s="1036"/>
      <c r="D117" s="1036"/>
      <c r="E117" s="1036"/>
      <c r="F117" s="1036"/>
      <c r="G117" s="1036"/>
      <c r="H117" s="1036"/>
      <c r="I117" s="1036"/>
      <c r="J117" s="1044">
        <f>SUM(J111:K116)</f>
        <v>16200</v>
      </c>
      <c r="K117" s="1044"/>
    </row>
    <row r="121" ht="11.25">
      <c r="F121" s="831"/>
    </row>
    <row r="126" ht="11.25">
      <c r="F126" s="831" t="s">
        <v>1141</v>
      </c>
    </row>
    <row r="138" ht="11.25">
      <c r="F138" s="345" t="s">
        <v>804</v>
      </c>
    </row>
  </sheetData>
  <mergeCells count="82">
    <mergeCell ref="H3:K3"/>
    <mergeCell ref="A6:L6"/>
    <mergeCell ref="A7:L7"/>
    <mergeCell ref="A8:L8"/>
    <mergeCell ref="D11:E11"/>
    <mergeCell ref="F11:J11"/>
    <mergeCell ref="G12:J12"/>
    <mergeCell ref="A20:C20"/>
    <mergeCell ref="C24:I24"/>
    <mergeCell ref="C25:I25"/>
    <mergeCell ref="C26:I26"/>
    <mergeCell ref="C40:I40"/>
    <mergeCell ref="C41:I41"/>
    <mergeCell ref="C42:I42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C53:H53"/>
    <mergeCell ref="C55:I55"/>
    <mergeCell ref="C57:I57"/>
    <mergeCell ref="C58:I58"/>
    <mergeCell ref="C59:I59"/>
    <mergeCell ref="C60:I60"/>
    <mergeCell ref="C61:I61"/>
    <mergeCell ref="H68:K68"/>
    <mergeCell ref="H69:L69"/>
    <mergeCell ref="C71:K71"/>
    <mergeCell ref="C72:K72"/>
    <mergeCell ref="D73:I73"/>
    <mergeCell ref="F74:I74"/>
    <mergeCell ref="J74:K74"/>
    <mergeCell ref="F75:I75"/>
    <mergeCell ref="J75:K75"/>
    <mergeCell ref="F76:I76"/>
    <mergeCell ref="J76:K76"/>
    <mergeCell ref="F77:I77"/>
    <mergeCell ref="J77:K78"/>
    <mergeCell ref="F78:I78"/>
    <mergeCell ref="F79:I79"/>
    <mergeCell ref="J79:K79"/>
    <mergeCell ref="B80:E80"/>
    <mergeCell ref="F80:I80"/>
    <mergeCell ref="J80:K80"/>
    <mergeCell ref="C86:K86"/>
    <mergeCell ref="C87:K87"/>
    <mergeCell ref="E88:I88"/>
    <mergeCell ref="J88:K88"/>
    <mergeCell ref="E89:I89"/>
    <mergeCell ref="J89:K89"/>
    <mergeCell ref="C95:K95"/>
    <mergeCell ref="C96:K96"/>
    <mergeCell ref="E98:I98"/>
    <mergeCell ref="J98:K98"/>
    <mergeCell ref="E99:I99"/>
    <mergeCell ref="J99:K99"/>
    <mergeCell ref="E100:I100"/>
    <mergeCell ref="J100:K100"/>
    <mergeCell ref="E101:I101"/>
    <mergeCell ref="J101:K101"/>
    <mergeCell ref="B102:I102"/>
    <mergeCell ref="J102:K102"/>
    <mergeCell ref="C107:K107"/>
    <mergeCell ref="C108:K108"/>
    <mergeCell ref="E110:I110"/>
    <mergeCell ref="J110:K110"/>
    <mergeCell ref="E111:I111"/>
    <mergeCell ref="J111:K112"/>
    <mergeCell ref="E112:I112"/>
    <mergeCell ref="E113:I113"/>
    <mergeCell ref="J113:K114"/>
    <mergeCell ref="E114:I114"/>
    <mergeCell ref="E115:I115"/>
    <mergeCell ref="J115:K116"/>
    <mergeCell ref="E116:I116"/>
    <mergeCell ref="B117:I117"/>
    <mergeCell ref="J117:K117"/>
  </mergeCells>
  <printOptions/>
  <pageMargins left="0.14027777777777778" right="0.14027777777777778" top="0.15972222222222224" bottom="0.4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Urząd Gminy</cp:lastModifiedBy>
  <cp:lastPrinted>2008-12-23T11:50:03Z</cp:lastPrinted>
  <dcterms:created xsi:type="dcterms:W3CDTF">2007-02-07T11:07:48Z</dcterms:created>
  <dcterms:modified xsi:type="dcterms:W3CDTF">2008-12-23T11:58:50Z</dcterms:modified>
  <cp:category/>
  <cp:version/>
  <cp:contentType/>
  <cp:contentStatus/>
  <cp:revision>1</cp:revision>
</cp:coreProperties>
</file>