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310" i="1" l="1"/>
  <c r="H310" i="1"/>
  <c r="I310" i="1"/>
  <c r="J310" i="1"/>
  <c r="K310" i="1"/>
  <c r="G298" i="1"/>
  <c r="H298" i="1"/>
  <c r="I298" i="1"/>
  <c r="J298" i="1"/>
  <c r="K298" i="1"/>
  <c r="G263" i="1"/>
  <c r="H263" i="1"/>
  <c r="I263" i="1"/>
  <c r="J263" i="1"/>
  <c r="K263" i="1"/>
  <c r="G267" i="1"/>
  <c r="H267" i="1"/>
  <c r="I267" i="1"/>
  <c r="G218" i="1"/>
  <c r="H218" i="1"/>
  <c r="I218" i="1"/>
  <c r="J218" i="1"/>
  <c r="K218" i="1"/>
  <c r="G209" i="1"/>
  <c r="H209" i="1"/>
  <c r="I209" i="1"/>
  <c r="J209" i="1"/>
  <c r="K209" i="1"/>
  <c r="G128" i="1"/>
  <c r="H128" i="1"/>
  <c r="I128" i="1"/>
  <c r="K128" i="1"/>
  <c r="G106" i="1"/>
  <c r="H106" i="1"/>
  <c r="I106" i="1"/>
  <c r="J106" i="1"/>
  <c r="K106" i="1"/>
  <c r="G79" i="1"/>
  <c r="H79" i="1"/>
  <c r="I79" i="1"/>
  <c r="J79" i="1"/>
  <c r="K79" i="1"/>
  <c r="G38" i="1"/>
  <c r="H38" i="1"/>
  <c r="I38" i="1"/>
  <c r="G35" i="1"/>
  <c r="H35" i="1"/>
  <c r="I35" i="1"/>
  <c r="J35" i="1"/>
  <c r="K35" i="1"/>
  <c r="G32" i="1"/>
  <c r="H32" i="1"/>
  <c r="I32" i="1"/>
  <c r="K32" i="1"/>
  <c r="G27" i="1"/>
  <c r="H27" i="1"/>
  <c r="I27" i="1"/>
  <c r="J27" i="1"/>
  <c r="K27" i="1"/>
  <c r="G21" i="1"/>
  <c r="H21" i="1"/>
  <c r="I21" i="1"/>
  <c r="J21" i="1"/>
  <c r="K21" i="1"/>
  <c r="G18" i="1"/>
  <c r="H18" i="1"/>
  <c r="I18" i="1"/>
  <c r="J18" i="1"/>
  <c r="K18" i="1"/>
  <c r="G15" i="1"/>
  <c r="H15" i="1"/>
  <c r="I15" i="1"/>
  <c r="J15" i="1"/>
  <c r="K15" i="1"/>
  <c r="G6" i="1"/>
  <c r="H6" i="1"/>
  <c r="H5" i="1" s="1"/>
  <c r="I6" i="1"/>
  <c r="J6" i="1"/>
  <c r="K6" i="1"/>
  <c r="G5" i="1"/>
  <c r="I5" i="1"/>
  <c r="J5" i="1"/>
  <c r="K5" i="1"/>
  <c r="G311" i="1"/>
  <c r="H311" i="1"/>
  <c r="I311" i="1"/>
  <c r="J311" i="1"/>
  <c r="K311" i="1"/>
  <c r="G264" i="1" l="1"/>
  <c r="H264" i="1"/>
  <c r="I264" i="1"/>
  <c r="J264" i="1"/>
  <c r="K264" i="1"/>
  <c r="F264" i="1"/>
  <c r="L266" i="1"/>
  <c r="F247" i="1"/>
  <c r="F267" i="1"/>
  <c r="L282" i="1"/>
  <c r="G281" i="1"/>
  <c r="H281" i="1"/>
  <c r="I281" i="1"/>
  <c r="L281" i="1" s="1"/>
  <c r="J281" i="1"/>
  <c r="K281" i="1"/>
  <c r="F281" i="1"/>
  <c r="G156" i="1" l="1"/>
  <c r="H156" i="1"/>
  <c r="I156" i="1"/>
  <c r="J156" i="1"/>
  <c r="K156" i="1"/>
  <c r="F156" i="1"/>
  <c r="L168" i="1"/>
  <c r="L163" i="1"/>
  <c r="L160" i="1"/>
  <c r="L157" i="1"/>
  <c r="F99" i="1" l="1"/>
  <c r="G99" i="1"/>
  <c r="H99" i="1"/>
  <c r="I99" i="1"/>
  <c r="J99" i="1"/>
  <c r="K99" i="1"/>
  <c r="L101" i="1"/>
  <c r="L100" i="1"/>
  <c r="L102" i="1"/>
  <c r="L103" i="1"/>
  <c r="L104" i="1"/>
  <c r="L105" i="1"/>
  <c r="L93" i="1"/>
  <c r="L94" i="1"/>
  <c r="L95" i="1"/>
  <c r="L96" i="1"/>
  <c r="L97" i="1"/>
  <c r="L98" i="1"/>
  <c r="G92" i="1"/>
  <c r="H92" i="1"/>
  <c r="I92" i="1"/>
  <c r="L92" i="1" s="1"/>
  <c r="J92" i="1"/>
  <c r="K92" i="1"/>
  <c r="F92" i="1"/>
  <c r="L37" i="1"/>
  <c r="G36" i="1"/>
  <c r="H36" i="1"/>
  <c r="I36" i="1"/>
  <c r="J36" i="1"/>
  <c r="K36" i="1"/>
  <c r="F36" i="1"/>
  <c r="F35" i="1" s="1"/>
  <c r="L36" i="1" l="1"/>
  <c r="L99" i="1"/>
  <c r="L35" i="1"/>
  <c r="L304" i="1"/>
  <c r="G174" i="1" l="1"/>
  <c r="H174" i="1"/>
  <c r="I174" i="1"/>
  <c r="J174" i="1"/>
  <c r="K174" i="1"/>
  <c r="G247" i="1"/>
  <c r="H247" i="1"/>
  <c r="I247" i="1"/>
  <c r="J247" i="1"/>
  <c r="K247" i="1"/>
  <c r="G293" i="1"/>
  <c r="H293" i="1"/>
  <c r="I293" i="1"/>
  <c r="J293" i="1"/>
  <c r="K293" i="1"/>
  <c r="F293" i="1"/>
  <c r="G278" i="1"/>
  <c r="H278" i="1"/>
  <c r="I278" i="1"/>
  <c r="J278" i="1"/>
  <c r="K278" i="1"/>
  <c r="F278" i="1"/>
  <c r="F311" i="1"/>
  <c r="F310" i="1" s="1"/>
  <c r="G129" i="1"/>
  <c r="H129" i="1"/>
  <c r="I129" i="1"/>
  <c r="J129" i="1"/>
  <c r="K129" i="1"/>
  <c r="F129" i="1"/>
  <c r="G48" i="1"/>
  <c r="H48" i="1"/>
  <c r="I48" i="1"/>
  <c r="J48" i="1"/>
  <c r="J38" i="1" s="1"/>
  <c r="K48" i="1"/>
  <c r="K38" i="1" s="1"/>
  <c r="F48" i="1"/>
  <c r="J128" i="1" l="1"/>
  <c r="I193" i="1"/>
  <c r="G307" i="1" l="1"/>
  <c r="G302" i="1"/>
  <c r="G285" i="1"/>
  <c r="G276" i="1"/>
  <c r="H268" i="1"/>
  <c r="G268" i="1"/>
  <c r="G260" i="1"/>
  <c r="H228" i="1"/>
  <c r="G228" i="1"/>
  <c r="H223" i="1"/>
  <c r="G223" i="1"/>
  <c r="H213" i="1"/>
  <c r="G213" i="1"/>
  <c r="G210" i="1"/>
  <c r="H204" i="1"/>
  <c r="G204" i="1"/>
  <c r="H199" i="1"/>
  <c r="G199" i="1"/>
  <c r="H193" i="1"/>
  <c r="G193" i="1"/>
  <c r="H145" i="1"/>
  <c r="G145" i="1"/>
  <c r="G122" i="1"/>
  <c r="G120" i="1"/>
  <c r="H109" i="1"/>
  <c r="G109" i="1"/>
  <c r="H84" i="1"/>
  <c r="G84" i="1"/>
  <c r="G80" i="1"/>
  <c r="H69" i="1"/>
  <c r="G69" i="1"/>
  <c r="G66" i="1"/>
  <c r="G44" i="1"/>
  <c r="H39" i="1"/>
  <c r="G39" i="1"/>
  <c r="G33" i="1"/>
  <c r="H33" i="1"/>
  <c r="H28" i="1"/>
  <c r="G28" i="1"/>
  <c r="G22" i="1"/>
  <c r="H22" i="1"/>
  <c r="G8" i="1"/>
  <c r="K302" i="1"/>
  <c r="J302" i="1"/>
  <c r="I302" i="1"/>
  <c r="H302" i="1"/>
  <c r="F302" i="1"/>
  <c r="L297" i="1"/>
  <c r="K285" i="1"/>
  <c r="K267" i="1" s="1"/>
  <c r="K314" i="1" s="1"/>
  <c r="J285" i="1"/>
  <c r="J267" i="1" s="1"/>
  <c r="I285" i="1"/>
  <c r="H285" i="1"/>
  <c r="F285" i="1"/>
  <c r="L289" i="1"/>
  <c r="G290" i="1"/>
  <c r="F290" i="1"/>
  <c r="F268" i="1"/>
  <c r="K268" i="1"/>
  <c r="J268" i="1"/>
  <c r="I268" i="1"/>
  <c r="K283" i="1"/>
  <c r="J283" i="1"/>
  <c r="I283" i="1"/>
  <c r="H283" i="1"/>
  <c r="G283" i="1"/>
  <c r="F283" i="1"/>
  <c r="L284" i="1"/>
  <c r="L270" i="1"/>
  <c r="F228" i="1"/>
  <c r="F218" i="1" s="1"/>
  <c r="K228" i="1"/>
  <c r="J228" i="1"/>
  <c r="I228" i="1"/>
  <c r="L238" i="1"/>
  <c r="K223" i="1"/>
  <c r="J223" i="1"/>
  <c r="I223" i="1"/>
  <c r="F223" i="1"/>
  <c r="L224" i="1"/>
  <c r="L225" i="1"/>
  <c r="L226" i="1"/>
  <c r="L227" i="1"/>
  <c r="L285" i="1" l="1"/>
  <c r="K213" i="1"/>
  <c r="J213" i="1"/>
  <c r="I213" i="1"/>
  <c r="F213" i="1"/>
  <c r="L217" i="1"/>
  <c r="K204" i="1"/>
  <c r="J204" i="1"/>
  <c r="I204" i="1"/>
  <c r="F204" i="1"/>
  <c r="L205" i="1"/>
  <c r="L206" i="1"/>
  <c r="L207" i="1"/>
  <c r="L208" i="1"/>
  <c r="K199" i="1"/>
  <c r="J199" i="1"/>
  <c r="I199" i="1"/>
  <c r="F199" i="1"/>
  <c r="L200" i="1"/>
  <c r="L201" i="1"/>
  <c r="L202" i="1"/>
  <c r="L203" i="1"/>
  <c r="F174" i="1"/>
  <c r="L186" i="1"/>
  <c r="L141" i="1"/>
  <c r="K109" i="1"/>
  <c r="J109" i="1"/>
  <c r="I109" i="1"/>
  <c r="F109" i="1"/>
  <c r="L119" i="1"/>
  <c r="L85" i="1"/>
  <c r="L86" i="1"/>
  <c r="L87" i="1"/>
  <c r="L88" i="1"/>
  <c r="L89" i="1"/>
  <c r="L90" i="1"/>
  <c r="L91" i="1"/>
  <c r="K84" i="1"/>
  <c r="J84" i="1"/>
  <c r="I84" i="1"/>
  <c r="F84" i="1"/>
  <c r="K69" i="1"/>
  <c r="J69" i="1"/>
  <c r="I69" i="1"/>
  <c r="F69" i="1"/>
  <c r="L78" i="1"/>
  <c r="K28" i="1"/>
  <c r="J28" i="1"/>
  <c r="F28" i="1"/>
  <c r="L31" i="1"/>
  <c r="L199" i="1" l="1"/>
  <c r="L204" i="1"/>
  <c r="L84" i="1"/>
  <c r="L313" i="1"/>
  <c r="L312" i="1"/>
  <c r="L309" i="1"/>
  <c r="L308" i="1"/>
  <c r="K307" i="1"/>
  <c r="J307" i="1"/>
  <c r="I307" i="1"/>
  <c r="H307" i="1"/>
  <c r="F307" i="1"/>
  <c r="L306" i="1"/>
  <c r="J305" i="1"/>
  <c r="I305" i="1"/>
  <c r="G305" i="1"/>
  <c r="F305" i="1"/>
  <c r="L303" i="1"/>
  <c r="L301" i="1"/>
  <c r="L300" i="1"/>
  <c r="K299" i="1"/>
  <c r="J299" i="1"/>
  <c r="I299" i="1"/>
  <c r="H299" i="1"/>
  <c r="G299" i="1"/>
  <c r="F299" i="1"/>
  <c r="L296" i="1"/>
  <c r="L295" i="1"/>
  <c r="L294" i="1"/>
  <c r="L292" i="1"/>
  <c r="L291" i="1"/>
  <c r="J290" i="1"/>
  <c r="I290" i="1"/>
  <c r="L288" i="1"/>
  <c r="L287" i="1"/>
  <c r="L286" i="1"/>
  <c r="L280" i="1"/>
  <c r="L279" i="1"/>
  <c r="L277" i="1"/>
  <c r="K276" i="1"/>
  <c r="J276" i="1"/>
  <c r="I276" i="1"/>
  <c r="H276" i="1"/>
  <c r="F276" i="1"/>
  <c r="L275" i="1"/>
  <c r="L274" i="1"/>
  <c r="L273" i="1"/>
  <c r="L272" i="1"/>
  <c r="L271" i="1"/>
  <c r="L269" i="1"/>
  <c r="L265" i="1"/>
  <c r="F263" i="1"/>
  <c r="L262" i="1"/>
  <c r="L261" i="1"/>
  <c r="K260" i="1"/>
  <c r="J260" i="1"/>
  <c r="I260" i="1"/>
  <c r="H260" i="1"/>
  <c r="F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6" i="1"/>
  <c r="K245" i="1"/>
  <c r="J245" i="1"/>
  <c r="I245" i="1"/>
  <c r="H245" i="1"/>
  <c r="G245" i="1"/>
  <c r="F245" i="1"/>
  <c r="L244" i="1"/>
  <c r="J243" i="1"/>
  <c r="I243" i="1"/>
  <c r="G243" i="1"/>
  <c r="F243" i="1"/>
  <c r="L242" i="1"/>
  <c r="J241" i="1"/>
  <c r="I241" i="1"/>
  <c r="G241" i="1"/>
  <c r="F241" i="1"/>
  <c r="L240" i="1"/>
  <c r="J239" i="1"/>
  <c r="I239" i="1"/>
  <c r="G239" i="1"/>
  <c r="F239" i="1"/>
  <c r="L237" i="1"/>
  <c r="L236" i="1"/>
  <c r="L235" i="1"/>
  <c r="L234" i="1"/>
  <c r="L233" i="1"/>
  <c r="L232" i="1"/>
  <c r="L231" i="1"/>
  <c r="L230" i="1"/>
  <c r="L229" i="1"/>
  <c r="L222" i="1"/>
  <c r="J221" i="1"/>
  <c r="I221" i="1"/>
  <c r="G221" i="1"/>
  <c r="F221" i="1"/>
  <c r="L220" i="1"/>
  <c r="J219" i="1"/>
  <c r="I219" i="1"/>
  <c r="G219" i="1"/>
  <c r="F219" i="1"/>
  <c r="L216" i="1"/>
  <c r="L215" i="1"/>
  <c r="L214" i="1"/>
  <c r="L212" i="1"/>
  <c r="L211" i="1"/>
  <c r="J210" i="1"/>
  <c r="I210" i="1"/>
  <c r="F210" i="1"/>
  <c r="L198" i="1"/>
  <c r="L197" i="1"/>
  <c r="L196" i="1"/>
  <c r="L195" i="1"/>
  <c r="L194" i="1"/>
  <c r="J193" i="1"/>
  <c r="F193" i="1"/>
  <c r="L192" i="1"/>
  <c r="J191" i="1"/>
  <c r="I191" i="1"/>
  <c r="H191" i="1"/>
  <c r="G191" i="1"/>
  <c r="F191" i="1"/>
  <c r="L190" i="1"/>
  <c r="J189" i="1"/>
  <c r="I189" i="1"/>
  <c r="G189" i="1"/>
  <c r="F189" i="1"/>
  <c r="L188" i="1"/>
  <c r="L187" i="1"/>
  <c r="L185" i="1"/>
  <c r="L184" i="1"/>
  <c r="L183" i="1"/>
  <c r="L182" i="1"/>
  <c r="L181" i="1"/>
  <c r="L180" i="1"/>
  <c r="L179" i="1"/>
  <c r="L178" i="1"/>
  <c r="L177" i="1"/>
  <c r="L176" i="1"/>
  <c r="L175" i="1"/>
  <c r="L173" i="1"/>
  <c r="L172" i="1"/>
  <c r="L171" i="1"/>
  <c r="L170" i="1"/>
  <c r="L169" i="1"/>
  <c r="L167" i="1"/>
  <c r="L166" i="1"/>
  <c r="L165" i="1"/>
  <c r="L164" i="1"/>
  <c r="L162" i="1"/>
  <c r="L161" i="1"/>
  <c r="L159" i="1"/>
  <c r="L158" i="1"/>
  <c r="L155" i="1"/>
  <c r="L154" i="1"/>
  <c r="L153" i="1"/>
  <c r="L152" i="1"/>
  <c r="L151" i="1"/>
  <c r="L150" i="1"/>
  <c r="L149" i="1"/>
  <c r="L148" i="1"/>
  <c r="L147" i="1"/>
  <c r="L146" i="1"/>
  <c r="K145" i="1"/>
  <c r="J145" i="1"/>
  <c r="I145" i="1"/>
  <c r="F145" i="1"/>
  <c r="L144" i="1"/>
  <c r="L143" i="1"/>
  <c r="L142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7" i="1"/>
  <c r="K126" i="1"/>
  <c r="K125" i="1" s="1"/>
  <c r="J126" i="1"/>
  <c r="J125" i="1" s="1"/>
  <c r="I126" i="1"/>
  <c r="I125" i="1" s="1"/>
  <c r="H126" i="1"/>
  <c r="H125" i="1" s="1"/>
  <c r="G126" i="1"/>
  <c r="G125" i="1" s="1"/>
  <c r="F126" i="1"/>
  <c r="F125" i="1" s="1"/>
  <c r="L124" i="1"/>
  <c r="L123" i="1"/>
  <c r="J122" i="1"/>
  <c r="I122" i="1"/>
  <c r="F122" i="1"/>
  <c r="L121" i="1"/>
  <c r="J120" i="1"/>
  <c r="I120" i="1"/>
  <c r="F120" i="1"/>
  <c r="L118" i="1"/>
  <c r="L117" i="1"/>
  <c r="L116" i="1"/>
  <c r="L115" i="1"/>
  <c r="L114" i="1"/>
  <c r="L113" i="1"/>
  <c r="L112" i="1"/>
  <c r="L111" i="1"/>
  <c r="L110" i="1"/>
  <c r="L108" i="1"/>
  <c r="K107" i="1"/>
  <c r="J107" i="1"/>
  <c r="I107" i="1"/>
  <c r="H107" i="1"/>
  <c r="G107" i="1"/>
  <c r="F107" i="1"/>
  <c r="F106" i="1" s="1"/>
  <c r="L83" i="1"/>
  <c r="L82" i="1"/>
  <c r="L81" i="1"/>
  <c r="J80" i="1"/>
  <c r="I80" i="1"/>
  <c r="F80" i="1"/>
  <c r="F79" i="1" s="1"/>
  <c r="L77" i="1"/>
  <c r="L76" i="1"/>
  <c r="L75" i="1"/>
  <c r="L74" i="1"/>
  <c r="L73" i="1"/>
  <c r="L72" i="1"/>
  <c r="L71" i="1"/>
  <c r="L70" i="1"/>
  <c r="L68" i="1"/>
  <c r="L67" i="1"/>
  <c r="K66" i="1"/>
  <c r="J66" i="1"/>
  <c r="I66" i="1"/>
  <c r="H66" i="1"/>
  <c r="F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7" i="1"/>
  <c r="L46" i="1"/>
  <c r="L45" i="1"/>
  <c r="J44" i="1"/>
  <c r="I44" i="1"/>
  <c r="F44" i="1"/>
  <c r="L43" i="1"/>
  <c r="L42" i="1"/>
  <c r="L41" i="1"/>
  <c r="L40" i="1"/>
  <c r="K39" i="1"/>
  <c r="J39" i="1"/>
  <c r="I39" i="1"/>
  <c r="F39" i="1"/>
  <c r="L34" i="1"/>
  <c r="K33" i="1"/>
  <c r="J33" i="1"/>
  <c r="J32" i="1" s="1"/>
  <c r="I33" i="1"/>
  <c r="F33" i="1"/>
  <c r="F32" i="1" s="1"/>
  <c r="L30" i="1"/>
  <c r="F27" i="1"/>
  <c r="L26" i="1"/>
  <c r="L25" i="1"/>
  <c r="L24" i="1"/>
  <c r="L23" i="1"/>
  <c r="K22" i="1"/>
  <c r="J22" i="1"/>
  <c r="I22" i="1"/>
  <c r="F22" i="1"/>
  <c r="F21" i="1" s="1"/>
  <c r="L20" i="1"/>
  <c r="K19" i="1"/>
  <c r="J19" i="1"/>
  <c r="I19" i="1"/>
  <c r="H19" i="1"/>
  <c r="G19" i="1"/>
  <c r="F19" i="1"/>
  <c r="F18" i="1" s="1"/>
  <c r="L17" i="1"/>
  <c r="K16" i="1"/>
  <c r="J16" i="1"/>
  <c r="I16" i="1"/>
  <c r="H16" i="1"/>
  <c r="G16" i="1"/>
  <c r="F16" i="1"/>
  <c r="F15" i="1" s="1"/>
  <c r="L14" i="1"/>
  <c r="L13" i="1"/>
  <c r="L12" i="1"/>
  <c r="L11" i="1"/>
  <c r="L10" i="1"/>
  <c r="L9" i="1"/>
  <c r="J8" i="1"/>
  <c r="I8" i="1"/>
  <c r="F8" i="1"/>
  <c r="L7" i="1"/>
  <c r="F6" i="1"/>
  <c r="F128" i="1" l="1"/>
  <c r="F5" i="1"/>
  <c r="L276" i="1"/>
  <c r="L223" i="1"/>
  <c r="F209" i="1"/>
  <c r="L209" i="1" s="1"/>
  <c r="L213" i="1"/>
  <c r="L156" i="1"/>
  <c r="L191" i="1"/>
  <c r="L145" i="1"/>
  <c r="L120" i="1"/>
  <c r="L109" i="1"/>
  <c r="L107" i="1"/>
  <c r="L66" i="1"/>
  <c r="L6" i="1"/>
  <c r="L219" i="1"/>
  <c r="L239" i="1"/>
  <c r="L290" i="1"/>
  <c r="L293" i="1"/>
  <c r="L193" i="1"/>
  <c r="L221" i="1"/>
  <c r="L241" i="1"/>
  <c r="L245" i="1"/>
  <c r="L263" i="1"/>
  <c r="L268" i="1"/>
  <c r="F298" i="1"/>
  <c r="J314" i="1"/>
  <c r="L302" i="1"/>
  <c r="L307" i="1"/>
  <c r="L29" i="1"/>
  <c r="I28" i="1"/>
  <c r="L126" i="1"/>
  <c r="L210" i="1"/>
  <c r="L228" i="1"/>
  <c r="L247" i="1"/>
  <c r="L311" i="1"/>
  <c r="L33" i="1"/>
  <c r="L174" i="1"/>
  <c r="L189" i="1"/>
  <c r="L243" i="1"/>
  <c r="L260" i="1"/>
  <c r="L264" i="1"/>
  <c r="L278" i="1"/>
  <c r="L305" i="1"/>
  <c r="L16" i="1"/>
  <c r="L19" i="1"/>
  <c r="L15" i="1"/>
  <c r="L69" i="1"/>
  <c r="L48" i="1"/>
  <c r="F38" i="1"/>
  <c r="L39" i="1"/>
  <c r="L32" i="1"/>
  <c r="L21" i="1"/>
  <c r="L22" i="1"/>
  <c r="L125" i="1"/>
  <c r="L18" i="1"/>
  <c r="L80" i="1"/>
  <c r="L299" i="1"/>
  <c r="L8" i="1"/>
  <c r="L122" i="1"/>
  <c r="L44" i="1"/>
  <c r="H314" i="1" l="1"/>
  <c r="G314" i="1"/>
  <c r="F314" i="1"/>
  <c r="L79" i="1"/>
  <c r="L310" i="1"/>
  <c r="L267" i="1"/>
  <c r="L218" i="1"/>
  <c r="L298" i="1"/>
  <c r="L106" i="1"/>
  <c r="L128" i="1"/>
  <c r="L5" i="1"/>
  <c r="L38" i="1"/>
  <c r="L27" i="1"/>
  <c r="L28" i="1"/>
  <c r="I314" i="1" l="1"/>
  <c r="L314" i="1" s="1"/>
  <c r="L283" i="1"/>
</calcChain>
</file>

<file path=xl/sharedStrings.xml><?xml version="1.0" encoding="utf-8"?>
<sst xmlns="http://schemas.openxmlformats.org/spreadsheetml/2006/main" count="519" uniqueCount="187">
  <si>
    <t>Dział</t>
  </si>
  <si>
    <t>Rozdział</t>
  </si>
  <si>
    <t>Paragraf</t>
  </si>
  <si>
    <t>Nazwa</t>
  </si>
  <si>
    <t>w tym:</t>
  </si>
  <si>
    <t>% wykon.</t>
  </si>
  <si>
    <t>bieżące</t>
  </si>
  <si>
    <t>majątkowe</t>
  </si>
  <si>
    <t>010</t>
  </si>
  <si>
    <t>ROLNICTWO I ŁOWIECTWO</t>
  </si>
  <si>
    <t>Wydatki inwestycyjne jednostek budżetowych</t>
  </si>
  <si>
    <t>01030</t>
  </si>
  <si>
    <t>Izby rolnicze</t>
  </si>
  <si>
    <t>2850</t>
  </si>
  <si>
    <t>Wpłaty gmin na rzecz izb rolniczych w wyokości 2% uzyskanych wpływów z podatku rolnego</t>
  </si>
  <si>
    <t>01095</t>
  </si>
  <si>
    <t>Pozostała działalność</t>
  </si>
  <si>
    <t>4110</t>
  </si>
  <si>
    <t>Składki na ubezpieczenie społeczne</t>
  </si>
  <si>
    <t>4120</t>
  </si>
  <si>
    <t>Składki na Fundusz Pracy</t>
  </si>
  <si>
    <t>4170</t>
  </si>
  <si>
    <t>Wynagrodzenia bezosobowe</t>
  </si>
  <si>
    <t>Zakup materiałów i wyposażenia</t>
  </si>
  <si>
    <t>Zakup usług pozostałych</t>
  </si>
  <si>
    <t>Różne opłaty i składki</t>
  </si>
  <si>
    <t>020</t>
  </si>
  <si>
    <t>LEŚNICTWO</t>
  </si>
  <si>
    <t>O2095</t>
  </si>
  <si>
    <t>150</t>
  </si>
  <si>
    <t>PRZETWÓRSTWO PRZEMYSŁOWE</t>
  </si>
  <si>
    <t>Rozwój przedsiębiorczości</t>
  </si>
  <si>
    <t>Dotacje celowe przekazane do samorządu województwa na inwestycje i zakupy inwestycyjnerealizowane na podstawie porozumień między j.s.t.</t>
  </si>
  <si>
    <t>TRANSPORT I TURYSTYKA</t>
  </si>
  <si>
    <t>Drogi publiczne i gminne</t>
  </si>
  <si>
    <t>4210</t>
  </si>
  <si>
    <t>4300</t>
  </si>
  <si>
    <t>6050</t>
  </si>
  <si>
    <t>GOSPODARKA MIESZKANIOWA</t>
  </si>
  <si>
    <t>Gospodarka gruntami i nieruchomościami</t>
  </si>
  <si>
    <t>DZIAŁALNOŚĆ USŁUGOWA</t>
  </si>
  <si>
    <t>Plany zagospodarowania przestrzennego</t>
  </si>
  <si>
    <t>ADMINISTRACJA PUBLICZNA</t>
  </si>
  <si>
    <t>Urzędy wojewódzkie</t>
  </si>
  <si>
    <t>4010</t>
  </si>
  <si>
    <t>Wynagrodzenia osobowe pracowników</t>
  </si>
  <si>
    <t>4040</t>
  </si>
  <si>
    <t>Dodatkowe wynagrodzenia roczne</t>
  </si>
  <si>
    <t>Składki na ubezpieczenia społeczne</t>
  </si>
  <si>
    <t xml:space="preserve">Składki na Fundusz Pracy </t>
  </si>
  <si>
    <t>Rady gmin (miast i miast na prawach powiatu)</t>
  </si>
  <si>
    <t>3030</t>
  </si>
  <si>
    <t>Różne wydatki na rzecz osób fizycznych</t>
  </si>
  <si>
    <t>Urzędy gmin (miast i miast na prawach powiatu)</t>
  </si>
  <si>
    <t>3020</t>
  </si>
  <si>
    <t>Nagrody i wydatki osobowe niezaliczane do wynagrodzeń</t>
  </si>
  <si>
    <t xml:space="preserve">Wynagrodzenia osobowe pracowników </t>
  </si>
  <si>
    <t xml:space="preserve">Dodatkowe wynagrodzenia roczne </t>
  </si>
  <si>
    <t>4100</t>
  </si>
  <si>
    <t>Wynagrodzenia agencyjno-prowizyjne</t>
  </si>
  <si>
    <t>4140</t>
  </si>
  <si>
    <t xml:space="preserve">Wpłaty na Państwowy Fundusz Rehabilitacji Osób Niepełnosprawnych </t>
  </si>
  <si>
    <t>4260</t>
  </si>
  <si>
    <t>Zakup energii</t>
  </si>
  <si>
    <t>4270</t>
  </si>
  <si>
    <t>Zakup usług remontowych</t>
  </si>
  <si>
    <t>Opłaty z tytułu usług telekomunikacyjnych świadczonych w ruchomej publicznej sieci telefonicznej</t>
  </si>
  <si>
    <t>Podróże służbowe krajowe</t>
  </si>
  <si>
    <t xml:space="preserve">Odpisy na zakładowy fundusz świadczeń socjalnych </t>
  </si>
  <si>
    <t>Szkolenia pracowników niebędących członkami korpusu służby cywilnej</t>
  </si>
  <si>
    <t>Promocja jednostek samorządu terytorialnego</t>
  </si>
  <si>
    <t>4440</t>
  </si>
  <si>
    <t>URZĘDY NACZELNYCH ORGANÓW WŁADZY PAŃSTWOWEJ, KONTROLI I OCHRONY PRAWA ORAZ SĄDOWNICTWA</t>
  </si>
  <si>
    <t>75101</t>
  </si>
  <si>
    <t>Urzędy naczelnych organów władzy państwowej, kontroli i ochrony prawa</t>
  </si>
  <si>
    <t>4410</t>
  </si>
  <si>
    <t>BEZPICZEŃSTWO PUBLICZNE I OCHRONA P. POŻ.</t>
  </si>
  <si>
    <t>75410</t>
  </si>
  <si>
    <t>Komendy wojewódzkie Państwowej Straży Pożarnej</t>
  </si>
  <si>
    <t>3000</t>
  </si>
  <si>
    <t>Wpłaty jednostek na państwowy fundusz celowy na finansowanie lub dofinansowanie zadań inwestycyjnych</t>
  </si>
  <si>
    <t>75412</t>
  </si>
  <si>
    <t>Ochotnicze straże pożarne</t>
  </si>
  <si>
    <t>zakup usług pozostałych</t>
  </si>
  <si>
    <t>4430</t>
  </si>
  <si>
    <t>Rózne opłaty i składki</t>
  </si>
  <si>
    <t xml:space="preserve">Zakup materiałów i wyposażenia </t>
  </si>
  <si>
    <t>Straż gminna /miejska/</t>
  </si>
  <si>
    <t>2310</t>
  </si>
  <si>
    <t>Dotacje celowe przekazane gminie na zadania bieżące realizowane na podstawie porozumień między j.s.t.</t>
  </si>
  <si>
    <t>Zarządzanie kryzysowe</t>
  </si>
  <si>
    <t>RÓZNE ROZLICZENIA</t>
  </si>
  <si>
    <t>Rezerwy ogólne i celowe</t>
  </si>
  <si>
    <t>4810</t>
  </si>
  <si>
    <t>Rezerwy</t>
  </si>
  <si>
    <t xml:space="preserve">OŚWIATA I WYCHOWANIE </t>
  </si>
  <si>
    <t>Szkoły podstawowe</t>
  </si>
  <si>
    <t>3240</t>
  </si>
  <si>
    <t>Stypendia dla uczniów</t>
  </si>
  <si>
    <t>4240</t>
  </si>
  <si>
    <t>Zakup pomocy naukowych, dydaktycznych i książek</t>
  </si>
  <si>
    <t>Oddziały przedszkolne w szkołach podstawowych</t>
  </si>
  <si>
    <t>4217</t>
  </si>
  <si>
    <t>4219</t>
  </si>
  <si>
    <t>4017</t>
  </si>
  <si>
    <t>4019</t>
  </si>
  <si>
    <t>4117</t>
  </si>
  <si>
    <t>4119</t>
  </si>
  <si>
    <t>4127</t>
  </si>
  <si>
    <t>4129</t>
  </si>
  <si>
    <t>4177</t>
  </si>
  <si>
    <t>4179</t>
  </si>
  <si>
    <t>4307</t>
  </si>
  <si>
    <t>4309</t>
  </si>
  <si>
    <t>Gimnazja</t>
  </si>
  <si>
    <t>Dowożenie uczniów do szkoły</t>
  </si>
  <si>
    <t>Dokształcanie i doskonalenie nauczycieli</t>
  </si>
  <si>
    <t>Stołówki szkolne i przedszkolne</t>
  </si>
  <si>
    <t>4220</t>
  </si>
  <si>
    <t>Zakup środków żywności</t>
  </si>
  <si>
    <t xml:space="preserve">Pozostała działalność </t>
  </si>
  <si>
    <t>OCHRONA ZDROWIA</t>
  </si>
  <si>
    <t>Zwalczanie narkomanii</t>
  </si>
  <si>
    <t>Przeciwdziałanie alkoholizmowi</t>
  </si>
  <si>
    <t>POMOC SPOŁECZNA</t>
  </si>
  <si>
    <t>Domy pomocy społecznej</t>
  </si>
  <si>
    <t>Zakup usług przez j.s.t. od innych j.s.t.</t>
  </si>
  <si>
    <t>Zadania z zakresu przeciwdziałania przemocy w rodzinie</t>
  </si>
  <si>
    <t xml:space="preserve">Wspieranie rodziny </t>
  </si>
  <si>
    <t>Świadczenia rodzinne, świadczenia z funduszu alimentacyjnego oraz składki na ubezpieczenia emerytalne i rentowe z ubezpieczenia społecznego</t>
  </si>
  <si>
    <t>Świadczenia społeczne</t>
  </si>
  <si>
    <t>Odpisy na zakładowy fundusz świadczeń socjalnych</t>
  </si>
  <si>
    <t xml:space="preserve">Składki na ubezpieczenie zdrowotne opłacane za osoby pobierające niektóre świadczenia z pomocy społecznej, niektóre świadczenia rodzinne oraz za osoby uczestniczące w zajęciach w centrum integracji społecznej </t>
  </si>
  <si>
    <t>Składki na ubezpieczenie zdrowotne</t>
  </si>
  <si>
    <t>Zasiłki i pomoc w naturze oraz składki na ubezpieczenia emerytalne i rentowe</t>
  </si>
  <si>
    <t>Świadczenie społeczne</t>
  </si>
  <si>
    <t>Dodatki mieszkaniowe</t>
  </si>
  <si>
    <t>Zasiłki stałe</t>
  </si>
  <si>
    <t>Ośrodki pomocy społecznej</t>
  </si>
  <si>
    <t>Wydatki osobowe niezaliczone do wynagrodzeń</t>
  </si>
  <si>
    <t>Opłaty z tytułu zakupu usług telekomunikacyjnych świadczonych w ruchomej publicznej sieci telefonicznej</t>
  </si>
  <si>
    <t>3110</t>
  </si>
  <si>
    <t>EDUKACYJNA OPIEKA WYCHOWAWCZA</t>
  </si>
  <si>
    <t>Pomoc materialna dla uczniów</t>
  </si>
  <si>
    <t>Stypendia oraz inne formy pomocy dla uczniów</t>
  </si>
  <si>
    <t>3260</t>
  </si>
  <si>
    <t>Inne formy pomocy dla uczniów</t>
  </si>
  <si>
    <t>GOSPODARKA KOMUNALNA I OCHRONA ŚRODOWISKA</t>
  </si>
  <si>
    <t>Gospodarka odpadami</t>
  </si>
  <si>
    <t>Oczyszczanie miast i wsi</t>
  </si>
  <si>
    <t>Utrzymanie zieleni w miastach i gminach</t>
  </si>
  <si>
    <t>Oświetlenie ulic, placów i dróg</t>
  </si>
  <si>
    <t>Wpływy i wydatki związane z gromadzeniem środków</t>
  </si>
  <si>
    <t>KULTURA I OCHRONA DZIEDZICTWA NARODOWEGO</t>
  </si>
  <si>
    <t xml:space="preserve">Pozostałe zadania w zakresie kultury </t>
  </si>
  <si>
    <t xml:space="preserve">Wydatki inwestycyjne jednostek budżetowych </t>
  </si>
  <si>
    <t>Domy i ośrodki kultury, świetlice i kluby</t>
  </si>
  <si>
    <t>2480</t>
  </si>
  <si>
    <t>Dotacje podmiotowe z budżetu dla samorządowej instytucji kultury</t>
  </si>
  <si>
    <t>Biblioteki</t>
  </si>
  <si>
    <t xml:space="preserve">Wydatki inwestycyjne jednostek budżetowyh </t>
  </si>
  <si>
    <t>KULTURA FIZYCZNA I SPORT</t>
  </si>
  <si>
    <t>Zadania z zakresu kultury fizycznej i sportu</t>
  </si>
  <si>
    <t>RAZEM</t>
  </si>
  <si>
    <t>6060</t>
  </si>
  <si>
    <t xml:space="preserve">Wydadki na zakupy inwestycyjne jednostek budżetowych </t>
  </si>
  <si>
    <t>6639</t>
  </si>
  <si>
    <t xml:space="preserve">Dotacje celowe przekazane do samorządu województwa na inwestycje i zakupy inwestycyjne na podstawie porozumień (umów) między jednostkami samorządu terytorialnego </t>
  </si>
  <si>
    <t xml:space="preserve">Wybory Prezydenta Rzeczpospolitej Polskiej </t>
  </si>
  <si>
    <t xml:space="preserve">Zakup usług pozostałych </t>
  </si>
  <si>
    <t xml:space="preserve">Wydatki na zakup inwestycji jednostek budżetowych </t>
  </si>
  <si>
    <t>4360</t>
  </si>
  <si>
    <t xml:space="preserve">Opłaty z tytułu zakupu usług telekomunikacyjnych </t>
  </si>
  <si>
    <t xml:space="preserve">Opłata z tytyułu zakupu usług telekomunikacyjnych </t>
  </si>
  <si>
    <t xml:space="preserve">Realizacja zadań wymagających stosowania specjalnej organizacji nauki i metod pracy dla dzieci w przedszkolach, oddziałach przedszkolnych w szkołach podstawowych i innych formach wychowania przedszkolnego </t>
  </si>
  <si>
    <t xml:space="preserve">Realizacja zadań wymagających stosowania specjalnej organizacji nauki i metod pracy dla dzieci i młodzieży w szkołach podstawowych, gimnazjach, liceach ogólnokształcących, liceach profilowanych i szkołach zawodowych oraz szkołach artystycznych. </t>
  </si>
  <si>
    <t xml:space="preserve">Podróze służbowe krajowe </t>
  </si>
  <si>
    <t xml:space="preserve">Schroniska dla zwierząt </t>
  </si>
  <si>
    <t xml:space="preserve">                         Załącznik do informacji z wykonania budżetu na dzień 31.12.2015r.</t>
  </si>
  <si>
    <t>Plan na 31.12.2015</t>
  </si>
  <si>
    <t>Wykonanie na 31.12.2015</t>
  </si>
  <si>
    <t>INFORMATYKA</t>
  </si>
  <si>
    <t>Referenda ogólnokrajowe i konstytucyjne</t>
  </si>
  <si>
    <t>Wybory do Sejmu i Senatu</t>
  </si>
  <si>
    <t>Ochrona powietrza atmosferycznego i klimatu</t>
  </si>
  <si>
    <t>Przedszkola</t>
  </si>
  <si>
    <t>Wydatki budżetu gminy za  2015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</si>
</sst>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Tahoma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distributed" wrapText="1"/>
    </xf>
    <xf numFmtId="0" fontId="2" fillId="2" borderId="0" xfId="0" applyFont="1" applyFill="1" applyAlignment="1">
      <alignment horizontal="right" vertical="distributed" wrapText="1"/>
    </xf>
    <xf numFmtId="0" fontId="6" fillId="3" borderId="2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/>
    <xf numFmtId="0" fontId="7" fillId="4" borderId="2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43" fontId="0" fillId="2" borderId="0" xfId="0" applyNumberFormat="1" applyFill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3" fontId="9" fillId="2" borderId="0" xfId="0" applyNumberFormat="1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4" fontId="8" fillId="4" borderId="2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0" fillId="2" borderId="2" xfId="0" applyFill="1" applyBorder="1"/>
    <xf numFmtId="0" fontId="12" fillId="2" borderId="0" xfId="0" applyFont="1" applyFill="1"/>
    <xf numFmtId="43" fontId="12" fillId="2" borderId="0" xfId="0" applyNumberFormat="1" applyFont="1" applyFill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4" fontId="13" fillId="2" borderId="0" xfId="0" applyNumberFormat="1" applyFont="1" applyFill="1" applyAlignment="1">
      <alignment horizontal="right" vertical="center"/>
    </xf>
    <xf numFmtId="43" fontId="13" fillId="2" borderId="0" xfId="0" applyNumberFormat="1" applyFont="1" applyFill="1" applyAlignment="1">
      <alignment horizontal="right" vertical="center"/>
    </xf>
    <xf numFmtId="164" fontId="13" fillId="2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4" fontId="14" fillId="2" borderId="0" xfId="0" applyNumberFormat="1" applyFont="1" applyFill="1" applyAlignment="1">
      <alignment horizontal="right" vertical="center"/>
    </xf>
    <xf numFmtId="43" fontId="14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0" fontId="13" fillId="2" borderId="0" xfId="0" applyFont="1" applyFill="1"/>
    <xf numFmtId="164" fontId="1" fillId="0" borderId="2" xfId="0" applyNumberFormat="1" applyFont="1" applyFill="1" applyBorder="1" applyAlignment="1">
      <alignment horizontal="right" vertical="center"/>
    </xf>
    <xf numFmtId="164" fontId="7" fillId="5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/>
    <xf numFmtId="0" fontId="16" fillId="5" borderId="2" xfId="0" applyFont="1" applyFill="1" applyBorder="1"/>
    <xf numFmtId="49" fontId="7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4" fontId="7" fillId="5" borderId="2" xfId="0" applyNumberFormat="1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right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horizontal="right" vertical="center"/>
    </xf>
    <xf numFmtId="164" fontId="1" fillId="5" borderId="2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8" fillId="5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7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horizontal="right" vertical="center"/>
    </xf>
    <xf numFmtId="0" fontId="8" fillId="5" borderId="2" xfId="0" applyFont="1" applyFill="1" applyBorder="1" applyAlignment="1">
      <alignment horizontal="left"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center"/>
    </xf>
    <xf numFmtId="4" fontId="8" fillId="5" borderId="2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 textRotation="90"/>
    </xf>
    <xf numFmtId="4" fontId="8" fillId="5" borderId="2" xfId="0" applyNumberFormat="1" applyFont="1" applyFill="1" applyBorder="1" applyAlignment="1">
      <alignment horizontal="right" vertical="center" wrapText="1"/>
    </xf>
    <xf numFmtId="0" fontId="11" fillId="5" borderId="2" xfId="0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right" vertical="center"/>
    </xf>
    <xf numFmtId="2" fontId="8" fillId="5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right" vertical="center"/>
    </xf>
    <xf numFmtId="4" fontId="7" fillId="3" borderId="3" xfId="0" applyNumberFormat="1" applyFont="1" applyFill="1" applyBorder="1" applyAlignment="1">
      <alignment horizontal="right" vertical="center"/>
    </xf>
    <xf numFmtId="164" fontId="7" fillId="3" borderId="5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distributed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4"/>
  <sheetViews>
    <sheetView tabSelected="1" topLeftCell="A300" zoomScaleNormal="100" workbookViewId="0">
      <selection activeCell="R313" sqref="R313:S314"/>
    </sheetView>
  </sheetViews>
  <sheetFormatPr defaultRowHeight="15" x14ac:dyDescent="0.25"/>
  <cols>
    <col min="1" max="1" width="5.85546875" style="1" customWidth="1"/>
    <col min="2" max="2" width="4.140625" style="1" customWidth="1"/>
    <col min="3" max="3" width="6.140625" style="1" customWidth="1"/>
    <col min="4" max="4" width="6.42578125" style="1" customWidth="1"/>
    <col min="5" max="5" width="37.28515625" style="1" customWidth="1"/>
    <col min="6" max="6" width="11.140625" style="1" customWidth="1"/>
    <col min="7" max="7" width="13.28515625" style="1" customWidth="1"/>
    <col min="8" max="8" width="12.5703125" style="1" customWidth="1"/>
    <col min="9" max="9" width="10.7109375" style="1" customWidth="1"/>
    <col min="10" max="10" width="11.28515625" style="1" customWidth="1"/>
    <col min="11" max="11" width="11.5703125" style="1" customWidth="1"/>
    <col min="12" max="12" width="8.85546875" style="1" bestFit="1" customWidth="1"/>
    <col min="13" max="13" width="19.5703125" style="1" customWidth="1"/>
    <col min="14" max="15" width="9.140625" style="1" hidden="1" customWidth="1"/>
    <col min="16" max="17" width="9.140625" style="1"/>
    <col min="18" max="18" width="9.85546875" style="1" bestFit="1" customWidth="1"/>
    <col min="19" max="256" width="9.140625" style="1"/>
    <col min="257" max="257" width="5.85546875" style="1" customWidth="1"/>
    <col min="258" max="258" width="4.140625" style="1" customWidth="1"/>
    <col min="259" max="259" width="6.140625" style="1" customWidth="1"/>
    <col min="260" max="260" width="6.42578125" style="1" customWidth="1"/>
    <col min="261" max="261" width="37.28515625" style="1" customWidth="1"/>
    <col min="262" max="262" width="11.140625" style="1" customWidth="1"/>
    <col min="263" max="263" width="13.42578125" style="1" customWidth="1"/>
    <col min="264" max="264" width="12.5703125" style="1" customWidth="1"/>
    <col min="265" max="265" width="10.7109375" style="1" customWidth="1"/>
    <col min="266" max="266" width="11.28515625" style="1" customWidth="1"/>
    <col min="267" max="267" width="11.5703125" style="1" customWidth="1"/>
    <col min="268" max="268" width="8.85546875" style="1" bestFit="1" customWidth="1"/>
    <col min="269" max="269" width="9.140625" style="1" customWidth="1"/>
    <col min="270" max="271" width="0" style="1" hidden="1" customWidth="1"/>
    <col min="272" max="512" width="9.140625" style="1"/>
    <col min="513" max="513" width="5.85546875" style="1" customWidth="1"/>
    <col min="514" max="514" width="4.140625" style="1" customWidth="1"/>
    <col min="515" max="515" width="6.140625" style="1" customWidth="1"/>
    <col min="516" max="516" width="6.42578125" style="1" customWidth="1"/>
    <col min="517" max="517" width="37.28515625" style="1" customWidth="1"/>
    <col min="518" max="518" width="11.140625" style="1" customWidth="1"/>
    <col min="519" max="519" width="13.42578125" style="1" customWidth="1"/>
    <col min="520" max="520" width="12.5703125" style="1" customWidth="1"/>
    <col min="521" max="521" width="10.7109375" style="1" customWidth="1"/>
    <col min="522" max="522" width="11.28515625" style="1" customWidth="1"/>
    <col min="523" max="523" width="11.5703125" style="1" customWidth="1"/>
    <col min="524" max="524" width="8.85546875" style="1" bestFit="1" customWidth="1"/>
    <col min="525" max="525" width="9.140625" style="1" customWidth="1"/>
    <col min="526" max="527" width="0" style="1" hidden="1" customWidth="1"/>
    <col min="528" max="768" width="9.140625" style="1"/>
    <col min="769" max="769" width="5.85546875" style="1" customWidth="1"/>
    <col min="770" max="770" width="4.140625" style="1" customWidth="1"/>
    <col min="771" max="771" width="6.140625" style="1" customWidth="1"/>
    <col min="772" max="772" width="6.42578125" style="1" customWidth="1"/>
    <col min="773" max="773" width="37.28515625" style="1" customWidth="1"/>
    <col min="774" max="774" width="11.140625" style="1" customWidth="1"/>
    <col min="775" max="775" width="13.42578125" style="1" customWidth="1"/>
    <col min="776" max="776" width="12.5703125" style="1" customWidth="1"/>
    <col min="777" max="777" width="10.7109375" style="1" customWidth="1"/>
    <col min="778" max="778" width="11.28515625" style="1" customWidth="1"/>
    <col min="779" max="779" width="11.5703125" style="1" customWidth="1"/>
    <col min="780" max="780" width="8.85546875" style="1" bestFit="1" customWidth="1"/>
    <col min="781" max="781" width="9.140625" style="1" customWidth="1"/>
    <col min="782" max="783" width="0" style="1" hidden="1" customWidth="1"/>
    <col min="784" max="1024" width="9.140625" style="1"/>
    <col min="1025" max="1025" width="5.85546875" style="1" customWidth="1"/>
    <col min="1026" max="1026" width="4.140625" style="1" customWidth="1"/>
    <col min="1027" max="1027" width="6.140625" style="1" customWidth="1"/>
    <col min="1028" max="1028" width="6.42578125" style="1" customWidth="1"/>
    <col min="1029" max="1029" width="37.28515625" style="1" customWidth="1"/>
    <col min="1030" max="1030" width="11.140625" style="1" customWidth="1"/>
    <col min="1031" max="1031" width="13.42578125" style="1" customWidth="1"/>
    <col min="1032" max="1032" width="12.5703125" style="1" customWidth="1"/>
    <col min="1033" max="1033" width="10.7109375" style="1" customWidth="1"/>
    <col min="1034" max="1034" width="11.28515625" style="1" customWidth="1"/>
    <col min="1035" max="1035" width="11.5703125" style="1" customWidth="1"/>
    <col min="1036" max="1036" width="8.85546875" style="1" bestFit="1" customWidth="1"/>
    <col min="1037" max="1037" width="9.140625" style="1" customWidth="1"/>
    <col min="1038" max="1039" width="0" style="1" hidden="1" customWidth="1"/>
    <col min="1040" max="1280" width="9.140625" style="1"/>
    <col min="1281" max="1281" width="5.85546875" style="1" customWidth="1"/>
    <col min="1282" max="1282" width="4.140625" style="1" customWidth="1"/>
    <col min="1283" max="1283" width="6.140625" style="1" customWidth="1"/>
    <col min="1284" max="1284" width="6.42578125" style="1" customWidth="1"/>
    <col min="1285" max="1285" width="37.28515625" style="1" customWidth="1"/>
    <col min="1286" max="1286" width="11.140625" style="1" customWidth="1"/>
    <col min="1287" max="1287" width="13.42578125" style="1" customWidth="1"/>
    <col min="1288" max="1288" width="12.5703125" style="1" customWidth="1"/>
    <col min="1289" max="1289" width="10.7109375" style="1" customWidth="1"/>
    <col min="1290" max="1290" width="11.28515625" style="1" customWidth="1"/>
    <col min="1291" max="1291" width="11.5703125" style="1" customWidth="1"/>
    <col min="1292" max="1292" width="8.85546875" style="1" bestFit="1" customWidth="1"/>
    <col min="1293" max="1293" width="9.140625" style="1" customWidth="1"/>
    <col min="1294" max="1295" width="0" style="1" hidden="1" customWidth="1"/>
    <col min="1296" max="1536" width="9.140625" style="1"/>
    <col min="1537" max="1537" width="5.85546875" style="1" customWidth="1"/>
    <col min="1538" max="1538" width="4.140625" style="1" customWidth="1"/>
    <col min="1539" max="1539" width="6.140625" style="1" customWidth="1"/>
    <col min="1540" max="1540" width="6.42578125" style="1" customWidth="1"/>
    <col min="1541" max="1541" width="37.28515625" style="1" customWidth="1"/>
    <col min="1542" max="1542" width="11.140625" style="1" customWidth="1"/>
    <col min="1543" max="1543" width="13.42578125" style="1" customWidth="1"/>
    <col min="1544" max="1544" width="12.5703125" style="1" customWidth="1"/>
    <col min="1545" max="1545" width="10.7109375" style="1" customWidth="1"/>
    <col min="1546" max="1546" width="11.28515625" style="1" customWidth="1"/>
    <col min="1547" max="1547" width="11.5703125" style="1" customWidth="1"/>
    <col min="1548" max="1548" width="8.85546875" style="1" bestFit="1" customWidth="1"/>
    <col min="1549" max="1549" width="9.140625" style="1" customWidth="1"/>
    <col min="1550" max="1551" width="0" style="1" hidden="1" customWidth="1"/>
    <col min="1552" max="1792" width="9.140625" style="1"/>
    <col min="1793" max="1793" width="5.85546875" style="1" customWidth="1"/>
    <col min="1794" max="1794" width="4.140625" style="1" customWidth="1"/>
    <col min="1795" max="1795" width="6.140625" style="1" customWidth="1"/>
    <col min="1796" max="1796" width="6.42578125" style="1" customWidth="1"/>
    <col min="1797" max="1797" width="37.28515625" style="1" customWidth="1"/>
    <col min="1798" max="1798" width="11.140625" style="1" customWidth="1"/>
    <col min="1799" max="1799" width="13.42578125" style="1" customWidth="1"/>
    <col min="1800" max="1800" width="12.5703125" style="1" customWidth="1"/>
    <col min="1801" max="1801" width="10.7109375" style="1" customWidth="1"/>
    <col min="1802" max="1802" width="11.28515625" style="1" customWidth="1"/>
    <col min="1803" max="1803" width="11.5703125" style="1" customWidth="1"/>
    <col min="1804" max="1804" width="8.85546875" style="1" bestFit="1" customWidth="1"/>
    <col min="1805" max="1805" width="9.140625" style="1" customWidth="1"/>
    <col min="1806" max="1807" width="0" style="1" hidden="1" customWidth="1"/>
    <col min="1808" max="2048" width="9.140625" style="1"/>
    <col min="2049" max="2049" width="5.85546875" style="1" customWidth="1"/>
    <col min="2050" max="2050" width="4.140625" style="1" customWidth="1"/>
    <col min="2051" max="2051" width="6.140625" style="1" customWidth="1"/>
    <col min="2052" max="2052" width="6.42578125" style="1" customWidth="1"/>
    <col min="2053" max="2053" width="37.28515625" style="1" customWidth="1"/>
    <col min="2054" max="2054" width="11.140625" style="1" customWidth="1"/>
    <col min="2055" max="2055" width="13.42578125" style="1" customWidth="1"/>
    <col min="2056" max="2056" width="12.5703125" style="1" customWidth="1"/>
    <col min="2057" max="2057" width="10.7109375" style="1" customWidth="1"/>
    <col min="2058" max="2058" width="11.28515625" style="1" customWidth="1"/>
    <col min="2059" max="2059" width="11.5703125" style="1" customWidth="1"/>
    <col min="2060" max="2060" width="8.85546875" style="1" bestFit="1" customWidth="1"/>
    <col min="2061" max="2061" width="9.140625" style="1" customWidth="1"/>
    <col min="2062" max="2063" width="0" style="1" hidden="1" customWidth="1"/>
    <col min="2064" max="2304" width="9.140625" style="1"/>
    <col min="2305" max="2305" width="5.85546875" style="1" customWidth="1"/>
    <col min="2306" max="2306" width="4.140625" style="1" customWidth="1"/>
    <col min="2307" max="2307" width="6.140625" style="1" customWidth="1"/>
    <col min="2308" max="2308" width="6.42578125" style="1" customWidth="1"/>
    <col min="2309" max="2309" width="37.28515625" style="1" customWidth="1"/>
    <col min="2310" max="2310" width="11.140625" style="1" customWidth="1"/>
    <col min="2311" max="2311" width="13.42578125" style="1" customWidth="1"/>
    <col min="2312" max="2312" width="12.5703125" style="1" customWidth="1"/>
    <col min="2313" max="2313" width="10.7109375" style="1" customWidth="1"/>
    <col min="2314" max="2314" width="11.28515625" style="1" customWidth="1"/>
    <col min="2315" max="2315" width="11.5703125" style="1" customWidth="1"/>
    <col min="2316" max="2316" width="8.85546875" style="1" bestFit="1" customWidth="1"/>
    <col min="2317" max="2317" width="9.140625" style="1" customWidth="1"/>
    <col min="2318" max="2319" width="0" style="1" hidden="1" customWidth="1"/>
    <col min="2320" max="2560" width="9.140625" style="1"/>
    <col min="2561" max="2561" width="5.85546875" style="1" customWidth="1"/>
    <col min="2562" max="2562" width="4.140625" style="1" customWidth="1"/>
    <col min="2563" max="2563" width="6.140625" style="1" customWidth="1"/>
    <col min="2564" max="2564" width="6.42578125" style="1" customWidth="1"/>
    <col min="2565" max="2565" width="37.28515625" style="1" customWidth="1"/>
    <col min="2566" max="2566" width="11.140625" style="1" customWidth="1"/>
    <col min="2567" max="2567" width="13.42578125" style="1" customWidth="1"/>
    <col min="2568" max="2568" width="12.5703125" style="1" customWidth="1"/>
    <col min="2569" max="2569" width="10.7109375" style="1" customWidth="1"/>
    <col min="2570" max="2570" width="11.28515625" style="1" customWidth="1"/>
    <col min="2571" max="2571" width="11.5703125" style="1" customWidth="1"/>
    <col min="2572" max="2572" width="8.85546875" style="1" bestFit="1" customWidth="1"/>
    <col min="2573" max="2573" width="9.140625" style="1" customWidth="1"/>
    <col min="2574" max="2575" width="0" style="1" hidden="1" customWidth="1"/>
    <col min="2576" max="2816" width="9.140625" style="1"/>
    <col min="2817" max="2817" width="5.85546875" style="1" customWidth="1"/>
    <col min="2818" max="2818" width="4.140625" style="1" customWidth="1"/>
    <col min="2819" max="2819" width="6.140625" style="1" customWidth="1"/>
    <col min="2820" max="2820" width="6.42578125" style="1" customWidth="1"/>
    <col min="2821" max="2821" width="37.28515625" style="1" customWidth="1"/>
    <col min="2822" max="2822" width="11.140625" style="1" customWidth="1"/>
    <col min="2823" max="2823" width="13.42578125" style="1" customWidth="1"/>
    <col min="2824" max="2824" width="12.5703125" style="1" customWidth="1"/>
    <col min="2825" max="2825" width="10.7109375" style="1" customWidth="1"/>
    <col min="2826" max="2826" width="11.28515625" style="1" customWidth="1"/>
    <col min="2827" max="2827" width="11.5703125" style="1" customWidth="1"/>
    <col min="2828" max="2828" width="8.85546875" style="1" bestFit="1" customWidth="1"/>
    <col min="2829" max="2829" width="9.140625" style="1" customWidth="1"/>
    <col min="2830" max="2831" width="0" style="1" hidden="1" customWidth="1"/>
    <col min="2832" max="3072" width="9.140625" style="1"/>
    <col min="3073" max="3073" width="5.85546875" style="1" customWidth="1"/>
    <col min="3074" max="3074" width="4.140625" style="1" customWidth="1"/>
    <col min="3075" max="3075" width="6.140625" style="1" customWidth="1"/>
    <col min="3076" max="3076" width="6.42578125" style="1" customWidth="1"/>
    <col min="3077" max="3077" width="37.28515625" style="1" customWidth="1"/>
    <col min="3078" max="3078" width="11.140625" style="1" customWidth="1"/>
    <col min="3079" max="3079" width="13.42578125" style="1" customWidth="1"/>
    <col min="3080" max="3080" width="12.5703125" style="1" customWidth="1"/>
    <col min="3081" max="3081" width="10.7109375" style="1" customWidth="1"/>
    <col min="3082" max="3082" width="11.28515625" style="1" customWidth="1"/>
    <col min="3083" max="3083" width="11.5703125" style="1" customWidth="1"/>
    <col min="3084" max="3084" width="8.85546875" style="1" bestFit="1" customWidth="1"/>
    <col min="3085" max="3085" width="9.140625" style="1" customWidth="1"/>
    <col min="3086" max="3087" width="0" style="1" hidden="1" customWidth="1"/>
    <col min="3088" max="3328" width="9.140625" style="1"/>
    <col min="3329" max="3329" width="5.85546875" style="1" customWidth="1"/>
    <col min="3330" max="3330" width="4.140625" style="1" customWidth="1"/>
    <col min="3331" max="3331" width="6.140625" style="1" customWidth="1"/>
    <col min="3332" max="3332" width="6.42578125" style="1" customWidth="1"/>
    <col min="3333" max="3333" width="37.28515625" style="1" customWidth="1"/>
    <col min="3334" max="3334" width="11.140625" style="1" customWidth="1"/>
    <col min="3335" max="3335" width="13.42578125" style="1" customWidth="1"/>
    <col min="3336" max="3336" width="12.5703125" style="1" customWidth="1"/>
    <col min="3337" max="3337" width="10.7109375" style="1" customWidth="1"/>
    <col min="3338" max="3338" width="11.28515625" style="1" customWidth="1"/>
    <col min="3339" max="3339" width="11.5703125" style="1" customWidth="1"/>
    <col min="3340" max="3340" width="8.85546875" style="1" bestFit="1" customWidth="1"/>
    <col min="3341" max="3341" width="9.140625" style="1" customWidth="1"/>
    <col min="3342" max="3343" width="0" style="1" hidden="1" customWidth="1"/>
    <col min="3344" max="3584" width="9.140625" style="1"/>
    <col min="3585" max="3585" width="5.85546875" style="1" customWidth="1"/>
    <col min="3586" max="3586" width="4.140625" style="1" customWidth="1"/>
    <col min="3587" max="3587" width="6.140625" style="1" customWidth="1"/>
    <col min="3588" max="3588" width="6.42578125" style="1" customWidth="1"/>
    <col min="3589" max="3589" width="37.28515625" style="1" customWidth="1"/>
    <col min="3590" max="3590" width="11.140625" style="1" customWidth="1"/>
    <col min="3591" max="3591" width="13.42578125" style="1" customWidth="1"/>
    <col min="3592" max="3592" width="12.5703125" style="1" customWidth="1"/>
    <col min="3593" max="3593" width="10.7109375" style="1" customWidth="1"/>
    <col min="3594" max="3594" width="11.28515625" style="1" customWidth="1"/>
    <col min="3595" max="3595" width="11.5703125" style="1" customWidth="1"/>
    <col min="3596" max="3596" width="8.85546875" style="1" bestFit="1" customWidth="1"/>
    <col min="3597" max="3597" width="9.140625" style="1" customWidth="1"/>
    <col min="3598" max="3599" width="0" style="1" hidden="1" customWidth="1"/>
    <col min="3600" max="3840" width="9.140625" style="1"/>
    <col min="3841" max="3841" width="5.85546875" style="1" customWidth="1"/>
    <col min="3842" max="3842" width="4.140625" style="1" customWidth="1"/>
    <col min="3843" max="3843" width="6.140625" style="1" customWidth="1"/>
    <col min="3844" max="3844" width="6.42578125" style="1" customWidth="1"/>
    <col min="3845" max="3845" width="37.28515625" style="1" customWidth="1"/>
    <col min="3846" max="3846" width="11.140625" style="1" customWidth="1"/>
    <col min="3847" max="3847" width="13.42578125" style="1" customWidth="1"/>
    <col min="3848" max="3848" width="12.5703125" style="1" customWidth="1"/>
    <col min="3849" max="3849" width="10.7109375" style="1" customWidth="1"/>
    <col min="3850" max="3850" width="11.28515625" style="1" customWidth="1"/>
    <col min="3851" max="3851" width="11.5703125" style="1" customWidth="1"/>
    <col min="3852" max="3852" width="8.85546875" style="1" bestFit="1" customWidth="1"/>
    <col min="3853" max="3853" width="9.140625" style="1" customWidth="1"/>
    <col min="3854" max="3855" width="0" style="1" hidden="1" customWidth="1"/>
    <col min="3856" max="4096" width="9.140625" style="1"/>
    <col min="4097" max="4097" width="5.85546875" style="1" customWidth="1"/>
    <col min="4098" max="4098" width="4.140625" style="1" customWidth="1"/>
    <col min="4099" max="4099" width="6.140625" style="1" customWidth="1"/>
    <col min="4100" max="4100" width="6.42578125" style="1" customWidth="1"/>
    <col min="4101" max="4101" width="37.28515625" style="1" customWidth="1"/>
    <col min="4102" max="4102" width="11.140625" style="1" customWidth="1"/>
    <col min="4103" max="4103" width="13.42578125" style="1" customWidth="1"/>
    <col min="4104" max="4104" width="12.5703125" style="1" customWidth="1"/>
    <col min="4105" max="4105" width="10.7109375" style="1" customWidth="1"/>
    <col min="4106" max="4106" width="11.28515625" style="1" customWidth="1"/>
    <col min="4107" max="4107" width="11.5703125" style="1" customWidth="1"/>
    <col min="4108" max="4108" width="8.85546875" style="1" bestFit="1" customWidth="1"/>
    <col min="4109" max="4109" width="9.140625" style="1" customWidth="1"/>
    <col min="4110" max="4111" width="0" style="1" hidden="1" customWidth="1"/>
    <col min="4112" max="4352" width="9.140625" style="1"/>
    <col min="4353" max="4353" width="5.85546875" style="1" customWidth="1"/>
    <col min="4354" max="4354" width="4.140625" style="1" customWidth="1"/>
    <col min="4355" max="4355" width="6.140625" style="1" customWidth="1"/>
    <col min="4356" max="4356" width="6.42578125" style="1" customWidth="1"/>
    <col min="4357" max="4357" width="37.28515625" style="1" customWidth="1"/>
    <col min="4358" max="4358" width="11.140625" style="1" customWidth="1"/>
    <col min="4359" max="4359" width="13.42578125" style="1" customWidth="1"/>
    <col min="4360" max="4360" width="12.5703125" style="1" customWidth="1"/>
    <col min="4361" max="4361" width="10.7109375" style="1" customWidth="1"/>
    <col min="4362" max="4362" width="11.28515625" style="1" customWidth="1"/>
    <col min="4363" max="4363" width="11.5703125" style="1" customWidth="1"/>
    <col min="4364" max="4364" width="8.85546875" style="1" bestFit="1" customWidth="1"/>
    <col min="4365" max="4365" width="9.140625" style="1" customWidth="1"/>
    <col min="4366" max="4367" width="0" style="1" hidden="1" customWidth="1"/>
    <col min="4368" max="4608" width="9.140625" style="1"/>
    <col min="4609" max="4609" width="5.85546875" style="1" customWidth="1"/>
    <col min="4610" max="4610" width="4.140625" style="1" customWidth="1"/>
    <col min="4611" max="4611" width="6.140625" style="1" customWidth="1"/>
    <col min="4612" max="4612" width="6.42578125" style="1" customWidth="1"/>
    <col min="4613" max="4613" width="37.28515625" style="1" customWidth="1"/>
    <col min="4614" max="4614" width="11.140625" style="1" customWidth="1"/>
    <col min="4615" max="4615" width="13.42578125" style="1" customWidth="1"/>
    <col min="4616" max="4616" width="12.5703125" style="1" customWidth="1"/>
    <col min="4617" max="4617" width="10.7109375" style="1" customWidth="1"/>
    <col min="4618" max="4618" width="11.28515625" style="1" customWidth="1"/>
    <col min="4619" max="4619" width="11.5703125" style="1" customWidth="1"/>
    <col min="4620" max="4620" width="8.85546875" style="1" bestFit="1" customWidth="1"/>
    <col min="4621" max="4621" width="9.140625" style="1" customWidth="1"/>
    <col min="4622" max="4623" width="0" style="1" hidden="1" customWidth="1"/>
    <col min="4624" max="4864" width="9.140625" style="1"/>
    <col min="4865" max="4865" width="5.85546875" style="1" customWidth="1"/>
    <col min="4866" max="4866" width="4.140625" style="1" customWidth="1"/>
    <col min="4867" max="4867" width="6.140625" style="1" customWidth="1"/>
    <col min="4868" max="4868" width="6.42578125" style="1" customWidth="1"/>
    <col min="4869" max="4869" width="37.28515625" style="1" customWidth="1"/>
    <col min="4870" max="4870" width="11.140625" style="1" customWidth="1"/>
    <col min="4871" max="4871" width="13.42578125" style="1" customWidth="1"/>
    <col min="4872" max="4872" width="12.5703125" style="1" customWidth="1"/>
    <col min="4873" max="4873" width="10.7109375" style="1" customWidth="1"/>
    <col min="4874" max="4874" width="11.28515625" style="1" customWidth="1"/>
    <col min="4875" max="4875" width="11.5703125" style="1" customWidth="1"/>
    <col min="4876" max="4876" width="8.85546875" style="1" bestFit="1" customWidth="1"/>
    <col min="4877" max="4877" width="9.140625" style="1" customWidth="1"/>
    <col min="4878" max="4879" width="0" style="1" hidden="1" customWidth="1"/>
    <col min="4880" max="5120" width="9.140625" style="1"/>
    <col min="5121" max="5121" width="5.85546875" style="1" customWidth="1"/>
    <col min="5122" max="5122" width="4.140625" style="1" customWidth="1"/>
    <col min="5123" max="5123" width="6.140625" style="1" customWidth="1"/>
    <col min="5124" max="5124" width="6.42578125" style="1" customWidth="1"/>
    <col min="5125" max="5125" width="37.28515625" style="1" customWidth="1"/>
    <col min="5126" max="5126" width="11.140625" style="1" customWidth="1"/>
    <col min="5127" max="5127" width="13.42578125" style="1" customWidth="1"/>
    <col min="5128" max="5128" width="12.5703125" style="1" customWidth="1"/>
    <col min="5129" max="5129" width="10.7109375" style="1" customWidth="1"/>
    <col min="5130" max="5130" width="11.28515625" style="1" customWidth="1"/>
    <col min="5131" max="5131" width="11.5703125" style="1" customWidth="1"/>
    <col min="5132" max="5132" width="8.85546875" style="1" bestFit="1" customWidth="1"/>
    <col min="5133" max="5133" width="9.140625" style="1" customWidth="1"/>
    <col min="5134" max="5135" width="0" style="1" hidden="1" customWidth="1"/>
    <col min="5136" max="5376" width="9.140625" style="1"/>
    <col min="5377" max="5377" width="5.85546875" style="1" customWidth="1"/>
    <col min="5378" max="5378" width="4.140625" style="1" customWidth="1"/>
    <col min="5379" max="5379" width="6.140625" style="1" customWidth="1"/>
    <col min="5380" max="5380" width="6.42578125" style="1" customWidth="1"/>
    <col min="5381" max="5381" width="37.28515625" style="1" customWidth="1"/>
    <col min="5382" max="5382" width="11.140625" style="1" customWidth="1"/>
    <col min="5383" max="5383" width="13.42578125" style="1" customWidth="1"/>
    <col min="5384" max="5384" width="12.5703125" style="1" customWidth="1"/>
    <col min="5385" max="5385" width="10.7109375" style="1" customWidth="1"/>
    <col min="5386" max="5386" width="11.28515625" style="1" customWidth="1"/>
    <col min="5387" max="5387" width="11.5703125" style="1" customWidth="1"/>
    <col min="5388" max="5388" width="8.85546875" style="1" bestFit="1" customWidth="1"/>
    <col min="5389" max="5389" width="9.140625" style="1" customWidth="1"/>
    <col min="5390" max="5391" width="0" style="1" hidden="1" customWidth="1"/>
    <col min="5392" max="5632" width="9.140625" style="1"/>
    <col min="5633" max="5633" width="5.85546875" style="1" customWidth="1"/>
    <col min="5634" max="5634" width="4.140625" style="1" customWidth="1"/>
    <col min="5635" max="5635" width="6.140625" style="1" customWidth="1"/>
    <col min="5636" max="5636" width="6.42578125" style="1" customWidth="1"/>
    <col min="5637" max="5637" width="37.28515625" style="1" customWidth="1"/>
    <col min="5638" max="5638" width="11.140625" style="1" customWidth="1"/>
    <col min="5639" max="5639" width="13.42578125" style="1" customWidth="1"/>
    <col min="5640" max="5640" width="12.5703125" style="1" customWidth="1"/>
    <col min="5641" max="5641" width="10.7109375" style="1" customWidth="1"/>
    <col min="5642" max="5642" width="11.28515625" style="1" customWidth="1"/>
    <col min="5643" max="5643" width="11.5703125" style="1" customWidth="1"/>
    <col min="5644" max="5644" width="8.85546875" style="1" bestFit="1" customWidth="1"/>
    <col min="5645" max="5645" width="9.140625" style="1" customWidth="1"/>
    <col min="5646" max="5647" width="0" style="1" hidden="1" customWidth="1"/>
    <col min="5648" max="5888" width="9.140625" style="1"/>
    <col min="5889" max="5889" width="5.85546875" style="1" customWidth="1"/>
    <col min="5890" max="5890" width="4.140625" style="1" customWidth="1"/>
    <col min="5891" max="5891" width="6.140625" style="1" customWidth="1"/>
    <col min="5892" max="5892" width="6.42578125" style="1" customWidth="1"/>
    <col min="5893" max="5893" width="37.28515625" style="1" customWidth="1"/>
    <col min="5894" max="5894" width="11.140625" style="1" customWidth="1"/>
    <col min="5895" max="5895" width="13.42578125" style="1" customWidth="1"/>
    <col min="5896" max="5896" width="12.5703125" style="1" customWidth="1"/>
    <col min="5897" max="5897" width="10.7109375" style="1" customWidth="1"/>
    <col min="5898" max="5898" width="11.28515625" style="1" customWidth="1"/>
    <col min="5899" max="5899" width="11.5703125" style="1" customWidth="1"/>
    <col min="5900" max="5900" width="8.85546875" style="1" bestFit="1" customWidth="1"/>
    <col min="5901" max="5901" width="9.140625" style="1" customWidth="1"/>
    <col min="5902" max="5903" width="0" style="1" hidden="1" customWidth="1"/>
    <col min="5904" max="6144" width="9.140625" style="1"/>
    <col min="6145" max="6145" width="5.85546875" style="1" customWidth="1"/>
    <col min="6146" max="6146" width="4.140625" style="1" customWidth="1"/>
    <col min="6147" max="6147" width="6.140625" style="1" customWidth="1"/>
    <col min="6148" max="6148" width="6.42578125" style="1" customWidth="1"/>
    <col min="6149" max="6149" width="37.28515625" style="1" customWidth="1"/>
    <col min="6150" max="6150" width="11.140625" style="1" customWidth="1"/>
    <col min="6151" max="6151" width="13.42578125" style="1" customWidth="1"/>
    <col min="6152" max="6152" width="12.5703125" style="1" customWidth="1"/>
    <col min="6153" max="6153" width="10.7109375" style="1" customWidth="1"/>
    <col min="6154" max="6154" width="11.28515625" style="1" customWidth="1"/>
    <col min="6155" max="6155" width="11.5703125" style="1" customWidth="1"/>
    <col min="6156" max="6156" width="8.85546875" style="1" bestFit="1" customWidth="1"/>
    <col min="6157" max="6157" width="9.140625" style="1" customWidth="1"/>
    <col min="6158" max="6159" width="0" style="1" hidden="1" customWidth="1"/>
    <col min="6160" max="6400" width="9.140625" style="1"/>
    <col min="6401" max="6401" width="5.85546875" style="1" customWidth="1"/>
    <col min="6402" max="6402" width="4.140625" style="1" customWidth="1"/>
    <col min="6403" max="6403" width="6.140625" style="1" customWidth="1"/>
    <col min="6404" max="6404" width="6.42578125" style="1" customWidth="1"/>
    <col min="6405" max="6405" width="37.28515625" style="1" customWidth="1"/>
    <col min="6406" max="6406" width="11.140625" style="1" customWidth="1"/>
    <col min="6407" max="6407" width="13.42578125" style="1" customWidth="1"/>
    <col min="6408" max="6408" width="12.5703125" style="1" customWidth="1"/>
    <col min="6409" max="6409" width="10.7109375" style="1" customWidth="1"/>
    <col min="6410" max="6410" width="11.28515625" style="1" customWidth="1"/>
    <col min="6411" max="6411" width="11.5703125" style="1" customWidth="1"/>
    <col min="6412" max="6412" width="8.85546875" style="1" bestFit="1" customWidth="1"/>
    <col min="6413" max="6413" width="9.140625" style="1" customWidth="1"/>
    <col min="6414" max="6415" width="0" style="1" hidden="1" customWidth="1"/>
    <col min="6416" max="6656" width="9.140625" style="1"/>
    <col min="6657" max="6657" width="5.85546875" style="1" customWidth="1"/>
    <col min="6658" max="6658" width="4.140625" style="1" customWidth="1"/>
    <col min="6659" max="6659" width="6.140625" style="1" customWidth="1"/>
    <col min="6660" max="6660" width="6.42578125" style="1" customWidth="1"/>
    <col min="6661" max="6661" width="37.28515625" style="1" customWidth="1"/>
    <col min="6662" max="6662" width="11.140625" style="1" customWidth="1"/>
    <col min="6663" max="6663" width="13.42578125" style="1" customWidth="1"/>
    <col min="6664" max="6664" width="12.5703125" style="1" customWidth="1"/>
    <col min="6665" max="6665" width="10.7109375" style="1" customWidth="1"/>
    <col min="6666" max="6666" width="11.28515625" style="1" customWidth="1"/>
    <col min="6667" max="6667" width="11.5703125" style="1" customWidth="1"/>
    <col min="6668" max="6668" width="8.85546875" style="1" bestFit="1" customWidth="1"/>
    <col min="6669" max="6669" width="9.140625" style="1" customWidth="1"/>
    <col min="6670" max="6671" width="0" style="1" hidden="1" customWidth="1"/>
    <col min="6672" max="6912" width="9.140625" style="1"/>
    <col min="6913" max="6913" width="5.85546875" style="1" customWidth="1"/>
    <col min="6914" max="6914" width="4.140625" style="1" customWidth="1"/>
    <col min="6915" max="6915" width="6.140625" style="1" customWidth="1"/>
    <col min="6916" max="6916" width="6.42578125" style="1" customWidth="1"/>
    <col min="6917" max="6917" width="37.28515625" style="1" customWidth="1"/>
    <col min="6918" max="6918" width="11.140625" style="1" customWidth="1"/>
    <col min="6919" max="6919" width="13.42578125" style="1" customWidth="1"/>
    <col min="6920" max="6920" width="12.5703125" style="1" customWidth="1"/>
    <col min="6921" max="6921" width="10.7109375" style="1" customWidth="1"/>
    <col min="6922" max="6922" width="11.28515625" style="1" customWidth="1"/>
    <col min="6923" max="6923" width="11.5703125" style="1" customWidth="1"/>
    <col min="6924" max="6924" width="8.85546875" style="1" bestFit="1" customWidth="1"/>
    <col min="6925" max="6925" width="9.140625" style="1" customWidth="1"/>
    <col min="6926" max="6927" width="0" style="1" hidden="1" customWidth="1"/>
    <col min="6928" max="7168" width="9.140625" style="1"/>
    <col min="7169" max="7169" width="5.85546875" style="1" customWidth="1"/>
    <col min="7170" max="7170" width="4.140625" style="1" customWidth="1"/>
    <col min="7171" max="7171" width="6.140625" style="1" customWidth="1"/>
    <col min="7172" max="7172" width="6.42578125" style="1" customWidth="1"/>
    <col min="7173" max="7173" width="37.28515625" style="1" customWidth="1"/>
    <col min="7174" max="7174" width="11.140625" style="1" customWidth="1"/>
    <col min="7175" max="7175" width="13.42578125" style="1" customWidth="1"/>
    <col min="7176" max="7176" width="12.5703125" style="1" customWidth="1"/>
    <col min="7177" max="7177" width="10.7109375" style="1" customWidth="1"/>
    <col min="7178" max="7178" width="11.28515625" style="1" customWidth="1"/>
    <col min="7179" max="7179" width="11.5703125" style="1" customWidth="1"/>
    <col min="7180" max="7180" width="8.85546875" style="1" bestFit="1" customWidth="1"/>
    <col min="7181" max="7181" width="9.140625" style="1" customWidth="1"/>
    <col min="7182" max="7183" width="0" style="1" hidden="1" customWidth="1"/>
    <col min="7184" max="7424" width="9.140625" style="1"/>
    <col min="7425" max="7425" width="5.85546875" style="1" customWidth="1"/>
    <col min="7426" max="7426" width="4.140625" style="1" customWidth="1"/>
    <col min="7427" max="7427" width="6.140625" style="1" customWidth="1"/>
    <col min="7428" max="7428" width="6.42578125" style="1" customWidth="1"/>
    <col min="7429" max="7429" width="37.28515625" style="1" customWidth="1"/>
    <col min="7430" max="7430" width="11.140625" style="1" customWidth="1"/>
    <col min="7431" max="7431" width="13.42578125" style="1" customWidth="1"/>
    <col min="7432" max="7432" width="12.5703125" style="1" customWidth="1"/>
    <col min="7433" max="7433" width="10.7109375" style="1" customWidth="1"/>
    <col min="7434" max="7434" width="11.28515625" style="1" customWidth="1"/>
    <col min="7435" max="7435" width="11.5703125" style="1" customWidth="1"/>
    <col min="7436" max="7436" width="8.85546875" style="1" bestFit="1" customWidth="1"/>
    <col min="7437" max="7437" width="9.140625" style="1" customWidth="1"/>
    <col min="7438" max="7439" width="0" style="1" hidden="1" customWidth="1"/>
    <col min="7440" max="7680" width="9.140625" style="1"/>
    <col min="7681" max="7681" width="5.85546875" style="1" customWidth="1"/>
    <col min="7682" max="7682" width="4.140625" style="1" customWidth="1"/>
    <col min="7683" max="7683" width="6.140625" style="1" customWidth="1"/>
    <col min="7684" max="7684" width="6.42578125" style="1" customWidth="1"/>
    <col min="7685" max="7685" width="37.28515625" style="1" customWidth="1"/>
    <col min="7686" max="7686" width="11.140625" style="1" customWidth="1"/>
    <col min="7687" max="7687" width="13.42578125" style="1" customWidth="1"/>
    <col min="7688" max="7688" width="12.5703125" style="1" customWidth="1"/>
    <col min="7689" max="7689" width="10.7109375" style="1" customWidth="1"/>
    <col min="7690" max="7690" width="11.28515625" style="1" customWidth="1"/>
    <col min="7691" max="7691" width="11.5703125" style="1" customWidth="1"/>
    <col min="7692" max="7692" width="8.85546875" style="1" bestFit="1" customWidth="1"/>
    <col min="7693" max="7693" width="9.140625" style="1" customWidth="1"/>
    <col min="7694" max="7695" width="0" style="1" hidden="1" customWidth="1"/>
    <col min="7696" max="7936" width="9.140625" style="1"/>
    <col min="7937" max="7937" width="5.85546875" style="1" customWidth="1"/>
    <col min="7938" max="7938" width="4.140625" style="1" customWidth="1"/>
    <col min="7939" max="7939" width="6.140625" style="1" customWidth="1"/>
    <col min="7940" max="7940" width="6.42578125" style="1" customWidth="1"/>
    <col min="7941" max="7941" width="37.28515625" style="1" customWidth="1"/>
    <col min="7942" max="7942" width="11.140625" style="1" customWidth="1"/>
    <col min="7943" max="7943" width="13.42578125" style="1" customWidth="1"/>
    <col min="7944" max="7944" width="12.5703125" style="1" customWidth="1"/>
    <col min="7945" max="7945" width="10.7109375" style="1" customWidth="1"/>
    <col min="7946" max="7946" width="11.28515625" style="1" customWidth="1"/>
    <col min="7947" max="7947" width="11.5703125" style="1" customWidth="1"/>
    <col min="7948" max="7948" width="8.85546875" style="1" bestFit="1" customWidth="1"/>
    <col min="7949" max="7949" width="9.140625" style="1" customWidth="1"/>
    <col min="7950" max="7951" width="0" style="1" hidden="1" customWidth="1"/>
    <col min="7952" max="8192" width="9.140625" style="1"/>
    <col min="8193" max="8193" width="5.85546875" style="1" customWidth="1"/>
    <col min="8194" max="8194" width="4.140625" style="1" customWidth="1"/>
    <col min="8195" max="8195" width="6.140625" style="1" customWidth="1"/>
    <col min="8196" max="8196" width="6.42578125" style="1" customWidth="1"/>
    <col min="8197" max="8197" width="37.28515625" style="1" customWidth="1"/>
    <col min="8198" max="8198" width="11.140625" style="1" customWidth="1"/>
    <col min="8199" max="8199" width="13.42578125" style="1" customWidth="1"/>
    <col min="8200" max="8200" width="12.5703125" style="1" customWidth="1"/>
    <col min="8201" max="8201" width="10.7109375" style="1" customWidth="1"/>
    <col min="8202" max="8202" width="11.28515625" style="1" customWidth="1"/>
    <col min="8203" max="8203" width="11.5703125" style="1" customWidth="1"/>
    <col min="8204" max="8204" width="8.85546875" style="1" bestFit="1" customWidth="1"/>
    <col min="8205" max="8205" width="9.140625" style="1" customWidth="1"/>
    <col min="8206" max="8207" width="0" style="1" hidden="1" customWidth="1"/>
    <col min="8208" max="8448" width="9.140625" style="1"/>
    <col min="8449" max="8449" width="5.85546875" style="1" customWidth="1"/>
    <col min="8450" max="8450" width="4.140625" style="1" customWidth="1"/>
    <col min="8451" max="8451" width="6.140625" style="1" customWidth="1"/>
    <col min="8452" max="8452" width="6.42578125" style="1" customWidth="1"/>
    <col min="8453" max="8453" width="37.28515625" style="1" customWidth="1"/>
    <col min="8454" max="8454" width="11.140625" style="1" customWidth="1"/>
    <col min="8455" max="8455" width="13.42578125" style="1" customWidth="1"/>
    <col min="8456" max="8456" width="12.5703125" style="1" customWidth="1"/>
    <col min="8457" max="8457" width="10.7109375" style="1" customWidth="1"/>
    <col min="8458" max="8458" width="11.28515625" style="1" customWidth="1"/>
    <col min="8459" max="8459" width="11.5703125" style="1" customWidth="1"/>
    <col min="8460" max="8460" width="8.85546875" style="1" bestFit="1" customWidth="1"/>
    <col min="8461" max="8461" width="9.140625" style="1" customWidth="1"/>
    <col min="8462" max="8463" width="0" style="1" hidden="1" customWidth="1"/>
    <col min="8464" max="8704" width="9.140625" style="1"/>
    <col min="8705" max="8705" width="5.85546875" style="1" customWidth="1"/>
    <col min="8706" max="8706" width="4.140625" style="1" customWidth="1"/>
    <col min="8707" max="8707" width="6.140625" style="1" customWidth="1"/>
    <col min="8708" max="8708" width="6.42578125" style="1" customWidth="1"/>
    <col min="8709" max="8709" width="37.28515625" style="1" customWidth="1"/>
    <col min="8710" max="8710" width="11.140625" style="1" customWidth="1"/>
    <col min="8711" max="8711" width="13.42578125" style="1" customWidth="1"/>
    <col min="8712" max="8712" width="12.5703125" style="1" customWidth="1"/>
    <col min="8713" max="8713" width="10.7109375" style="1" customWidth="1"/>
    <col min="8714" max="8714" width="11.28515625" style="1" customWidth="1"/>
    <col min="8715" max="8715" width="11.5703125" style="1" customWidth="1"/>
    <col min="8716" max="8716" width="8.85546875" style="1" bestFit="1" customWidth="1"/>
    <col min="8717" max="8717" width="9.140625" style="1" customWidth="1"/>
    <col min="8718" max="8719" width="0" style="1" hidden="1" customWidth="1"/>
    <col min="8720" max="8960" width="9.140625" style="1"/>
    <col min="8961" max="8961" width="5.85546875" style="1" customWidth="1"/>
    <col min="8962" max="8962" width="4.140625" style="1" customWidth="1"/>
    <col min="8963" max="8963" width="6.140625" style="1" customWidth="1"/>
    <col min="8964" max="8964" width="6.42578125" style="1" customWidth="1"/>
    <col min="8965" max="8965" width="37.28515625" style="1" customWidth="1"/>
    <col min="8966" max="8966" width="11.140625" style="1" customWidth="1"/>
    <col min="8967" max="8967" width="13.42578125" style="1" customWidth="1"/>
    <col min="8968" max="8968" width="12.5703125" style="1" customWidth="1"/>
    <col min="8969" max="8969" width="10.7109375" style="1" customWidth="1"/>
    <col min="8970" max="8970" width="11.28515625" style="1" customWidth="1"/>
    <col min="8971" max="8971" width="11.5703125" style="1" customWidth="1"/>
    <col min="8972" max="8972" width="8.85546875" style="1" bestFit="1" customWidth="1"/>
    <col min="8973" max="8973" width="9.140625" style="1" customWidth="1"/>
    <col min="8974" max="8975" width="0" style="1" hidden="1" customWidth="1"/>
    <col min="8976" max="9216" width="9.140625" style="1"/>
    <col min="9217" max="9217" width="5.85546875" style="1" customWidth="1"/>
    <col min="9218" max="9218" width="4.140625" style="1" customWidth="1"/>
    <col min="9219" max="9219" width="6.140625" style="1" customWidth="1"/>
    <col min="9220" max="9220" width="6.42578125" style="1" customWidth="1"/>
    <col min="9221" max="9221" width="37.28515625" style="1" customWidth="1"/>
    <col min="9222" max="9222" width="11.140625" style="1" customWidth="1"/>
    <col min="9223" max="9223" width="13.42578125" style="1" customWidth="1"/>
    <col min="9224" max="9224" width="12.5703125" style="1" customWidth="1"/>
    <col min="9225" max="9225" width="10.7109375" style="1" customWidth="1"/>
    <col min="9226" max="9226" width="11.28515625" style="1" customWidth="1"/>
    <col min="9227" max="9227" width="11.5703125" style="1" customWidth="1"/>
    <col min="9228" max="9228" width="8.85546875" style="1" bestFit="1" customWidth="1"/>
    <col min="9229" max="9229" width="9.140625" style="1" customWidth="1"/>
    <col min="9230" max="9231" width="0" style="1" hidden="1" customWidth="1"/>
    <col min="9232" max="9472" width="9.140625" style="1"/>
    <col min="9473" max="9473" width="5.85546875" style="1" customWidth="1"/>
    <col min="9474" max="9474" width="4.140625" style="1" customWidth="1"/>
    <col min="9475" max="9475" width="6.140625" style="1" customWidth="1"/>
    <col min="9476" max="9476" width="6.42578125" style="1" customWidth="1"/>
    <col min="9477" max="9477" width="37.28515625" style="1" customWidth="1"/>
    <col min="9478" max="9478" width="11.140625" style="1" customWidth="1"/>
    <col min="9479" max="9479" width="13.42578125" style="1" customWidth="1"/>
    <col min="9480" max="9480" width="12.5703125" style="1" customWidth="1"/>
    <col min="9481" max="9481" width="10.7109375" style="1" customWidth="1"/>
    <col min="9482" max="9482" width="11.28515625" style="1" customWidth="1"/>
    <col min="9483" max="9483" width="11.5703125" style="1" customWidth="1"/>
    <col min="9484" max="9484" width="8.85546875" style="1" bestFit="1" customWidth="1"/>
    <col min="9485" max="9485" width="9.140625" style="1" customWidth="1"/>
    <col min="9486" max="9487" width="0" style="1" hidden="1" customWidth="1"/>
    <col min="9488" max="9728" width="9.140625" style="1"/>
    <col min="9729" max="9729" width="5.85546875" style="1" customWidth="1"/>
    <col min="9730" max="9730" width="4.140625" style="1" customWidth="1"/>
    <col min="9731" max="9731" width="6.140625" style="1" customWidth="1"/>
    <col min="9732" max="9732" width="6.42578125" style="1" customWidth="1"/>
    <col min="9733" max="9733" width="37.28515625" style="1" customWidth="1"/>
    <col min="9734" max="9734" width="11.140625" style="1" customWidth="1"/>
    <col min="9735" max="9735" width="13.42578125" style="1" customWidth="1"/>
    <col min="9736" max="9736" width="12.5703125" style="1" customWidth="1"/>
    <col min="9737" max="9737" width="10.7109375" style="1" customWidth="1"/>
    <col min="9738" max="9738" width="11.28515625" style="1" customWidth="1"/>
    <col min="9739" max="9739" width="11.5703125" style="1" customWidth="1"/>
    <col min="9740" max="9740" width="8.85546875" style="1" bestFit="1" customWidth="1"/>
    <col min="9741" max="9741" width="9.140625" style="1" customWidth="1"/>
    <col min="9742" max="9743" width="0" style="1" hidden="1" customWidth="1"/>
    <col min="9744" max="9984" width="9.140625" style="1"/>
    <col min="9985" max="9985" width="5.85546875" style="1" customWidth="1"/>
    <col min="9986" max="9986" width="4.140625" style="1" customWidth="1"/>
    <col min="9987" max="9987" width="6.140625" style="1" customWidth="1"/>
    <col min="9988" max="9988" width="6.42578125" style="1" customWidth="1"/>
    <col min="9989" max="9989" width="37.28515625" style="1" customWidth="1"/>
    <col min="9990" max="9990" width="11.140625" style="1" customWidth="1"/>
    <col min="9991" max="9991" width="13.42578125" style="1" customWidth="1"/>
    <col min="9992" max="9992" width="12.5703125" style="1" customWidth="1"/>
    <col min="9993" max="9993" width="10.7109375" style="1" customWidth="1"/>
    <col min="9994" max="9994" width="11.28515625" style="1" customWidth="1"/>
    <col min="9995" max="9995" width="11.5703125" style="1" customWidth="1"/>
    <col min="9996" max="9996" width="8.85546875" style="1" bestFit="1" customWidth="1"/>
    <col min="9997" max="9997" width="9.140625" style="1" customWidth="1"/>
    <col min="9998" max="9999" width="0" style="1" hidden="1" customWidth="1"/>
    <col min="10000" max="10240" width="9.140625" style="1"/>
    <col min="10241" max="10241" width="5.85546875" style="1" customWidth="1"/>
    <col min="10242" max="10242" width="4.140625" style="1" customWidth="1"/>
    <col min="10243" max="10243" width="6.140625" style="1" customWidth="1"/>
    <col min="10244" max="10244" width="6.42578125" style="1" customWidth="1"/>
    <col min="10245" max="10245" width="37.28515625" style="1" customWidth="1"/>
    <col min="10246" max="10246" width="11.140625" style="1" customWidth="1"/>
    <col min="10247" max="10247" width="13.42578125" style="1" customWidth="1"/>
    <col min="10248" max="10248" width="12.5703125" style="1" customWidth="1"/>
    <col min="10249" max="10249" width="10.7109375" style="1" customWidth="1"/>
    <col min="10250" max="10250" width="11.28515625" style="1" customWidth="1"/>
    <col min="10251" max="10251" width="11.5703125" style="1" customWidth="1"/>
    <col min="10252" max="10252" width="8.85546875" style="1" bestFit="1" customWidth="1"/>
    <col min="10253" max="10253" width="9.140625" style="1" customWidth="1"/>
    <col min="10254" max="10255" width="0" style="1" hidden="1" customWidth="1"/>
    <col min="10256" max="10496" width="9.140625" style="1"/>
    <col min="10497" max="10497" width="5.85546875" style="1" customWidth="1"/>
    <col min="10498" max="10498" width="4.140625" style="1" customWidth="1"/>
    <col min="10499" max="10499" width="6.140625" style="1" customWidth="1"/>
    <col min="10500" max="10500" width="6.42578125" style="1" customWidth="1"/>
    <col min="10501" max="10501" width="37.28515625" style="1" customWidth="1"/>
    <col min="10502" max="10502" width="11.140625" style="1" customWidth="1"/>
    <col min="10503" max="10503" width="13.42578125" style="1" customWidth="1"/>
    <col min="10504" max="10504" width="12.5703125" style="1" customWidth="1"/>
    <col min="10505" max="10505" width="10.7109375" style="1" customWidth="1"/>
    <col min="10506" max="10506" width="11.28515625" style="1" customWidth="1"/>
    <col min="10507" max="10507" width="11.5703125" style="1" customWidth="1"/>
    <col min="10508" max="10508" width="8.85546875" style="1" bestFit="1" customWidth="1"/>
    <col min="10509" max="10509" width="9.140625" style="1" customWidth="1"/>
    <col min="10510" max="10511" width="0" style="1" hidden="1" customWidth="1"/>
    <col min="10512" max="10752" width="9.140625" style="1"/>
    <col min="10753" max="10753" width="5.85546875" style="1" customWidth="1"/>
    <col min="10754" max="10754" width="4.140625" style="1" customWidth="1"/>
    <col min="10755" max="10755" width="6.140625" style="1" customWidth="1"/>
    <col min="10756" max="10756" width="6.42578125" style="1" customWidth="1"/>
    <col min="10757" max="10757" width="37.28515625" style="1" customWidth="1"/>
    <col min="10758" max="10758" width="11.140625" style="1" customWidth="1"/>
    <col min="10759" max="10759" width="13.42578125" style="1" customWidth="1"/>
    <col min="10760" max="10760" width="12.5703125" style="1" customWidth="1"/>
    <col min="10761" max="10761" width="10.7109375" style="1" customWidth="1"/>
    <col min="10762" max="10762" width="11.28515625" style="1" customWidth="1"/>
    <col min="10763" max="10763" width="11.5703125" style="1" customWidth="1"/>
    <col min="10764" max="10764" width="8.85546875" style="1" bestFit="1" customWidth="1"/>
    <col min="10765" max="10765" width="9.140625" style="1" customWidth="1"/>
    <col min="10766" max="10767" width="0" style="1" hidden="1" customWidth="1"/>
    <col min="10768" max="11008" width="9.140625" style="1"/>
    <col min="11009" max="11009" width="5.85546875" style="1" customWidth="1"/>
    <col min="11010" max="11010" width="4.140625" style="1" customWidth="1"/>
    <col min="11011" max="11011" width="6.140625" style="1" customWidth="1"/>
    <col min="11012" max="11012" width="6.42578125" style="1" customWidth="1"/>
    <col min="11013" max="11013" width="37.28515625" style="1" customWidth="1"/>
    <col min="11014" max="11014" width="11.140625" style="1" customWidth="1"/>
    <col min="11015" max="11015" width="13.42578125" style="1" customWidth="1"/>
    <col min="11016" max="11016" width="12.5703125" style="1" customWidth="1"/>
    <col min="11017" max="11017" width="10.7109375" style="1" customWidth="1"/>
    <col min="11018" max="11018" width="11.28515625" style="1" customWidth="1"/>
    <col min="11019" max="11019" width="11.5703125" style="1" customWidth="1"/>
    <col min="11020" max="11020" width="8.85546875" style="1" bestFit="1" customWidth="1"/>
    <col min="11021" max="11021" width="9.140625" style="1" customWidth="1"/>
    <col min="11022" max="11023" width="0" style="1" hidden="1" customWidth="1"/>
    <col min="11024" max="11264" width="9.140625" style="1"/>
    <col min="11265" max="11265" width="5.85546875" style="1" customWidth="1"/>
    <col min="11266" max="11266" width="4.140625" style="1" customWidth="1"/>
    <col min="11267" max="11267" width="6.140625" style="1" customWidth="1"/>
    <col min="11268" max="11268" width="6.42578125" style="1" customWidth="1"/>
    <col min="11269" max="11269" width="37.28515625" style="1" customWidth="1"/>
    <col min="11270" max="11270" width="11.140625" style="1" customWidth="1"/>
    <col min="11271" max="11271" width="13.42578125" style="1" customWidth="1"/>
    <col min="11272" max="11272" width="12.5703125" style="1" customWidth="1"/>
    <col min="11273" max="11273" width="10.7109375" style="1" customWidth="1"/>
    <col min="11274" max="11274" width="11.28515625" style="1" customWidth="1"/>
    <col min="11275" max="11275" width="11.5703125" style="1" customWidth="1"/>
    <col min="11276" max="11276" width="8.85546875" style="1" bestFit="1" customWidth="1"/>
    <col min="11277" max="11277" width="9.140625" style="1" customWidth="1"/>
    <col min="11278" max="11279" width="0" style="1" hidden="1" customWidth="1"/>
    <col min="11280" max="11520" width="9.140625" style="1"/>
    <col min="11521" max="11521" width="5.85546875" style="1" customWidth="1"/>
    <col min="11522" max="11522" width="4.140625" style="1" customWidth="1"/>
    <col min="11523" max="11523" width="6.140625" style="1" customWidth="1"/>
    <col min="11524" max="11524" width="6.42578125" style="1" customWidth="1"/>
    <col min="11525" max="11525" width="37.28515625" style="1" customWidth="1"/>
    <col min="11526" max="11526" width="11.140625" style="1" customWidth="1"/>
    <col min="11527" max="11527" width="13.42578125" style="1" customWidth="1"/>
    <col min="11528" max="11528" width="12.5703125" style="1" customWidth="1"/>
    <col min="11529" max="11529" width="10.7109375" style="1" customWidth="1"/>
    <col min="11530" max="11530" width="11.28515625" style="1" customWidth="1"/>
    <col min="11531" max="11531" width="11.5703125" style="1" customWidth="1"/>
    <col min="11532" max="11532" width="8.85546875" style="1" bestFit="1" customWidth="1"/>
    <col min="11533" max="11533" width="9.140625" style="1" customWidth="1"/>
    <col min="11534" max="11535" width="0" style="1" hidden="1" customWidth="1"/>
    <col min="11536" max="11776" width="9.140625" style="1"/>
    <col min="11777" max="11777" width="5.85546875" style="1" customWidth="1"/>
    <col min="11778" max="11778" width="4.140625" style="1" customWidth="1"/>
    <col min="11779" max="11779" width="6.140625" style="1" customWidth="1"/>
    <col min="11780" max="11780" width="6.42578125" style="1" customWidth="1"/>
    <col min="11781" max="11781" width="37.28515625" style="1" customWidth="1"/>
    <col min="11782" max="11782" width="11.140625" style="1" customWidth="1"/>
    <col min="11783" max="11783" width="13.42578125" style="1" customWidth="1"/>
    <col min="11784" max="11784" width="12.5703125" style="1" customWidth="1"/>
    <col min="11785" max="11785" width="10.7109375" style="1" customWidth="1"/>
    <col min="11786" max="11786" width="11.28515625" style="1" customWidth="1"/>
    <col min="11787" max="11787" width="11.5703125" style="1" customWidth="1"/>
    <col min="11788" max="11788" width="8.85546875" style="1" bestFit="1" customWidth="1"/>
    <col min="11789" max="11789" width="9.140625" style="1" customWidth="1"/>
    <col min="11790" max="11791" width="0" style="1" hidden="1" customWidth="1"/>
    <col min="11792" max="12032" width="9.140625" style="1"/>
    <col min="12033" max="12033" width="5.85546875" style="1" customWidth="1"/>
    <col min="12034" max="12034" width="4.140625" style="1" customWidth="1"/>
    <col min="12035" max="12035" width="6.140625" style="1" customWidth="1"/>
    <col min="12036" max="12036" width="6.42578125" style="1" customWidth="1"/>
    <col min="12037" max="12037" width="37.28515625" style="1" customWidth="1"/>
    <col min="12038" max="12038" width="11.140625" style="1" customWidth="1"/>
    <col min="12039" max="12039" width="13.42578125" style="1" customWidth="1"/>
    <col min="12040" max="12040" width="12.5703125" style="1" customWidth="1"/>
    <col min="12041" max="12041" width="10.7109375" style="1" customWidth="1"/>
    <col min="12042" max="12042" width="11.28515625" style="1" customWidth="1"/>
    <col min="12043" max="12043" width="11.5703125" style="1" customWidth="1"/>
    <col min="12044" max="12044" width="8.85546875" style="1" bestFit="1" customWidth="1"/>
    <col min="12045" max="12045" width="9.140625" style="1" customWidth="1"/>
    <col min="12046" max="12047" width="0" style="1" hidden="1" customWidth="1"/>
    <col min="12048" max="12288" width="9.140625" style="1"/>
    <col min="12289" max="12289" width="5.85546875" style="1" customWidth="1"/>
    <col min="12290" max="12290" width="4.140625" style="1" customWidth="1"/>
    <col min="12291" max="12291" width="6.140625" style="1" customWidth="1"/>
    <col min="12292" max="12292" width="6.42578125" style="1" customWidth="1"/>
    <col min="12293" max="12293" width="37.28515625" style="1" customWidth="1"/>
    <col min="12294" max="12294" width="11.140625" style="1" customWidth="1"/>
    <col min="12295" max="12295" width="13.42578125" style="1" customWidth="1"/>
    <col min="12296" max="12296" width="12.5703125" style="1" customWidth="1"/>
    <col min="12297" max="12297" width="10.7109375" style="1" customWidth="1"/>
    <col min="12298" max="12298" width="11.28515625" style="1" customWidth="1"/>
    <col min="12299" max="12299" width="11.5703125" style="1" customWidth="1"/>
    <col min="12300" max="12300" width="8.85546875" style="1" bestFit="1" customWidth="1"/>
    <col min="12301" max="12301" width="9.140625" style="1" customWidth="1"/>
    <col min="12302" max="12303" width="0" style="1" hidden="1" customWidth="1"/>
    <col min="12304" max="12544" width="9.140625" style="1"/>
    <col min="12545" max="12545" width="5.85546875" style="1" customWidth="1"/>
    <col min="12546" max="12546" width="4.140625" style="1" customWidth="1"/>
    <col min="12547" max="12547" width="6.140625" style="1" customWidth="1"/>
    <col min="12548" max="12548" width="6.42578125" style="1" customWidth="1"/>
    <col min="12549" max="12549" width="37.28515625" style="1" customWidth="1"/>
    <col min="12550" max="12550" width="11.140625" style="1" customWidth="1"/>
    <col min="12551" max="12551" width="13.42578125" style="1" customWidth="1"/>
    <col min="12552" max="12552" width="12.5703125" style="1" customWidth="1"/>
    <col min="12553" max="12553" width="10.7109375" style="1" customWidth="1"/>
    <col min="12554" max="12554" width="11.28515625" style="1" customWidth="1"/>
    <col min="12555" max="12555" width="11.5703125" style="1" customWidth="1"/>
    <col min="12556" max="12556" width="8.85546875" style="1" bestFit="1" customWidth="1"/>
    <col min="12557" max="12557" width="9.140625" style="1" customWidth="1"/>
    <col min="12558" max="12559" width="0" style="1" hidden="1" customWidth="1"/>
    <col min="12560" max="12800" width="9.140625" style="1"/>
    <col min="12801" max="12801" width="5.85546875" style="1" customWidth="1"/>
    <col min="12802" max="12802" width="4.140625" style="1" customWidth="1"/>
    <col min="12803" max="12803" width="6.140625" style="1" customWidth="1"/>
    <col min="12804" max="12804" width="6.42578125" style="1" customWidth="1"/>
    <col min="12805" max="12805" width="37.28515625" style="1" customWidth="1"/>
    <col min="12806" max="12806" width="11.140625" style="1" customWidth="1"/>
    <col min="12807" max="12807" width="13.42578125" style="1" customWidth="1"/>
    <col min="12808" max="12808" width="12.5703125" style="1" customWidth="1"/>
    <col min="12809" max="12809" width="10.7109375" style="1" customWidth="1"/>
    <col min="12810" max="12810" width="11.28515625" style="1" customWidth="1"/>
    <col min="12811" max="12811" width="11.5703125" style="1" customWidth="1"/>
    <col min="12812" max="12812" width="8.85546875" style="1" bestFit="1" customWidth="1"/>
    <col min="12813" max="12813" width="9.140625" style="1" customWidth="1"/>
    <col min="12814" max="12815" width="0" style="1" hidden="1" customWidth="1"/>
    <col min="12816" max="13056" width="9.140625" style="1"/>
    <col min="13057" max="13057" width="5.85546875" style="1" customWidth="1"/>
    <col min="13058" max="13058" width="4.140625" style="1" customWidth="1"/>
    <col min="13059" max="13059" width="6.140625" style="1" customWidth="1"/>
    <col min="13060" max="13060" width="6.42578125" style="1" customWidth="1"/>
    <col min="13061" max="13061" width="37.28515625" style="1" customWidth="1"/>
    <col min="13062" max="13062" width="11.140625" style="1" customWidth="1"/>
    <col min="13063" max="13063" width="13.42578125" style="1" customWidth="1"/>
    <col min="13064" max="13064" width="12.5703125" style="1" customWidth="1"/>
    <col min="13065" max="13065" width="10.7109375" style="1" customWidth="1"/>
    <col min="13066" max="13066" width="11.28515625" style="1" customWidth="1"/>
    <col min="13067" max="13067" width="11.5703125" style="1" customWidth="1"/>
    <col min="13068" max="13068" width="8.85546875" style="1" bestFit="1" customWidth="1"/>
    <col min="13069" max="13069" width="9.140625" style="1" customWidth="1"/>
    <col min="13070" max="13071" width="0" style="1" hidden="1" customWidth="1"/>
    <col min="13072" max="13312" width="9.140625" style="1"/>
    <col min="13313" max="13313" width="5.85546875" style="1" customWidth="1"/>
    <col min="13314" max="13314" width="4.140625" style="1" customWidth="1"/>
    <col min="13315" max="13315" width="6.140625" style="1" customWidth="1"/>
    <col min="13316" max="13316" width="6.42578125" style="1" customWidth="1"/>
    <col min="13317" max="13317" width="37.28515625" style="1" customWidth="1"/>
    <col min="13318" max="13318" width="11.140625" style="1" customWidth="1"/>
    <col min="13319" max="13319" width="13.42578125" style="1" customWidth="1"/>
    <col min="13320" max="13320" width="12.5703125" style="1" customWidth="1"/>
    <col min="13321" max="13321" width="10.7109375" style="1" customWidth="1"/>
    <col min="13322" max="13322" width="11.28515625" style="1" customWidth="1"/>
    <col min="13323" max="13323" width="11.5703125" style="1" customWidth="1"/>
    <col min="13324" max="13324" width="8.85546875" style="1" bestFit="1" customWidth="1"/>
    <col min="13325" max="13325" width="9.140625" style="1" customWidth="1"/>
    <col min="13326" max="13327" width="0" style="1" hidden="1" customWidth="1"/>
    <col min="13328" max="13568" width="9.140625" style="1"/>
    <col min="13569" max="13569" width="5.85546875" style="1" customWidth="1"/>
    <col min="13570" max="13570" width="4.140625" style="1" customWidth="1"/>
    <col min="13571" max="13571" width="6.140625" style="1" customWidth="1"/>
    <col min="13572" max="13572" width="6.42578125" style="1" customWidth="1"/>
    <col min="13573" max="13573" width="37.28515625" style="1" customWidth="1"/>
    <col min="13574" max="13574" width="11.140625" style="1" customWidth="1"/>
    <col min="13575" max="13575" width="13.42578125" style="1" customWidth="1"/>
    <col min="13576" max="13576" width="12.5703125" style="1" customWidth="1"/>
    <col min="13577" max="13577" width="10.7109375" style="1" customWidth="1"/>
    <col min="13578" max="13578" width="11.28515625" style="1" customWidth="1"/>
    <col min="13579" max="13579" width="11.5703125" style="1" customWidth="1"/>
    <col min="13580" max="13580" width="8.85546875" style="1" bestFit="1" customWidth="1"/>
    <col min="13581" max="13581" width="9.140625" style="1" customWidth="1"/>
    <col min="13582" max="13583" width="0" style="1" hidden="1" customWidth="1"/>
    <col min="13584" max="13824" width="9.140625" style="1"/>
    <col min="13825" max="13825" width="5.85546875" style="1" customWidth="1"/>
    <col min="13826" max="13826" width="4.140625" style="1" customWidth="1"/>
    <col min="13827" max="13827" width="6.140625" style="1" customWidth="1"/>
    <col min="13828" max="13828" width="6.42578125" style="1" customWidth="1"/>
    <col min="13829" max="13829" width="37.28515625" style="1" customWidth="1"/>
    <col min="13830" max="13830" width="11.140625" style="1" customWidth="1"/>
    <col min="13831" max="13831" width="13.42578125" style="1" customWidth="1"/>
    <col min="13832" max="13832" width="12.5703125" style="1" customWidth="1"/>
    <col min="13833" max="13833" width="10.7109375" style="1" customWidth="1"/>
    <col min="13834" max="13834" width="11.28515625" style="1" customWidth="1"/>
    <col min="13835" max="13835" width="11.5703125" style="1" customWidth="1"/>
    <col min="13836" max="13836" width="8.85546875" style="1" bestFit="1" customWidth="1"/>
    <col min="13837" max="13837" width="9.140625" style="1" customWidth="1"/>
    <col min="13838" max="13839" width="0" style="1" hidden="1" customWidth="1"/>
    <col min="13840" max="14080" width="9.140625" style="1"/>
    <col min="14081" max="14081" width="5.85546875" style="1" customWidth="1"/>
    <col min="14082" max="14082" width="4.140625" style="1" customWidth="1"/>
    <col min="14083" max="14083" width="6.140625" style="1" customWidth="1"/>
    <col min="14084" max="14084" width="6.42578125" style="1" customWidth="1"/>
    <col min="14085" max="14085" width="37.28515625" style="1" customWidth="1"/>
    <col min="14086" max="14086" width="11.140625" style="1" customWidth="1"/>
    <col min="14087" max="14087" width="13.42578125" style="1" customWidth="1"/>
    <col min="14088" max="14088" width="12.5703125" style="1" customWidth="1"/>
    <col min="14089" max="14089" width="10.7109375" style="1" customWidth="1"/>
    <col min="14090" max="14090" width="11.28515625" style="1" customWidth="1"/>
    <col min="14091" max="14091" width="11.5703125" style="1" customWidth="1"/>
    <col min="14092" max="14092" width="8.85546875" style="1" bestFit="1" customWidth="1"/>
    <col min="14093" max="14093" width="9.140625" style="1" customWidth="1"/>
    <col min="14094" max="14095" width="0" style="1" hidden="1" customWidth="1"/>
    <col min="14096" max="14336" width="9.140625" style="1"/>
    <col min="14337" max="14337" width="5.85546875" style="1" customWidth="1"/>
    <col min="14338" max="14338" width="4.140625" style="1" customWidth="1"/>
    <col min="14339" max="14339" width="6.140625" style="1" customWidth="1"/>
    <col min="14340" max="14340" width="6.42578125" style="1" customWidth="1"/>
    <col min="14341" max="14341" width="37.28515625" style="1" customWidth="1"/>
    <col min="14342" max="14342" width="11.140625" style="1" customWidth="1"/>
    <col min="14343" max="14343" width="13.42578125" style="1" customWidth="1"/>
    <col min="14344" max="14344" width="12.5703125" style="1" customWidth="1"/>
    <col min="14345" max="14345" width="10.7109375" style="1" customWidth="1"/>
    <col min="14346" max="14346" width="11.28515625" style="1" customWidth="1"/>
    <col min="14347" max="14347" width="11.5703125" style="1" customWidth="1"/>
    <col min="14348" max="14348" width="8.85546875" style="1" bestFit="1" customWidth="1"/>
    <col min="14349" max="14349" width="9.140625" style="1" customWidth="1"/>
    <col min="14350" max="14351" width="0" style="1" hidden="1" customWidth="1"/>
    <col min="14352" max="14592" width="9.140625" style="1"/>
    <col min="14593" max="14593" width="5.85546875" style="1" customWidth="1"/>
    <col min="14594" max="14594" width="4.140625" style="1" customWidth="1"/>
    <col min="14595" max="14595" width="6.140625" style="1" customWidth="1"/>
    <col min="14596" max="14596" width="6.42578125" style="1" customWidth="1"/>
    <col min="14597" max="14597" width="37.28515625" style="1" customWidth="1"/>
    <col min="14598" max="14598" width="11.140625" style="1" customWidth="1"/>
    <col min="14599" max="14599" width="13.42578125" style="1" customWidth="1"/>
    <col min="14600" max="14600" width="12.5703125" style="1" customWidth="1"/>
    <col min="14601" max="14601" width="10.7109375" style="1" customWidth="1"/>
    <col min="14602" max="14602" width="11.28515625" style="1" customWidth="1"/>
    <col min="14603" max="14603" width="11.5703125" style="1" customWidth="1"/>
    <col min="14604" max="14604" width="8.85546875" style="1" bestFit="1" customWidth="1"/>
    <col min="14605" max="14605" width="9.140625" style="1" customWidth="1"/>
    <col min="14606" max="14607" width="0" style="1" hidden="1" customWidth="1"/>
    <col min="14608" max="14848" width="9.140625" style="1"/>
    <col min="14849" max="14849" width="5.85546875" style="1" customWidth="1"/>
    <col min="14850" max="14850" width="4.140625" style="1" customWidth="1"/>
    <col min="14851" max="14851" width="6.140625" style="1" customWidth="1"/>
    <col min="14852" max="14852" width="6.42578125" style="1" customWidth="1"/>
    <col min="14853" max="14853" width="37.28515625" style="1" customWidth="1"/>
    <col min="14854" max="14854" width="11.140625" style="1" customWidth="1"/>
    <col min="14855" max="14855" width="13.42578125" style="1" customWidth="1"/>
    <col min="14856" max="14856" width="12.5703125" style="1" customWidth="1"/>
    <col min="14857" max="14857" width="10.7109375" style="1" customWidth="1"/>
    <col min="14858" max="14858" width="11.28515625" style="1" customWidth="1"/>
    <col min="14859" max="14859" width="11.5703125" style="1" customWidth="1"/>
    <col min="14860" max="14860" width="8.85546875" style="1" bestFit="1" customWidth="1"/>
    <col min="14861" max="14861" width="9.140625" style="1" customWidth="1"/>
    <col min="14862" max="14863" width="0" style="1" hidden="1" customWidth="1"/>
    <col min="14864" max="15104" width="9.140625" style="1"/>
    <col min="15105" max="15105" width="5.85546875" style="1" customWidth="1"/>
    <col min="15106" max="15106" width="4.140625" style="1" customWidth="1"/>
    <col min="15107" max="15107" width="6.140625" style="1" customWidth="1"/>
    <col min="15108" max="15108" width="6.42578125" style="1" customWidth="1"/>
    <col min="15109" max="15109" width="37.28515625" style="1" customWidth="1"/>
    <col min="15110" max="15110" width="11.140625" style="1" customWidth="1"/>
    <col min="15111" max="15111" width="13.42578125" style="1" customWidth="1"/>
    <col min="15112" max="15112" width="12.5703125" style="1" customWidth="1"/>
    <col min="15113" max="15113" width="10.7109375" style="1" customWidth="1"/>
    <col min="15114" max="15114" width="11.28515625" style="1" customWidth="1"/>
    <col min="15115" max="15115" width="11.5703125" style="1" customWidth="1"/>
    <col min="15116" max="15116" width="8.85546875" style="1" bestFit="1" customWidth="1"/>
    <col min="15117" max="15117" width="9.140625" style="1" customWidth="1"/>
    <col min="15118" max="15119" width="0" style="1" hidden="1" customWidth="1"/>
    <col min="15120" max="15360" width="9.140625" style="1"/>
    <col min="15361" max="15361" width="5.85546875" style="1" customWidth="1"/>
    <col min="15362" max="15362" width="4.140625" style="1" customWidth="1"/>
    <col min="15363" max="15363" width="6.140625" style="1" customWidth="1"/>
    <col min="15364" max="15364" width="6.42578125" style="1" customWidth="1"/>
    <col min="15365" max="15365" width="37.28515625" style="1" customWidth="1"/>
    <col min="15366" max="15366" width="11.140625" style="1" customWidth="1"/>
    <col min="15367" max="15367" width="13.42578125" style="1" customWidth="1"/>
    <col min="15368" max="15368" width="12.5703125" style="1" customWidth="1"/>
    <col min="15369" max="15369" width="10.7109375" style="1" customWidth="1"/>
    <col min="15370" max="15370" width="11.28515625" style="1" customWidth="1"/>
    <col min="15371" max="15371" width="11.5703125" style="1" customWidth="1"/>
    <col min="15372" max="15372" width="8.85546875" style="1" bestFit="1" customWidth="1"/>
    <col min="15373" max="15373" width="9.140625" style="1" customWidth="1"/>
    <col min="15374" max="15375" width="0" style="1" hidden="1" customWidth="1"/>
    <col min="15376" max="15616" width="9.140625" style="1"/>
    <col min="15617" max="15617" width="5.85546875" style="1" customWidth="1"/>
    <col min="15618" max="15618" width="4.140625" style="1" customWidth="1"/>
    <col min="15619" max="15619" width="6.140625" style="1" customWidth="1"/>
    <col min="15620" max="15620" width="6.42578125" style="1" customWidth="1"/>
    <col min="15621" max="15621" width="37.28515625" style="1" customWidth="1"/>
    <col min="15622" max="15622" width="11.140625" style="1" customWidth="1"/>
    <col min="15623" max="15623" width="13.42578125" style="1" customWidth="1"/>
    <col min="15624" max="15624" width="12.5703125" style="1" customWidth="1"/>
    <col min="15625" max="15625" width="10.7109375" style="1" customWidth="1"/>
    <col min="15626" max="15626" width="11.28515625" style="1" customWidth="1"/>
    <col min="15627" max="15627" width="11.5703125" style="1" customWidth="1"/>
    <col min="15628" max="15628" width="8.85546875" style="1" bestFit="1" customWidth="1"/>
    <col min="15629" max="15629" width="9.140625" style="1" customWidth="1"/>
    <col min="15630" max="15631" width="0" style="1" hidden="1" customWidth="1"/>
    <col min="15632" max="15872" width="9.140625" style="1"/>
    <col min="15873" max="15873" width="5.85546875" style="1" customWidth="1"/>
    <col min="15874" max="15874" width="4.140625" style="1" customWidth="1"/>
    <col min="15875" max="15875" width="6.140625" style="1" customWidth="1"/>
    <col min="15876" max="15876" width="6.42578125" style="1" customWidth="1"/>
    <col min="15877" max="15877" width="37.28515625" style="1" customWidth="1"/>
    <col min="15878" max="15878" width="11.140625" style="1" customWidth="1"/>
    <col min="15879" max="15879" width="13.42578125" style="1" customWidth="1"/>
    <col min="15880" max="15880" width="12.5703125" style="1" customWidth="1"/>
    <col min="15881" max="15881" width="10.7109375" style="1" customWidth="1"/>
    <col min="15882" max="15882" width="11.28515625" style="1" customWidth="1"/>
    <col min="15883" max="15883" width="11.5703125" style="1" customWidth="1"/>
    <col min="15884" max="15884" width="8.85546875" style="1" bestFit="1" customWidth="1"/>
    <col min="15885" max="15885" width="9.140625" style="1" customWidth="1"/>
    <col min="15886" max="15887" width="0" style="1" hidden="1" customWidth="1"/>
    <col min="15888" max="16128" width="9.140625" style="1"/>
    <col min="16129" max="16129" width="5.85546875" style="1" customWidth="1"/>
    <col min="16130" max="16130" width="4.140625" style="1" customWidth="1"/>
    <col min="16131" max="16131" width="6.140625" style="1" customWidth="1"/>
    <col min="16132" max="16132" width="6.42578125" style="1" customWidth="1"/>
    <col min="16133" max="16133" width="37.28515625" style="1" customWidth="1"/>
    <col min="16134" max="16134" width="11.140625" style="1" customWidth="1"/>
    <col min="16135" max="16135" width="13.42578125" style="1" customWidth="1"/>
    <col min="16136" max="16136" width="12.5703125" style="1" customWidth="1"/>
    <col min="16137" max="16137" width="10.7109375" style="1" customWidth="1"/>
    <col min="16138" max="16138" width="11.28515625" style="1" customWidth="1"/>
    <col min="16139" max="16139" width="11.5703125" style="1" customWidth="1"/>
    <col min="16140" max="16140" width="8.85546875" style="1" bestFit="1" customWidth="1"/>
    <col min="16141" max="16141" width="9.140625" style="1" customWidth="1"/>
    <col min="16142" max="16143" width="0" style="1" hidden="1" customWidth="1"/>
    <col min="16144" max="16384" width="9.140625" style="1"/>
  </cols>
  <sheetData>
    <row r="1" spans="2:13" ht="25.5" customHeight="1" x14ac:dyDescent="0.25">
      <c r="B1" s="2"/>
      <c r="C1" s="3"/>
      <c r="D1" s="3"/>
      <c r="E1" s="3"/>
      <c r="F1" s="3"/>
      <c r="G1" s="3"/>
      <c r="H1" s="3"/>
      <c r="I1" s="101" t="s">
        <v>178</v>
      </c>
      <c r="J1" s="102"/>
      <c r="K1" s="102"/>
      <c r="L1" s="102"/>
    </row>
    <row r="2" spans="2:13" ht="36.75" customHeight="1" x14ac:dyDescent="0.25">
      <c r="B2" s="103" t="s">
        <v>186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2:13" ht="22.5" customHeight="1" x14ac:dyDescent="0.25">
      <c r="B3" s="104" t="s">
        <v>0</v>
      </c>
      <c r="C3" s="104" t="s">
        <v>1</v>
      </c>
      <c r="D3" s="104" t="s">
        <v>2</v>
      </c>
      <c r="E3" s="99" t="s">
        <v>3</v>
      </c>
      <c r="F3" s="105" t="s">
        <v>179</v>
      </c>
      <c r="G3" s="99" t="s">
        <v>4</v>
      </c>
      <c r="H3" s="99"/>
      <c r="I3" s="105" t="s">
        <v>180</v>
      </c>
      <c r="J3" s="99" t="s">
        <v>4</v>
      </c>
      <c r="K3" s="99"/>
      <c r="L3" s="99" t="s">
        <v>5</v>
      </c>
    </row>
    <row r="4" spans="2:13" ht="29.25" customHeight="1" x14ac:dyDescent="0.25">
      <c r="B4" s="104"/>
      <c r="C4" s="104"/>
      <c r="D4" s="104"/>
      <c r="E4" s="99"/>
      <c r="F4" s="105"/>
      <c r="G4" s="4" t="s">
        <v>6</v>
      </c>
      <c r="H4" s="4" t="s">
        <v>7</v>
      </c>
      <c r="I4" s="105"/>
      <c r="J4" s="4" t="s">
        <v>6</v>
      </c>
      <c r="K4" s="4" t="s">
        <v>7</v>
      </c>
      <c r="L4" s="99"/>
    </row>
    <row r="5" spans="2:13" ht="24" customHeight="1" x14ac:dyDescent="0.25">
      <c r="B5" s="5" t="s">
        <v>8</v>
      </c>
      <c r="C5" s="6"/>
      <c r="D5" s="6"/>
      <c r="E5" s="7" t="s">
        <v>9</v>
      </c>
      <c r="F5" s="8">
        <f>F6+F8</f>
        <v>323989.98000000004</v>
      </c>
      <c r="G5" s="8">
        <f t="shared" ref="G5:K5" si="0">G6+G8</f>
        <v>323989.98000000004</v>
      </c>
      <c r="H5" s="8">
        <f t="shared" si="0"/>
        <v>0</v>
      </c>
      <c r="I5" s="8">
        <f t="shared" si="0"/>
        <v>320443.99000000005</v>
      </c>
      <c r="J5" s="8">
        <f t="shared" si="0"/>
        <v>320443.99000000005</v>
      </c>
      <c r="K5" s="8">
        <f t="shared" si="0"/>
        <v>0</v>
      </c>
      <c r="L5" s="9">
        <f>I5/F5*100</f>
        <v>98.905524794316165</v>
      </c>
      <c r="M5" s="10"/>
    </row>
    <row r="6" spans="2:13" ht="24" customHeight="1" x14ac:dyDescent="0.25">
      <c r="B6" s="13"/>
      <c r="C6" s="79" t="s">
        <v>11</v>
      </c>
      <c r="D6" s="75"/>
      <c r="E6" s="76" t="s">
        <v>12</v>
      </c>
      <c r="F6" s="77">
        <f>F7</f>
        <v>6500</v>
      </c>
      <c r="G6" s="77">
        <f t="shared" ref="G6:K6" si="1">G7</f>
        <v>6500</v>
      </c>
      <c r="H6" s="77">
        <f t="shared" si="1"/>
        <v>0</v>
      </c>
      <c r="I6" s="77">
        <f t="shared" si="1"/>
        <v>5122</v>
      </c>
      <c r="J6" s="77">
        <f t="shared" si="1"/>
        <v>5122</v>
      </c>
      <c r="K6" s="77">
        <f t="shared" si="1"/>
        <v>0</v>
      </c>
      <c r="L6" s="59">
        <f t="shared" ref="L6:L67" si="2">I6/F6*100</f>
        <v>78.8</v>
      </c>
      <c r="M6" s="10"/>
    </row>
    <row r="7" spans="2:13" ht="24" customHeight="1" x14ac:dyDescent="0.25">
      <c r="B7" s="13"/>
      <c r="C7" s="19"/>
      <c r="D7" s="13" t="s">
        <v>13</v>
      </c>
      <c r="E7" s="20" t="s">
        <v>14</v>
      </c>
      <c r="F7" s="16">
        <v>6500</v>
      </c>
      <c r="G7" s="16">
        <v>6500</v>
      </c>
      <c r="H7" s="17">
        <v>0</v>
      </c>
      <c r="I7" s="17">
        <v>5122</v>
      </c>
      <c r="J7" s="17">
        <v>5122</v>
      </c>
      <c r="K7" s="17">
        <v>0</v>
      </c>
      <c r="L7" s="73">
        <f t="shared" si="2"/>
        <v>78.8</v>
      </c>
      <c r="M7" s="10"/>
    </row>
    <row r="8" spans="2:13" ht="26.25" customHeight="1" x14ac:dyDescent="0.25">
      <c r="B8" s="13"/>
      <c r="C8" s="79" t="s">
        <v>15</v>
      </c>
      <c r="D8" s="67"/>
      <c r="E8" s="76" t="s">
        <v>16</v>
      </c>
      <c r="F8" s="77">
        <f>F9+F10+F11+F12+F13+F14</f>
        <v>317489.98000000004</v>
      </c>
      <c r="G8" s="77">
        <f>G9+G10+G11+G12+G13+G14</f>
        <v>317489.98000000004</v>
      </c>
      <c r="H8" s="80">
        <v>0</v>
      </c>
      <c r="I8" s="80">
        <f>I9+I10+I11+I12+I13+I14</f>
        <v>315321.99000000005</v>
      </c>
      <c r="J8" s="80">
        <f>J9+J10+J11+J12+J13+J14</f>
        <v>315321.99000000005</v>
      </c>
      <c r="K8" s="80">
        <v>0</v>
      </c>
      <c r="L8" s="59">
        <f t="shared" si="2"/>
        <v>99.317146953740092</v>
      </c>
      <c r="M8" s="10"/>
    </row>
    <row r="9" spans="2:13" ht="18" customHeight="1" x14ac:dyDescent="0.25">
      <c r="B9" s="13"/>
      <c r="C9" s="19"/>
      <c r="D9" s="13" t="s">
        <v>17</v>
      </c>
      <c r="E9" s="20" t="s">
        <v>18</v>
      </c>
      <c r="F9" s="16">
        <v>709.65</v>
      </c>
      <c r="G9" s="16">
        <v>709.65</v>
      </c>
      <c r="H9" s="17">
        <v>0</v>
      </c>
      <c r="I9" s="16">
        <v>709.65</v>
      </c>
      <c r="J9" s="16">
        <v>709.65</v>
      </c>
      <c r="K9" s="17">
        <v>0</v>
      </c>
      <c r="L9" s="73">
        <f t="shared" si="2"/>
        <v>100</v>
      </c>
      <c r="M9" s="10"/>
    </row>
    <row r="10" spans="2:13" ht="18" customHeight="1" x14ac:dyDescent="0.25">
      <c r="B10" s="13"/>
      <c r="C10" s="19"/>
      <c r="D10" s="13" t="s">
        <v>19</v>
      </c>
      <c r="E10" s="20" t="s">
        <v>20</v>
      </c>
      <c r="F10" s="16">
        <v>101.68</v>
      </c>
      <c r="G10" s="16">
        <v>101.68</v>
      </c>
      <c r="H10" s="17">
        <v>0</v>
      </c>
      <c r="I10" s="16">
        <v>101.68</v>
      </c>
      <c r="J10" s="16">
        <v>101.68</v>
      </c>
      <c r="K10" s="17">
        <v>0</v>
      </c>
      <c r="L10" s="73">
        <f t="shared" si="2"/>
        <v>100</v>
      </c>
      <c r="M10" s="10"/>
    </row>
    <row r="11" spans="2:13" ht="18" customHeight="1" x14ac:dyDescent="0.25">
      <c r="B11" s="11"/>
      <c r="C11" s="19"/>
      <c r="D11" s="13" t="s">
        <v>21</v>
      </c>
      <c r="E11" s="20" t="s">
        <v>22</v>
      </c>
      <c r="F11" s="16">
        <v>4150</v>
      </c>
      <c r="G11" s="16">
        <v>4150</v>
      </c>
      <c r="H11" s="17">
        <v>0</v>
      </c>
      <c r="I11" s="16">
        <v>4150</v>
      </c>
      <c r="J11" s="16">
        <v>4150</v>
      </c>
      <c r="K11" s="17">
        <v>0</v>
      </c>
      <c r="L11" s="73">
        <f t="shared" si="2"/>
        <v>100</v>
      </c>
      <c r="M11" s="10"/>
    </row>
    <row r="12" spans="2:13" ht="18" customHeight="1" x14ac:dyDescent="0.25">
      <c r="B12" s="13"/>
      <c r="C12" s="21"/>
      <c r="D12" s="14">
        <v>4210</v>
      </c>
      <c r="E12" s="20" t="s">
        <v>23</v>
      </c>
      <c r="F12" s="16">
        <v>1018.87</v>
      </c>
      <c r="G12" s="16">
        <v>1018.87</v>
      </c>
      <c r="H12" s="17">
        <v>0</v>
      </c>
      <c r="I12" s="16">
        <v>518.87</v>
      </c>
      <c r="J12" s="16">
        <v>518.87</v>
      </c>
      <c r="K12" s="17">
        <v>0</v>
      </c>
      <c r="L12" s="73">
        <f t="shared" si="2"/>
        <v>50.926025891428736</v>
      </c>
      <c r="M12" s="10"/>
    </row>
    <row r="13" spans="2:13" ht="18" customHeight="1" x14ac:dyDescent="0.25">
      <c r="B13" s="13"/>
      <c r="C13" s="19"/>
      <c r="D13" s="14">
        <v>4300</v>
      </c>
      <c r="E13" s="20" t="s">
        <v>24</v>
      </c>
      <c r="F13" s="16">
        <v>12500</v>
      </c>
      <c r="G13" s="16">
        <v>12500</v>
      </c>
      <c r="H13" s="17">
        <v>0</v>
      </c>
      <c r="I13" s="16">
        <v>10832.01</v>
      </c>
      <c r="J13" s="16">
        <v>10832.01</v>
      </c>
      <c r="K13" s="17">
        <v>0</v>
      </c>
      <c r="L13" s="73">
        <f t="shared" si="2"/>
        <v>86.656080000000003</v>
      </c>
      <c r="M13" s="10"/>
    </row>
    <row r="14" spans="2:13" ht="18" customHeight="1" x14ac:dyDescent="0.25">
      <c r="B14" s="13"/>
      <c r="C14" s="19"/>
      <c r="D14" s="14">
        <v>4430</v>
      </c>
      <c r="E14" s="20" t="s">
        <v>25</v>
      </c>
      <c r="F14" s="16">
        <v>299009.78000000003</v>
      </c>
      <c r="G14" s="16">
        <v>299009.78000000003</v>
      </c>
      <c r="H14" s="17">
        <v>0</v>
      </c>
      <c r="I14" s="16">
        <v>299009.78000000003</v>
      </c>
      <c r="J14" s="16">
        <v>299009.78000000003</v>
      </c>
      <c r="K14" s="17">
        <v>0</v>
      </c>
      <c r="L14" s="73">
        <f t="shared" si="2"/>
        <v>100</v>
      </c>
      <c r="M14" s="10"/>
    </row>
    <row r="15" spans="2:13" ht="18" customHeight="1" x14ac:dyDescent="0.25">
      <c r="B15" s="5" t="s">
        <v>26</v>
      </c>
      <c r="C15" s="22"/>
      <c r="D15" s="23"/>
      <c r="E15" s="7" t="s">
        <v>27</v>
      </c>
      <c r="F15" s="8">
        <f t="shared" ref="F15:K16" si="3">F16</f>
        <v>4000</v>
      </c>
      <c r="G15" s="8">
        <f t="shared" si="3"/>
        <v>4000</v>
      </c>
      <c r="H15" s="8">
        <f t="shared" si="3"/>
        <v>0</v>
      </c>
      <c r="I15" s="8">
        <f t="shared" si="3"/>
        <v>3000</v>
      </c>
      <c r="J15" s="8">
        <f t="shared" si="3"/>
        <v>3000</v>
      </c>
      <c r="K15" s="8">
        <f t="shared" si="3"/>
        <v>0</v>
      </c>
      <c r="L15" s="9">
        <f t="shared" si="2"/>
        <v>75</v>
      </c>
      <c r="M15" s="10"/>
    </row>
    <row r="16" spans="2:13" ht="18" customHeight="1" x14ac:dyDescent="0.25">
      <c r="B16" s="13"/>
      <c r="C16" s="65" t="s">
        <v>28</v>
      </c>
      <c r="D16" s="75"/>
      <c r="E16" s="76" t="s">
        <v>16</v>
      </c>
      <c r="F16" s="77">
        <f t="shared" si="3"/>
        <v>4000</v>
      </c>
      <c r="G16" s="77">
        <f t="shared" si="3"/>
        <v>4000</v>
      </c>
      <c r="H16" s="77">
        <f t="shared" si="3"/>
        <v>0</v>
      </c>
      <c r="I16" s="77">
        <f t="shared" si="3"/>
        <v>3000</v>
      </c>
      <c r="J16" s="77">
        <f>J17</f>
        <v>3000</v>
      </c>
      <c r="K16" s="77">
        <f t="shared" si="3"/>
        <v>0</v>
      </c>
      <c r="L16" s="59">
        <f t="shared" si="2"/>
        <v>75</v>
      </c>
      <c r="M16" s="10"/>
    </row>
    <row r="17" spans="2:13" ht="18" customHeight="1" x14ac:dyDescent="0.25">
      <c r="B17" s="13"/>
      <c r="C17" s="19"/>
      <c r="D17" s="14">
        <v>4210</v>
      </c>
      <c r="E17" s="20" t="s">
        <v>23</v>
      </c>
      <c r="F17" s="16">
        <v>4000</v>
      </c>
      <c r="G17" s="16">
        <v>4000</v>
      </c>
      <c r="H17" s="17">
        <v>0</v>
      </c>
      <c r="I17" s="17">
        <v>3000</v>
      </c>
      <c r="J17" s="17">
        <v>3000</v>
      </c>
      <c r="K17" s="17">
        <v>0</v>
      </c>
      <c r="L17" s="73">
        <f t="shared" si="2"/>
        <v>75</v>
      </c>
      <c r="M17" s="10"/>
    </row>
    <row r="18" spans="2:13" ht="21.75" customHeight="1" x14ac:dyDescent="0.25">
      <c r="B18" s="5" t="s">
        <v>29</v>
      </c>
      <c r="C18" s="22"/>
      <c r="D18" s="22"/>
      <c r="E18" s="7" t="s">
        <v>30</v>
      </c>
      <c r="F18" s="8">
        <f t="shared" ref="F18:K19" si="4">F19</f>
        <v>10703.96</v>
      </c>
      <c r="G18" s="8">
        <f t="shared" si="4"/>
        <v>0</v>
      </c>
      <c r="H18" s="8">
        <f t="shared" si="4"/>
        <v>10703.96</v>
      </c>
      <c r="I18" s="8">
        <f t="shared" si="4"/>
        <v>10703.96</v>
      </c>
      <c r="J18" s="8">
        <f t="shared" si="4"/>
        <v>0</v>
      </c>
      <c r="K18" s="8">
        <f t="shared" si="4"/>
        <v>10703.96</v>
      </c>
      <c r="L18" s="9">
        <f t="shared" si="2"/>
        <v>100</v>
      </c>
      <c r="M18" s="10"/>
    </row>
    <row r="19" spans="2:13" ht="22.5" customHeight="1" x14ac:dyDescent="0.25">
      <c r="B19" s="11"/>
      <c r="C19" s="72">
        <v>15011</v>
      </c>
      <c r="D19" s="72"/>
      <c r="E19" s="76" t="s">
        <v>31</v>
      </c>
      <c r="F19" s="77">
        <f t="shared" si="4"/>
        <v>10703.96</v>
      </c>
      <c r="G19" s="77">
        <f t="shared" si="4"/>
        <v>0</v>
      </c>
      <c r="H19" s="77">
        <f t="shared" si="4"/>
        <v>10703.96</v>
      </c>
      <c r="I19" s="77">
        <f t="shared" si="4"/>
        <v>10703.96</v>
      </c>
      <c r="J19" s="77">
        <f t="shared" si="4"/>
        <v>0</v>
      </c>
      <c r="K19" s="77">
        <f t="shared" si="4"/>
        <v>10703.96</v>
      </c>
      <c r="L19" s="59">
        <f t="shared" si="2"/>
        <v>100</v>
      </c>
      <c r="M19" s="10"/>
    </row>
    <row r="20" spans="2:13" ht="54" customHeight="1" x14ac:dyDescent="0.25">
      <c r="B20" s="11"/>
      <c r="C20" s="19"/>
      <c r="D20" s="14">
        <v>6639</v>
      </c>
      <c r="E20" s="20" t="s">
        <v>32</v>
      </c>
      <c r="F20" s="16">
        <v>10703.96</v>
      </c>
      <c r="G20" s="17">
        <v>0</v>
      </c>
      <c r="H20" s="16">
        <v>10703.96</v>
      </c>
      <c r="I20" s="17">
        <v>10703.96</v>
      </c>
      <c r="J20" s="17">
        <v>0</v>
      </c>
      <c r="K20" s="17">
        <v>10703.96</v>
      </c>
      <c r="L20" s="73">
        <f t="shared" si="2"/>
        <v>100</v>
      </c>
      <c r="M20" s="10"/>
    </row>
    <row r="21" spans="2:13" ht="24.75" customHeight="1" x14ac:dyDescent="0.25">
      <c r="B21" s="22">
        <v>600</v>
      </c>
      <c r="C21" s="22"/>
      <c r="D21" s="23"/>
      <c r="E21" s="7" t="s">
        <v>33</v>
      </c>
      <c r="F21" s="8">
        <f t="shared" ref="F21:K21" si="5">F22</f>
        <v>1458175.05</v>
      </c>
      <c r="G21" s="8">
        <f t="shared" si="5"/>
        <v>153375.04999999999</v>
      </c>
      <c r="H21" s="8">
        <f t="shared" si="5"/>
        <v>1304800</v>
      </c>
      <c r="I21" s="8">
        <f t="shared" si="5"/>
        <v>1296262.6300000001</v>
      </c>
      <c r="J21" s="8">
        <f t="shared" si="5"/>
        <v>122816.59</v>
      </c>
      <c r="K21" s="8">
        <f t="shared" si="5"/>
        <v>1173446.04</v>
      </c>
      <c r="L21" s="9">
        <f t="shared" si="2"/>
        <v>88.896228885551167</v>
      </c>
      <c r="M21" s="10"/>
    </row>
    <row r="22" spans="2:13" ht="26.25" customHeight="1" x14ac:dyDescent="0.25">
      <c r="B22" s="19"/>
      <c r="C22" s="72">
        <v>60016</v>
      </c>
      <c r="D22" s="75"/>
      <c r="E22" s="76" t="s">
        <v>34</v>
      </c>
      <c r="F22" s="77">
        <f t="shared" ref="F22:K22" si="6">F23+F24+F25+F26</f>
        <v>1458175.05</v>
      </c>
      <c r="G22" s="77">
        <f>G23+G24+G25+G26</f>
        <v>153375.04999999999</v>
      </c>
      <c r="H22" s="77">
        <f>H23+H24+H25+H26</f>
        <v>1304800</v>
      </c>
      <c r="I22" s="77">
        <f t="shared" si="6"/>
        <v>1296262.6300000001</v>
      </c>
      <c r="J22" s="77">
        <f>J23+J24+J25+J26</f>
        <v>122816.59</v>
      </c>
      <c r="K22" s="77">
        <f t="shared" si="6"/>
        <v>1173446.04</v>
      </c>
      <c r="L22" s="59">
        <f t="shared" si="2"/>
        <v>88.896228885551167</v>
      </c>
      <c r="M22" s="10"/>
    </row>
    <row r="23" spans="2:13" ht="26.25" customHeight="1" x14ac:dyDescent="0.25">
      <c r="B23" s="19"/>
      <c r="C23" s="21"/>
      <c r="D23" s="14">
        <v>4170</v>
      </c>
      <c r="E23" s="20" t="s">
        <v>22</v>
      </c>
      <c r="F23" s="16">
        <v>5000</v>
      </c>
      <c r="G23" s="16">
        <v>5000</v>
      </c>
      <c r="H23" s="16">
        <v>0</v>
      </c>
      <c r="I23" s="17">
        <v>2400</v>
      </c>
      <c r="J23" s="17">
        <v>2400</v>
      </c>
      <c r="K23" s="17">
        <v>0</v>
      </c>
      <c r="L23" s="73">
        <f t="shared" si="2"/>
        <v>48</v>
      </c>
      <c r="M23" s="10"/>
    </row>
    <row r="24" spans="2:13" ht="27" customHeight="1" x14ac:dyDescent="0.25">
      <c r="B24" s="19"/>
      <c r="C24" s="19"/>
      <c r="D24" s="13" t="s">
        <v>35</v>
      </c>
      <c r="E24" s="20" t="s">
        <v>23</v>
      </c>
      <c r="F24" s="16">
        <v>91375.05</v>
      </c>
      <c r="G24" s="16">
        <v>91375.05</v>
      </c>
      <c r="H24" s="17">
        <v>0</v>
      </c>
      <c r="I24" s="17">
        <v>77569.59</v>
      </c>
      <c r="J24" s="17">
        <v>77569.59</v>
      </c>
      <c r="K24" s="17">
        <v>0</v>
      </c>
      <c r="L24" s="73">
        <f t="shared" si="2"/>
        <v>84.891433711937765</v>
      </c>
      <c r="M24" s="10"/>
    </row>
    <row r="25" spans="2:13" ht="18" customHeight="1" x14ac:dyDescent="0.25">
      <c r="B25" s="19"/>
      <c r="C25" s="21"/>
      <c r="D25" s="13" t="s">
        <v>36</v>
      </c>
      <c r="E25" s="20" t="s">
        <v>24</v>
      </c>
      <c r="F25" s="16">
        <v>57000</v>
      </c>
      <c r="G25" s="16">
        <v>57000</v>
      </c>
      <c r="H25" s="17">
        <v>0</v>
      </c>
      <c r="I25" s="17">
        <v>42847</v>
      </c>
      <c r="J25" s="17">
        <v>42847</v>
      </c>
      <c r="K25" s="17">
        <v>0</v>
      </c>
      <c r="L25" s="73">
        <f t="shared" si="2"/>
        <v>75.170175438596488</v>
      </c>
      <c r="M25" s="10"/>
    </row>
    <row r="26" spans="2:13" ht="25.5" customHeight="1" x14ac:dyDescent="0.25">
      <c r="B26" s="19"/>
      <c r="C26" s="21"/>
      <c r="D26" s="13" t="s">
        <v>37</v>
      </c>
      <c r="E26" s="20" t="s">
        <v>10</v>
      </c>
      <c r="F26" s="16">
        <v>1304800</v>
      </c>
      <c r="G26" s="17">
        <v>0</v>
      </c>
      <c r="H26" s="16">
        <v>1304800</v>
      </c>
      <c r="I26" s="17">
        <v>1173446.04</v>
      </c>
      <c r="J26" s="17">
        <v>0</v>
      </c>
      <c r="K26" s="17">
        <v>1173446.04</v>
      </c>
      <c r="L26" s="73">
        <f t="shared" si="2"/>
        <v>89.933019619865121</v>
      </c>
      <c r="M26" s="10"/>
    </row>
    <row r="27" spans="2:13" ht="28.5" customHeight="1" x14ac:dyDescent="0.25">
      <c r="B27" s="22">
        <v>700</v>
      </c>
      <c r="C27" s="24"/>
      <c r="D27" s="25"/>
      <c r="E27" s="7" t="s">
        <v>38</v>
      </c>
      <c r="F27" s="8">
        <f>F28</f>
        <v>53500</v>
      </c>
      <c r="G27" s="8">
        <f t="shared" ref="G27:K27" si="7">G28</f>
        <v>28500</v>
      </c>
      <c r="H27" s="8">
        <f t="shared" si="7"/>
        <v>25000</v>
      </c>
      <c r="I27" s="8">
        <f t="shared" si="7"/>
        <v>23570.329999999998</v>
      </c>
      <c r="J27" s="8">
        <f t="shared" si="7"/>
        <v>23570.329999999998</v>
      </c>
      <c r="K27" s="8">
        <f t="shared" si="7"/>
        <v>0</v>
      </c>
      <c r="L27" s="9">
        <f t="shared" si="2"/>
        <v>44.056691588785043</v>
      </c>
      <c r="M27" s="10"/>
    </row>
    <row r="28" spans="2:13" ht="18" customHeight="1" x14ac:dyDescent="0.25">
      <c r="B28" s="19"/>
      <c r="C28" s="72">
        <v>70005</v>
      </c>
      <c r="D28" s="67"/>
      <c r="E28" s="76" t="s">
        <v>39</v>
      </c>
      <c r="F28" s="77">
        <f t="shared" ref="F28:K28" si="8">F29+F30+F31</f>
        <v>53500</v>
      </c>
      <c r="G28" s="77">
        <f>G29+G30+G31</f>
        <v>28500</v>
      </c>
      <c r="H28" s="70">
        <f>H29+H30+H31</f>
        <v>25000</v>
      </c>
      <c r="I28" s="80">
        <f t="shared" si="8"/>
        <v>23570.329999999998</v>
      </c>
      <c r="J28" s="80">
        <f t="shared" si="8"/>
        <v>23570.329999999998</v>
      </c>
      <c r="K28" s="88">
        <f t="shared" si="8"/>
        <v>0</v>
      </c>
      <c r="L28" s="59">
        <f t="shared" si="2"/>
        <v>44.056691588785043</v>
      </c>
      <c r="M28" s="10"/>
    </row>
    <row r="29" spans="2:13" ht="18" customHeight="1" x14ac:dyDescent="0.25">
      <c r="B29" s="19"/>
      <c r="C29" s="21"/>
      <c r="D29" s="13" t="s">
        <v>35</v>
      </c>
      <c r="E29" s="20" t="s">
        <v>23</v>
      </c>
      <c r="F29" s="16">
        <v>5000</v>
      </c>
      <c r="G29" s="16">
        <v>5000</v>
      </c>
      <c r="H29" s="17">
        <v>0</v>
      </c>
      <c r="I29" s="17">
        <v>203.51</v>
      </c>
      <c r="J29" s="17">
        <v>203.51</v>
      </c>
      <c r="K29" s="26">
        <v>0</v>
      </c>
      <c r="L29" s="73">
        <f t="shared" si="2"/>
        <v>4.0701999999999998</v>
      </c>
      <c r="M29" s="10"/>
    </row>
    <row r="30" spans="2:13" ht="18" customHeight="1" x14ac:dyDescent="0.25">
      <c r="B30" s="19"/>
      <c r="C30" s="21"/>
      <c r="D30" s="13" t="s">
        <v>36</v>
      </c>
      <c r="E30" s="20" t="s">
        <v>24</v>
      </c>
      <c r="F30" s="16">
        <v>23500</v>
      </c>
      <c r="G30" s="16">
        <v>23500</v>
      </c>
      <c r="H30" s="17">
        <v>0</v>
      </c>
      <c r="I30" s="17">
        <v>23366.82</v>
      </c>
      <c r="J30" s="17">
        <v>23366.82</v>
      </c>
      <c r="K30" s="26">
        <v>0</v>
      </c>
      <c r="L30" s="73">
        <f t="shared" si="2"/>
        <v>99.433276595744672</v>
      </c>
      <c r="M30" s="10"/>
    </row>
    <row r="31" spans="2:13" ht="22.5" x14ac:dyDescent="0.25">
      <c r="B31" s="19"/>
      <c r="C31" s="21"/>
      <c r="D31" s="13" t="s">
        <v>164</v>
      </c>
      <c r="E31" s="20" t="s">
        <v>165</v>
      </c>
      <c r="F31" s="16">
        <v>25000</v>
      </c>
      <c r="G31" s="16">
        <v>0</v>
      </c>
      <c r="H31" s="17">
        <v>25000</v>
      </c>
      <c r="I31" s="17">
        <v>0</v>
      </c>
      <c r="J31" s="17">
        <v>0</v>
      </c>
      <c r="K31" s="26">
        <v>0</v>
      </c>
      <c r="L31" s="73">
        <f>$I31/$F31*100</f>
        <v>0</v>
      </c>
      <c r="M31" s="10"/>
    </row>
    <row r="32" spans="2:13" ht="18" customHeight="1" x14ac:dyDescent="0.25">
      <c r="B32" s="22">
        <v>710</v>
      </c>
      <c r="C32" s="24"/>
      <c r="D32" s="5"/>
      <c r="E32" s="7" t="s">
        <v>40</v>
      </c>
      <c r="F32" s="8">
        <f>F33</f>
        <v>35000</v>
      </c>
      <c r="G32" s="8">
        <f t="shared" ref="G32:K32" si="9">G33</f>
        <v>35000</v>
      </c>
      <c r="H32" s="8">
        <f t="shared" si="9"/>
        <v>0</v>
      </c>
      <c r="I32" s="8">
        <f t="shared" si="9"/>
        <v>10455</v>
      </c>
      <c r="J32" s="8">
        <f t="shared" si="9"/>
        <v>10455</v>
      </c>
      <c r="K32" s="8">
        <f t="shared" si="9"/>
        <v>0</v>
      </c>
      <c r="L32" s="9">
        <f t="shared" si="2"/>
        <v>29.87142857142857</v>
      </c>
      <c r="M32" s="10"/>
    </row>
    <row r="33" spans="2:13" ht="18" customHeight="1" x14ac:dyDescent="0.25">
      <c r="B33" s="21"/>
      <c r="C33" s="72">
        <v>71004</v>
      </c>
      <c r="D33" s="79"/>
      <c r="E33" s="76" t="s">
        <v>41</v>
      </c>
      <c r="F33" s="77">
        <f>F34</f>
        <v>35000</v>
      </c>
      <c r="G33" s="77">
        <f>G34</f>
        <v>35000</v>
      </c>
      <c r="H33" s="77">
        <f>H34</f>
        <v>0</v>
      </c>
      <c r="I33" s="77">
        <f t="shared" ref="I33:K33" si="10">I34</f>
        <v>10455</v>
      </c>
      <c r="J33" s="77">
        <f t="shared" si="10"/>
        <v>10455</v>
      </c>
      <c r="K33" s="77">
        <f t="shared" si="10"/>
        <v>0</v>
      </c>
      <c r="L33" s="59">
        <f t="shared" si="2"/>
        <v>29.87142857142857</v>
      </c>
      <c r="M33" s="10"/>
    </row>
    <row r="34" spans="2:13" ht="18" customHeight="1" x14ac:dyDescent="0.25">
      <c r="B34" s="19"/>
      <c r="C34" s="21"/>
      <c r="D34" s="13" t="s">
        <v>36</v>
      </c>
      <c r="E34" s="20" t="s">
        <v>24</v>
      </c>
      <c r="F34" s="16">
        <v>35000</v>
      </c>
      <c r="G34" s="17">
        <v>35000</v>
      </c>
      <c r="H34" s="16">
        <v>0</v>
      </c>
      <c r="I34" s="17">
        <v>10455</v>
      </c>
      <c r="J34" s="17">
        <v>10455</v>
      </c>
      <c r="K34" s="17">
        <v>0</v>
      </c>
      <c r="L34" s="73">
        <f t="shared" si="2"/>
        <v>29.87142857142857</v>
      </c>
      <c r="M34" s="10"/>
    </row>
    <row r="35" spans="2:13" ht="18" customHeight="1" x14ac:dyDescent="0.25">
      <c r="B35" s="22">
        <v>720</v>
      </c>
      <c r="C35" s="24"/>
      <c r="D35" s="5"/>
      <c r="E35" s="7" t="s">
        <v>181</v>
      </c>
      <c r="F35" s="8">
        <f>F36</f>
        <v>255</v>
      </c>
      <c r="G35" s="8">
        <f t="shared" ref="G35:K35" si="11">G36</f>
        <v>255</v>
      </c>
      <c r="H35" s="8">
        <f t="shared" si="11"/>
        <v>0</v>
      </c>
      <c r="I35" s="8">
        <f t="shared" si="11"/>
        <v>254.98</v>
      </c>
      <c r="J35" s="8">
        <f t="shared" si="11"/>
        <v>254.98</v>
      </c>
      <c r="K35" s="8">
        <f t="shared" si="11"/>
        <v>0</v>
      </c>
      <c r="L35" s="9">
        <f t="shared" si="2"/>
        <v>99.992156862745091</v>
      </c>
      <c r="M35" s="10"/>
    </row>
    <row r="36" spans="2:13" ht="18" customHeight="1" x14ac:dyDescent="0.25">
      <c r="B36" s="19"/>
      <c r="C36" s="65">
        <v>72095</v>
      </c>
      <c r="D36" s="62"/>
      <c r="E36" s="74" t="s">
        <v>16</v>
      </c>
      <c r="F36" s="64">
        <f>F37</f>
        <v>255</v>
      </c>
      <c r="G36" s="64">
        <f t="shared" ref="G36:K36" si="12">G37</f>
        <v>255</v>
      </c>
      <c r="H36" s="64">
        <f t="shared" si="12"/>
        <v>0</v>
      </c>
      <c r="I36" s="64">
        <f t="shared" si="12"/>
        <v>254.98</v>
      </c>
      <c r="J36" s="64">
        <f t="shared" si="12"/>
        <v>254.98</v>
      </c>
      <c r="K36" s="64">
        <f t="shared" si="12"/>
        <v>0</v>
      </c>
      <c r="L36" s="59">
        <f t="shared" si="2"/>
        <v>99.992156862745091</v>
      </c>
      <c r="M36" s="10"/>
    </row>
    <row r="37" spans="2:13" ht="37.5" customHeight="1" x14ac:dyDescent="0.25">
      <c r="B37" s="19"/>
      <c r="C37" s="21"/>
      <c r="D37" s="13" t="s">
        <v>171</v>
      </c>
      <c r="E37" s="20" t="s">
        <v>66</v>
      </c>
      <c r="F37" s="16">
        <v>255</v>
      </c>
      <c r="G37" s="17">
        <v>255</v>
      </c>
      <c r="H37" s="16">
        <v>0</v>
      </c>
      <c r="I37" s="17">
        <v>254.98</v>
      </c>
      <c r="J37" s="17">
        <v>254.98</v>
      </c>
      <c r="K37" s="17">
        <v>0</v>
      </c>
      <c r="L37" s="73">
        <f t="shared" si="2"/>
        <v>99.992156862745091</v>
      </c>
      <c r="M37" s="10"/>
    </row>
    <row r="38" spans="2:13" ht="18" customHeight="1" x14ac:dyDescent="0.25">
      <c r="B38" s="22">
        <v>750</v>
      </c>
      <c r="C38" s="24"/>
      <c r="D38" s="25"/>
      <c r="E38" s="7" t="s">
        <v>42</v>
      </c>
      <c r="F38" s="27">
        <f t="shared" ref="F38:K38" si="13">F39+F44+F48+F66+F69</f>
        <v>2378843.33</v>
      </c>
      <c r="G38" s="27">
        <f t="shared" si="13"/>
        <v>2360118.3199999998</v>
      </c>
      <c r="H38" s="27">
        <f t="shared" si="13"/>
        <v>18725.009999999998</v>
      </c>
      <c r="I38" s="27">
        <f t="shared" si="13"/>
        <v>2280946.8199999998</v>
      </c>
      <c r="J38" s="27">
        <f t="shared" si="13"/>
        <v>2262221.8099999996</v>
      </c>
      <c r="K38" s="27">
        <f t="shared" si="13"/>
        <v>18725.009999999998</v>
      </c>
      <c r="L38" s="9">
        <f t="shared" si="2"/>
        <v>95.884701242599263</v>
      </c>
      <c r="M38" s="10"/>
    </row>
    <row r="39" spans="2:13" ht="18" customHeight="1" x14ac:dyDescent="0.25">
      <c r="B39" s="19"/>
      <c r="C39" s="72">
        <v>75011</v>
      </c>
      <c r="D39" s="67"/>
      <c r="E39" s="76" t="s">
        <v>43</v>
      </c>
      <c r="F39" s="77">
        <f t="shared" ref="F39:K39" si="14">F40+F41+F42+F43</f>
        <v>124463</v>
      </c>
      <c r="G39" s="77">
        <f>G40+G41+G42+G43</f>
        <v>124463</v>
      </c>
      <c r="H39" s="77">
        <f>H40+H41+H42+H43</f>
        <v>0</v>
      </c>
      <c r="I39" s="77">
        <f t="shared" si="14"/>
        <v>124104.42000000001</v>
      </c>
      <c r="J39" s="80">
        <f>J40+J41+J42+J43</f>
        <v>124104.42000000001</v>
      </c>
      <c r="K39" s="77">
        <f t="shared" si="14"/>
        <v>0</v>
      </c>
      <c r="L39" s="59">
        <f t="shared" si="2"/>
        <v>99.711898315161946</v>
      </c>
      <c r="M39" s="10"/>
    </row>
    <row r="40" spans="2:13" ht="18" customHeight="1" x14ac:dyDescent="0.25">
      <c r="B40" s="19"/>
      <c r="C40" s="21"/>
      <c r="D40" s="13" t="s">
        <v>44</v>
      </c>
      <c r="E40" s="20" t="s">
        <v>45</v>
      </c>
      <c r="F40" s="16">
        <v>97165</v>
      </c>
      <c r="G40" s="16">
        <v>97165</v>
      </c>
      <c r="H40" s="16">
        <v>0</v>
      </c>
      <c r="I40" s="17">
        <v>97141.94</v>
      </c>
      <c r="J40" s="17">
        <v>97141.94</v>
      </c>
      <c r="K40" s="26">
        <v>0</v>
      </c>
      <c r="L40" s="73">
        <f t="shared" si="2"/>
        <v>99.976267174394067</v>
      </c>
      <c r="M40" s="10"/>
    </row>
    <row r="41" spans="2:13" ht="18" customHeight="1" x14ac:dyDescent="0.25">
      <c r="B41" s="19"/>
      <c r="C41" s="21"/>
      <c r="D41" s="13" t="s">
        <v>46</v>
      </c>
      <c r="E41" s="20" t="s">
        <v>47</v>
      </c>
      <c r="F41" s="16">
        <v>7100</v>
      </c>
      <c r="G41" s="16">
        <v>7100</v>
      </c>
      <c r="H41" s="16">
        <v>0</v>
      </c>
      <c r="I41" s="17">
        <v>7072.13</v>
      </c>
      <c r="J41" s="17">
        <v>7072.13</v>
      </c>
      <c r="K41" s="26">
        <v>0</v>
      </c>
      <c r="L41" s="73">
        <f t="shared" si="2"/>
        <v>99.607464788732386</v>
      </c>
      <c r="M41" s="10"/>
    </row>
    <row r="42" spans="2:13" ht="18" customHeight="1" x14ac:dyDescent="0.25">
      <c r="B42" s="19"/>
      <c r="C42" s="21"/>
      <c r="D42" s="13" t="s">
        <v>17</v>
      </c>
      <c r="E42" s="20" t="s">
        <v>48</v>
      </c>
      <c r="F42" s="16">
        <v>17696</v>
      </c>
      <c r="G42" s="16">
        <v>17696</v>
      </c>
      <c r="H42" s="16">
        <v>0</v>
      </c>
      <c r="I42" s="17">
        <v>17397.689999999999</v>
      </c>
      <c r="J42" s="17">
        <v>17397.689999999999</v>
      </c>
      <c r="K42" s="26">
        <v>0</v>
      </c>
      <c r="L42" s="73">
        <f t="shared" si="2"/>
        <v>98.314251808318261</v>
      </c>
      <c r="M42" s="10"/>
    </row>
    <row r="43" spans="2:13" ht="18" customHeight="1" x14ac:dyDescent="0.25">
      <c r="B43" s="19"/>
      <c r="C43" s="21"/>
      <c r="D43" s="13" t="s">
        <v>19</v>
      </c>
      <c r="E43" s="20" t="s">
        <v>49</v>
      </c>
      <c r="F43" s="16">
        <v>2502</v>
      </c>
      <c r="G43" s="16">
        <v>2502</v>
      </c>
      <c r="H43" s="16">
        <v>0</v>
      </c>
      <c r="I43" s="17">
        <v>2492.66</v>
      </c>
      <c r="J43" s="17">
        <v>2492.66</v>
      </c>
      <c r="K43" s="26">
        <v>0</v>
      </c>
      <c r="L43" s="73">
        <f t="shared" si="2"/>
        <v>99.626698641087117</v>
      </c>
      <c r="M43" s="10"/>
    </row>
    <row r="44" spans="2:13" ht="18" customHeight="1" x14ac:dyDescent="0.25">
      <c r="B44" s="19"/>
      <c r="C44" s="72">
        <v>75022</v>
      </c>
      <c r="D44" s="67"/>
      <c r="E44" s="76" t="s">
        <v>50</v>
      </c>
      <c r="F44" s="77">
        <f>F45+F46+F47</f>
        <v>148300</v>
      </c>
      <c r="G44" s="77">
        <f>G45+G46+G47</f>
        <v>148300</v>
      </c>
      <c r="H44" s="80">
        <v>0</v>
      </c>
      <c r="I44" s="80">
        <f>I45+I46+I47</f>
        <v>143589.50999999998</v>
      </c>
      <c r="J44" s="80">
        <f>J45+J46+J47</f>
        <v>143589.50999999998</v>
      </c>
      <c r="K44" s="89">
        <v>0</v>
      </c>
      <c r="L44" s="59">
        <f t="shared" si="2"/>
        <v>96.823674983142254</v>
      </c>
      <c r="M44" s="10"/>
    </row>
    <row r="45" spans="2:13" ht="18" customHeight="1" x14ac:dyDescent="0.25">
      <c r="B45" s="19"/>
      <c r="C45" s="21"/>
      <c r="D45" s="13" t="s">
        <v>51</v>
      </c>
      <c r="E45" s="20" t="s">
        <v>52</v>
      </c>
      <c r="F45" s="16">
        <v>121200</v>
      </c>
      <c r="G45" s="16">
        <v>121200</v>
      </c>
      <c r="H45" s="17">
        <v>0</v>
      </c>
      <c r="I45" s="17">
        <v>116873.2</v>
      </c>
      <c r="J45" s="17">
        <v>116873.2</v>
      </c>
      <c r="K45" s="26">
        <v>0</v>
      </c>
      <c r="L45" s="73">
        <f t="shared" si="2"/>
        <v>96.430033003300338</v>
      </c>
      <c r="M45" s="10"/>
    </row>
    <row r="46" spans="2:13" ht="18" customHeight="1" x14ac:dyDescent="0.25">
      <c r="B46" s="19"/>
      <c r="C46" s="21"/>
      <c r="D46" s="13" t="s">
        <v>35</v>
      </c>
      <c r="E46" s="20" t="s">
        <v>23</v>
      </c>
      <c r="F46" s="16">
        <v>11000</v>
      </c>
      <c r="G46" s="16">
        <v>11000</v>
      </c>
      <c r="H46" s="17">
        <v>0</v>
      </c>
      <c r="I46" s="17">
        <v>10761.54</v>
      </c>
      <c r="J46" s="17">
        <v>10761.54</v>
      </c>
      <c r="K46" s="26">
        <v>0</v>
      </c>
      <c r="L46" s="73">
        <f t="shared" si="2"/>
        <v>97.832181818181823</v>
      </c>
      <c r="M46" s="10"/>
    </row>
    <row r="47" spans="2:13" ht="18" customHeight="1" x14ac:dyDescent="0.25">
      <c r="B47" s="19"/>
      <c r="C47" s="21"/>
      <c r="D47" s="13" t="s">
        <v>36</v>
      </c>
      <c r="E47" s="20" t="s">
        <v>24</v>
      </c>
      <c r="F47" s="16">
        <v>16100</v>
      </c>
      <c r="G47" s="16">
        <v>16100</v>
      </c>
      <c r="H47" s="17">
        <v>0</v>
      </c>
      <c r="I47" s="17">
        <v>15954.77</v>
      </c>
      <c r="J47" s="17">
        <v>15954.77</v>
      </c>
      <c r="K47" s="26">
        <v>0</v>
      </c>
      <c r="L47" s="73">
        <f t="shared" si="2"/>
        <v>99.097950310559014</v>
      </c>
      <c r="M47" s="10"/>
    </row>
    <row r="48" spans="2:13" ht="29.25" customHeight="1" x14ac:dyDescent="0.25">
      <c r="B48" s="19"/>
      <c r="C48" s="72">
        <v>75023</v>
      </c>
      <c r="D48" s="67"/>
      <c r="E48" s="76" t="s">
        <v>53</v>
      </c>
      <c r="F48" s="77">
        <f>F49+F50+F51+F52+F53+F54+F55+F56+F57+F58+F59+F60+F61+F62+F63+F64+F65</f>
        <v>1725240.23</v>
      </c>
      <c r="G48" s="77">
        <f t="shared" ref="G48:K48" si="15">G49+G50+G51+G52+G53+G54+G55+G56+G57+G58+G59+G60+G61+G62+G63+G64+G65</f>
        <v>1725240.23</v>
      </c>
      <c r="H48" s="77">
        <f t="shared" si="15"/>
        <v>0</v>
      </c>
      <c r="I48" s="77">
        <f t="shared" si="15"/>
        <v>1671598.93</v>
      </c>
      <c r="J48" s="77">
        <f t="shared" si="15"/>
        <v>1671598.93</v>
      </c>
      <c r="K48" s="77">
        <f t="shared" si="15"/>
        <v>0</v>
      </c>
      <c r="L48" s="59">
        <f t="shared" si="2"/>
        <v>96.890792420253263</v>
      </c>
      <c r="M48" s="10"/>
    </row>
    <row r="49" spans="2:13" ht="26.25" customHeight="1" x14ac:dyDescent="0.25">
      <c r="B49" s="19"/>
      <c r="C49" s="21"/>
      <c r="D49" s="13" t="s">
        <v>54</v>
      </c>
      <c r="E49" s="15" t="s">
        <v>55</v>
      </c>
      <c r="F49" s="16">
        <v>5700</v>
      </c>
      <c r="G49" s="16">
        <v>5700</v>
      </c>
      <c r="H49" s="16">
        <v>0</v>
      </c>
      <c r="I49" s="17">
        <v>3486.71</v>
      </c>
      <c r="J49" s="17">
        <v>3486.71</v>
      </c>
      <c r="K49" s="17">
        <v>0</v>
      </c>
      <c r="L49" s="73">
        <f t="shared" si="2"/>
        <v>61.17035087719298</v>
      </c>
      <c r="M49" s="10"/>
    </row>
    <row r="50" spans="2:13" ht="18" customHeight="1" x14ac:dyDescent="0.25">
      <c r="B50" s="19"/>
      <c r="C50" s="21"/>
      <c r="D50" s="13" t="s">
        <v>44</v>
      </c>
      <c r="E50" s="20" t="s">
        <v>56</v>
      </c>
      <c r="F50" s="16">
        <v>968000</v>
      </c>
      <c r="G50" s="16">
        <v>968000</v>
      </c>
      <c r="H50" s="17">
        <v>0</v>
      </c>
      <c r="I50" s="17">
        <v>967446.08</v>
      </c>
      <c r="J50" s="17">
        <v>967446.08</v>
      </c>
      <c r="K50" s="17">
        <v>0</v>
      </c>
      <c r="L50" s="73">
        <f t="shared" si="2"/>
        <v>99.942776859504121</v>
      </c>
      <c r="M50" s="10"/>
    </row>
    <row r="51" spans="2:13" ht="18" customHeight="1" x14ac:dyDescent="0.25">
      <c r="B51" s="19"/>
      <c r="C51" s="21"/>
      <c r="D51" s="13" t="s">
        <v>46</v>
      </c>
      <c r="E51" s="20" t="s">
        <v>57</v>
      </c>
      <c r="F51" s="16">
        <v>71425.399999999994</v>
      </c>
      <c r="G51" s="16">
        <v>71425.399999999994</v>
      </c>
      <c r="H51" s="17">
        <v>0</v>
      </c>
      <c r="I51" s="17">
        <v>71371.56</v>
      </c>
      <c r="J51" s="17">
        <v>71371.56</v>
      </c>
      <c r="K51" s="17">
        <v>0</v>
      </c>
      <c r="L51" s="73">
        <f t="shared" si="2"/>
        <v>99.924620653157007</v>
      </c>
      <c r="M51" s="10"/>
    </row>
    <row r="52" spans="2:13" ht="18" customHeight="1" x14ac:dyDescent="0.25">
      <c r="B52" s="19"/>
      <c r="C52" s="21"/>
      <c r="D52" s="13" t="s">
        <v>58</v>
      </c>
      <c r="E52" s="20" t="s">
        <v>59</v>
      </c>
      <c r="F52" s="16">
        <v>38500</v>
      </c>
      <c r="G52" s="16">
        <v>38500</v>
      </c>
      <c r="H52" s="17">
        <v>0</v>
      </c>
      <c r="I52" s="17">
        <v>36174</v>
      </c>
      <c r="J52" s="17">
        <v>36174</v>
      </c>
      <c r="K52" s="17">
        <v>0</v>
      </c>
      <c r="L52" s="73">
        <f t="shared" si="2"/>
        <v>93.958441558441564</v>
      </c>
      <c r="M52" s="10"/>
    </row>
    <row r="53" spans="2:13" ht="18" customHeight="1" x14ac:dyDescent="0.25">
      <c r="B53" s="19"/>
      <c r="C53" s="21"/>
      <c r="D53" s="13" t="s">
        <v>17</v>
      </c>
      <c r="E53" s="20" t="s">
        <v>48</v>
      </c>
      <c r="F53" s="16">
        <v>180000</v>
      </c>
      <c r="G53" s="16">
        <v>180000</v>
      </c>
      <c r="H53" s="17">
        <v>0</v>
      </c>
      <c r="I53" s="17">
        <v>177797.84</v>
      </c>
      <c r="J53" s="17">
        <v>177797.84</v>
      </c>
      <c r="K53" s="17">
        <v>0</v>
      </c>
      <c r="L53" s="73">
        <f t="shared" si="2"/>
        <v>98.776577777777774</v>
      </c>
      <c r="M53" s="10"/>
    </row>
    <row r="54" spans="2:13" ht="18" customHeight="1" x14ac:dyDescent="0.25">
      <c r="B54" s="19"/>
      <c r="C54" s="21"/>
      <c r="D54" s="13" t="s">
        <v>19</v>
      </c>
      <c r="E54" s="20" t="s">
        <v>20</v>
      </c>
      <c r="F54" s="16">
        <v>26500</v>
      </c>
      <c r="G54" s="16">
        <v>26500</v>
      </c>
      <c r="H54" s="17">
        <v>0</v>
      </c>
      <c r="I54" s="17">
        <v>22108.36</v>
      </c>
      <c r="J54" s="17">
        <v>22108.36</v>
      </c>
      <c r="K54" s="17">
        <v>0</v>
      </c>
      <c r="L54" s="73">
        <f t="shared" si="2"/>
        <v>83.427773584905665</v>
      </c>
      <c r="M54" s="10"/>
    </row>
    <row r="55" spans="2:13" ht="27" customHeight="1" x14ac:dyDescent="0.25">
      <c r="B55" s="19"/>
      <c r="C55" s="21"/>
      <c r="D55" s="13" t="s">
        <v>60</v>
      </c>
      <c r="E55" s="20" t="s">
        <v>61</v>
      </c>
      <c r="F55" s="16">
        <v>4000</v>
      </c>
      <c r="G55" s="16">
        <v>4000</v>
      </c>
      <c r="H55" s="17">
        <v>0</v>
      </c>
      <c r="I55" s="17">
        <v>3230.6</v>
      </c>
      <c r="J55" s="17">
        <v>3230.6</v>
      </c>
      <c r="K55" s="17">
        <v>0</v>
      </c>
      <c r="L55" s="73">
        <f t="shared" si="2"/>
        <v>80.765000000000001</v>
      </c>
      <c r="M55" s="10"/>
    </row>
    <row r="56" spans="2:13" ht="18" customHeight="1" x14ac:dyDescent="0.25">
      <c r="B56" s="19"/>
      <c r="C56" s="21"/>
      <c r="D56" s="13" t="s">
        <v>21</v>
      </c>
      <c r="E56" s="20" t="s">
        <v>22</v>
      </c>
      <c r="F56" s="16">
        <v>36000</v>
      </c>
      <c r="G56" s="16">
        <v>36000</v>
      </c>
      <c r="H56" s="17">
        <v>0</v>
      </c>
      <c r="I56" s="17">
        <v>34743.64</v>
      </c>
      <c r="J56" s="17">
        <v>34743.64</v>
      </c>
      <c r="K56" s="17">
        <v>0</v>
      </c>
      <c r="L56" s="73">
        <f t="shared" si="2"/>
        <v>96.510111111111101</v>
      </c>
      <c r="M56" s="10"/>
    </row>
    <row r="57" spans="2:13" ht="18" customHeight="1" x14ac:dyDescent="0.25">
      <c r="B57" s="19"/>
      <c r="C57" s="21"/>
      <c r="D57" s="13" t="s">
        <v>35</v>
      </c>
      <c r="E57" s="20" t="s">
        <v>23</v>
      </c>
      <c r="F57" s="16">
        <v>128000</v>
      </c>
      <c r="G57" s="16">
        <v>128000</v>
      </c>
      <c r="H57" s="17">
        <v>0</v>
      </c>
      <c r="I57" s="17">
        <v>122560.39</v>
      </c>
      <c r="J57" s="17">
        <v>122560.39</v>
      </c>
      <c r="K57" s="17">
        <v>0</v>
      </c>
      <c r="L57" s="73">
        <f t="shared" si="2"/>
        <v>95.750304687500005</v>
      </c>
      <c r="M57" s="10"/>
    </row>
    <row r="58" spans="2:13" ht="18" customHeight="1" x14ac:dyDescent="0.25">
      <c r="B58" s="19"/>
      <c r="C58" s="21"/>
      <c r="D58" s="13" t="s">
        <v>62</v>
      </c>
      <c r="E58" s="20" t="s">
        <v>63</v>
      </c>
      <c r="F58" s="16">
        <v>35000</v>
      </c>
      <c r="G58" s="16">
        <v>35000</v>
      </c>
      <c r="H58" s="17">
        <v>0</v>
      </c>
      <c r="I58" s="17">
        <v>30639</v>
      </c>
      <c r="J58" s="17">
        <v>30639</v>
      </c>
      <c r="K58" s="17">
        <v>0</v>
      </c>
      <c r="L58" s="73">
        <f t="shared" si="2"/>
        <v>87.539999999999992</v>
      </c>
      <c r="M58" s="10"/>
    </row>
    <row r="59" spans="2:13" ht="18" customHeight="1" x14ac:dyDescent="0.25">
      <c r="B59" s="19"/>
      <c r="C59" s="21"/>
      <c r="D59" s="13" t="s">
        <v>64</v>
      </c>
      <c r="E59" s="20" t="s">
        <v>65</v>
      </c>
      <c r="F59" s="16">
        <v>5250</v>
      </c>
      <c r="G59" s="16">
        <v>5250</v>
      </c>
      <c r="H59" s="17">
        <v>0</v>
      </c>
      <c r="I59" s="17">
        <v>2067.06</v>
      </c>
      <c r="J59" s="17">
        <v>2067.06</v>
      </c>
      <c r="K59" s="17">
        <v>0</v>
      </c>
      <c r="L59" s="73">
        <f t="shared" si="2"/>
        <v>39.372571428571426</v>
      </c>
      <c r="M59" s="10"/>
    </row>
    <row r="60" spans="2:13" ht="18" customHeight="1" x14ac:dyDescent="0.25">
      <c r="B60" s="19"/>
      <c r="C60" s="21"/>
      <c r="D60" s="13" t="s">
        <v>36</v>
      </c>
      <c r="E60" s="20" t="s">
        <v>24</v>
      </c>
      <c r="F60" s="16">
        <v>152390.82999999999</v>
      </c>
      <c r="G60" s="16">
        <v>152390.82999999999</v>
      </c>
      <c r="H60" s="17">
        <v>0</v>
      </c>
      <c r="I60" s="17">
        <v>131205.62</v>
      </c>
      <c r="J60" s="17">
        <v>131205.62</v>
      </c>
      <c r="K60" s="17">
        <v>0</v>
      </c>
      <c r="L60" s="73">
        <f t="shared" si="2"/>
        <v>86.098107084264853</v>
      </c>
      <c r="M60" s="10"/>
    </row>
    <row r="61" spans="2:13" ht="38.25" customHeight="1" x14ac:dyDescent="0.25">
      <c r="B61" s="14"/>
      <c r="C61" s="21"/>
      <c r="D61" s="14">
        <v>4360</v>
      </c>
      <c r="E61" s="20" t="s">
        <v>66</v>
      </c>
      <c r="F61" s="16">
        <v>12000</v>
      </c>
      <c r="G61" s="16">
        <v>12000</v>
      </c>
      <c r="H61" s="17">
        <v>0</v>
      </c>
      <c r="I61" s="17">
        <v>10658.53</v>
      </c>
      <c r="J61" s="17">
        <v>10658.53</v>
      </c>
      <c r="K61" s="17">
        <v>0</v>
      </c>
      <c r="L61" s="73">
        <f t="shared" si="2"/>
        <v>88.821083333333334</v>
      </c>
      <c r="M61" s="10"/>
    </row>
    <row r="62" spans="2:13" ht="18" customHeight="1" x14ac:dyDescent="0.25">
      <c r="B62" s="14"/>
      <c r="C62" s="21"/>
      <c r="D62" s="14">
        <v>4410</v>
      </c>
      <c r="E62" s="20" t="s">
        <v>67</v>
      </c>
      <c r="F62" s="16">
        <v>9000</v>
      </c>
      <c r="G62" s="16">
        <v>9000</v>
      </c>
      <c r="H62" s="17">
        <v>0</v>
      </c>
      <c r="I62" s="17">
        <v>7846.54</v>
      </c>
      <c r="J62" s="17">
        <v>7846.54</v>
      </c>
      <c r="K62" s="17">
        <v>0</v>
      </c>
      <c r="L62" s="73">
        <f t="shared" si="2"/>
        <v>87.183777777777777</v>
      </c>
      <c r="M62" s="10"/>
    </row>
    <row r="63" spans="2:13" ht="18" customHeight="1" x14ac:dyDescent="0.25">
      <c r="B63" s="14"/>
      <c r="C63" s="21"/>
      <c r="D63" s="14">
        <v>4430</v>
      </c>
      <c r="E63" s="20" t="s">
        <v>25</v>
      </c>
      <c r="F63" s="16">
        <v>11500</v>
      </c>
      <c r="G63" s="16">
        <v>11500</v>
      </c>
      <c r="H63" s="17">
        <v>0</v>
      </c>
      <c r="I63" s="17">
        <v>10873</v>
      </c>
      <c r="J63" s="17">
        <v>10873</v>
      </c>
      <c r="K63" s="17">
        <v>0</v>
      </c>
      <c r="L63" s="73">
        <f t="shared" si="2"/>
        <v>94.547826086956519</v>
      </c>
      <c r="M63" s="10"/>
    </row>
    <row r="64" spans="2:13" ht="25.5" customHeight="1" x14ac:dyDescent="0.25">
      <c r="B64" s="14"/>
      <c r="C64" s="21"/>
      <c r="D64" s="14">
        <v>4440</v>
      </c>
      <c r="E64" s="20" t="s">
        <v>68</v>
      </c>
      <c r="F64" s="16">
        <v>22974</v>
      </c>
      <c r="G64" s="16">
        <v>22974</v>
      </c>
      <c r="H64" s="17">
        <v>0</v>
      </c>
      <c r="I64" s="17">
        <v>22974</v>
      </c>
      <c r="J64" s="17">
        <v>22974</v>
      </c>
      <c r="K64" s="17">
        <v>0</v>
      </c>
      <c r="L64" s="73">
        <f t="shared" si="2"/>
        <v>100</v>
      </c>
      <c r="M64" s="10"/>
    </row>
    <row r="65" spans="2:13" ht="24" customHeight="1" x14ac:dyDescent="0.25">
      <c r="B65" s="14"/>
      <c r="C65" s="21"/>
      <c r="D65" s="14">
        <v>4700</v>
      </c>
      <c r="E65" s="20" t="s">
        <v>69</v>
      </c>
      <c r="F65" s="16">
        <v>19000</v>
      </c>
      <c r="G65" s="16">
        <v>19000</v>
      </c>
      <c r="H65" s="17">
        <v>0</v>
      </c>
      <c r="I65" s="17">
        <v>16416</v>
      </c>
      <c r="J65" s="17">
        <v>16416</v>
      </c>
      <c r="K65" s="17">
        <v>0</v>
      </c>
      <c r="L65" s="73">
        <f t="shared" si="2"/>
        <v>86.4</v>
      </c>
      <c r="M65" s="10"/>
    </row>
    <row r="66" spans="2:13" ht="23.25" customHeight="1" x14ac:dyDescent="0.25">
      <c r="B66" s="14"/>
      <c r="C66" s="72">
        <v>75075</v>
      </c>
      <c r="D66" s="75"/>
      <c r="E66" s="76" t="s">
        <v>70</v>
      </c>
      <c r="F66" s="77">
        <f t="shared" ref="F66:K66" si="16">F67+F68</f>
        <v>13000</v>
      </c>
      <c r="G66" s="77">
        <f>G67+G68</f>
        <v>13000</v>
      </c>
      <c r="H66" s="77">
        <f t="shared" si="16"/>
        <v>0</v>
      </c>
      <c r="I66" s="77">
        <f t="shared" si="16"/>
        <v>8764.52</v>
      </c>
      <c r="J66" s="77">
        <f>J67+J68</f>
        <v>8764.52</v>
      </c>
      <c r="K66" s="77">
        <f t="shared" si="16"/>
        <v>0</v>
      </c>
      <c r="L66" s="59">
        <f t="shared" si="2"/>
        <v>67.419384615384615</v>
      </c>
      <c r="M66" s="10"/>
    </row>
    <row r="67" spans="2:13" ht="21" customHeight="1" x14ac:dyDescent="0.25">
      <c r="B67" s="14"/>
      <c r="C67" s="14"/>
      <c r="D67" s="14">
        <v>4210</v>
      </c>
      <c r="E67" s="20" t="s">
        <v>23</v>
      </c>
      <c r="F67" s="16">
        <v>6500</v>
      </c>
      <c r="G67" s="16">
        <v>6500</v>
      </c>
      <c r="H67" s="16">
        <v>0</v>
      </c>
      <c r="I67" s="17">
        <v>2879.05</v>
      </c>
      <c r="J67" s="17">
        <v>2879.05</v>
      </c>
      <c r="K67" s="17">
        <v>0</v>
      </c>
      <c r="L67" s="73">
        <f t="shared" si="2"/>
        <v>44.293076923076924</v>
      </c>
      <c r="M67" s="10"/>
    </row>
    <row r="68" spans="2:13" ht="22.5" customHeight="1" x14ac:dyDescent="0.25">
      <c r="B68" s="19"/>
      <c r="C68" s="14"/>
      <c r="D68" s="14">
        <v>4300</v>
      </c>
      <c r="E68" s="20" t="s">
        <v>24</v>
      </c>
      <c r="F68" s="16">
        <v>6500</v>
      </c>
      <c r="G68" s="16">
        <v>6500</v>
      </c>
      <c r="H68" s="16">
        <v>0</v>
      </c>
      <c r="I68" s="17">
        <v>5885.47</v>
      </c>
      <c r="J68" s="17">
        <v>5885.47</v>
      </c>
      <c r="K68" s="17">
        <v>0</v>
      </c>
      <c r="L68" s="73">
        <f t="shared" ref="L68:L135" si="17">I68/F68*100</f>
        <v>90.54569230769232</v>
      </c>
      <c r="M68" s="10"/>
    </row>
    <row r="69" spans="2:13" ht="27.75" customHeight="1" x14ac:dyDescent="0.25">
      <c r="B69" s="14"/>
      <c r="C69" s="72">
        <v>75095</v>
      </c>
      <c r="D69" s="75"/>
      <c r="E69" s="78" t="s">
        <v>16</v>
      </c>
      <c r="F69" s="77">
        <f t="shared" ref="F69:K69" si="18">F70+F71+F72+F73+F74+F75+F76+F77+F78</f>
        <v>367840.10000000003</v>
      </c>
      <c r="G69" s="77">
        <f>G70+G71+G72+G73+G74+G75+G76+G77+G78</f>
        <v>349115.09</v>
      </c>
      <c r="H69" s="77">
        <f>H70+H71+H72+H73+H74+H75+H76+H77+H78</f>
        <v>18725.009999999998</v>
      </c>
      <c r="I69" s="77">
        <f t="shared" si="18"/>
        <v>332889.43999999994</v>
      </c>
      <c r="J69" s="77">
        <f t="shared" si="18"/>
        <v>314164.42999999993</v>
      </c>
      <c r="K69" s="77">
        <f t="shared" si="18"/>
        <v>18725.009999999998</v>
      </c>
      <c r="L69" s="59">
        <f t="shared" si="17"/>
        <v>90.498409499127447</v>
      </c>
      <c r="M69" s="10"/>
    </row>
    <row r="70" spans="2:13" ht="18" customHeight="1" x14ac:dyDescent="0.25">
      <c r="B70" s="14"/>
      <c r="C70" s="21"/>
      <c r="D70" s="14">
        <v>3030</v>
      </c>
      <c r="E70" s="20" t="s">
        <v>52</v>
      </c>
      <c r="F70" s="16">
        <v>39000</v>
      </c>
      <c r="G70" s="16">
        <v>39000</v>
      </c>
      <c r="H70" s="16">
        <v>0</v>
      </c>
      <c r="I70" s="17">
        <v>33442.5</v>
      </c>
      <c r="J70" s="17">
        <v>33442.5</v>
      </c>
      <c r="K70" s="17">
        <v>0</v>
      </c>
      <c r="L70" s="73">
        <f t="shared" si="17"/>
        <v>85.75</v>
      </c>
      <c r="M70" s="10"/>
    </row>
    <row r="71" spans="2:13" ht="18" customHeight="1" x14ac:dyDescent="0.25">
      <c r="B71" s="14"/>
      <c r="C71" s="13"/>
      <c r="D71" s="13" t="s">
        <v>44</v>
      </c>
      <c r="E71" s="15" t="s">
        <v>45</v>
      </c>
      <c r="F71" s="16">
        <v>190000</v>
      </c>
      <c r="G71" s="16">
        <v>190000</v>
      </c>
      <c r="H71" s="17">
        <v>0</v>
      </c>
      <c r="I71" s="17">
        <v>176022.95</v>
      </c>
      <c r="J71" s="17">
        <v>176022.95</v>
      </c>
      <c r="K71" s="17">
        <v>0</v>
      </c>
      <c r="L71" s="73">
        <f t="shared" si="17"/>
        <v>92.643657894736847</v>
      </c>
      <c r="M71" s="10"/>
    </row>
    <row r="72" spans="2:13" ht="18" customHeight="1" x14ac:dyDescent="0.25">
      <c r="B72" s="14"/>
      <c r="C72" s="28"/>
      <c r="D72" s="13" t="s">
        <v>46</v>
      </c>
      <c r="E72" s="15" t="s">
        <v>57</v>
      </c>
      <c r="F72" s="16">
        <v>20000</v>
      </c>
      <c r="G72" s="16">
        <v>20000</v>
      </c>
      <c r="H72" s="17">
        <v>0</v>
      </c>
      <c r="I72" s="17">
        <v>19538.12</v>
      </c>
      <c r="J72" s="17">
        <v>19538.12</v>
      </c>
      <c r="K72" s="17">
        <v>0</v>
      </c>
      <c r="L72" s="73">
        <f t="shared" si="17"/>
        <v>97.690599999999989</v>
      </c>
      <c r="M72" s="10"/>
    </row>
    <row r="73" spans="2:13" ht="18" customHeight="1" x14ac:dyDescent="0.25">
      <c r="B73" s="14"/>
      <c r="C73" s="13"/>
      <c r="D73" s="13" t="s">
        <v>17</v>
      </c>
      <c r="E73" s="15" t="s">
        <v>48</v>
      </c>
      <c r="F73" s="16">
        <v>36100</v>
      </c>
      <c r="G73" s="16">
        <v>36100</v>
      </c>
      <c r="H73" s="17">
        <v>0</v>
      </c>
      <c r="I73" s="17">
        <v>33788.980000000003</v>
      </c>
      <c r="J73" s="17">
        <v>33788.980000000003</v>
      </c>
      <c r="K73" s="17">
        <v>0</v>
      </c>
      <c r="L73" s="73">
        <f t="shared" si="17"/>
        <v>93.598282548476462</v>
      </c>
      <c r="M73" s="10"/>
    </row>
    <row r="74" spans="2:13" ht="18" customHeight="1" x14ac:dyDescent="0.25">
      <c r="B74" s="14"/>
      <c r="C74" s="13"/>
      <c r="D74" s="13" t="s">
        <v>19</v>
      </c>
      <c r="E74" s="15" t="s">
        <v>20</v>
      </c>
      <c r="F74" s="16">
        <v>7500</v>
      </c>
      <c r="G74" s="16">
        <v>7500</v>
      </c>
      <c r="H74" s="17">
        <v>0</v>
      </c>
      <c r="I74" s="17">
        <v>6878.87</v>
      </c>
      <c r="J74" s="17">
        <v>6878.87</v>
      </c>
      <c r="K74" s="17">
        <v>0</v>
      </c>
      <c r="L74" s="73">
        <f t="shared" si="17"/>
        <v>91.718266666666665</v>
      </c>
      <c r="M74" s="10"/>
    </row>
    <row r="75" spans="2:13" ht="18" customHeight="1" x14ac:dyDescent="0.25">
      <c r="B75" s="14"/>
      <c r="C75" s="13"/>
      <c r="D75" s="13" t="s">
        <v>35</v>
      </c>
      <c r="E75" s="15" t="s">
        <v>23</v>
      </c>
      <c r="F75" s="16">
        <v>46131</v>
      </c>
      <c r="G75" s="16">
        <v>46131</v>
      </c>
      <c r="H75" s="17">
        <v>0</v>
      </c>
      <c r="I75" s="17">
        <v>40009.410000000003</v>
      </c>
      <c r="J75" s="17">
        <v>40009.410000000003</v>
      </c>
      <c r="K75" s="17">
        <v>0</v>
      </c>
      <c r="L75" s="73">
        <f t="shared" si="17"/>
        <v>86.729986343239901</v>
      </c>
      <c r="M75" s="10"/>
    </row>
    <row r="76" spans="2:13" ht="18" customHeight="1" x14ac:dyDescent="0.25">
      <c r="B76" s="14"/>
      <c r="C76" s="13"/>
      <c r="D76" s="13" t="s">
        <v>36</v>
      </c>
      <c r="E76" s="15" t="s">
        <v>24</v>
      </c>
      <c r="F76" s="16">
        <v>7102.09</v>
      </c>
      <c r="G76" s="16">
        <v>7102.09</v>
      </c>
      <c r="H76" s="17">
        <v>0</v>
      </c>
      <c r="I76" s="17">
        <v>1201.5999999999999</v>
      </c>
      <c r="J76" s="17">
        <v>1201.5999999999999</v>
      </c>
      <c r="K76" s="17">
        <v>0</v>
      </c>
      <c r="L76" s="73">
        <f t="shared" si="17"/>
        <v>16.91896329108755</v>
      </c>
      <c r="M76" s="10"/>
    </row>
    <row r="77" spans="2:13" ht="23.25" customHeight="1" x14ac:dyDescent="0.25">
      <c r="B77" s="14"/>
      <c r="C77" s="13"/>
      <c r="D77" s="13" t="s">
        <v>71</v>
      </c>
      <c r="E77" s="15" t="s">
        <v>68</v>
      </c>
      <c r="F77" s="16">
        <v>3282</v>
      </c>
      <c r="G77" s="16">
        <v>3282</v>
      </c>
      <c r="H77" s="17">
        <v>0</v>
      </c>
      <c r="I77" s="17">
        <v>3282</v>
      </c>
      <c r="J77" s="17">
        <v>3282</v>
      </c>
      <c r="K77" s="17">
        <v>0</v>
      </c>
      <c r="L77" s="73">
        <f t="shared" si="17"/>
        <v>100</v>
      </c>
      <c r="M77" s="10"/>
    </row>
    <row r="78" spans="2:13" ht="45" x14ac:dyDescent="0.25">
      <c r="B78" s="14"/>
      <c r="C78" s="13"/>
      <c r="D78" s="13" t="s">
        <v>166</v>
      </c>
      <c r="E78" s="15" t="s">
        <v>167</v>
      </c>
      <c r="F78" s="16">
        <v>18725.009999999998</v>
      </c>
      <c r="G78" s="16">
        <v>0</v>
      </c>
      <c r="H78" s="17">
        <v>18725.009999999998</v>
      </c>
      <c r="I78" s="17">
        <v>18725.009999999998</v>
      </c>
      <c r="J78" s="17">
        <v>0</v>
      </c>
      <c r="K78" s="17">
        <v>18725.009999999998</v>
      </c>
      <c r="L78" s="73">
        <f t="shared" si="17"/>
        <v>100</v>
      </c>
      <c r="M78" s="10"/>
    </row>
    <row r="79" spans="2:13" ht="36" customHeight="1" x14ac:dyDescent="0.25">
      <c r="B79" s="22">
        <v>751</v>
      </c>
      <c r="C79" s="29"/>
      <c r="D79" s="25"/>
      <c r="E79" s="30" t="s">
        <v>72</v>
      </c>
      <c r="F79" s="8">
        <f>F80+F84+F92+F99</f>
        <v>39012</v>
      </c>
      <c r="G79" s="8">
        <f t="shared" ref="G79:K79" si="19">G80+G84+G92+G99</f>
        <v>39012</v>
      </c>
      <c r="H79" s="8">
        <f t="shared" si="19"/>
        <v>0</v>
      </c>
      <c r="I79" s="8">
        <f t="shared" si="19"/>
        <v>39007.72</v>
      </c>
      <c r="J79" s="8">
        <f t="shared" si="19"/>
        <v>39007.72</v>
      </c>
      <c r="K79" s="8">
        <f t="shared" si="19"/>
        <v>0</v>
      </c>
      <c r="L79" s="9">
        <f t="shared" si="17"/>
        <v>99.989029016712806</v>
      </c>
      <c r="M79" s="10"/>
    </row>
    <row r="80" spans="2:13" ht="24" customHeight="1" x14ac:dyDescent="0.25">
      <c r="B80" s="14"/>
      <c r="C80" s="79" t="s">
        <v>73</v>
      </c>
      <c r="D80" s="67"/>
      <c r="E80" s="78" t="s">
        <v>74</v>
      </c>
      <c r="F80" s="77">
        <f>F81+F82+F83</f>
        <v>840</v>
      </c>
      <c r="G80" s="77">
        <f>G81+G82+G83</f>
        <v>840</v>
      </c>
      <c r="H80" s="80">
        <v>0</v>
      </c>
      <c r="I80" s="80">
        <f>I81+I82+I83</f>
        <v>840</v>
      </c>
      <c r="J80" s="80">
        <f>J81+J82+J83</f>
        <v>840</v>
      </c>
      <c r="K80" s="80">
        <v>0</v>
      </c>
      <c r="L80" s="59">
        <f t="shared" si="17"/>
        <v>100</v>
      </c>
      <c r="M80" s="10"/>
    </row>
    <row r="81" spans="2:13" ht="18" customHeight="1" x14ac:dyDescent="0.25">
      <c r="B81" s="14"/>
      <c r="C81" s="28"/>
      <c r="D81" s="13" t="s">
        <v>17</v>
      </c>
      <c r="E81" s="15" t="s">
        <v>48</v>
      </c>
      <c r="F81" s="16">
        <v>120.16</v>
      </c>
      <c r="G81" s="16">
        <v>120.16</v>
      </c>
      <c r="H81" s="17">
        <v>0</v>
      </c>
      <c r="I81" s="16">
        <v>120.16</v>
      </c>
      <c r="J81" s="16">
        <v>120.16</v>
      </c>
      <c r="K81" s="17">
        <v>0</v>
      </c>
      <c r="L81" s="73">
        <f t="shared" si="17"/>
        <v>100</v>
      </c>
      <c r="M81" s="10"/>
    </row>
    <row r="82" spans="2:13" ht="18" customHeight="1" x14ac:dyDescent="0.25">
      <c r="B82" s="14"/>
      <c r="C82" s="28"/>
      <c r="D82" s="13" t="s">
        <v>19</v>
      </c>
      <c r="E82" s="15" t="s">
        <v>20</v>
      </c>
      <c r="F82" s="16">
        <v>17.2</v>
      </c>
      <c r="G82" s="16">
        <v>17.2</v>
      </c>
      <c r="H82" s="17">
        <v>0</v>
      </c>
      <c r="I82" s="16">
        <v>17.2</v>
      </c>
      <c r="J82" s="16">
        <v>17.2</v>
      </c>
      <c r="K82" s="17">
        <v>0</v>
      </c>
      <c r="L82" s="73">
        <f t="shared" si="17"/>
        <v>100</v>
      </c>
      <c r="M82" s="10"/>
    </row>
    <row r="83" spans="2:13" ht="18" customHeight="1" x14ac:dyDescent="0.25">
      <c r="B83" s="14"/>
      <c r="C83" s="31"/>
      <c r="D83" s="13" t="s">
        <v>21</v>
      </c>
      <c r="E83" s="15" t="s">
        <v>22</v>
      </c>
      <c r="F83" s="16">
        <v>702.64</v>
      </c>
      <c r="G83" s="16">
        <v>702.64</v>
      </c>
      <c r="H83" s="17">
        <v>0</v>
      </c>
      <c r="I83" s="16">
        <v>702.64</v>
      </c>
      <c r="J83" s="16">
        <v>702.64</v>
      </c>
      <c r="K83" s="17">
        <v>0</v>
      </c>
      <c r="L83" s="73">
        <f t="shared" si="17"/>
        <v>100</v>
      </c>
      <c r="M83" s="10"/>
    </row>
    <row r="84" spans="2:13" ht="18" customHeight="1" x14ac:dyDescent="0.25">
      <c r="B84" s="14"/>
      <c r="C84" s="61">
        <v>75107</v>
      </c>
      <c r="D84" s="62"/>
      <c r="E84" s="63" t="s">
        <v>168</v>
      </c>
      <c r="F84" s="64">
        <f>F85+F86+F87+F88+F89+F90+F91</f>
        <v>18033</v>
      </c>
      <c r="G84" s="64">
        <f>G85+G86+G87+G88+G89+G90+G91</f>
        <v>18033</v>
      </c>
      <c r="H84" s="59">
        <f>H85+H86+H87+H88+H89+H90+H91</f>
        <v>0</v>
      </c>
      <c r="I84" s="64">
        <f>I85+I86+I88+I87+I89+I90+I91</f>
        <v>18028.72</v>
      </c>
      <c r="J84" s="64">
        <f>J85+J86+J87+J88+J89+J90+J91</f>
        <v>18028.72</v>
      </c>
      <c r="K84" s="59">
        <f>K85+K86+K87+K88+K89+K91+K90</f>
        <v>0</v>
      </c>
      <c r="L84" s="59">
        <f t="shared" si="17"/>
        <v>99.976265735041309</v>
      </c>
      <c r="M84" s="10"/>
    </row>
    <row r="85" spans="2:13" ht="18" customHeight="1" x14ac:dyDescent="0.25">
      <c r="B85" s="14"/>
      <c r="C85" s="60"/>
      <c r="D85" s="36" t="s">
        <v>51</v>
      </c>
      <c r="E85" s="37" t="s">
        <v>52</v>
      </c>
      <c r="F85" s="38">
        <v>9440</v>
      </c>
      <c r="G85" s="38">
        <v>9440</v>
      </c>
      <c r="H85" s="58">
        <v>0</v>
      </c>
      <c r="I85" s="38">
        <v>9440</v>
      </c>
      <c r="J85" s="38">
        <v>9440</v>
      </c>
      <c r="K85" s="58">
        <v>0</v>
      </c>
      <c r="L85" s="73">
        <f t="shared" si="17"/>
        <v>100</v>
      </c>
      <c r="M85" s="10"/>
    </row>
    <row r="86" spans="2:13" ht="18" customHeight="1" x14ac:dyDescent="0.25">
      <c r="B86" s="14"/>
      <c r="C86" s="60"/>
      <c r="D86" s="36" t="s">
        <v>17</v>
      </c>
      <c r="E86" s="37" t="s">
        <v>48</v>
      </c>
      <c r="F86" s="38">
        <v>816.37</v>
      </c>
      <c r="G86" s="38">
        <v>816.37</v>
      </c>
      <c r="H86" s="58">
        <v>0</v>
      </c>
      <c r="I86" s="38">
        <v>816.37</v>
      </c>
      <c r="J86" s="38">
        <v>816.37</v>
      </c>
      <c r="K86" s="58">
        <v>0</v>
      </c>
      <c r="L86" s="73">
        <f t="shared" si="17"/>
        <v>100</v>
      </c>
      <c r="M86" s="10"/>
    </row>
    <row r="87" spans="2:13" ht="18" customHeight="1" x14ac:dyDescent="0.25">
      <c r="B87" s="14"/>
      <c r="C87" s="60"/>
      <c r="D87" s="36" t="s">
        <v>19</v>
      </c>
      <c r="E87" s="37" t="s">
        <v>49</v>
      </c>
      <c r="F87" s="38">
        <v>116.96</v>
      </c>
      <c r="G87" s="38">
        <v>116.96</v>
      </c>
      <c r="H87" s="58">
        <v>0</v>
      </c>
      <c r="I87" s="38">
        <v>112.68</v>
      </c>
      <c r="J87" s="38">
        <v>112.68</v>
      </c>
      <c r="K87" s="58">
        <v>0</v>
      </c>
      <c r="L87" s="73">
        <f t="shared" si="17"/>
        <v>96.340629274965821</v>
      </c>
      <c r="M87" s="10"/>
    </row>
    <row r="88" spans="2:13" ht="18" customHeight="1" x14ac:dyDescent="0.25">
      <c r="B88" s="14"/>
      <c r="C88" s="60"/>
      <c r="D88" s="36" t="s">
        <v>21</v>
      </c>
      <c r="E88" s="37" t="s">
        <v>22</v>
      </c>
      <c r="F88" s="38">
        <v>6558.99</v>
      </c>
      <c r="G88" s="38">
        <v>6558.99</v>
      </c>
      <c r="H88" s="58">
        <v>0</v>
      </c>
      <c r="I88" s="38">
        <v>6558.99</v>
      </c>
      <c r="J88" s="38">
        <v>6558.99</v>
      </c>
      <c r="K88" s="58">
        <v>0</v>
      </c>
      <c r="L88" s="73">
        <f t="shared" si="17"/>
        <v>100</v>
      </c>
      <c r="M88" s="10"/>
    </row>
    <row r="89" spans="2:13" ht="18" customHeight="1" x14ac:dyDescent="0.25">
      <c r="B89" s="14"/>
      <c r="C89" s="60"/>
      <c r="D89" s="36" t="s">
        <v>35</v>
      </c>
      <c r="E89" s="37" t="s">
        <v>86</v>
      </c>
      <c r="F89" s="38">
        <v>931.68</v>
      </c>
      <c r="G89" s="38">
        <v>931.68</v>
      </c>
      <c r="H89" s="58">
        <v>0</v>
      </c>
      <c r="I89" s="38">
        <v>931.68</v>
      </c>
      <c r="J89" s="38">
        <v>931.68</v>
      </c>
      <c r="K89" s="58">
        <v>0</v>
      </c>
      <c r="L89" s="73">
        <f t="shared" si="17"/>
        <v>100</v>
      </c>
      <c r="M89" s="10"/>
    </row>
    <row r="90" spans="2:13" ht="18" customHeight="1" x14ac:dyDescent="0.25">
      <c r="B90" s="14"/>
      <c r="C90" s="60"/>
      <c r="D90" s="36" t="s">
        <v>36</v>
      </c>
      <c r="E90" s="37" t="s">
        <v>169</v>
      </c>
      <c r="F90" s="38">
        <v>33</v>
      </c>
      <c r="G90" s="38">
        <v>33</v>
      </c>
      <c r="H90" s="58">
        <v>0</v>
      </c>
      <c r="I90" s="38">
        <v>33</v>
      </c>
      <c r="J90" s="38">
        <v>33</v>
      </c>
      <c r="K90" s="58">
        <v>0</v>
      </c>
      <c r="L90" s="73">
        <f t="shared" si="17"/>
        <v>100</v>
      </c>
      <c r="M90" s="10"/>
    </row>
    <row r="91" spans="2:13" ht="18" customHeight="1" x14ac:dyDescent="0.25">
      <c r="B91" s="14"/>
      <c r="C91" s="60"/>
      <c r="D91" s="36" t="s">
        <v>75</v>
      </c>
      <c r="E91" s="37" t="s">
        <v>67</v>
      </c>
      <c r="F91" s="38">
        <v>136</v>
      </c>
      <c r="G91" s="38">
        <v>136</v>
      </c>
      <c r="H91" s="58">
        <v>0</v>
      </c>
      <c r="I91" s="38">
        <v>136</v>
      </c>
      <c r="J91" s="38">
        <v>136</v>
      </c>
      <c r="K91" s="58">
        <v>0</v>
      </c>
      <c r="L91" s="73">
        <f t="shared" si="17"/>
        <v>100</v>
      </c>
      <c r="M91" s="10"/>
    </row>
    <row r="92" spans="2:13" ht="18" customHeight="1" x14ac:dyDescent="0.25">
      <c r="B92" s="14"/>
      <c r="C92" s="81">
        <v>75108</v>
      </c>
      <c r="D92" s="79"/>
      <c r="E92" s="78" t="s">
        <v>183</v>
      </c>
      <c r="F92" s="82">
        <f>F93+F94+F95+F96+F97+F98</f>
        <v>11286</v>
      </c>
      <c r="G92" s="82">
        <f t="shared" ref="G92:K92" si="20">G93+G94+G95+G96+G97+G98</f>
        <v>11286</v>
      </c>
      <c r="H92" s="82">
        <f t="shared" si="20"/>
        <v>0</v>
      </c>
      <c r="I92" s="82">
        <f t="shared" si="20"/>
        <v>11286</v>
      </c>
      <c r="J92" s="82">
        <f t="shared" si="20"/>
        <v>11286</v>
      </c>
      <c r="K92" s="77">
        <f t="shared" si="20"/>
        <v>0</v>
      </c>
      <c r="L92" s="83">
        <f t="shared" si="17"/>
        <v>100</v>
      </c>
      <c r="M92" s="10"/>
    </row>
    <row r="93" spans="2:13" ht="18" customHeight="1" x14ac:dyDescent="0.25">
      <c r="B93" s="14"/>
      <c r="C93" s="60"/>
      <c r="D93" s="36" t="s">
        <v>51</v>
      </c>
      <c r="E93" s="37" t="s">
        <v>52</v>
      </c>
      <c r="F93" s="38">
        <v>5360</v>
      </c>
      <c r="G93" s="38">
        <v>5360</v>
      </c>
      <c r="H93" s="58">
        <v>0</v>
      </c>
      <c r="I93" s="38">
        <v>5360</v>
      </c>
      <c r="J93" s="38">
        <v>5360</v>
      </c>
      <c r="K93" s="58">
        <v>0</v>
      </c>
      <c r="L93" s="73">
        <f t="shared" si="17"/>
        <v>100</v>
      </c>
      <c r="M93" s="10"/>
    </row>
    <row r="94" spans="2:13" ht="18" customHeight="1" x14ac:dyDescent="0.25">
      <c r="B94" s="14"/>
      <c r="C94" s="60"/>
      <c r="D94" s="36" t="s">
        <v>17</v>
      </c>
      <c r="E94" s="37" t="s">
        <v>48</v>
      </c>
      <c r="F94" s="38">
        <v>502.85</v>
      </c>
      <c r="G94" s="38">
        <v>502.85</v>
      </c>
      <c r="H94" s="58">
        <v>0</v>
      </c>
      <c r="I94" s="38">
        <v>502.85</v>
      </c>
      <c r="J94" s="38">
        <v>502.85</v>
      </c>
      <c r="K94" s="58">
        <v>0</v>
      </c>
      <c r="L94" s="73">
        <f t="shared" si="17"/>
        <v>100</v>
      </c>
      <c r="M94" s="10"/>
    </row>
    <row r="95" spans="2:13" ht="18" customHeight="1" x14ac:dyDescent="0.25">
      <c r="B95" s="14"/>
      <c r="C95" s="60"/>
      <c r="D95" s="36" t="s">
        <v>19</v>
      </c>
      <c r="E95" s="37" t="s">
        <v>49</v>
      </c>
      <c r="F95" s="38">
        <v>69.59</v>
      </c>
      <c r="G95" s="38">
        <v>69.59</v>
      </c>
      <c r="H95" s="58">
        <v>0</v>
      </c>
      <c r="I95" s="38">
        <v>69.59</v>
      </c>
      <c r="J95" s="38">
        <v>69.59</v>
      </c>
      <c r="K95" s="58">
        <v>0</v>
      </c>
      <c r="L95" s="73">
        <f t="shared" si="17"/>
        <v>100</v>
      </c>
      <c r="M95" s="10"/>
    </row>
    <row r="96" spans="2:13" ht="18" customHeight="1" x14ac:dyDescent="0.25">
      <c r="B96" s="14"/>
      <c r="C96" s="60"/>
      <c r="D96" s="36" t="s">
        <v>21</v>
      </c>
      <c r="E96" s="37" t="s">
        <v>22</v>
      </c>
      <c r="F96" s="38">
        <v>4520.58</v>
      </c>
      <c r="G96" s="38">
        <v>4520.58</v>
      </c>
      <c r="H96" s="58">
        <v>0</v>
      </c>
      <c r="I96" s="38">
        <v>4520.58</v>
      </c>
      <c r="J96" s="38">
        <v>4520.58</v>
      </c>
      <c r="K96" s="58">
        <v>0</v>
      </c>
      <c r="L96" s="73">
        <f t="shared" si="17"/>
        <v>100</v>
      </c>
      <c r="M96" s="10"/>
    </row>
    <row r="97" spans="2:13" ht="18" customHeight="1" x14ac:dyDescent="0.25">
      <c r="B97" s="14"/>
      <c r="C97" s="60"/>
      <c r="D97" s="36" t="s">
        <v>35</v>
      </c>
      <c r="E97" s="37" t="s">
        <v>86</v>
      </c>
      <c r="F97" s="38">
        <v>529.82000000000005</v>
      </c>
      <c r="G97" s="38">
        <v>529.82000000000005</v>
      </c>
      <c r="H97" s="58">
        <v>0</v>
      </c>
      <c r="I97" s="38">
        <v>529.82000000000005</v>
      </c>
      <c r="J97" s="38">
        <v>529.82000000000005</v>
      </c>
      <c r="K97" s="58">
        <v>0</v>
      </c>
      <c r="L97" s="73">
        <f t="shared" si="17"/>
        <v>100</v>
      </c>
      <c r="M97" s="10"/>
    </row>
    <row r="98" spans="2:13" ht="18" customHeight="1" x14ac:dyDescent="0.25">
      <c r="B98" s="14"/>
      <c r="C98" s="60"/>
      <c r="D98" s="36" t="s">
        <v>75</v>
      </c>
      <c r="E98" s="37" t="s">
        <v>67</v>
      </c>
      <c r="F98" s="38">
        <v>303.16000000000003</v>
      </c>
      <c r="G98" s="38">
        <v>303.16000000000003</v>
      </c>
      <c r="H98" s="58">
        <v>0</v>
      </c>
      <c r="I98" s="38">
        <v>303.16000000000003</v>
      </c>
      <c r="J98" s="38">
        <v>303.16000000000003</v>
      </c>
      <c r="K98" s="58">
        <v>0</v>
      </c>
      <c r="L98" s="73">
        <f t="shared" si="17"/>
        <v>100</v>
      </c>
      <c r="M98" s="10"/>
    </row>
    <row r="99" spans="2:13" ht="18" customHeight="1" x14ac:dyDescent="0.25">
      <c r="B99" s="14"/>
      <c r="C99" s="84">
        <v>75110</v>
      </c>
      <c r="D99" s="79"/>
      <c r="E99" s="78" t="s">
        <v>182</v>
      </c>
      <c r="F99" s="77">
        <f>F100+F101+F102+F103+F104+F105</f>
        <v>8853</v>
      </c>
      <c r="G99" s="77">
        <f t="shared" ref="G99:K99" si="21">G100+G101+G102+G103+G104+G105</f>
        <v>8853</v>
      </c>
      <c r="H99" s="77">
        <f t="shared" si="21"/>
        <v>0</v>
      </c>
      <c r="I99" s="77">
        <f t="shared" si="21"/>
        <v>8853</v>
      </c>
      <c r="J99" s="77">
        <f t="shared" si="21"/>
        <v>8853</v>
      </c>
      <c r="K99" s="77">
        <f t="shared" si="21"/>
        <v>0</v>
      </c>
      <c r="L99" s="80">
        <f t="shared" si="17"/>
        <v>100</v>
      </c>
      <c r="M99" s="10"/>
    </row>
    <row r="100" spans="2:13" ht="18" customHeight="1" x14ac:dyDescent="0.25">
      <c r="B100" s="14"/>
      <c r="C100" s="60"/>
      <c r="D100" s="36" t="s">
        <v>51</v>
      </c>
      <c r="E100" s="37" t="s">
        <v>52</v>
      </c>
      <c r="F100" s="38">
        <v>4020</v>
      </c>
      <c r="G100" s="38">
        <v>4020</v>
      </c>
      <c r="H100" s="58">
        <v>0</v>
      </c>
      <c r="I100" s="38">
        <v>4020</v>
      </c>
      <c r="J100" s="38">
        <v>4020</v>
      </c>
      <c r="K100" s="58">
        <v>0</v>
      </c>
      <c r="L100" s="73">
        <f t="shared" si="17"/>
        <v>100</v>
      </c>
      <c r="M100" s="10"/>
    </row>
    <row r="101" spans="2:13" ht="18" customHeight="1" x14ac:dyDescent="0.25">
      <c r="B101" s="14"/>
      <c r="C101" s="60"/>
      <c r="D101" s="36" t="s">
        <v>17</v>
      </c>
      <c r="E101" s="37" t="s">
        <v>48</v>
      </c>
      <c r="F101" s="38">
        <v>406.98</v>
      </c>
      <c r="G101" s="38">
        <v>406.98</v>
      </c>
      <c r="H101" s="58">
        <v>0</v>
      </c>
      <c r="I101" s="38">
        <v>406.98</v>
      </c>
      <c r="J101" s="38">
        <v>406.98</v>
      </c>
      <c r="K101" s="58">
        <v>0</v>
      </c>
      <c r="L101" s="73">
        <f t="shared" si="17"/>
        <v>100</v>
      </c>
      <c r="M101" s="10"/>
    </row>
    <row r="102" spans="2:13" ht="18" customHeight="1" x14ac:dyDescent="0.25">
      <c r="B102" s="14"/>
      <c r="C102" s="60"/>
      <c r="D102" s="36" t="s">
        <v>19</v>
      </c>
      <c r="E102" s="37" t="s">
        <v>49</v>
      </c>
      <c r="F102" s="38">
        <v>58.31</v>
      </c>
      <c r="G102" s="38">
        <v>58.31</v>
      </c>
      <c r="H102" s="58">
        <v>0</v>
      </c>
      <c r="I102" s="38">
        <v>58.31</v>
      </c>
      <c r="J102" s="38">
        <v>58.31</v>
      </c>
      <c r="K102" s="58">
        <v>0</v>
      </c>
      <c r="L102" s="73">
        <f t="shared" si="17"/>
        <v>100</v>
      </c>
      <c r="M102" s="10"/>
    </row>
    <row r="103" spans="2:13" ht="18" customHeight="1" x14ac:dyDescent="0.25">
      <c r="B103" s="14"/>
      <c r="C103" s="60"/>
      <c r="D103" s="36" t="s">
        <v>21</v>
      </c>
      <c r="E103" s="37" t="s">
        <v>22</v>
      </c>
      <c r="F103" s="38">
        <v>3670.02</v>
      </c>
      <c r="G103" s="38">
        <v>3670.02</v>
      </c>
      <c r="H103" s="58">
        <v>0</v>
      </c>
      <c r="I103" s="38">
        <v>3670.02</v>
      </c>
      <c r="J103" s="38">
        <v>3670.02</v>
      </c>
      <c r="K103" s="58">
        <v>0</v>
      </c>
      <c r="L103" s="73">
        <f t="shared" si="17"/>
        <v>100</v>
      </c>
      <c r="M103" s="10"/>
    </row>
    <row r="104" spans="2:13" ht="18" customHeight="1" x14ac:dyDescent="0.25">
      <c r="B104" s="14"/>
      <c r="C104" s="60"/>
      <c r="D104" s="36" t="s">
        <v>35</v>
      </c>
      <c r="E104" s="37" t="s">
        <v>86</v>
      </c>
      <c r="F104" s="38">
        <v>486.11</v>
      </c>
      <c r="G104" s="38">
        <v>486.11</v>
      </c>
      <c r="H104" s="58">
        <v>0</v>
      </c>
      <c r="I104" s="38">
        <v>486.11</v>
      </c>
      <c r="J104" s="38">
        <v>486.11</v>
      </c>
      <c r="K104" s="58">
        <v>0</v>
      </c>
      <c r="L104" s="73">
        <f t="shared" si="17"/>
        <v>100</v>
      </c>
      <c r="M104" s="10"/>
    </row>
    <row r="105" spans="2:13" ht="18" customHeight="1" x14ac:dyDescent="0.25">
      <c r="B105" s="14"/>
      <c r="C105" s="60"/>
      <c r="D105" s="36" t="s">
        <v>75</v>
      </c>
      <c r="E105" s="37" t="s">
        <v>67</v>
      </c>
      <c r="F105" s="38">
        <v>211.58</v>
      </c>
      <c r="G105" s="38">
        <v>211.58</v>
      </c>
      <c r="H105" s="58">
        <v>0</v>
      </c>
      <c r="I105" s="38">
        <v>211.58</v>
      </c>
      <c r="J105" s="38">
        <v>211.58</v>
      </c>
      <c r="K105" s="58">
        <v>0</v>
      </c>
      <c r="L105" s="73">
        <f t="shared" si="17"/>
        <v>100</v>
      </c>
      <c r="M105" s="10"/>
    </row>
    <row r="106" spans="2:13" ht="22.5" customHeight="1" x14ac:dyDescent="0.25">
      <c r="B106" s="22">
        <v>754</v>
      </c>
      <c r="C106" s="29"/>
      <c r="D106" s="25"/>
      <c r="E106" s="30" t="s">
        <v>76</v>
      </c>
      <c r="F106" s="8">
        <f>F107+F109+F120+F122</f>
        <v>563627</v>
      </c>
      <c r="G106" s="8">
        <f t="shared" ref="G106:K106" si="22">G107+G109+G120+G122</f>
        <v>183627</v>
      </c>
      <c r="H106" s="8">
        <f t="shared" si="22"/>
        <v>380000</v>
      </c>
      <c r="I106" s="8">
        <f t="shared" si="22"/>
        <v>538533.03</v>
      </c>
      <c r="J106" s="8">
        <f t="shared" si="22"/>
        <v>170064.15999999997</v>
      </c>
      <c r="K106" s="8">
        <f t="shared" si="22"/>
        <v>368468.87</v>
      </c>
      <c r="L106" s="9">
        <f t="shared" si="17"/>
        <v>95.547770067793067</v>
      </c>
      <c r="M106" s="10"/>
    </row>
    <row r="107" spans="2:13" ht="25.5" customHeight="1" x14ac:dyDescent="0.25">
      <c r="B107" s="14"/>
      <c r="C107" s="79" t="s">
        <v>77</v>
      </c>
      <c r="D107" s="67"/>
      <c r="E107" s="78" t="s">
        <v>78</v>
      </c>
      <c r="F107" s="77">
        <f t="shared" ref="F107:K107" si="23">F108</f>
        <v>5000</v>
      </c>
      <c r="G107" s="77">
        <f t="shared" si="23"/>
        <v>5000</v>
      </c>
      <c r="H107" s="77">
        <f t="shared" si="23"/>
        <v>0</v>
      </c>
      <c r="I107" s="77">
        <f t="shared" si="23"/>
        <v>5000</v>
      </c>
      <c r="J107" s="77">
        <f t="shared" si="23"/>
        <v>5000</v>
      </c>
      <c r="K107" s="77">
        <f t="shared" si="23"/>
        <v>0</v>
      </c>
      <c r="L107" s="59">
        <f t="shared" si="17"/>
        <v>100</v>
      </c>
      <c r="M107" s="10"/>
    </row>
    <row r="108" spans="2:13" ht="38.25" customHeight="1" x14ac:dyDescent="0.25">
      <c r="B108" s="14"/>
      <c r="C108" s="28"/>
      <c r="D108" s="13" t="s">
        <v>79</v>
      </c>
      <c r="E108" s="15" t="s">
        <v>80</v>
      </c>
      <c r="F108" s="16">
        <v>5000</v>
      </c>
      <c r="G108" s="17">
        <v>5000</v>
      </c>
      <c r="H108" s="16">
        <v>0</v>
      </c>
      <c r="I108" s="17">
        <v>5000</v>
      </c>
      <c r="J108" s="17">
        <v>5000</v>
      </c>
      <c r="K108" s="16">
        <v>0</v>
      </c>
      <c r="L108" s="73">
        <f t="shared" si="17"/>
        <v>100</v>
      </c>
      <c r="M108" s="10"/>
    </row>
    <row r="109" spans="2:13" ht="18" customHeight="1" x14ac:dyDescent="0.25">
      <c r="B109" s="14"/>
      <c r="C109" s="79" t="s">
        <v>81</v>
      </c>
      <c r="D109" s="79"/>
      <c r="E109" s="78" t="s">
        <v>82</v>
      </c>
      <c r="F109" s="77">
        <f t="shared" ref="F109:K109" si="24">F110+F111+F112+F113+F114+F115+F116+F117+F118+F119</f>
        <v>522570</v>
      </c>
      <c r="G109" s="77">
        <f>G110+G111+G112+G113+G114+G115+G116+G117+G118+G119</f>
        <v>142570</v>
      </c>
      <c r="H109" s="77">
        <f>H110+H111+H112+H113+H114+H115+H116+H117+H118+H119</f>
        <v>380000</v>
      </c>
      <c r="I109" s="77">
        <f t="shared" si="24"/>
        <v>498580.04</v>
      </c>
      <c r="J109" s="77">
        <f t="shared" si="24"/>
        <v>130111.16999999998</v>
      </c>
      <c r="K109" s="77">
        <f t="shared" si="24"/>
        <v>368468.87</v>
      </c>
      <c r="L109" s="59">
        <f t="shared" si="17"/>
        <v>95.409235126394549</v>
      </c>
      <c r="M109" s="10"/>
    </row>
    <row r="110" spans="2:13" ht="18" customHeight="1" x14ac:dyDescent="0.25">
      <c r="B110" s="14"/>
      <c r="C110" s="28"/>
      <c r="D110" s="13" t="s">
        <v>51</v>
      </c>
      <c r="E110" s="20" t="s">
        <v>52</v>
      </c>
      <c r="F110" s="16">
        <v>23000</v>
      </c>
      <c r="G110" s="16">
        <v>23000</v>
      </c>
      <c r="H110" s="16">
        <v>0</v>
      </c>
      <c r="I110" s="17">
        <v>21965</v>
      </c>
      <c r="J110" s="17">
        <v>21965</v>
      </c>
      <c r="K110" s="17">
        <v>0</v>
      </c>
      <c r="L110" s="73">
        <f t="shared" si="17"/>
        <v>95.5</v>
      </c>
      <c r="M110" s="10"/>
    </row>
    <row r="111" spans="2:13" ht="18" customHeight="1" x14ac:dyDescent="0.25">
      <c r="B111" s="14"/>
      <c r="C111" s="13"/>
      <c r="D111" s="13" t="s">
        <v>17</v>
      </c>
      <c r="E111" s="15" t="s">
        <v>48</v>
      </c>
      <c r="F111" s="16">
        <v>2000</v>
      </c>
      <c r="G111" s="16">
        <v>2000</v>
      </c>
      <c r="H111" s="17">
        <v>0</v>
      </c>
      <c r="I111" s="17">
        <v>820.8</v>
      </c>
      <c r="J111" s="17">
        <v>820.8</v>
      </c>
      <c r="K111" s="17">
        <v>0</v>
      </c>
      <c r="L111" s="73">
        <f t="shared" si="17"/>
        <v>41.04</v>
      </c>
      <c r="M111" s="10"/>
    </row>
    <row r="112" spans="2:13" ht="18" customHeight="1" x14ac:dyDescent="0.25">
      <c r="B112" s="14"/>
      <c r="C112" s="13"/>
      <c r="D112" s="13" t="s">
        <v>19</v>
      </c>
      <c r="E112" s="15" t="s">
        <v>20</v>
      </c>
      <c r="F112" s="16">
        <v>370</v>
      </c>
      <c r="G112" s="16">
        <v>370</v>
      </c>
      <c r="H112" s="17">
        <v>0</v>
      </c>
      <c r="I112" s="17">
        <v>117.6</v>
      </c>
      <c r="J112" s="17">
        <v>117.6</v>
      </c>
      <c r="K112" s="17">
        <v>0</v>
      </c>
      <c r="L112" s="73">
        <f t="shared" si="17"/>
        <v>31.783783783783782</v>
      </c>
      <c r="M112" s="10"/>
    </row>
    <row r="113" spans="2:13" ht="18" customHeight="1" x14ac:dyDescent="0.25">
      <c r="B113" s="14"/>
      <c r="C113" s="13"/>
      <c r="D113" s="13" t="s">
        <v>21</v>
      </c>
      <c r="E113" s="15" t="s">
        <v>22</v>
      </c>
      <c r="F113" s="16">
        <v>16000</v>
      </c>
      <c r="G113" s="16">
        <v>16000</v>
      </c>
      <c r="H113" s="17">
        <v>0</v>
      </c>
      <c r="I113" s="17">
        <v>15118.84</v>
      </c>
      <c r="J113" s="17">
        <v>15118.84</v>
      </c>
      <c r="K113" s="17">
        <v>0</v>
      </c>
      <c r="L113" s="73">
        <f t="shared" si="17"/>
        <v>94.492750000000001</v>
      </c>
      <c r="M113" s="10"/>
    </row>
    <row r="114" spans="2:13" ht="18.75" customHeight="1" x14ac:dyDescent="0.25">
      <c r="B114" s="14"/>
      <c r="C114" s="14"/>
      <c r="D114" s="13" t="s">
        <v>35</v>
      </c>
      <c r="E114" s="15" t="s">
        <v>23</v>
      </c>
      <c r="F114" s="16">
        <v>35000</v>
      </c>
      <c r="G114" s="16">
        <v>35000</v>
      </c>
      <c r="H114" s="17">
        <v>0</v>
      </c>
      <c r="I114" s="17">
        <v>31403.5</v>
      </c>
      <c r="J114" s="17">
        <v>31403.5</v>
      </c>
      <c r="K114" s="26">
        <v>0</v>
      </c>
      <c r="L114" s="73">
        <f t="shared" si="17"/>
        <v>89.724285714285713</v>
      </c>
      <c r="M114" s="10"/>
    </row>
    <row r="115" spans="2:13" ht="18.75" customHeight="1" x14ac:dyDescent="0.25">
      <c r="B115" s="14"/>
      <c r="C115" s="14"/>
      <c r="D115" s="13" t="s">
        <v>62</v>
      </c>
      <c r="E115" s="15" t="s">
        <v>63</v>
      </c>
      <c r="F115" s="16">
        <v>12000</v>
      </c>
      <c r="G115" s="16">
        <v>12000</v>
      </c>
      <c r="H115" s="17">
        <v>0</v>
      </c>
      <c r="I115" s="17">
        <v>7710.75</v>
      </c>
      <c r="J115" s="17">
        <v>7710.75</v>
      </c>
      <c r="K115" s="26">
        <v>0</v>
      </c>
      <c r="L115" s="73">
        <f t="shared" si="17"/>
        <v>64.256250000000009</v>
      </c>
      <c r="M115" s="10"/>
    </row>
    <row r="116" spans="2:13" ht="18.75" customHeight="1" x14ac:dyDescent="0.25">
      <c r="B116" s="14"/>
      <c r="C116" s="14"/>
      <c r="D116" s="13" t="s">
        <v>36</v>
      </c>
      <c r="E116" s="15" t="s">
        <v>83</v>
      </c>
      <c r="F116" s="16">
        <v>46000</v>
      </c>
      <c r="G116" s="16">
        <v>46000</v>
      </c>
      <c r="H116" s="17">
        <v>0</v>
      </c>
      <c r="I116" s="17">
        <v>44953.68</v>
      </c>
      <c r="J116" s="17">
        <v>44953.68</v>
      </c>
      <c r="K116" s="26">
        <v>0</v>
      </c>
      <c r="L116" s="73">
        <f t="shared" si="17"/>
        <v>97.725391304347824</v>
      </c>
      <c r="M116" s="10"/>
    </row>
    <row r="117" spans="2:13" ht="18.75" customHeight="1" x14ac:dyDescent="0.25">
      <c r="B117" s="14"/>
      <c r="C117" s="14"/>
      <c r="D117" s="13" t="s">
        <v>84</v>
      </c>
      <c r="E117" s="15" t="s">
        <v>85</v>
      </c>
      <c r="F117" s="16">
        <v>8200</v>
      </c>
      <c r="G117" s="16">
        <v>8200</v>
      </c>
      <c r="H117" s="17">
        <v>0</v>
      </c>
      <c r="I117" s="17">
        <v>8021</v>
      </c>
      <c r="J117" s="17">
        <v>8021</v>
      </c>
      <c r="K117" s="26">
        <v>0</v>
      </c>
      <c r="L117" s="73">
        <f t="shared" si="17"/>
        <v>97.817073170731703</v>
      </c>
      <c r="M117" s="10"/>
    </row>
    <row r="118" spans="2:13" ht="18.75" customHeight="1" x14ac:dyDescent="0.25">
      <c r="B118" s="14"/>
      <c r="C118" s="14"/>
      <c r="D118" s="13" t="s">
        <v>37</v>
      </c>
      <c r="E118" s="15" t="s">
        <v>10</v>
      </c>
      <c r="F118" s="16">
        <v>350000</v>
      </c>
      <c r="G118" s="16">
        <v>0</v>
      </c>
      <c r="H118" s="17">
        <v>350000</v>
      </c>
      <c r="I118" s="17">
        <v>347836.37</v>
      </c>
      <c r="J118" s="17">
        <v>0</v>
      </c>
      <c r="K118" s="17">
        <v>347836.37</v>
      </c>
      <c r="L118" s="73">
        <f t="shared" si="17"/>
        <v>99.381820000000005</v>
      </c>
      <c r="M118" s="10"/>
    </row>
    <row r="119" spans="2:13" ht="18.75" customHeight="1" x14ac:dyDescent="0.25">
      <c r="B119" s="14"/>
      <c r="C119" s="14"/>
      <c r="D119" s="13" t="s">
        <v>164</v>
      </c>
      <c r="E119" s="15" t="s">
        <v>170</v>
      </c>
      <c r="F119" s="16">
        <v>30000</v>
      </c>
      <c r="G119" s="16">
        <v>0</v>
      </c>
      <c r="H119" s="17">
        <v>30000</v>
      </c>
      <c r="I119" s="17">
        <v>20632.5</v>
      </c>
      <c r="J119" s="17">
        <v>0</v>
      </c>
      <c r="K119" s="17">
        <v>20632.5</v>
      </c>
      <c r="L119" s="73">
        <f t="shared" si="17"/>
        <v>68.774999999999991</v>
      </c>
      <c r="M119" s="10"/>
    </row>
    <row r="120" spans="2:13" ht="22.5" customHeight="1" x14ac:dyDescent="0.25">
      <c r="B120" s="14"/>
      <c r="C120" s="72">
        <v>75416</v>
      </c>
      <c r="D120" s="79"/>
      <c r="E120" s="78" t="s">
        <v>87</v>
      </c>
      <c r="F120" s="77">
        <f>F121</f>
        <v>34057</v>
      </c>
      <c r="G120" s="77">
        <f>G121</f>
        <v>34057</v>
      </c>
      <c r="H120" s="80">
        <v>0</v>
      </c>
      <c r="I120" s="80">
        <f>I121</f>
        <v>34057</v>
      </c>
      <c r="J120" s="80">
        <f>J121</f>
        <v>34057</v>
      </c>
      <c r="K120" s="80">
        <v>0</v>
      </c>
      <c r="L120" s="59">
        <f t="shared" si="17"/>
        <v>100</v>
      </c>
      <c r="M120" s="10"/>
    </row>
    <row r="121" spans="2:13" ht="36" customHeight="1" x14ac:dyDescent="0.25">
      <c r="B121" s="14"/>
      <c r="C121" s="14"/>
      <c r="D121" s="13" t="s">
        <v>88</v>
      </c>
      <c r="E121" s="15" t="s">
        <v>89</v>
      </c>
      <c r="F121" s="16">
        <v>34057</v>
      </c>
      <c r="G121" s="16">
        <v>34057</v>
      </c>
      <c r="H121" s="17">
        <v>0</v>
      </c>
      <c r="I121" s="17">
        <v>34057</v>
      </c>
      <c r="J121" s="17">
        <v>34057</v>
      </c>
      <c r="K121" s="17">
        <v>0</v>
      </c>
      <c r="L121" s="73">
        <f t="shared" si="17"/>
        <v>100</v>
      </c>
      <c r="M121" s="10"/>
    </row>
    <row r="122" spans="2:13" ht="18" customHeight="1" x14ac:dyDescent="0.25">
      <c r="B122" s="14"/>
      <c r="C122" s="72">
        <v>75421</v>
      </c>
      <c r="D122" s="67"/>
      <c r="E122" s="78" t="s">
        <v>90</v>
      </c>
      <c r="F122" s="77">
        <f>F123+F124</f>
        <v>2000</v>
      </c>
      <c r="G122" s="77">
        <f>G123+G124</f>
        <v>2000</v>
      </c>
      <c r="H122" s="80">
        <v>0</v>
      </c>
      <c r="I122" s="80">
        <f>I123+I124</f>
        <v>895.99</v>
      </c>
      <c r="J122" s="80">
        <f>J123+J124</f>
        <v>895.99</v>
      </c>
      <c r="K122" s="80">
        <v>0</v>
      </c>
      <c r="L122" s="59">
        <f t="shared" si="17"/>
        <v>44.799500000000002</v>
      </c>
      <c r="M122" s="10"/>
    </row>
    <row r="123" spans="2:13" ht="18.75" customHeight="1" x14ac:dyDescent="0.25">
      <c r="B123" s="14"/>
      <c r="C123" s="14"/>
      <c r="D123" s="13" t="s">
        <v>35</v>
      </c>
      <c r="E123" s="15" t="s">
        <v>23</v>
      </c>
      <c r="F123" s="16">
        <v>1000</v>
      </c>
      <c r="G123" s="16">
        <v>1000</v>
      </c>
      <c r="H123" s="17">
        <v>0</v>
      </c>
      <c r="I123" s="17">
        <v>0</v>
      </c>
      <c r="J123" s="17">
        <v>0</v>
      </c>
      <c r="K123" s="17">
        <v>0</v>
      </c>
      <c r="L123" s="73">
        <f t="shared" si="17"/>
        <v>0</v>
      </c>
      <c r="M123" s="10"/>
    </row>
    <row r="124" spans="2:13" ht="18.75" customHeight="1" x14ac:dyDescent="0.25">
      <c r="B124" s="14"/>
      <c r="C124" s="14"/>
      <c r="D124" s="13" t="s">
        <v>36</v>
      </c>
      <c r="E124" s="15" t="s">
        <v>24</v>
      </c>
      <c r="F124" s="16">
        <v>1000</v>
      </c>
      <c r="G124" s="16">
        <v>1000</v>
      </c>
      <c r="H124" s="17">
        <v>0</v>
      </c>
      <c r="I124" s="17">
        <v>895.99</v>
      </c>
      <c r="J124" s="17">
        <v>895.99</v>
      </c>
      <c r="K124" s="17">
        <v>0</v>
      </c>
      <c r="L124" s="73">
        <f t="shared" si="17"/>
        <v>89.599000000000004</v>
      </c>
      <c r="M124" s="10"/>
    </row>
    <row r="125" spans="2:13" ht="18" customHeight="1" x14ac:dyDescent="0.25">
      <c r="B125" s="22">
        <v>758</v>
      </c>
      <c r="C125" s="22"/>
      <c r="D125" s="5"/>
      <c r="E125" s="30" t="s">
        <v>91</v>
      </c>
      <c r="F125" s="8">
        <f t="shared" ref="F125:K126" si="25">F126</f>
        <v>35011.69</v>
      </c>
      <c r="G125" s="8">
        <f t="shared" si="25"/>
        <v>35011.69</v>
      </c>
      <c r="H125" s="8">
        <f t="shared" si="25"/>
        <v>0</v>
      </c>
      <c r="I125" s="8">
        <f t="shared" si="25"/>
        <v>0</v>
      </c>
      <c r="J125" s="8">
        <f t="shared" si="25"/>
        <v>0</v>
      </c>
      <c r="K125" s="8">
        <f t="shared" si="25"/>
        <v>0</v>
      </c>
      <c r="L125" s="9">
        <f t="shared" si="17"/>
        <v>0</v>
      </c>
      <c r="M125" s="10"/>
    </row>
    <row r="126" spans="2:13" ht="18" customHeight="1" x14ac:dyDescent="0.25">
      <c r="B126" s="14"/>
      <c r="C126" s="72">
        <v>75818</v>
      </c>
      <c r="D126" s="79"/>
      <c r="E126" s="78" t="s">
        <v>92</v>
      </c>
      <c r="F126" s="77">
        <f t="shared" si="25"/>
        <v>35011.69</v>
      </c>
      <c r="G126" s="77">
        <f t="shared" si="25"/>
        <v>35011.69</v>
      </c>
      <c r="H126" s="77">
        <f t="shared" si="25"/>
        <v>0</v>
      </c>
      <c r="I126" s="77">
        <f t="shared" si="25"/>
        <v>0</v>
      </c>
      <c r="J126" s="77">
        <f t="shared" si="25"/>
        <v>0</v>
      </c>
      <c r="K126" s="77">
        <f t="shared" si="25"/>
        <v>0</v>
      </c>
      <c r="L126" s="59">
        <f t="shared" si="17"/>
        <v>0</v>
      </c>
      <c r="M126" s="10"/>
    </row>
    <row r="127" spans="2:13" ht="18" customHeight="1" x14ac:dyDescent="0.25">
      <c r="B127" s="14"/>
      <c r="C127" s="14"/>
      <c r="D127" s="13" t="s">
        <v>93</v>
      </c>
      <c r="E127" s="15" t="s">
        <v>94</v>
      </c>
      <c r="F127" s="16">
        <v>35011.69</v>
      </c>
      <c r="G127" s="16">
        <v>35011.69</v>
      </c>
      <c r="H127" s="17">
        <v>0</v>
      </c>
      <c r="I127" s="17">
        <v>0</v>
      </c>
      <c r="J127" s="17">
        <v>0</v>
      </c>
      <c r="K127" s="17">
        <v>0</v>
      </c>
      <c r="L127" s="73">
        <f t="shared" si="17"/>
        <v>0</v>
      </c>
      <c r="M127" s="10"/>
    </row>
    <row r="128" spans="2:13" ht="18" customHeight="1" x14ac:dyDescent="0.25">
      <c r="B128" s="22">
        <v>801</v>
      </c>
      <c r="C128" s="22"/>
      <c r="D128" s="5"/>
      <c r="E128" s="30" t="s">
        <v>95</v>
      </c>
      <c r="F128" s="8">
        <f>F129+F145+F156+F174+F189+F191+F193+F199+F204</f>
        <v>6181480</v>
      </c>
      <c r="G128" s="8">
        <f t="shared" ref="G128:K128" si="26">G129+G145+G156+G174+G189+G191+G193+G199+G204</f>
        <v>6046480</v>
      </c>
      <c r="H128" s="8">
        <f t="shared" si="26"/>
        <v>135000</v>
      </c>
      <c r="I128" s="8">
        <f t="shared" si="26"/>
        <v>6003723.8400000008</v>
      </c>
      <c r="J128" s="8">
        <f t="shared" si="26"/>
        <v>5871388.6900000004</v>
      </c>
      <c r="K128" s="8">
        <f t="shared" si="26"/>
        <v>132335.15</v>
      </c>
      <c r="L128" s="9">
        <f t="shared" si="17"/>
        <v>97.124375392300891</v>
      </c>
      <c r="M128" s="10"/>
    </row>
    <row r="129" spans="2:13" ht="18" customHeight="1" x14ac:dyDescent="0.25">
      <c r="B129" s="19"/>
      <c r="C129" s="72">
        <v>80101</v>
      </c>
      <c r="D129" s="79"/>
      <c r="E129" s="78" t="s">
        <v>96</v>
      </c>
      <c r="F129" s="77">
        <f>F130+F131+F132+F133+F134+F135+F136+F137+F138+F139+F140+F141+F142+F143+F144</f>
        <v>3583546</v>
      </c>
      <c r="G129" s="77">
        <f t="shared" ref="G129:K129" si="27">G130+G131+G132+G133+G134+G135+G136+G137+G138+G139+G140+G141+G142+G143+G144</f>
        <v>3448546</v>
      </c>
      <c r="H129" s="77">
        <f t="shared" si="27"/>
        <v>135000</v>
      </c>
      <c r="I129" s="77">
        <f t="shared" si="27"/>
        <v>3503791.3200000003</v>
      </c>
      <c r="J129" s="77">
        <f t="shared" si="27"/>
        <v>3371456.1700000004</v>
      </c>
      <c r="K129" s="77">
        <f t="shared" si="27"/>
        <v>132335.15</v>
      </c>
      <c r="L129" s="59">
        <f t="shared" si="17"/>
        <v>97.774420085580047</v>
      </c>
      <c r="M129" s="10"/>
    </row>
    <row r="130" spans="2:13" ht="26.25" customHeight="1" x14ac:dyDescent="0.25">
      <c r="B130" s="19"/>
      <c r="C130" s="19"/>
      <c r="D130" s="13" t="s">
        <v>54</v>
      </c>
      <c r="E130" s="15" t="s">
        <v>55</v>
      </c>
      <c r="F130" s="16">
        <v>175556</v>
      </c>
      <c r="G130" s="16">
        <v>175556</v>
      </c>
      <c r="H130" s="26">
        <v>0</v>
      </c>
      <c r="I130" s="17">
        <v>171565.53</v>
      </c>
      <c r="J130" s="17">
        <v>171565.53</v>
      </c>
      <c r="K130" s="17">
        <v>0</v>
      </c>
      <c r="L130" s="73">
        <f t="shared" si="17"/>
        <v>97.726953222903234</v>
      </c>
      <c r="M130" s="10"/>
    </row>
    <row r="131" spans="2:13" ht="26.25" customHeight="1" x14ac:dyDescent="0.25">
      <c r="B131" s="19"/>
      <c r="C131" s="19"/>
      <c r="D131" s="13" t="s">
        <v>97</v>
      </c>
      <c r="E131" s="15" t="s">
        <v>98</v>
      </c>
      <c r="F131" s="16">
        <v>1908</v>
      </c>
      <c r="G131" s="16">
        <v>1908</v>
      </c>
      <c r="H131" s="26">
        <v>0</v>
      </c>
      <c r="I131" s="17">
        <v>1908</v>
      </c>
      <c r="J131" s="17">
        <v>1908</v>
      </c>
      <c r="K131" s="17">
        <v>0</v>
      </c>
      <c r="L131" s="73">
        <f t="shared" si="17"/>
        <v>100</v>
      </c>
      <c r="M131" s="10"/>
    </row>
    <row r="132" spans="2:13" ht="18" customHeight="1" x14ac:dyDescent="0.25">
      <c r="B132" s="19"/>
      <c r="C132" s="19"/>
      <c r="D132" s="13" t="s">
        <v>44</v>
      </c>
      <c r="E132" s="15" t="s">
        <v>45</v>
      </c>
      <c r="F132" s="16">
        <v>2022477</v>
      </c>
      <c r="G132" s="16">
        <v>2022477</v>
      </c>
      <c r="H132" s="26">
        <v>0</v>
      </c>
      <c r="I132" s="17">
        <v>1990591.11</v>
      </c>
      <c r="J132" s="17">
        <v>1990591.11</v>
      </c>
      <c r="K132" s="17">
        <v>0</v>
      </c>
      <c r="L132" s="73">
        <f t="shared" si="17"/>
        <v>98.423423851049989</v>
      </c>
      <c r="M132" s="10"/>
    </row>
    <row r="133" spans="2:13" ht="18" customHeight="1" x14ac:dyDescent="0.25">
      <c r="B133" s="19"/>
      <c r="C133" s="19"/>
      <c r="D133" s="13" t="s">
        <v>46</v>
      </c>
      <c r="E133" s="15" t="s">
        <v>47</v>
      </c>
      <c r="F133" s="16">
        <v>160267</v>
      </c>
      <c r="G133" s="16">
        <v>160267</v>
      </c>
      <c r="H133" s="26">
        <v>0</v>
      </c>
      <c r="I133" s="17">
        <v>158453.63</v>
      </c>
      <c r="J133" s="17">
        <v>158453.63</v>
      </c>
      <c r="K133" s="17">
        <v>0</v>
      </c>
      <c r="L133" s="73">
        <f t="shared" si="17"/>
        <v>98.868531887412885</v>
      </c>
      <c r="M133" s="10"/>
    </row>
    <row r="134" spans="2:13" ht="18" customHeight="1" x14ac:dyDescent="0.25">
      <c r="B134" s="19"/>
      <c r="C134" s="19"/>
      <c r="D134" s="13" t="s">
        <v>17</v>
      </c>
      <c r="E134" s="15" t="s">
        <v>48</v>
      </c>
      <c r="F134" s="16">
        <v>406744</v>
      </c>
      <c r="G134" s="16">
        <v>406744</v>
      </c>
      <c r="H134" s="26">
        <v>0</v>
      </c>
      <c r="I134" s="17">
        <v>384711.72</v>
      </c>
      <c r="J134" s="17">
        <v>384711.72</v>
      </c>
      <c r="K134" s="17">
        <v>0</v>
      </c>
      <c r="L134" s="73">
        <f t="shared" si="17"/>
        <v>94.583256298802183</v>
      </c>
      <c r="M134" s="10"/>
    </row>
    <row r="135" spans="2:13" ht="18" customHeight="1" x14ac:dyDescent="0.25">
      <c r="B135" s="19"/>
      <c r="C135" s="19"/>
      <c r="D135" s="13" t="s">
        <v>19</v>
      </c>
      <c r="E135" s="15" t="s">
        <v>20</v>
      </c>
      <c r="F135" s="16">
        <v>55292</v>
      </c>
      <c r="G135" s="16">
        <v>55292</v>
      </c>
      <c r="H135" s="26">
        <v>0</v>
      </c>
      <c r="I135" s="17">
        <v>47666.05</v>
      </c>
      <c r="J135" s="17">
        <v>47666.05</v>
      </c>
      <c r="K135" s="17">
        <v>0</v>
      </c>
      <c r="L135" s="73">
        <f t="shared" si="17"/>
        <v>86.207860088258698</v>
      </c>
      <c r="M135" s="10"/>
    </row>
    <row r="136" spans="2:13" ht="18" customHeight="1" x14ac:dyDescent="0.25">
      <c r="B136" s="19"/>
      <c r="C136" s="19"/>
      <c r="D136" s="13" t="s">
        <v>35</v>
      </c>
      <c r="E136" s="15" t="s">
        <v>23</v>
      </c>
      <c r="F136" s="16">
        <v>298646</v>
      </c>
      <c r="G136" s="16">
        <v>298646</v>
      </c>
      <c r="H136" s="26">
        <v>0</v>
      </c>
      <c r="I136" s="17">
        <v>298452.73</v>
      </c>
      <c r="J136" s="17">
        <v>298452.73</v>
      </c>
      <c r="K136" s="17">
        <v>0</v>
      </c>
      <c r="L136" s="73">
        <f t="shared" ref="L136:L193" si="28">I136/F136*100</f>
        <v>99.935284584424366</v>
      </c>
      <c r="M136" s="10"/>
    </row>
    <row r="137" spans="2:13" ht="18" customHeight="1" x14ac:dyDescent="0.25">
      <c r="B137" s="19"/>
      <c r="C137" s="19"/>
      <c r="D137" s="13" t="s">
        <v>99</v>
      </c>
      <c r="E137" s="15" t="s">
        <v>100</v>
      </c>
      <c r="F137" s="16">
        <v>7551</v>
      </c>
      <c r="G137" s="16">
        <v>7551</v>
      </c>
      <c r="H137" s="26">
        <v>0</v>
      </c>
      <c r="I137" s="17">
        <v>7294.6</v>
      </c>
      <c r="J137" s="17">
        <v>7294.6</v>
      </c>
      <c r="K137" s="17">
        <v>0</v>
      </c>
      <c r="L137" s="73">
        <f t="shared" si="28"/>
        <v>96.604423255197986</v>
      </c>
      <c r="M137" s="10"/>
    </row>
    <row r="138" spans="2:13" ht="18.75" customHeight="1" x14ac:dyDescent="0.25">
      <c r="B138" s="19"/>
      <c r="C138" s="19"/>
      <c r="D138" s="13" t="s">
        <v>62</v>
      </c>
      <c r="E138" s="15" t="s">
        <v>63</v>
      </c>
      <c r="F138" s="16">
        <v>43500</v>
      </c>
      <c r="G138" s="16">
        <v>43500</v>
      </c>
      <c r="H138" s="26">
        <v>0</v>
      </c>
      <c r="I138" s="17">
        <v>36479.199999999997</v>
      </c>
      <c r="J138" s="17">
        <v>36479.199999999997</v>
      </c>
      <c r="K138" s="17">
        <v>0</v>
      </c>
      <c r="L138" s="73">
        <f t="shared" si="28"/>
        <v>83.860229885057464</v>
      </c>
      <c r="M138" s="10"/>
    </row>
    <row r="139" spans="2:13" ht="18" customHeight="1" x14ac:dyDescent="0.25">
      <c r="B139" s="19"/>
      <c r="C139" s="19"/>
      <c r="D139" s="13" t="s">
        <v>64</v>
      </c>
      <c r="E139" s="15" t="s">
        <v>65</v>
      </c>
      <c r="F139" s="16">
        <v>25594</v>
      </c>
      <c r="G139" s="16">
        <v>25594</v>
      </c>
      <c r="H139" s="26">
        <v>0</v>
      </c>
      <c r="I139" s="17">
        <v>24981.19</v>
      </c>
      <c r="J139" s="17">
        <v>24981.19</v>
      </c>
      <c r="K139" s="17">
        <v>0</v>
      </c>
      <c r="L139" s="73">
        <f t="shared" si="28"/>
        <v>97.605649761662889</v>
      </c>
      <c r="M139" s="10"/>
    </row>
    <row r="140" spans="2:13" ht="18" customHeight="1" x14ac:dyDescent="0.25">
      <c r="B140" s="19"/>
      <c r="C140" s="19"/>
      <c r="D140" s="13" t="s">
        <v>36</v>
      </c>
      <c r="E140" s="15" t="s">
        <v>24</v>
      </c>
      <c r="F140" s="16">
        <v>71005</v>
      </c>
      <c r="G140" s="16">
        <v>71005</v>
      </c>
      <c r="H140" s="26">
        <v>0</v>
      </c>
      <c r="I140" s="17">
        <v>70678.399999999994</v>
      </c>
      <c r="J140" s="17">
        <v>70678.399999999994</v>
      </c>
      <c r="K140" s="17">
        <v>0</v>
      </c>
      <c r="L140" s="73">
        <f t="shared" si="28"/>
        <v>99.540032392085052</v>
      </c>
      <c r="M140" s="10"/>
    </row>
    <row r="141" spans="2:13" ht="18" customHeight="1" x14ac:dyDescent="0.25">
      <c r="B141" s="19"/>
      <c r="C141" s="19"/>
      <c r="D141" s="13" t="s">
        <v>171</v>
      </c>
      <c r="E141" s="15" t="s">
        <v>172</v>
      </c>
      <c r="F141" s="16">
        <v>9757</v>
      </c>
      <c r="G141" s="16">
        <v>9757</v>
      </c>
      <c r="H141" s="26">
        <v>0</v>
      </c>
      <c r="I141" s="17">
        <v>8850.7199999999993</v>
      </c>
      <c r="J141" s="17">
        <v>8850.7199999999993</v>
      </c>
      <c r="K141" s="17">
        <v>0</v>
      </c>
      <c r="L141" s="73">
        <f t="shared" si="28"/>
        <v>90.711489187250166</v>
      </c>
      <c r="M141" s="10"/>
    </row>
    <row r="142" spans="2:13" ht="21.75" customHeight="1" x14ac:dyDescent="0.25">
      <c r="B142" s="19"/>
      <c r="C142" s="19"/>
      <c r="D142" s="13" t="s">
        <v>75</v>
      </c>
      <c r="E142" s="15" t="s">
        <v>67</v>
      </c>
      <c r="F142" s="16">
        <v>5102</v>
      </c>
      <c r="G142" s="16">
        <v>5102</v>
      </c>
      <c r="H142" s="26">
        <v>0</v>
      </c>
      <c r="I142" s="17">
        <v>4676.29</v>
      </c>
      <c r="J142" s="17">
        <v>4676.29</v>
      </c>
      <c r="K142" s="17">
        <v>0</v>
      </c>
      <c r="L142" s="73">
        <f t="shared" si="28"/>
        <v>91.656017248137985</v>
      </c>
      <c r="M142" s="10"/>
    </row>
    <row r="143" spans="2:13" ht="28.5" customHeight="1" x14ac:dyDescent="0.25">
      <c r="B143" s="19"/>
      <c r="C143" s="19"/>
      <c r="D143" s="13" t="s">
        <v>71</v>
      </c>
      <c r="E143" s="15" t="s">
        <v>68</v>
      </c>
      <c r="F143" s="16">
        <v>165147</v>
      </c>
      <c r="G143" s="16">
        <v>165147</v>
      </c>
      <c r="H143" s="26">
        <v>0</v>
      </c>
      <c r="I143" s="17">
        <v>165147</v>
      </c>
      <c r="J143" s="17">
        <v>165147</v>
      </c>
      <c r="K143" s="17">
        <v>0</v>
      </c>
      <c r="L143" s="73">
        <f t="shared" si="28"/>
        <v>100</v>
      </c>
      <c r="M143" s="10"/>
    </row>
    <row r="144" spans="2:13" ht="27.75" customHeight="1" x14ac:dyDescent="0.25">
      <c r="B144" s="19"/>
      <c r="C144" s="19"/>
      <c r="D144" s="13" t="s">
        <v>37</v>
      </c>
      <c r="E144" s="20" t="s">
        <v>10</v>
      </c>
      <c r="F144" s="16">
        <v>135000</v>
      </c>
      <c r="G144" s="16">
        <v>0</v>
      </c>
      <c r="H144" s="17">
        <v>135000</v>
      </c>
      <c r="I144" s="17">
        <v>132335.15</v>
      </c>
      <c r="J144" s="17">
        <v>0</v>
      </c>
      <c r="K144" s="17">
        <v>132335.15</v>
      </c>
      <c r="L144" s="73">
        <f t="shared" si="28"/>
        <v>98.026037037037028</v>
      </c>
      <c r="M144" s="10"/>
    </row>
    <row r="145" spans="2:13" ht="25.5" customHeight="1" x14ac:dyDescent="0.25">
      <c r="B145" s="19"/>
      <c r="C145" s="72">
        <v>80103</v>
      </c>
      <c r="D145" s="67"/>
      <c r="E145" s="78" t="s">
        <v>101</v>
      </c>
      <c r="F145" s="77">
        <f t="shared" ref="F145:K145" si="29">SUM(F146:F155)</f>
        <v>351087</v>
      </c>
      <c r="G145" s="77">
        <f t="shared" si="29"/>
        <v>351087</v>
      </c>
      <c r="H145" s="77">
        <f t="shared" si="29"/>
        <v>0</v>
      </c>
      <c r="I145" s="77">
        <f t="shared" si="29"/>
        <v>328899.56</v>
      </c>
      <c r="J145" s="77">
        <f t="shared" si="29"/>
        <v>328899.56</v>
      </c>
      <c r="K145" s="77">
        <f t="shared" si="29"/>
        <v>0</v>
      </c>
      <c r="L145" s="59">
        <f t="shared" si="28"/>
        <v>93.680358429676971</v>
      </c>
      <c r="M145" s="10"/>
    </row>
    <row r="146" spans="2:13" ht="24.75" customHeight="1" x14ac:dyDescent="0.25">
      <c r="B146" s="19"/>
      <c r="C146" s="19"/>
      <c r="D146" s="13" t="s">
        <v>54</v>
      </c>
      <c r="E146" s="15" t="s">
        <v>55</v>
      </c>
      <c r="F146" s="16">
        <v>18919</v>
      </c>
      <c r="G146" s="16">
        <v>18919</v>
      </c>
      <c r="H146" s="26">
        <v>0</v>
      </c>
      <c r="I146" s="17">
        <v>17138.77</v>
      </c>
      <c r="J146" s="17">
        <v>17138.77</v>
      </c>
      <c r="K146" s="17">
        <v>0</v>
      </c>
      <c r="L146" s="73">
        <f t="shared" si="28"/>
        <v>90.590253184629205</v>
      </c>
      <c r="M146" s="10"/>
    </row>
    <row r="147" spans="2:13" ht="18" customHeight="1" x14ac:dyDescent="0.25">
      <c r="B147" s="19"/>
      <c r="C147" s="19"/>
      <c r="D147" s="13" t="s">
        <v>44</v>
      </c>
      <c r="E147" s="15" t="s">
        <v>45</v>
      </c>
      <c r="F147" s="16">
        <v>222912</v>
      </c>
      <c r="G147" s="16">
        <v>222912</v>
      </c>
      <c r="H147" s="26">
        <v>0</v>
      </c>
      <c r="I147" s="17">
        <v>209504.07</v>
      </c>
      <c r="J147" s="17">
        <v>209504.07</v>
      </c>
      <c r="K147" s="17">
        <v>0</v>
      </c>
      <c r="L147" s="73">
        <f t="shared" si="28"/>
        <v>93.985101744186053</v>
      </c>
      <c r="M147" s="10"/>
    </row>
    <row r="148" spans="2:13" ht="18" customHeight="1" x14ac:dyDescent="0.25">
      <c r="B148" s="19"/>
      <c r="C148" s="19"/>
      <c r="D148" s="13" t="s">
        <v>46</v>
      </c>
      <c r="E148" s="15" t="s">
        <v>47</v>
      </c>
      <c r="F148" s="16">
        <v>18019</v>
      </c>
      <c r="G148" s="16">
        <v>18019</v>
      </c>
      <c r="H148" s="26">
        <v>0</v>
      </c>
      <c r="I148" s="17">
        <v>16449.97</v>
      </c>
      <c r="J148" s="17">
        <v>16449.97</v>
      </c>
      <c r="K148" s="17">
        <v>0</v>
      </c>
      <c r="L148" s="73">
        <f t="shared" si="28"/>
        <v>91.292358066485377</v>
      </c>
      <c r="M148" s="10"/>
    </row>
    <row r="149" spans="2:13" ht="18" customHeight="1" x14ac:dyDescent="0.25">
      <c r="B149" s="19"/>
      <c r="C149" s="19"/>
      <c r="D149" s="13" t="s">
        <v>17</v>
      </c>
      <c r="E149" s="15" t="s">
        <v>48</v>
      </c>
      <c r="F149" s="16">
        <v>43765</v>
      </c>
      <c r="G149" s="16">
        <v>43765</v>
      </c>
      <c r="H149" s="26">
        <v>0</v>
      </c>
      <c r="I149" s="17">
        <v>39707.449999999997</v>
      </c>
      <c r="J149" s="17">
        <v>39707.449999999997</v>
      </c>
      <c r="K149" s="17">
        <v>0</v>
      </c>
      <c r="L149" s="73">
        <f t="shared" si="28"/>
        <v>90.728778704444181</v>
      </c>
      <c r="M149" s="10"/>
    </row>
    <row r="150" spans="2:13" ht="18" customHeight="1" x14ac:dyDescent="0.25">
      <c r="B150" s="19"/>
      <c r="C150" s="19"/>
      <c r="D150" s="13" t="s">
        <v>19</v>
      </c>
      <c r="E150" s="15" t="s">
        <v>20</v>
      </c>
      <c r="F150" s="16">
        <v>6055</v>
      </c>
      <c r="G150" s="16">
        <v>6055</v>
      </c>
      <c r="H150" s="26">
        <v>0</v>
      </c>
      <c r="I150" s="17">
        <v>5689.28</v>
      </c>
      <c r="J150" s="17">
        <v>5689.28</v>
      </c>
      <c r="K150" s="17">
        <v>0</v>
      </c>
      <c r="L150" s="73">
        <f t="shared" si="28"/>
        <v>93.960033030553262</v>
      </c>
      <c r="M150" s="10"/>
    </row>
    <row r="151" spans="2:13" ht="18" customHeight="1" x14ac:dyDescent="0.25">
      <c r="B151" s="19"/>
      <c r="C151" s="19"/>
      <c r="D151" s="13" t="s">
        <v>35</v>
      </c>
      <c r="E151" s="15" t="s">
        <v>23</v>
      </c>
      <c r="F151" s="16">
        <v>11680</v>
      </c>
      <c r="G151" s="16">
        <v>11680</v>
      </c>
      <c r="H151" s="26">
        <v>0</v>
      </c>
      <c r="I151" s="17">
        <v>11584.75</v>
      </c>
      <c r="J151" s="17">
        <v>11584.75</v>
      </c>
      <c r="K151" s="17">
        <v>0</v>
      </c>
      <c r="L151" s="73">
        <f t="shared" si="28"/>
        <v>99.184503424657535</v>
      </c>
      <c r="M151" s="10"/>
    </row>
    <row r="152" spans="2:13" ht="18" customHeight="1" x14ac:dyDescent="0.25">
      <c r="B152" s="19"/>
      <c r="C152" s="19"/>
      <c r="D152" s="13" t="s">
        <v>99</v>
      </c>
      <c r="E152" s="15" t="s">
        <v>100</v>
      </c>
      <c r="F152" s="16">
        <v>4204</v>
      </c>
      <c r="G152" s="16">
        <v>4204</v>
      </c>
      <c r="H152" s="26">
        <v>0</v>
      </c>
      <c r="I152" s="17">
        <v>3897</v>
      </c>
      <c r="J152" s="17">
        <v>3897</v>
      </c>
      <c r="K152" s="17">
        <v>0</v>
      </c>
      <c r="L152" s="73">
        <f t="shared" si="28"/>
        <v>92.697431018078021</v>
      </c>
      <c r="M152" s="10"/>
    </row>
    <row r="153" spans="2:13" ht="18" customHeight="1" x14ac:dyDescent="0.25">
      <c r="B153" s="19"/>
      <c r="C153" s="19"/>
      <c r="D153" s="13" t="s">
        <v>36</v>
      </c>
      <c r="E153" s="15" t="s">
        <v>24</v>
      </c>
      <c r="F153" s="16">
        <v>13182</v>
      </c>
      <c r="G153" s="16">
        <v>13182</v>
      </c>
      <c r="H153" s="17">
        <v>0</v>
      </c>
      <c r="I153" s="17">
        <v>12975.16</v>
      </c>
      <c r="J153" s="17">
        <v>12975.16</v>
      </c>
      <c r="K153" s="17">
        <v>0</v>
      </c>
      <c r="L153" s="73">
        <f t="shared" si="28"/>
        <v>98.430890608405392</v>
      </c>
      <c r="M153" s="10"/>
    </row>
    <row r="154" spans="2:13" ht="18" customHeight="1" x14ac:dyDescent="0.25">
      <c r="B154" s="19"/>
      <c r="C154" s="19"/>
      <c r="D154" s="13" t="s">
        <v>75</v>
      </c>
      <c r="E154" s="15" t="s">
        <v>67</v>
      </c>
      <c r="F154" s="16">
        <v>831</v>
      </c>
      <c r="G154" s="16">
        <v>831</v>
      </c>
      <c r="H154" s="17">
        <v>0</v>
      </c>
      <c r="I154" s="17">
        <v>433.11</v>
      </c>
      <c r="J154" s="17">
        <v>433.11</v>
      </c>
      <c r="K154" s="17">
        <v>0</v>
      </c>
      <c r="L154" s="73">
        <f t="shared" si="28"/>
        <v>52.119133574007229</v>
      </c>
      <c r="M154" s="10"/>
    </row>
    <row r="155" spans="2:13" ht="26.25" customHeight="1" x14ac:dyDescent="0.25">
      <c r="B155" s="19"/>
      <c r="C155" s="19"/>
      <c r="D155" s="13" t="s">
        <v>71</v>
      </c>
      <c r="E155" s="15" t="s">
        <v>68</v>
      </c>
      <c r="F155" s="16">
        <v>11520</v>
      </c>
      <c r="G155" s="16">
        <v>11520</v>
      </c>
      <c r="H155" s="17">
        <v>0</v>
      </c>
      <c r="I155" s="17">
        <v>11520</v>
      </c>
      <c r="J155" s="17">
        <v>11520</v>
      </c>
      <c r="K155" s="17">
        <v>0</v>
      </c>
      <c r="L155" s="73">
        <f t="shared" si="28"/>
        <v>100</v>
      </c>
      <c r="M155" s="10"/>
    </row>
    <row r="156" spans="2:13" ht="24" customHeight="1" x14ac:dyDescent="0.25">
      <c r="B156" s="14"/>
      <c r="C156" s="72">
        <v>80104</v>
      </c>
      <c r="D156" s="79"/>
      <c r="E156" s="78" t="s">
        <v>185</v>
      </c>
      <c r="F156" s="77">
        <f>F157+F158+F159+F160+F161+F162+F163+F164+F165+F166+F167+F168+F169+F170+F171+F172+F173</f>
        <v>206799.99999999997</v>
      </c>
      <c r="G156" s="77">
        <f t="shared" ref="G156:K156" si="30">G157+G158+G159+G160+G161+G162+G163+G164+G165+G166+G167+G168+G169+G170+G171+G172+G173</f>
        <v>206799.99999999997</v>
      </c>
      <c r="H156" s="77">
        <f t="shared" si="30"/>
        <v>0</v>
      </c>
      <c r="I156" s="77">
        <f t="shared" si="30"/>
        <v>193172.44000000003</v>
      </c>
      <c r="J156" s="77">
        <f t="shared" si="30"/>
        <v>193172.44000000003</v>
      </c>
      <c r="K156" s="77">
        <f t="shared" si="30"/>
        <v>0</v>
      </c>
      <c r="L156" s="59">
        <f t="shared" si="28"/>
        <v>93.410270793036773</v>
      </c>
      <c r="M156" s="10"/>
    </row>
    <row r="157" spans="2:13" ht="24" customHeight="1" x14ac:dyDescent="0.25">
      <c r="B157" s="14"/>
      <c r="C157" s="21"/>
      <c r="D157" s="13" t="s">
        <v>44</v>
      </c>
      <c r="E157" s="15" t="s">
        <v>45</v>
      </c>
      <c r="F157" s="16">
        <v>30000</v>
      </c>
      <c r="G157" s="16">
        <v>30000</v>
      </c>
      <c r="H157" s="16">
        <v>0</v>
      </c>
      <c r="I157" s="16">
        <v>27687.52</v>
      </c>
      <c r="J157" s="16">
        <v>27687.52</v>
      </c>
      <c r="K157" s="16">
        <v>0</v>
      </c>
      <c r="L157" s="17">
        <f t="shared" si="28"/>
        <v>92.29173333333334</v>
      </c>
      <c r="M157" s="10"/>
    </row>
    <row r="158" spans="2:13" ht="24" customHeight="1" x14ac:dyDescent="0.25">
      <c r="B158" s="14"/>
      <c r="C158" s="21"/>
      <c r="D158" s="13" t="s">
        <v>104</v>
      </c>
      <c r="E158" s="15" t="s">
        <v>45</v>
      </c>
      <c r="F158" s="16">
        <v>14931</v>
      </c>
      <c r="G158" s="16">
        <v>14931</v>
      </c>
      <c r="H158" s="26">
        <v>0</v>
      </c>
      <c r="I158" s="16">
        <v>14548.69</v>
      </c>
      <c r="J158" s="16">
        <v>14548.69</v>
      </c>
      <c r="K158" s="26">
        <v>0</v>
      </c>
      <c r="L158" s="73">
        <f t="shared" si="28"/>
        <v>97.439488312906036</v>
      </c>
      <c r="M158" s="10"/>
    </row>
    <row r="159" spans="2:13" ht="24" customHeight="1" x14ac:dyDescent="0.25">
      <c r="B159" s="14"/>
      <c r="C159" s="21"/>
      <c r="D159" s="13" t="s">
        <v>105</v>
      </c>
      <c r="E159" s="15" t="s">
        <v>45</v>
      </c>
      <c r="F159" s="16">
        <v>2634.88</v>
      </c>
      <c r="G159" s="16">
        <v>2634.88</v>
      </c>
      <c r="H159" s="26">
        <v>0</v>
      </c>
      <c r="I159" s="16">
        <v>2532.1799999999998</v>
      </c>
      <c r="J159" s="16">
        <v>2532.1799999999998</v>
      </c>
      <c r="K159" s="26">
        <v>0</v>
      </c>
      <c r="L159" s="73">
        <f t="shared" si="28"/>
        <v>96.102289288316726</v>
      </c>
      <c r="M159" s="10"/>
    </row>
    <row r="160" spans="2:13" ht="24" customHeight="1" x14ac:dyDescent="0.25">
      <c r="B160" s="14"/>
      <c r="C160" s="21"/>
      <c r="D160" s="13" t="s">
        <v>17</v>
      </c>
      <c r="E160" s="15" t="s">
        <v>48</v>
      </c>
      <c r="F160" s="16">
        <v>5000</v>
      </c>
      <c r="G160" s="16">
        <v>5000</v>
      </c>
      <c r="H160" s="26">
        <v>0</v>
      </c>
      <c r="I160" s="16">
        <v>4705.2</v>
      </c>
      <c r="J160" s="16">
        <v>4705.2</v>
      </c>
      <c r="K160" s="26">
        <v>0</v>
      </c>
      <c r="L160" s="73">
        <f t="shared" si="28"/>
        <v>94.103999999999999</v>
      </c>
      <c r="M160" s="10"/>
    </row>
    <row r="161" spans="2:13" ht="24" customHeight="1" x14ac:dyDescent="0.25">
      <c r="B161" s="14"/>
      <c r="C161" s="21"/>
      <c r="D161" s="13" t="s">
        <v>106</v>
      </c>
      <c r="E161" s="15" t="s">
        <v>48</v>
      </c>
      <c r="F161" s="16">
        <v>10358.67</v>
      </c>
      <c r="G161" s="16">
        <v>10358.67</v>
      </c>
      <c r="H161" s="26">
        <v>0</v>
      </c>
      <c r="I161" s="16">
        <v>9720.84</v>
      </c>
      <c r="J161" s="16">
        <v>9720.84</v>
      </c>
      <c r="K161" s="26">
        <v>0</v>
      </c>
      <c r="L161" s="73">
        <f t="shared" si="28"/>
        <v>93.842549284802018</v>
      </c>
      <c r="M161" s="10"/>
    </row>
    <row r="162" spans="2:13" ht="24" customHeight="1" x14ac:dyDescent="0.25">
      <c r="B162" s="14"/>
      <c r="C162" s="21"/>
      <c r="D162" s="13" t="s">
        <v>107</v>
      </c>
      <c r="E162" s="15" t="s">
        <v>48</v>
      </c>
      <c r="F162" s="16">
        <v>1828</v>
      </c>
      <c r="G162" s="16">
        <v>1828</v>
      </c>
      <c r="H162" s="26">
        <v>0</v>
      </c>
      <c r="I162" s="16">
        <v>1715.43</v>
      </c>
      <c r="J162" s="16">
        <v>1715.43</v>
      </c>
      <c r="K162" s="26">
        <v>0</v>
      </c>
      <c r="L162" s="73">
        <f t="shared" si="28"/>
        <v>93.84190371991248</v>
      </c>
      <c r="M162" s="10"/>
    </row>
    <row r="163" spans="2:13" ht="24" customHeight="1" x14ac:dyDescent="0.25">
      <c r="B163" s="14"/>
      <c r="C163" s="21"/>
      <c r="D163" s="13" t="s">
        <v>19</v>
      </c>
      <c r="E163" s="15" t="s">
        <v>20</v>
      </c>
      <c r="F163" s="16">
        <v>1000</v>
      </c>
      <c r="G163" s="16">
        <v>1000</v>
      </c>
      <c r="H163" s="26">
        <v>0</v>
      </c>
      <c r="I163" s="16">
        <v>717</v>
      </c>
      <c r="J163" s="16">
        <v>717</v>
      </c>
      <c r="K163" s="26">
        <v>0</v>
      </c>
      <c r="L163" s="73">
        <f t="shared" si="28"/>
        <v>71.7</v>
      </c>
      <c r="M163" s="10"/>
    </row>
    <row r="164" spans="2:13" ht="24" customHeight="1" x14ac:dyDescent="0.25">
      <c r="B164" s="14"/>
      <c r="C164" s="21"/>
      <c r="D164" s="13" t="s">
        <v>108</v>
      </c>
      <c r="E164" s="15" t="s">
        <v>20</v>
      </c>
      <c r="F164" s="16">
        <v>1484.17</v>
      </c>
      <c r="G164" s="16">
        <v>1484.17</v>
      </c>
      <c r="H164" s="17">
        <v>0</v>
      </c>
      <c r="I164" s="16">
        <v>1232.25</v>
      </c>
      <c r="J164" s="16">
        <v>1232.25</v>
      </c>
      <c r="K164" s="26">
        <v>0</v>
      </c>
      <c r="L164" s="73">
        <f t="shared" si="28"/>
        <v>83.026203197746881</v>
      </c>
      <c r="M164" s="10"/>
    </row>
    <row r="165" spans="2:13" ht="24" customHeight="1" x14ac:dyDescent="0.25">
      <c r="B165" s="14"/>
      <c r="C165" s="21"/>
      <c r="D165" s="13" t="s">
        <v>109</v>
      </c>
      <c r="E165" s="15" t="s">
        <v>20</v>
      </c>
      <c r="F165" s="16">
        <v>261.91000000000003</v>
      </c>
      <c r="G165" s="16">
        <v>261.91000000000003</v>
      </c>
      <c r="H165" s="17">
        <v>0</v>
      </c>
      <c r="I165" s="16">
        <v>217.44</v>
      </c>
      <c r="J165" s="16">
        <v>217.44</v>
      </c>
      <c r="K165" s="26">
        <v>0</v>
      </c>
      <c r="L165" s="73">
        <f t="shared" si="28"/>
        <v>83.020885036844703</v>
      </c>
      <c r="M165" s="10"/>
    </row>
    <row r="166" spans="2:13" ht="24" customHeight="1" x14ac:dyDescent="0.25">
      <c r="B166" s="14"/>
      <c r="C166" s="21"/>
      <c r="D166" s="13" t="s">
        <v>110</v>
      </c>
      <c r="E166" s="15" t="s">
        <v>22</v>
      </c>
      <c r="F166" s="16">
        <v>76246.16</v>
      </c>
      <c r="G166" s="16">
        <v>76246.16</v>
      </c>
      <c r="H166" s="17">
        <v>0</v>
      </c>
      <c r="I166" s="16">
        <v>75749.039999999994</v>
      </c>
      <c r="J166" s="16">
        <v>75749.039999999994</v>
      </c>
      <c r="K166" s="26">
        <v>0</v>
      </c>
      <c r="L166" s="73">
        <f t="shared" si="28"/>
        <v>99.34800650944257</v>
      </c>
      <c r="M166" s="10"/>
    </row>
    <row r="167" spans="2:13" ht="24" customHeight="1" x14ac:dyDescent="0.25">
      <c r="B167" s="14"/>
      <c r="C167" s="21"/>
      <c r="D167" s="13" t="s">
        <v>111</v>
      </c>
      <c r="E167" s="15" t="s">
        <v>22</v>
      </c>
      <c r="F167" s="16">
        <v>13455.21</v>
      </c>
      <c r="G167" s="16">
        <v>13455.21</v>
      </c>
      <c r="H167" s="17">
        <v>0</v>
      </c>
      <c r="I167" s="16">
        <v>13325.11</v>
      </c>
      <c r="J167" s="16">
        <v>13325.11</v>
      </c>
      <c r="K167" s="26">
        <v>0</v>
      </c>
      <c r="L167" s="73">
        <f t="shared" si="28"/>
        <v>99.033088298138793</v>
      </c>
      <c r="M167" s="10"/>
    </row>
    <row r="168" spans="2:13" ht="24" customHeight="1" x14ac:dyDescent="0.25">
      <c r="B168" s="14"/>
      <c r="C168" s="21"/>
      <c r="D168" s="13" t="s">
        <v>35</v>
      </c>
      <c r="E168" s="15" t="s">
        <v>23</v>
      </c>
      <c r="F168" s="16">
        <v>5000</v>
      </c>
      <c r="G168" s="16">
        <v>5000</v>
      </c>
      <c r="H168" s="17">
        <v>0</v>
      </c>
      <c r="I168" s="16">
        <v>4995.3900000000003</v>
      </c>
      <c r="J168" s="16">
        <v>4995.3900000000003</v>
      </c>
      <c r="K168" s="26">
        <v>0</v>
      </c>
      <c r="L168" s="73">
        <f t="shared" si="28"/>
        <v>99.907800000000009</v>
      </c>
      <c r="M168" s="10"/>
    </row>
    <row r="169" spans="2:13" ht="24" customHeight="1" x14ac:dyDescent="0.25">
      <c r="B169" s="14"/>
      <c r="C169" s="21"/>
      <c r="D169" s="13" t="s">
        <v>102</v>
      </c>
      <c r="E169" s="15" t="s">
        <v>23</v>
      </c>
      <c r="F169" s="16">
        <v>13600</v>
      </c>
      <c r="G169" s="16">
        <v>13600</v>
      </c>
      <c r="H169" s="17">
        <v>0</v>
      </c>
      <c r="I169" s="16">
        <v>12834.48</v>
      </c>
      <c r="J169" s="16">
        <v>12834.48</v>
      </c>
      <c r="K169" s="26">
        <v>0</v>
      </c>
      <c r="L169" s="73">
        <f t="shared" si="28"/>
        <v>94.371176470588239</v>
      </c>
      <c r="M169" s="10"/>
    </row>
    <row r="170" spans="2:13" ht="24" customHeight="1" x14ac:dyDescent="0.25">
      <c r="B170" s="14"/>
      <c r="C170" s="21"/>
      <c r="D170" s="13" t="s">
        <v>103</v>
      </c>
      <c r="E170" s="15" t="s">
        <v>23</v>
      </c>
      <c r="F170" s="16">
        <v>2400</v>
      </c>
      <c r="G170" s="16">
        <v>2400</v>
      </c>
      <c r="H170" s="17">
        <v>0</v>
      </c>
      <c r="I170" s="16">
        <v>2317.86</v>
      </c>
      <c r="J170" s="16">
        <v>2317.86</v>
      </c>
      <c r="K170" s="26">
        <v>0</v>
      </c>
      <c r="L170" s="73">
        <f t="shared" si="28"/>
        <v>96.577500000000001</v>
      </c>
      <c r="M170" s="10"/>
    </row>
    <row r="171" spans="2:13" ht="24" customHeight="1" x14ac:dyDescent="0.25">
      <c r="B171" s="14"/>
      <c r="C171" s="21"/>
      <c r="D171" s="13" t="s">
        <v>36</v>
      </c>
      <c r="E171" s="15" t="s">
        <v>24</v>
      </c>
      <c r="F171" s="16">
        <v>13000</v>
      </c>
      <c r="G171" s="16">
        <v>13000</v>
      </c>
      <c r="H171" s="17">
        <v>0</v>
      </c>
      <c r="I171" s="16">
        <v>6431.2</v>
      </c>
      <c r="J171" s="16">
        <v>6431.2</v>
      </c>
      <c r="K171" s="17">
        <v>0</v>
      </c>
      <c r="L171" s="73">
        <f t="shared" si="28"/>
        <v>49.470769230769228</v>
      </c>
      <c r="M171" s="10"/>
    </row>
    <row r="172" spans="2:13" ht="24" customHeight="1" x14ac:dyDescent="0.25">
      <c r="B172" s="14"/>
      <c r="C172" s="21"/>
      <c r="D172" s="13" t="s">
        <v>112</v>
      </c>
      <c r="E172" s="15" t="s">
        <v>24</v>
      </c>
      <c r="F172" s="16">
        <v>13260</v>
      </c>
      <c r="G172" s="16">
        <v>13260</v>
      </c>
      <c r="H172" s="17">
        <v>0</v>
      </c>
      <c r="I172" s="16">
        <v>12388.88</v>
      </c>
      <c r="J172" s="16">
        <v>12388.88</v>
      </c>
      <c r="K172" s="17">
        <v>0</v>
      </c>
      <c r="L172" s="73">
        <f t="shared" si="28"/>
        <v>93.430467571644044</v>
      </c>
      <c r="M172" s="10"/>
    </row>
    <row r="173" spans="2:13" ht="24" customHeight="1" x14ac:dyDescent="0.25">
      <c r="B173" s="14"/>
      <c r="C173" s="21"/>
      <c r="D173" s="13" t="s">
        <v>113</v>
      </c>
      <c r="E173" s="15" t="s">
        <v>24</v>
      </c>
      <c r="F173" s="16">
        <v>2340</v>
      </c>
      <c r="G173" s="16">
        <v>2340</v>
      </c>
      <c r="H173" s="17">
        <v>0</v>
      </c>
      <c r="I173" s="16">
        <v>2053.9299999999998</v>
      </c>
      <c r="J173" s="16">
        <v>2053.9299999999998</v>
      </c>
      <c r="K173" s="17">
        <v>0</v>
      </c>
      <c r="L173" s="73">
        <f t="shared" si="28"/>
        <v>87.774786324786319</v>
      </c>
      <c r="M173" s="10"/>
    </row>
    <row r="174" spans="2:13" ht="18" customHeight="1" x14ac:dyDescent="0.25">
      <c r="B174" s="14"/>
      <c r="C174" s="72">
        <v>80110</v>
      </c>
      <c r="D174" s="79"/>
      <c r="E174" s="78" t="s">
        <v>114</v>
      </c>
      <c r="F174" s="77">
        <f>SUM(F175:F188)</f>
        <v>1441056</v>
      </c>
      <c r="G174" s="77">
        <f t="shared" ref="G174:K174" si="31">SUM(G175:G188)</f>
        <v>1441056</v>
      </c>
      <c r="H174" s="77">
        <f t="shared" si="31"/>
        <v>0</v>
      </c>
      <c r="I174" s="77">
        <f t="shared" si="31"/>
        <v>1408061.2099999997</v>
      </c>
      <c r="J174" s="77">
        <f t="shared" si="31"/>
        <v>1408061.2099999997</v>
      </c>
      <c r="K174" s="77">
        <f t="shared" si="31"/>
        <v>0</v>
      </c>
      <c r="L174" s="59">
        <f t="shared" si="28"/>
        <v>97.710374197810481</v>
      </c>
      <c r="M174" s="18"/>
    </row>
    <row r="175" spans="2:13" ht="22.5" customHeight="1" x14ac:dyDescent="0.25">
      <c r="B175" s="14"/>
      <c r="C175" s="21"/>
      <c r="D175" s="13" t="s">
        <v>54</v>
      </c>
      <c r="E175" s="15" t="s">
        <v>55</v>
      </c>
      <c r="F175" s="16">
        <v>72996</v>
      </c>
      <c r="G175" s="16">
        <v>72996</v>
      </c>
      <c r="H175" s="17">
        <v>0</v>
      </c>
      <c r="I175" s="17">
        <v>72962.490000000005</v>
      </c>
      <c r="J175" s="17">
        <v>72962.490000000005</v>
      </c>
      <c r="K175" s="17">
        <v>0</v>
      </c>
      <c r="L175" s="73">
        <f t="shared" si="28"/>
        <v>99.954093374979465</v>
      </c>
      <c r="M175" s="10"/>
    </row>
    <row r="176" spans="2:13" ht="18" customHeight="1" x14ac:dyDescent="0.25">
      <c r="B176" s="14"/>
      <c r="C176" s="21"/>
      <c r="D176" s="13" t="s">
        <v>97</v>
      </c>
      <c r="E176" s="15" t="s">
        <v>98</v>
      </c>
      <c r="F176" s="16">
        <v>1961</v>
      </c>
      <c r="G176" s="16">
        <v>1961</v>
      </c>
      <c r="H176" s="17">
        <v>0</v>
      </c>
      <c r="I176" s="17">
        <v>1961</v>
      </c>
      <c r="J176" s="17">
        <v>1961</v>
      </c>
      <c r="K176" s="17">
        <v>0</v>
      </c>
      <c r="L176" s="73">
        <f t="shared" si="28"/>
        <v>100</v>
      </c>
      <c r="M176" s="10"/>
    </row>
    <row r="177" spans="2:13" ht="18" customHeight="1" x14ac:dyDescent="0.25">
      <c r="B177" s="14"/>
      <c r="C177" s="21"/>
      <c r="D177" s="13" t="s">
        <v>44</v>
      </c>
      <c r="E177" s="15" t="s">
        <v>45</v>
      </c>
      <c r="F177" s="16">
        <v>807106</v>
      </c>
      <c r="G177" s="16">
        <v>807106</v>
      </c>
      <c r="H177" s="17">
        <v>0</v>
      </c>
      <c r="I177" s="17">
        <v>798254.48</v>
      </c>
      <c r="J177" s="17">
        <v>798254.48</v>
      </c>
      <c r="K177" s="17">
        <v>0</v>
      </c>
      <c r="L177" s="73">
        <f t="shared" si="28"/>
        <v>98.903301425091612</v>
      </c>
      <c r="M177" s="10"/>
    </row>
    <row r="178" spans="2:13" ht="18" customHeight="1" x14ac:dyDescent="0.25">
      <c r="B178" s="14"/>
      <c r="C178" s="21"/>
      <c r="D178" s="13" t="s">
        <v>46</v>
      </c>
      <c r="E178" s="15" t="s">
        <v>47</v>
      </c>
      <c r="F178" s="16">
        <v>63818</v>
      </c>
      <c r="G178" s="16">
        <v>63818</v>
      </c>
      <c r="H178" s="17">
        <v>0</v>
      </c>
      <c r="I178" s="17">
        <v>63692.13</v>
      </c>
      <c r="J178" s="17">
        <v>63692.13</v>
      </c>
      <c r="K178" s="17">
        <v>0</v>
      </c>
      <c r="L178" s="73">
        <f t="shared" si="28"/>
        <v>99.802767244351116</v>
      </c>
      <c r="M178" s="10"/>
    </row>
    <row r="179" spans="2:13" ht="18" customHeight="1" x14ac:dyDescent="0.25">
      <c r="B179" s="14"/>
      <c r="C179" s="21"/>
      <c r="D179" s="13" t="s">
        <v>17</v>
      </c>
      <c r="E179" s="15" t="s">
        <v>48</v>
      </c>
      <c r="F179" s="16">
        <v>160715</v>
      </c>
      <c r="G179" s="16">
        <v>160715</v>
      </c>
      <c r="H179" s="17">
        <v>0</v>
      </c>
      <c r="I179" s="17">
        <v>147465.57</v>
      </c>
      <c r="J179" s="17">
        <v>147465.57</v>
      </c>
      <c r="K179" s="17">
        <v>0</v>
      </c>
      <c r="L179" s="73">
        <f t="shared" si="28"/>
        <v>91.755946862458387</v>
      </c>
      <c r="M179" s="10"/>
    </row>
    <row r="180" spans="2:13" ht="18" customHeight="1" x14ac:dyDescent="0.25">
      <c r="B180" s="14"/>
      <c r="C180" s="21"/>
      <c r="D180" s="13" t="s">
        <v>19</v>
      </c>
      <c r="E180" s="15" t="s">
        <v>20</v>
      </c>
      <c r="F180" s="16">
        <v>21432</v>
      </c>
      <c r="G180" s="16">
        <v>21432</v>
      </c>
      <c r="H180" s="17">
        <v>0</v>
      </c>
      <c r="I180" s="17">
        <v>19227.95</v>
      </c>
      <c r="J180" s="17">
        <v>19227.95</v>
      </c>
      <c r="K180" s="17">
        <v>0</v>
      </c>
      <c r="L180" s="73">
        <f t="shared" si="28"/>
        <v>89.716078760731619</v>
      </c>
      <c r="M180" s="10"/>
    </row>
    <row r="181" spans="2:13" ht="18" customHeight="1" x14ac:dyDescent="0.25">
      <c r="B181" s="14"/>
      <c r="C181" s="21"/>
      <c r="D181" s="13" t="s">
        <v>35</v>
      </c>
      <c r="E181" s="15" t="s">
        <v>23</v>
      </c>
      <c r="F181" s="16">
        <v>192580</v>
      </c>
      <c r="G181" s="16">
        <v>192580</v>
      </c>
      <c r="H181" s="17">
        <v>0</v>
      </c>
      <c r="I181" s="17">
        <v>192017.04</v>
      </c>
      <c r="J181" s="17">
        <v>192017.04</v>
      </c>
      <c r="K181" s="17">
        <v>0</v>
      </c>
      <c r="L181" s="73">
        <f t="shared" si="28"/>
        <v>99.707674732578681</v>
      </c>
      <c r="M181" s="10"/>
    </row>
    <row r="182" spans="2:13" ht="18" customHeight="1" x14ac:dyDescent="0.25">
      <c r="B182" s="14"/>
      <c r="C182" s="21"/>
      <c r="D182" s="13" t="s">
        <v>99</v>
      </c>
      <c r="E182" s="15" t="s">
        <v>100</v>
      </c>
      <c r="F182" s="16">
        <v>1250</v>
      </c>
      <c r="G182" s="16">
        <v>1250</v>
      </c>
      <c r="H182" s="17">
        <v>0</v>
      </c>
      <c r="I182" s="17">
        <v>700</v>
      </c>
      <c r="J182" s="17">
        <v>700</v>
      </c>
      <c r="K182" s="17">
        <v>0</v>
      </c>
      <c r="L182" s="73">
        <f t="shared" si="28"/>
        <v>56.000000000000007</v>
      </c>
      <c r="M182" s="10"/>
    </row>
    <row r="183" spans="2:13" ht="18" customHeight="1" x14ac:dyDescent="0.25">
      <c r="B183" s="14"/>
      <c r="C183" s="21"/>
      <c r="D183" s="13" t="s">
        <v>62</v>
      </c>
      <c r="E183" s="15" t="s">
        <v>63</v>
      </c>
      <c r="F183" s="16">
        <v>22104</v>
      </c>
      <c r="G183" s="16">
        <v>22104</v>
      </c>
      <c r="H183" s="17">
        <v>0</v>
      </c>
      <c r="I183" s="17">
        <v>21199.200000000001</v>
      </c>
      <c r="J183" s="17">
        <v>21199.200000000001</v>
      </c>
      <c r="K183" s="17">
        <v>0</v>
      </c>
      <c r="L183" s="73">
        <f t="shared" si="28"/>
        <v>95.906623235613466</v>
      </c>
      <c r="M183" s="10"/>
    </row>
    <row r="184" spans="2:13" ht="18" customHeight="1" x14ac:dyDescent="0.25">
      <c r="B184" s="14"/>
      <c r="C184" s="21"/>
      <c r="D184" s="13" t="s">
        <v>64</v>
      </c>
      <c r="E184" s="15" t="s">
        <v>65</v>
      </c>
      <c r="F184" s="16">
        <v>2385</v>
      </c>
      <c r="G184" s="16">
        <v>2385</v>
      </c>
      <c r="H184" s="17">
        <v>0</v>
      </c>
      <c r="I184" s="17">
        <v>1703.65</v>
      </c>
      <c r="J184" s="17">
        <v>1703.65</v>
      </c>
      <c r="K184" s="17">
        <v>0</v>
      </c>
      <c r="L184" s="73">
        <f t="shared" si="28"/>
        <v>71.431865828092242</v>
      </c>
      <c r="M184" s="10"/>
    </row>
    <row r="185" spans="2:13" ht="18" customHeight="1" x14ac:dyDescent="0.25">
      <c r="B185" s="14"/>
      <c r="C185" s="21"/>
      <c r="D185" s="13" t="s">
        <v>36</v>
      </c>
      <c r="E185" s="15" t="s">
        <v>24</v>
      </c>
      <c r="F185" s="16">
        <v>35449</v>
      </c>
      <c r="G185" s="16">
        <v>35449</v>
      </c>
      <c r="H185" s="17">
        <v>0</v>
      </c>
      <c r="I185" s="17">
        <v>30380.57</v>
      </c>
      <c r="J185" s="17">
        <v>30380.57</v>
      </c>
      <c r="K185" s="17">
        <v>0</v>
      </c>
      <c r="L185" s="73">
        <f t="shared" si="28"/>
        <v>85.702191881294254</v>
      </c>
      <c r="M185" s="10"/>
    </row>
    <row r="186" spans="2:13" ht="18" customHeight="1" x14ac:dyDescent="0.25">
      <c r="B186" s="14"/>
      <c r="C186" s="21"/>
      <c r="D186" s="13" t="s">
        <v>171</v>
      </c>
      <c r="E186" s="15" t="s">
        <v>173</v>
      </c>
      <c r="F186" s="16">
        <v>2285</v>
      </c>
      <c r="G186" s="16">
        <v>2285</v>
      </c>
      <c r="H186" s="17">
        <v>0</v>
      </c>
      <c r="I186" s="17">
        <v>1831.25</v>
      </c>
      <c r="J186" s="17">
        <v>1831.25</v>
      </c>
      <c r="K186" s="17">
        <v>0</v>
      </c>
      <c r="L186" s="73">
        <f t="shared" si="28"/>
        <v>80.142231947483594</v>
      </c>
      <c r="M186" s="10"/>
    </row>
    <row r="187" spans="2:13" ht="18" customHeight="1" x14ac:dyDescent="0.25">
      <c r="B187" s="14"/>
      <c r="C187" s="21"/>
      <c r="D187" s="13" t="s">
        <v>75</v>
      </c>
      <c r="E187" s="15" t="s">
        <v>67</v>
      </c>
      <c r="F187" s="16">
        <v>1035</v>
      </c>
      <c r="G187" s="16">
        <v>1035</v>
      </c>
      <c r="H187" s="17">
        <v>0</v>
      </c>
      <c r="I187" s="17">
        <v>725.88</v>
      </c>
      <c r="J187" s="17">
        <v>725.88</v>
      </c>
      <c r="K187" s="17">
        <v>0</v>
      </c>
      <c r="L187" s="73">
        <f t="shared" si="28"/>
        <v>70.13333333333334</v>
      </c>
      <c r="M187" s="10"/>
    </row>
    <row r="188" spans="2:13" ht="29.25" customHeight="1" x14ac:dyDescent="0.25">
      <c r="B188" s="14"/>
      <c r="C188" s="21"/>
      <c r="D188" s="13" t="s">
        <v>71</v>
      </c>
      <c r="E188" s="15" t="s">
        <v>68</v>
      </c>
      <c r="F188" s="16">
        <v>55940</v>
      </c>
      <c r="G188" s="16">
        <v>55940</v>
      </c>
      <c r="H188" s="17">
        <v>0</v>
      </c>
      <c r="I188" s="17">
        <v>55940</v>
      </c>
      <c r="J188" s="17">
        <v>55940</v>
      </c>
      <c r="K188" s="17">
        <v>0</v>
      </c>
      <c r="L188" s="73">
        <f t="shared" si="28"/>
        <v>100</v>
      </c>
      <c r="M188" s="10"/>
    </row>
    <row r="189" spans="2:13" ht="21.75" customHeight="1" x14ac:dyDescent="0.25">
      <c r="B189" s="14"/>
      <c r="C189" s="72">
        <v>80113</v>
      </c>
      <c r="D189" s="67"/>
      <c r="E189" s="78" t="s">
        <v>115</v>
      </c>
      <c r="F189" s="77">
        <f>F190</f>
        <v>242001</v>
      </c>
      <c r="G189" s="77">
        <f>G190</f>
        <v>242001</v>
      </c>
      <c r="H189" s="80">
        <v>0</v>
      </c>
      <c r="I189" s="80">
        <f>I190</f>
        <v>240534.42</v>
      </c>
      <c r="J189" s="80">
        <f>J190</f>
        <v>240534.42</v>
      </c>
      <c r="K189" s="80">
        <v>0</v>
      </c>
      <c r="L189" s="59">
        <f t="shared" si="28"/>
        <v>99.393977710835912</v>
      </c>
      <c r="M189" s="10"/>
    </row>
    <row r="190" spans="2:13" ht="23.25" customHeight="1" x14ac:dyDescent="0.25">
      <c r="B190" s="14"/>
      <c r="C190" s="14"/>
      <c r="D190" s="13" t="s">
        <v>36</v>
      </c>
      <c r="E190" s="15" t="s">
        <v>24</v>
      </c>
      <c r="F190" s="16">
        <v>242001</v>
      </c>
      <c r="G190" s="16">
        <v>242001</v>
      </c>
      <c r="H190" s="17">
        <v>0</v>
      </c>
      <c r="I190" s="17">
        <v>240534.42</v>
      </c>
      <c r="J190" s="17">
        <v>240534.42</v>
      </c>
      <c r="K190" s="17">
        <v>0</v>
      </c>
      <c r="L190" s="73">
        <f t="shared" si="28"/>
        <v>99.393977710835912</v>
      </c>
      <c r="M190" s="10"/>
    </row>
    <row r="191" spans="2:13" ht="22.5" customHeight="1" x14ac:dyDescent="0.25">
      <c r="B191" s="14"/>
      <c r="C191" s="72">
        <v>80146</v>
      </c>
      <c r="D191" s="72"/>
      <c r="E191" s="78" t="s">
        <v>116</v>
      </c>
      <c r="F191" s="77">
        <f>F192</f>
        <v>26526</v>
      </c>
      <c r="G191" s="77">
        <f>G192</f>
        <v>26526</v>
      </c>
      <c r="H191" s="77">
        <f>H192</f>
        <v>0</v>
      </c>
      <c r="I191" s="80">
        <f>I192</f>
        <v>24119.94</v>
      </c>
      <c r="J191" s="80">
        <f>J192</f>
        <v>24119.94</v>
      </c>
      <c r="K191" s="80">
        <v>0</v>
      </c>
      <c r="L191" s="59">
        <f t="shared" si="28"/>
        <v>90.929427731282502</v>
      </c>
      <c r="M191" s="10"/>
    </row>
    <row r="192" spans="2:13" ht="23.25" customHeight="1" x14ac:dyDescent="0.25">
      <c r="B192" s="14"/>
      <c r="C192" s="14"/>
      <c r="D192" s="13" t="s">
        <v>36</v>
      </c>
      <c r="E192" s="15" t="s">
        <v>24</v>
      </c>
      <c r="F192" s="16">
        <v>26526</v>
      </c>
      <c r="G192" s="16">
        <v>26526</v>
      </c>
      <c r="H192" s="17">
        <v>0</v>
      </c>
      <c r="I192" s="17">
        <v>24119.94</v>
      </c>
      <c r="J192" s="17">
        <v>24119.94</v>
      </c>
      <c r="K192" s="17">
        <v>0</v>
      </c>
      <c r="L192" s="73">
        <f t="shared" si="28"/>
        <v>90.929427731282502</v>
      </c>
      <c r="M192" s="10"/>
    </row>
    <row r="193" spans="2:13" ht="24.75" customHeight="1" x14ac:dyDescent="0.25">
      <c r="B193" s="14"/>
      <c r="C193" s="72">
        <v>80148</v>
      </c>
      <c r="D193" s="79"/>
      <c r="E193" s="78" t="s">
        <v>117</v>
      </c>
      <c r="F193" s="77">
        <f>SUM(F194:F198)</f>
        <v>202966</v>
      </c>
      <c r="G193" s="77">
        <f>SUM(G194:G198)</f>
        <v>202966</v>
      </c>
      <c r="H193" s="77">
        <f>SUM(H194:H198)</f>
        <v>0</v>
      </c>
      <c r="I193" s="80">
        <f>SUM(I194:I198)</f>
        <v>177646.94999999998</v>
      </c>
      <c r="J193" s="80">
        <f>SUM(J194:J198)</f>
        <v>177646.94999999998</v>
      </c>
      <c r="K193" s="80">
        <v>0</v>
      </c>
      <c r="L193" s="59">
        <f t="shared" si="28"/>
        <v>87.525472246583163</v>
      </c>
      <c r="M193" s="33"/>
    </row>
    <row r="194" spans="2:13" ht="18" customHeight="1" x14ac:dyDescent="0.25">
      <c r="B194" s="14"/>
      <c r="C194" s="14"/>
      <c r="D194" s="13" t="s">
        <v>44</v>
      </c>
      <c r="E194" s="15" t="s">
        <v>45</v>
      </c>
      <c r="F194" s="34">
        <v>124390</v>
      </c>
      <c r="G194" s="34">
        <v>124390</v>
      </c>
      <c r="H194" s="17">
        <v>0</v>
      </c>
      <c r="I194" s="17">
        <v>116713.06</v>
      </c>
      <c r="J194" s="17">
        <v>116713.06</v>
      </c>
      <c r="K194" s="17">
        <v>0</v>
      </c>
      <c r="L194" s="73">
        <f t="shared" ref="L194:L258" si="32">I194/F194*100</f>
        <v>93.828330251627946</v>
      </c>
      <c r="M194" s="10"/>
    </row>
    <row r="195" spans="2:13" ht="18" customHeight="1" x14ac:dyDescent="0.25">
      <c r="B195" s="14"/>
      <c r="C195" s="14"/>
      <c r="D195" s="13" t="s">
        <v>46</v>
      </c>
      <c r="E195" s="15" t="s">
        <v>47</v>
      </c>
      <c r="F195" s="34">
        <v>9639</v>
      </c>
      <c r="G195" s="34">
        <v>9639</v>
      </c>
      <c r="H195" s="17">
        <v>0</v>
      </c>
      <c r="I195" s="17">
        <v>8878.93</v>
      </c>
      <c r="J195" s="17">
        <v>8878.93</v>
      </c>
      <c r="K195" s="17">
        <v>0</v>
      </c>
      <c r="L195" s="73">
        <f t="shared" si="32"/>
        <v>92.114638447971785</v>
      </c>
      <c r="M195" s="10"/>
    </row>
    <row r="196" spans="2:13" ht="18" customHeight="1" x14ac:dyDescent="0.25">
      <c r="B196" s="14"/>
      <c r="C196" s="14"/>
      <c r="D196" s="13" t="s">
        <v>17</v>
      </c>
      <c r="E196" s="15" t="s">
        <v>48</v>
      </c>
      <c r="F196" s="34">
        <v>22952</v>
      </c>
      <c r="G196" s="34">
        <v>22952</v>
      </c>
      <c r="H196" s="17">
        <v>0</v>
      </c>
      <c r="I196" s="17">
        <v>19551.84</v>
      </c>
      <c r="J196" s="17">
        <v>19551.84</v>
      </c>
      <c r="K196" s="17">
        <v>0</v>
      </c>
      <c r="L196" s="73">
        <f t="shared" si="32"/>
        <v>85.185779017079128</v>
      </c>
      <c r="M196" s="10"/>
    </row>
    <row r="197" spans="2:13" ht="18" customHeight="1" x14ac:dyDescent="0.25">
      <c r="B197" s="14"/>
      <c r="C197" s="14"/>
      <c r="D197" s="13" t="s">
        <v>19</v>
      </c>
      <c r="E197" s="15" t="s">
        <v>20</v>
      </c>
      <c r="F197" s="34">
        <v>3285</v>
      </c>
      <c r="G197" s="34">
        <v>3285</v>
      </c>
      <c r="H197" s="17">
        <v>0</v>
      </c>
      <c r="I197" s="17">
        <v>1325.87</v>
      </c>
      <c r="J197" s="17">
        <v>1325.87</v>
      </c>
      <c r="K197" s="17">
        <v>0</v>
      </c>
      <c r="L197" s="73">
        <f t="shared" si="32"/>
        <v>40.361339421613387</v>
      </c>
      <c r="M197" s="10"/>
    </row>
    <row r="198" spans="2:13" ht="18" customHeight="1" x14ac:dyDescent="0.25">
      <c r="B198" s="14"/>
      <c r="C198" s="14"/>
      <c r="D198" s="13" t="s">
        <v>118</v>
      </c>
      <c r="E198" s="15" t="s">
        <v>119</v>
      </c>
      <c r="F198" s="34">
        <v>42700</v>
      </c>
      <c r="G198" s="34">
        <v>42700</v>
      </c>
      <c r="H198" s="17">
        <v>0</v>
      </c>
      <c r="I198" s="17">
        <v>31177.25</v>
      </c>
      <c r="J198" s="17">
        <v>31177.25</v>
      </c>
      <c r="K198" s="17">
        <v>0</v>
      </c>
      <c r="L198" s="73">
        <f t="shared" si="32"/>
        <v>73.014637002341914</v>
      </c>
      <c r="M198" s="10"/>
    </row>
    <row r="199" spans="2:13" ht="67.5" x14ac:dyDescent="0.25">
      <c r="B199" s="14"/>
      <c r="C199" s="65">
        <v>80149</v>
      </c>
      <c r="D199" s="62"/>
      <c r="E199" s="63" t="s">
        <v>174</v>
      </c>
      <c r="F199" s="66">
        <f t="shared" ref="F199:K199" si="33">SUM(F200:F203)</f>
        <v>98970</v>
      </c>
      <c r="G199" s="66">
        <f>SUM(G200:G203)</f>
        <v>98970</v>
      </c>
      <c r="H199" s="59">
        <f>SUM(H200:H203)</f>
        <v>0</v>
      </c>
      <c r="I199" s="59">
        <f t="shared" si="33"/>
        <v>98970</v>
      </c>
      <c r="J199" s="59">
        <f t="shared" si="33"/>
        <v>98970</v>
      </c>
      <c r="K199" s="59">
        <f t="shared" si="33"/>
        <v>0</v>
      </c>
      <c r="L199" s="59">
        <f t="shared" si="32"/>
        <v>100</v>
      </c>
      <c r="M199" s="10"/>
    </row>
    <row r="200" spans="2:13" ht="18" customHeight="1" x14ac:dyDescent="0.25">
      <c r="B200" s="14"/>
      <c r="C200" s="14"/>
      <c r="D200" s="13" t="s">
        <v>44</v>
      </c>
      <c r="E200" s="15" t="s">
        <v>56</v>
      </c>
      <c r="F200" s="34">
        <v>80300</v>
      </c>
      <c r="G200" s="34">
        <v>80300</v>
      </c>
      <c r="H200" s="17">
        <v>0</v>
      </c>
      <c r="I200" s="17">
        <v>80300</v>
      </c>
      <c r="J200" s="17">
        <v>80300</v>
      </c>
      <c r="K200" s="17">
        <v>0</v>
      </c>
      <c r="L200" s="73">
        <f t="shared" si="32"/>
        <v>100</v>
      </c>
      <c r="M200" s="10"/>
    </row>
    <row r="201" spans="2:13" ht="18" customHeight="1" x14ac:dyDescent="0.25">
      <c r="B201" s="14"/>
      <c r="C201" s="14"/>
      <c r="D201" s="13" t="s">
        <v>17</v>
      </c>
      <c r="E201" s="15" t="s">
        <v>48</v>
      </c>
      <c r="F201" s="34">
        <v>13800</v>
      </c>
      <c r="G201" s="34">
        <v>13800</v>
      </c>
      <c r="H201" s="17">
        <v>0</v>
      </c>
      <c r="I201" s="17">
        <v>13800</v>
      </c>
      <c r="J201" s="17">
        <v>13800</v>
      </c>
      <c r="K201" s="17">
        <v>0</v>
      </c>
      <c r="L201" s="73">
        <f t="shared" si="32"/>
        <v>100</v>
      </c>
      <c r="M201" s="10"/>
    </row>
    <row r="202" spans="2:13" ht="18" customHeight="1" x14ac:dyDescent="0.25">
      <c r="B202" s="14"/>
      <c r="C202" s="14"/>
      <c r="D202" s="13" t="s">
        <v>19</v>
      </c>
      <c r="E202" s="15" t="s">
        <v>49</v>
      </c>
      <c r="F202" s="34">
        <v>2000</v>
      </c>
      <c r="G202" s="34">
        <v>2000</v>
      </c>
      <c r="H202" s="17">
        <v>0</v>
      </c>
      <c r="I202" s="17">
        <v>2000</v>
      </c>
      <c r="J202" s="17">
        <v>2000</v>
      </c>
      <c r="K202" s="17">
        <v>0</v>
      </c>
      <c r="L202" s="73">
        <f t="shared" si="32"/>
        <v>100</v>
      </c>
      <c r="M202" s="10"/>
    </row>
    <row r="203" spans="2:13" ht="18" customHeight="1" x14ac:dyDescent="0.25">
      <c r="B203" s="14"/>
      <c r="C203" s="14"/>
      <c r="D203" s="13" t="s">
        <v>35</v>
      </c>
      <c r="E203" s="15" t="s">
        <v>86</v>
      </c>
      <c r="F203" s="34">
        <v>2870</v>
      </c>
      <c r="G203" s="34">
        <v>2870</v>
      </c>
      <c r="H203" s="17">
        <v>0</v>
      </c>
      <c r="I203" s="17">
        <v>2870</v>
      </c>
      <c r="J203" s="17">
        <v>2870</v>
      </c>
      <c r="K203" s="17">
        <v>0</v>
      </c>
      <c r="L203" s="73">
        <f t="shared" si="32"/>
        <v>100</v>
      </c>
      <c r="M203" s="10"/>
    </row>
    <row r="204" spans="2:13" ht="78.75" x14ac:dyDescent="0.25">
      <c r="B204" s="14"/>
      <c r="C204" s="65">
        <v>80150</v>
      </c>
      <c r="D204" s="62"/>
      <c r="E204" s="63" t="s">
        <v>175</v>
      </c>
      <c r="F204" s="66">
        <f t="shared" ref="F204:K204" si="34">SUM(F205:F208)</f>
        <v>28528</v>
      </c>
      <c r="G204" s="66">
        <f>SUM(G205:G208)</f>
        <v>28528</v>
      </c>
      <c r="H204" s="59">
        <f>SUM(H205:H208)</f>
        <v>0</v>
      </c>
      <c r="I204" s="59">
        <f t="shared" si="34"/>
        <v>28528</v>
      </c>
      <c r="J204" s="59">
        <f t="shared" si="34"/>
        <v>28528</v>
      </c>
      <c r="K204" s="59">
        <f t="shared" si="34"/>
        <v>0</v>
      </c>
      <c r="L204" s="59">
        <f t="shared" si="32"/>
        <v>100</v>
      </c>
      <c r="M204" s="10"/>
    </row>
    <row r="205" spans="2:13" ht="18" customHeight="1" x14ac:dyDescent="0.25">
      <c r="B205" s="14"/>
      <c r="C205" s="14"/>
      <c r="D205" s="13" t="s">
        <v>44</v>
      </c>
      <c r="E205" s="15" t="s">
        <v>56</v>
      </c>
      <c r="F205" s="34">
        <v>22900</v>
      </c>
      <c r="G205" s="34">
        <v>22900</v>
      </c>
      <c r="H205" s="17">
        <v>0</v>
      </c>
      <c r="I205" s="17">
        <v>22900</v>
      </c>
      <c r="J205" s="17">
        <v>22900</v>
      </c>
      <c r="K205" s="17">
        <v>0</v>
      </c>
      <c r="L205" s="73">
        <f t="shared" si="32"/>
        <v>100</v>
      </c>
      <c r="M205" s="10"/>
    </row>
    <row r="206" spans="2:13" ht="18" customHeight="1" x14ac:dyDescent="0.25">
      <c r="B206" s="14"/>
      <c r="C206" s="14"/>
      <c r="D206" s="13" t="s">
        <v>17</v>
      </c>
      <c r="E206" s="15" t="s">
        <v>48</v>
      </c>
      <c r="F206" s="34">
        <v>4000</v>
      </c>
      <c r="G206" s="34">
        <v>4000</v>
      </c>
      <c r="H206" s="17">
        <v>0</v>
      </c>
      <c r="I206" s="17">
        <v>4000</v>
      </c>
      <c r="J206" s="17">
        <v>4000</v>
      </c>
      <c r="K206" s="17">
        <v>0</v>
      </c>
      <c r="L206" s="73">
        <f t="shared" si="32"/>
        <v>100</v>
      </c>
      <c r="M206" s="10"/>
    </row>
    <row r="207" spans="2:13" ht="18" customHeight="1" x14ac:dyDescent="0.25">
      <c r="B207" s="14"/>
      <c r="C207" s="14"/>
      <c r="D207" s="13" t="s">
        <v>19</v>
      </c>
      <c r="E207" s="15" t="s">
        <v>49</v>
      </c>
      <c r="F207" s="34">
        <v>600</v>
      </c>
      <c r="G207" s="34">
        <v>600</v>
      </c>
      <c r="H207" s="17">
        <v>0</v>
      </c>
      <c r="I207" s="17">
        <v>600</v>
      </c>
      <c r="J207" s="17">
        <v>600</v>
      </c>
      <c r="K207" s="17">
        <v>0</v>
      </c>
      <c r="L207" s="73">
        <f t="shared" si="32"/>
        <v>100</v>
      </c>
      <c r="M207" s="10"/>
    </row>
    <row r="208" spans="2:13" ht="18" customHeight="1" x14ac:dyDescent="0.25">
      <c r="B208" s="14"/>
      <c r="C208" s="14"/>
      <c r="D208" s="13" t="s">
        <v>35</v>
      </c>
      <c r="E208" s="15" t="s">
        <v>86</v>
      </c>
      <c r="F208" s="34">
        <v>1028</v>
      </c>
      <c r="G208" s="34">
        <v>1028</v>
      </c>
      <c r="H208" s="17">
        <v>0</v>
      </c>
      <c r="I208" s="17">
        <v>1028</v>
      </c>
      <c r="J208" s="17">
        <v>1028</v>
      </c>
      <c r="K208" s="17">
        <v>0</v>
      </c>
      <c r="L208" s="73">
        <f t="shared" si="32"/>
        <v>100</v>
      </c>
      <c r="M208" s="10"/>
    </row>
    <row r="209" spans="2:13" ht="18" customHeight="1" x14ac:dyDescent="0.25">
      <c r="B209" s="22">
        <v>851</v>
      </c>
      <c r="C209" s="22"/>
      <c r="D209" s="5"/>
      <c r="E209" s="30" t="s">
        <v>121</v>
      </c>
      <c r="F209" s="8">
        <f>F210+F213</f>
        <v>63648.49</v>
      </c>
      <c r="G209" s="8">
        <f t="shared" ref="G209:K209" si="35">G210+G213</f>
        <v>63648.49</v>
      </c>
      <c r="H209" s="8">
        <f t="shared" si="35"/>
        <v>0</v>
      </c>
      <c r="I209" s="8">
        <f t="shared" si="35"/>
        <v>62746.614000000001</v>
      </c>
      <c r="J209" s="8">
        <f t="shared" si="35"/>
        <v>62746.61</v>
      </c>
      <c r="K209" s="8">
        <f t="shared" si="35"/>
        <v>0</v>
      </c>
      <c r="L209" s="9">
        <f t="shared" si="32"/>
        <v>98.583036298268823</v>
      </c>
      <c r="M209" s="10"/>
    </row>
    <row r="210" spans="2:13" ht="18" customHeight="1" x14ac:dyDescent="0.25">
      <c r="B210" s="14"/>
      <c r="C210" s="72">
        <v>85153</v>
      </c>
      <c r="D210" s="79"/>
      <c r="E210" s="78" t="s">
        <v>122</v>
      </c>
      <c r="F210" s="77">
        <f>F211+F212</f>
        <v>2000</v>
      </c>
      <c r="G210" s="77">
        <f>G211+G212</f>
        <v>2000</v>
      </c>
      <c r="H210" s="80">
        <v>0</v>
      </c>
      <c r="I210" s="80">
        <f>I211+I212</f>
        <v>1660.8</v>
      </c>
      <c r="J210" s="80">
        <f>J211+J212</f>
        <v>1660.8</v>
      </c>
      <c r="K210" s="80">
        <v>0</v>
      </c>
      <c r="L210" s="59">
        <f t="shared" si="32"/>
        <v>83.04</v>
      </c>
      <c r="M210" s="10"/>
    </row>
    <row r="211" spans="2:13" ht="18" customHeight="1" x14ac:dyDescent="0.25">
      <c r="B211" s="14"/>
      <c r="C211" s="14"/>
      <c r="D211" s="13" t="s">
        <v>35</v>
      </c>
      <c r="E211" s="15" t="s">
        <v>23</v>
      </c>
      <c r="F211" s="16">
        <v>1000</v>
      </c>
      <c r="G211" s="16">
        <v>1000</v>
      </c>
      <c r="H211" s="17">
        <v>0</v>
      </c>
      <c r="I211" s="17">
        <v>940.8</v>
      </c>
      <c r="J211" s="17">
        <v>940.8</v>
      </c>
      <c r="K211" s="17">
        <v>0</v>
      </c>
      <c r="L211" s="73">
        <f t="shared" si="32"/>
        <v>94.08</v>
      </c>
      <c r="M211" s="10"/>
    </row>
    <row r="212" spans="2:13" ht="18" customHeight="1" x14ac:dyDescent="0.25">
      <c r="B212" s="14"/>
      <c r="C212" s="14"/>
      <c r="D212" s="13" t="s">
        <v>36</v>
      </c>
      <c r="E212" s="15" t="s">
        <v>24</v>
      </c>
      <c r="F212" s="16">
        <v>1000</v>
      </c>
      <c r="G212" s="16">
        <v>1000</v>
      </c>
      <c r="H212" s="17">
        <v>0</v>
      </c>
      <c r="I212" s="17">
        <v>720</v>
      </c>
      <c r="J212" s="17">
        <v>720</v>
      </c>
      <c r="K212" s="17">
        <v>0</v>
      </c>
      <c r="L212" s="73">
        <f t="shared" si="32"/>
        <v>72</v>
      </c>
      <c r="M212" s="10"/>
    </row>
    <row r="213" spans="2:13" ht="26.25" customHeight="1" x14ac:dyDescent="0.25">
      <c r="B213" s="21"/>
      <c r="C213" s="72">
        <v>85154</v>
      </c>
      <c r="D213" s="79"/>
      <c r="E213" s="78" t="s">
        <v>123</v>
      </c>
      <c r="F213" s="77">
        <f t="shared" ref="F213:K213" si="36">F214+F215+F216+F217</f>
        <v>61648.49</v>
      </c>
      <c r="G213" s="77">
        <f>G214+G215+G216+G217</f>
        <v>61648.49</v>
      </c>
      <c r="H213" s="77">
        <f>H214+H215+H216+H217</f>
        <v>0</v>
      </c>
      <c r="I213" s="77">
        <f t="shared" si="36"/>
        <v>61085.813999999998</v>
      </c>
      <c r="J213" s="77">
        <f t="shared" si="36"/>
        <v>61085.81</v>
      </c>
      <c r="K213" s="77">
        <f t="shared" si="36"/>
        <v>0</v>
      </c>
      <c r="L213" s="59">
        <f t="shared" si="32"/>
        <v>99.087283403048474</v>
      </c>
      <c r="M213" s="18"/>
    </row>
    <row r="214" spans="2:13" ht="26.25" customHeight="1" x14ac:dyDescent="0.25">
      <c r="B214" s="21"/>
      <c r="C214" s="35"/>
      <c r="D214" s="36" t="s">
        <v>51</v>
      </c>
      <c r="E214" s="37" t="s">
        <v>52</v>
      </c>
      <c r="F214" s="38">
        <v>10000</v>
      </c>
      <c r="G214" s="38">
        <v>10000</v>
      </c>
      <c r="H214" s="38">
        <v>0</v>
      </c>
      <c r="I214" s="38">
        <v>9582</v>
      </c>
      <c r="J214" s="38">
        <v>9582</v>
      </c>
      <c r="K214" s="38">
        <v>0</v>
      </c>
      <c r="L214" s="73">
        <f t="shared" si="32"/>
        <v>95.820000000000007</v>
      </c>
      <c r="M214" s="10"/>
    </row>
    <row r="215" spans="2:13" ht="18" customHeight="1" x14ac:dyDescent="0.25">
      <c r="B215" s="14"/>
      <c r="C215" s="14"/>
      <c r="D215" s="13" t="s">
        <v>35</v>
      </c>
      <c r="E215" s="15" t="s">
        <v>23</v>
      </c>
      <c r="F215" s="16">
        <v>12206</v>
      </c>
      <c r="G215" s="16">
        <v>12206</v>
      </c>
      <c r="H215" s="17">
        <v>0</v>
      </c>
      <c r="I215" s="17">
        <v>12138.02</v>
      </c>
      <c r="J215" s="17">
        <v>12138.02</v>
      </c>
      <c r="K215" s="17">
        <v>0</v>
      </c>
      <c r="L215" s="73">
        <f t="shared" si="32"/>
        <v>99.443060789775529</v>
      </c>
      <c r="M215" s="10"/>
    </row>
    <row r="216" spans="2:13" ht="18" customHeight="1" x14ac:dyDescent="0.25">
      <c r="B216" s="14"/>
      <c r="C216" s="14"/>
      <c r="D216" s="13" t="s">
        <v>36</v>
      </c>
      <c r="E216" s="15" t="s">
        <v>24</v>
      </c>
      <c r="F216" s="16">
        <v>38848.49</v>
      </c>
      <c r="G216" s="16">
        <v>38848.49</v>
      </c>
      <c r="H216" s="17">
        <v>0</v>
      </c>
      <c r="I216" s="17">
        <v>38772.374000000003</v>
      </c>
      <c r="J216" s="17">
        <v>38772.370000000003</v>
      </c>
      <c r="K216" s="17">
        <v>0</v>
      </c>
      <c r="L216" s="73">
        <f t="shared" si="32"/>
        <v>99.804069604764578</v>
      </c>
      <c r="M216" s="10"/>
    </row>
    <row r="217" spans="2:13" ht="18" customHeight="1" x14ac:dyDescent="0.25">
      <c r="B217" s="14"/>
      <c r="C217" s="14"/>
      <c r="D217" s="13" t="s">
        <v>75</v>
      </c>
      <c r="E217" s="15" t="s">
        <v>176</v>
      </c>
      <c r="F217" s="16">
        <v>594</v>
      </c>
      <c r="G217" s="16">
        <v>594</v>
      </c>
      <c r="H217" s="17">
        <v>0</v>
      </c>
      <c r="I217" s="17">
        <v>593.41999999999996</v>
      </c>
      <c r="J217" s="17">
        <v>593.41999999999996</v>
      </c>
      <c r="K217" s="17">
        <v>0</v>
      </c>
      <c r="L217" s="73">
        <f t="shared" si="32"/>
        <v>99.9023569023569</v>
      </c>
      <c r="M217" s="10"/>
    </row>
    <row r="218" spans="2:13" ht="18" customHeight="1" x14ac:dyDescent="0.25">
      <c r="B218" s="22">
        <v>852</v>
      </c>
      <c r="C218" s="22"/>
      <c r="D218" s="5"/>
      <c r="E218" s="30" t="s">
        <v>124</v>
      </c>
      <c r="F218" s="8">
        <f>F219+F221+F223+F228+F239+F241+F243+F245+F247+F260</f>
        <v>2706887.27</v>
      </c>
      <c r="G218" s="8">
        <f t="shared" ref="G218:K218" si="37">G219+G221+G223+G228+G239+G241+G243+G245+G247+G260</f>
        <v>2706887.17</v>
      </c>
      <c r="H218" s="8">
        <f t="shared" si="37"/>
        <v>0</v>
      </c>
      <c r="I218" s="8">
        <f t="shared" si="37"/>
        <v>2667306.6700000004</v>
      </c>
      <c r="J218" s="8">
        <f t="shared" si="37"/>
        <v>2667306.6700000004</v>
      </c>
      <c r="K218" s="8">
        <f t="shared" si="37"/>
        <v>0</v>
      </c>
      <c r="L218" s="9">
        <f t="shared" si="32"/>
        <v>98.537781737767034</v>
      </c>
      <c r="M218" s="10"/>
    </row>
    <row r="219" spans="2:13" ht="22.5" customHeight="1" x14ac:dyDescent="0.25">
      <c r="B219" s="39"/>
      <c r="C219" s="72">
        <v>85202</v>
      </c>
      <c r="D219" s="85"/>
      <c r="E219" s="78" t="s">
        <v>125</v>
      </c>
      <c r="F219" s="86">
        <f>F220</f>
        <v>47411.46</v>
      </c>
      <c r="G219" s="86">
        <f>G220</f>
        <v>47411.46</v>
      </c>
      <c r="H219" s="80">
        <v>0</v>
      </c>
      <c r="I219" s="86">
        <f>I220</f>
        <v>47411.46</v>
      </c>
      <c r="J219" s="86">
        <f>J220</f>
        <v>47411.46</v>
      </c>
      <c r="K219" s="80">
        <v>0</v>
      </c>
      <c r="L219" s="59">
        <f t="shared" si="32"/>
        <v>100</v>
      </c>
      <c r="M219" s="10"/>
    </row>
    <row r="220" spans="2:13" ht="22.5" customHeight="1" x14ac:dyDescent="0.25">
      <c r="B220" s="39"/>
      <c r="C220" s="40"/>
      <c r="D220" s="14">
        <v>4330</v>
      </c>
      <c r="E220" s="15" t="s">
        <v>126</v>
      </c>
      <c r="F220" s="34">
        <v>47411.46</v>
      </c>
      <c r="G220" s="34">
        <v>47411.46</v>
      </c>
      <c r="H220" s="17">
        <v>0</v>
      </c>
      <c r="I220" s="34">
        <v>47411.46</v>
      </c>
      <c r="J220" s="34">
        <v>47411.46</v>
      </c>
      <c r="K220" s="17">
        <v>0</v>
      </c>
      <c r="L220" s="73">
        <f t="shared" si="32"/>
        <v>100</v>
      </c>
      <c r="M220" s="10"/>
    </row>
    <row r="221" spans="2:13" ht="22.5" customHeight="1" x14ac:dyDescent="0.25">
      <c r="B221" s="39"/>
      <c r="C221" s="72">
        <v>85205</v>
      </c>
      <c r="D221" s="75"/>
      <c r="E221" s="78" t="s">
        <v>127</v>
      </c>
      <c r="F221" s="86">
        <f>F222</f>
        <v>1200</v>
      </c>
      <c r="G221" s="86">
        <f>G222</f>
        <v>1200</v>
      </c>
      <c r="H221" s="80">
        <v>0</v>
      </c>
      <c r="I221" s="86">
        <f>I222</f>
        <v>1200</v>
      </c>
      <c r="J221" s="86">
        <f>J222</f>
        <v>1200</v>
      </c>
      <c r="K221" s="80">
        <v>0</v>
      </c>
      <c r="L221" s="59">
        <f t="shared" si="32"/>
        <v>100</v>
      </c>
      <c r="M221" s="10"/>
    </row>
    <row r="222" spans="2:13" ht="22.5" customHeight="1" x14ac:dyDescent="0.25">
      <c r="B222" s="39"/>
      <c r="C222" s="40"/>
      <c r="D222" s="14">
        <v>4300</v>
      </c>
      <c r="E222" s="15" t="s">
        <v>24</v>
      </c>
      <c r="F222" s="34">
        <v>1200</v>
      </c>
      <c r="G222" s="34">
        <v>1200</v>
      </c>
      <c r="H222" s="17">
        <v>0</v>
      </c>
      <c r="I222" s="34">
        <v>1200</v>
      </c>
      <c r="J222" s="34">
        <v>1200</v>
      </c>
      <c r="K222" s="17">
        <v>0</v>
      </c>
      <c r="L222" s="73">
        <f t="shared" si="32"/>
        <v>100</v>
      </c>
      <c r="M222" s="10"/>
    </row>
    <row r="223" spans="2:13" ht="22.5" customHeight="1" x14ac:dyDescent="0.25">
      <c r="B223" s="39"/>
      <c r="C223" s="87">
        <v>85206</v>
      </c>
      <c r="D223" s="75"/>
      <c r="E223" s="78" t="s">
        <v>128</v>
      </c>
      <c r="F223" s="86">
        <f t="shared" ref="F223:K223" si="38">SUM(F224:F227)</f>
        <v>56702.36</v>
      </c>
      <c r="G223" s="86">
        <f t="shared" si="38"/>
        <v>56702.26</v>
      </c>
      <c r="H223" s="80">
        <f t="shared" si="38"/>
        <v>0</v>
      </c>
      <c r="I223" s="86">
        <f t="shared" si="38"/>
        <v>49324.590000000004</v>
      </c>
      <c r="J223" s="86">
        <f t="shared" si="38"/>
        <v>49324.590000000004</v>
      </c>
      <c r="K223" s="80">
        <f t="shared" si="38"/>
        <v>0</v>
      </c>
      <c r="L223" s="59">
        <f t="shared" si="32"/>
        <v>86.988601532634618</v>
      </c>
      <c r="M223" s="10"/>
    </row>
    <row r="224" spans="2:13" ht="22.5" customHeight="1" x14ac:dyDescent="0.25">
      <c r="B224" s="39"/>
      <c r="C224" s="40"/>
      <c r="D224" s="14">
        <v>4010</v>
      </c>
      <c r="E224" s="15" t="s">
        <v>56</v>
      </c>
      <c r="F224" s="34">
        <v>15646.17</v>
      </c>
      <c r="G224" s="34">
        <v>15646.17</v>
      </c>
      <c r="H224" s="17">
        <v>0</v>
      </c>
      <c r="I224" s="34">
        <v>9656.86</v>
      </c>
      <c r="J224" s="34">
        <v>9656.86</v>
      </c>
      <c r="K224" s="17">
        <v>0</v>
      </c>
      <c r="L224" s="73">
        <f t="shared" si="32"/>
        <v>61.720280426455808</v>
      </c>
      <c r="M224" s="10"/>
    </row>
    <row r="225" spans="2:13" ht="22.5" customHeight="1" x14ac:dyDescent="0.25">
      <c r="B225" s="39"/>
      <c r="C225" s="40"/>
      <c r="D225" s="14">
        <v>4110</v>
      </c>
      <c r="E225" s="15" t="s">
        <v>48</v>
      </c>
      <c r="F225" s="34">
        <v>3165.5</v>
      </c>
      <c r="G225" s="34">
        <v>3165.5</v>
      </c>
      <c r="H225" s="17">
        <v>0</v>
      </c>
      <c r="I225" s="34">
        <v>1778.63</v>
      </c>
      <c r="J225" s="34">
        <v>1778.63</v>
      </c>
      <c r="K225" s="17">
        <v>0</v>
      </c>
      <c r="L225" s="73">
        <f t="shared" si="32"/>
        <v>56.187963986731958</v>
      </c>
      <c r="M225" s="10"/>
    </row>
    <row r="226" spans="2:13" ht="22.5" customHeight="1" x14ac:dyDescent="0.25">
      <c r="B226" s="39"/>
      <c r="C226" s="40"/>
      <c r="D226" s="14">
        <v>4120</v>
      </c>
      <c r="E226" s="15" t="s">
        <v>49</v>
      </c>
      <c r="F226" s="34">
        <v>438.33</v>
      </c>
      <c r="G226" s="34">
        <v>438.33</v>
      </c>
      <c r="H226" s="17">
        <v>0</v>
      </c>
      <c r="I226" s="34">
        <v>436.74</v>
      </c>
      <c r="J226" s="34">
        <v>436.74</v>
      </c>
      <c r="K226" s="17">
        <v>0</v>
      </c>
      <c r="L226" s="73">
        <f t="shared" si="32"/>
        <v>99.637259598932317</v>
      </c>
      <c r="M226" s="10"/>
    </row>
    <row r="227" spans="2:13" ht="22.5" customHeight="1" x14ac:dyDescent="0.25">
      <c r="B227" s="39"/>
      <c r="C227" s="40"/>
      <c r="D227" s="14">
        <v>4300</v>
      </c>
      <c r="E227" s="15" t="s">
        <v>169</v>
      </c>
      <c r="F227" s="34">
        <v>37452.36</v>
      </c>
      <c r="G227" s="34">
        <v>37452.26</v>
      </c>
      <c r="H227" s="17">
        <v>0</v>
      </c>
      <c r="I227" s="34">
        <v>37452.36</v>
      </c>
      <c r="J227" s="34">
        <v>37452.36</v>
      </c>
      <c r="K227" s="17">
        <v>0</v>
      </c>
      <c r="L227" s="73">
        <f t="shared" si="32"/>
        <v>100</v>
      </c>
      <c r="M227" s="10"/>
    </row>
    <row r="228" spans="2:13" ht="43.5" customHeight="1" x14ac:dyDescent="0.25">
      <c r="B228" s="39"/>
      <c r="C228" s="72">
        <v>85212</v>
      </c>
      <c r="D228" s="75"/>
      <c r="E228" s="78" t="s">
        <v>129</v>
      </c>
      <c r="F228" s="86">
        <f>SUM(F229:F237)+F238</f>
        <v>1985091.51</v>
      </c>
      <c r="G228" s="86">
        <f>SUM(G229:G237)+G238</f>
        <v>1985091.51</v>
      </c>
      <c r="H228" s="77">
        <f>SUM(H229:H238)</f>
        <v>0</v>
      </c>
      <c r="I228" s="86">
        <f>SUM(I229:I238)</f>
        <v>1984584.18</v>
      </c>
      <c r="J228" s="86">
        <f>SUM(J229:J238)</f>
        <v>1984584.18</v>
      </c>
      <c r="K228" s="77">
        <f>SUM(K229:K238)</f>
        <v>0</v>
      </c>
      <c r="L228" s="59">
        <f t="shared" si="32"/>
        <v>99.974442991799407</v>
      </c>
      <c r="M228" s="10"/>
    </row>
    <row r="229" spans="2:13" ht="22.5" customHeight="1" x14ac:dyDescent="0.25">
      <c r="B229" s="39"/>
      <c r="C229" s="21"/>
      <c r="D229" s="14">
        <v>3110</v>
      </c>
      <c r="E229" s="15" t="s">
        <v>130</v>
      </c>
      <c r="F229" s="34">
        <v>1854824.3</v>
      </c>
      <c r="G229" s="34">
        <v>1854824.3</v>
      </c>
      <c r="H229" s="16">
        <v>0</v>
      </c>
      <c r="I229" s="34">
        <v>1854316.97</v>
      </c>
      <c r="J229" s="34">
        <v>1854316.97</v>
      </c>
      <c r="K229" s="16">
        <v>0</v>
      </c>
      <c r="L229" s="73">
        <f t="shared" si="32"/>
        <v>99.972648083163449</v>
      </c>
      <c r="M229" s="10"/>
    </row>
    <row r="230" spans="2:13" ht="22.5" customHeight="1" x14ac:dyDescent="0.25">
      <c r="B230" s="39"/>
      <c r="C230" s="21"/>
      <c r="D230" s="14">
        <v>4010</v>
      </c>
      <c r="E230" s="15" t="s">
        <v>45</v>
      </c>
      <c r="F230" s="34">
        <v>48188.7</v>
      </c>
      <c r="G230" s="34">
        <v>48188.7</v>
      </c>
      <c r="H230" s="16">
        <v>0</v>
      </c>
      <c r="I230" s="34">
        <v>48188.7</v>
      </c>
      <c r="J230" s="34">
        <v>48188.7</v>
      </c>
      <c r="K230" s="16">
        <v>0</v>
      </c>
      <c r="L230" s="73">
        <f t="shared" si="32"/>
        <v>100</v>
      </c>
      <c r="M230" s="10"/>
    </row>
    <row r="231" spans="2:13" ht="22.5" customHeight="1" x14ac:dyDescent="0.25">
      <c r="B231" s="39"/>
      <c r="C231" s="40"/>
      <c r="D231" s="14">
        <v>4040</v>
      </c>
      <c r="E231" s="15" t="s">
        <v>47</v>
      </c>
      <c r="F231" s="34">
        <v>3651</v>
      </c>
      <c r="G231" s="34">
        <v>3651</v>
      </c>
      <c r="H231" s="16">
        <v>0</v>
      </c>
      <c r="I231" s="34">
        <v>3651</v>
      </c>
      <c r="J231" s="34">
        <v>3651</v>
      </c>
      <c r="K231" s="16">
        <v>0</v>
      </c>
      <c r="L231" s="73">
        <f t="shared" si="32"/>
        <v>100</v>
      </c>
      <c r="M231" s="10"/>
    </row>
    <row r="232" spans="2:13" ht="22.5" customHeight="1" x14ac:dyDescent="0.25">
      <c r="B232" s="39"/>
      <c r="C232" s="40"/>
      <c r="D232" s="14">
        <v>4110</v>
      </c>
      <c r="E232" s="15" t="s">
        <v>48</v>
      </c>
      <c r="F232" s="34">
        <v>72934.27</v>
      </c>
      <c r="G232" s="34">
        <v>72934.27</v>
      </c>
      <c r="H232" s="16">
        <v>0</v>
      </c>
      <c r="I232" s="34">
        <v>72934.27</v>
      </c>
      <c r="J232" s="34">
        <v>72934.27</v>
      </c>
      <c r="K232" s="16">
        <v>0</v>
      </c>
      <c r="L232" s="73">
        <f t="shared" si="32"/>
        <v>100</v>
      </c>
      <c r="M232" s="10"/>
    </row>
    <row r="233" spans="2:13" ht="22.5" customHeight="1" x14ac:dyDescent="0.25">
      <c r="B233" s="39"/>
      <c r="C233" s="40"/>
      <c r="D233" s="14">
        <v>4120</v>
      </c>
      <c r="E233" s="15" t="s">
        <v>20</v>
      </c>
      <c r="F233" s="34">
        <v>1274.28</v>
      </c>
      <c r="G233" s="34">
        <v>1274.28</v>
      </c>
      <c r="H233" s="16">
        <v>0</v>
      </c>
      <c r="I233" s="34">
        <v>1274.28</v>
      </c>
      <c r="J233" s="34">
        <v>1274.28</v>
      </c>
      <c r="K233" s="16">
        <v>0</v>
      </c>
      <c r="L233" s="73">
        <f t="shared" si="32"/>
        <v>100</v>
      </c>
      <c r="M233" s="10"/>
    </row>
    <row r="234" spans="2:13" ht="22.5" customHeight="1" x14ac:dyDescent="0.25">
      <c r="B234" s="39"/>
      <c r="C234" s="40"/>
      <c r="D234" s="14">
        <v>4210</v>
      </c>
      <c r="E234" s="15" t="s">
        <v>23</v>
      </c>
      <c r="F234" s="34">
        <v>1716.06</v>
      </c>
      <c r="G234" s="34">
        <v>1716.06</v>
      </c>
      <c r="H234" s="16">
        <v>0</v>
      </c>
      <c r="I234" s="34">
        <v>1716.06</v>
      </c>
      <c r="J234" s="34">
        <v>1716.06</v>
      </c>
      <c r="K234" s="16">
        <v>0</v>
      </c>
      <c r="L234" s="73">
        <f t="shared" si="32"/>
        <v>100</v>
      </c>
      <c r="M234" s="10"/>
    </row>
    <row r="235" spans="2:13" ht="22.5" customHeight="1" x14ac:dyDescent="0.25">
      <c r="B235" s="39"/>
      <c r="C235" s="40"/>
      <c r="D235" s="14">
        <v>4300</v>
      </c>
      <c r="E235" s="15" t="s">
        <v>24</v>
      </c>
      <c r="F235" s="34">
        <v>907.45</v>
      </c>
      <c r="G235" s="34">
        <v>907.45</v>
      </c>
      <c r="H235" s="16">
        <v>0</v>
      </c>
      <c r="I235" s="34">
        <v>907.45</v>
      </c>
      <c r="J235" s="34">
        <v>907.45</v>
      </c>
      <c r="K235" s="16">
        <v>0</v>
      </c>
      <c r="L235" s="73">
        <f t="shared" si="32"/>
        <v>100</v>
      </c>
      <c r="M235" s="10"/>
    </row>
    <row r="236" spans="2:13" ht="22.5" customHeight="1" x14ac:dyDescent="0.25">
      <c r="B236" s="39"/>
      <c r="C236" s="40"/>
      <c r="D236" s="14">
        <v>4410</v>
      </c>
      <c r="E236" s="15" t="s">
        <v>67</v>
      </c>
      <c r="F236" s="34">
        <v>155.44999999999999</v>
      </c>
      <c r="G236" s="34">
        <v>155.44999999999999</v>
      </c>
      <c r="H236" s="16">
        <v>0</v>
      </c>
      <c r="I236" s="34">
        <v>155.44999999999999</v>
      </c>
      <c r="J236" s="34">
        <v>155.44999999999999</v>
      </c>
      <c r="K236" s="16">
        <v>0</v>
      </c>
      <c r="L236" s="73">
        <f t="shared" si="32"/>
        <v>100</v>
      </c>
      <c r="M236" s="10"/>
    </row>
    <row r="237" spans="2:13" ht="22.5" customHeight="1" x14ac:dyDescent="0.25">
      <c r="B237" s="39"/>
      <c r="C237" s="40"/>
      <c r="D237" s="14">
        <v>4440</v>
      </c>
      <c r="E237" s="15" t="s">
        <v>131</v>
      </c>
      <c r="F237" s="34">
        <v>1100</v>
      </c>
      <c r="G237" s="34">
        <v>1100</v>
      </c>
      <c r="H237" s="16">
        <v>0</v>
      </c>
      <c r="I237" s="34">
        <v>1100</v>
      </c>
      <c r="J237" s="34">
        <v>1100</v>
      </c>
      <c r="K237" s="16">
        <v>0</v>
      </c>
      <c r="L237" s="73">
        <f t="shared" si="32"/>
        <v>100</v>
      </c>
      <c r="M237" s="10"/>
    </row>
    <row r="238" spans="2:13" ht="22.5" customHeight="1" x14ac:dyDescent="0.25">
      <c r="B238" s="39"/>
      <c r="C238" s="40"/>
      <c r="D238" s="14">
        <v>4700</v>
      </c>
      <c r="E238" s="15" t="s">
        <v>69</v>
      </c>
      <c r="F238" s="34">
        <v>340</v>
      </c>
      <c r="G238" s="34">
        <v>340</v>
      </c>
      <c r="H238" s="16">
        <v>0</v>
      </c>
      <c r="I238" s="34">
        <v>340</v>
      </c>
      <c r="J238" s="34">
        <v>340</v>
      </c>
      <c r="K238" s="16">
        <v>0</v>
      </c>
      <c r="L238" s="73">
        <f t="shared" si="32"/>
        <v>100</v>
      </c>
      <c r="M238" s="10"/>
    </row>
    <row r="239" spans="2:13" ht="66.75" customHeight="1" x14ac:dyDescent="0.25">
      <c r="B239" s="39"/>
      <c r="C239" s="72">
        <v>85213</v>
      </c>
      <c r="D239" s="75"/>
      <c r="E239" s="78" t="s">
        <v>132</v>
      </c>
      <c r="F239" s="86">
        <f>F240</f>
        <v>19095</v>
      </c>
      <c r="G239" s="86">
        <f>G240</f>
        <v>19095</v>
      </c>
      <c r="H239" s="77">
        <v>0</v>
      </c>
      <c r="I239" s="86">
        <f>I240</f>
        <v>17607.2</v>
      </c>
      <c r="J239" s="86">
        <f>J240</f>
        <v>17607.2</v>
      </c>
      <c r="K239" s="77">
        <v>0</v>
      </c>
      <c r="L239" s="59">
        <f t="shared" si="32"/>
        <v>92.208431526577641</v>
      </c>
      <c r="M239" s="10"/>
    </row>
    <row r="240" spans="2:13" ht="22.5" customHeight="1" x14ac:dyDescent="0.25">
      <c r="B240" s="39"/>
      <c r="C240" s="40"/>
      <c r="D240" s="14">
        <v>4130</v>
      </c>
      <c r="E240" s="15" t="s">
        <v>133</v>
      </c>
      <c r="F240" s="34">
        <v>19095</v>
      </c>
      <c r="G240" s="34">
        <v>19095</v>
      </c>
      <c r="H240" s="16">
        <v>0</v>
      </c>
      <c r="I240" s="34">
        <v>17607.2</v>
      </c>
      <c r="J240" s="34">
        <v>17607.2</v>
      </c>
      <c r="K240" s="16">
        <v>0</v>
      </c>
      <c r="L240" s="73">
        <f t="shared" si="32"/>
        <v>92.208431526577641</v>
      </c>
      <c r="M240" s="10"/>
    </row>
    <row r="241" spans="2:18" ht="22.5" customHeight="1" x14ac:dyDescent="0.25">
      <c r="B241" s="39"/>
      <c r="C241" s="72">
        <v>85214</v>
      </c>
      <c r="D241" s="75"/>
      <c r="E241" s="78" t="s">
        <v>134</v>
      </c>
      <c r="F241" s="86">
        <f>F242</f>
        <v>85165</v>
      </c>
      <c r="G241" s="86">
        <f>G242</f>
        <v>85165</v>
      </c>
      <c r="H241" s="77">
        <v>0</v>
      </c>
      <c r="I241" s="86">
        <f>I242</f>
        <v>84150.44</v>
      </c>
      <c r="J241" s="86">
        <f>J242</f>
        <v>84150.44</v>
      </c>
      <c r="K241" s="77">
        <v>0</v>
      </c>
      <c r="L241" s="59">
        <f t="shared" si="32"/>
        <v>98.808712499266136</v>
      </c>
      <c r="M241" s="10"/>
    </row>
    <row r="242" spans="2:18" ht="22.5" customHeight="1" x14ac:dyDescent="0.25">
      <c r="B242" s="39"/>
      <c r="C242" s="40"/>
      <c r="D242" s="14">
        <v>3110</v>
      </c>
      <c r="E242" s="15" t="s">
        <v>135</v>
      </c>
      <c r="F242" s="34">
        <v>85165</v>
      </c>
      <c r="G242" s="34">
        <v>85165</v>
      </c>
      <c r="H242" s="16">
        <v>0</v>
      </c>
      <c r="I242" s="34">
        <v>84150.44</v>
      </c>
      <c r="J242" s="34">
        <v>84150.44</v>
      </c>
      <c r="K242" s="16">
        <v>0</v>
      </c>
      <c r="L242" s="73">
        <f t="shared" si="32"/>
        <v>98.808712499266136</v>
      </c>
      <c r="M242" s="18"/>
    </row>
    <row r="243" spans="2:18" ht="22.5" customHeight="1" x14ac:dyDescent="0.25">
      <c r="B243" s="39"/>
      <c r="C243" s="72">
        <v>85215</v>
      </c>
      <c r="D243" s="75"/>
      <c r="E243" s="78" t="s">
        <v>136</v>
      </c>
      <c r="F243" s="86">
        <f>F244</f>
        <v>3679.87</v>
      </c>
      <c r="G243" s="86">
        <f>G244</f>
        <v>3679.87</v>
      </c>
      <c r="H243" s="77">
        <v>0</v>
      </c>
      <c r="I243" s="86">
        <f>I244</f>
        <v>3676.97</v>
      </c>
      <c r="J243" s="86">
        <f>J244</f>
        <v>3676.97</v>
      </c>
      <c r="K243" s="77">
        <v>0</v>
      </c>
      <c r="L243" s="59">
        <f t="shared" si="32"/>
        <v>99.921192868226314</v>
      </c>
      <c r="M243" s="10"/>
    </row>
    <row r="244" spans="2:18" ht="22.5" customHeight="1" x14ac:dyDescent="0.25">
      <c r="B244" s="39"/>
      <c r="C244" s="41"/>
      <c r="D244" s="14">
        <v>3110</v>
      </c>
      <c r="E244" s="15" t="s">
        <v>135</v>
      </c>
      <c r="F244" s="34">
        <v>3679.87</v>
      </c>
      <c r="G244" s="34">
        <v>3679.87</v>
      </c>
      <c r="H244" s="16">
        <v>0</v>
      </c>
      <c r="I244" s="34">
        <v>3676.97</v>
      </c>
      <c r="J244" s="34">
        <v>3676.97</v>
      </c>
      <c r="K244" s="16">
        <v>0</v>
      </c>
      <c r="L244" s="73">
        <f t="shared" si="32"/>
        <v>99.921192868226314</v>
      </c>
      <c r="M244" s="10"/>
    </row>
    <row r="245" spans="2:18" ht="22.5" customHeight="1" x14ac:dyDescent="0.25">
      <c r="B245" s="39"/>
      <c r="C245" s="72">
        <v>85216</v>
      </c>
      <c r="D245" s="75"/>
      <c r="E245" s="78" t="s">
        <v>137</v>
      </c>
      <c r="F245" s="86">
        <f t="shared" ref="F245:K245" si="39">F246</f>
        <v>101466</v>
      </c>
      <c r="G245" s="86">
        <f t="shared" si="39"/>
        <v>101466</v>
      </c>
      <c r="H245" s="86">
        <f t="shared" si="39"/>
        <v>0</v>
      </c>
      <c r="I245" s="86">
        <f t="shared" si="39"/>
        <v>94768.41</v>
      </c>
      <c r="J245" s="86">
        <f t="shared" si="39"/>
        <v>94768.41</v>
      </c>
      <c r="K245" s="86">
        <f t="shared" si="39"/>
        <v>0</v>
      </c>
      <c r="L245" s="59">
        <f t="shared" si="32"/>
        <v>93.399178049790081</v>
      </c>
      <c r="M245" s="10"/>
    </row>
    <row r="246" spans="2:18" ht="22.5" customHeight="1" x14ac:dyDescent="0.25">
      <c r="B246" s="39"/>
      <c r="C246" s="41"/>
      <c r="D246" s="14">
        <v>3110</v>
      </c>
      <c r="E246" s="15" t="s">
        <v>135</v>
      </c>
      <c r="F246" s="34">
        <v>101466</v>
      </c>
      <c r="G246" s="34">
        <v>101466</v>
      </c>
      <c r="H246" s="16">
        <v>0</v>
      </c>
      <c r="I246" s="34">
        <v>94768.41</v>
      </c>
      <c r="J246" s="34">
        <v>94768.41</v>
      </c>
      <c r="K246" s="16">
        <v>0</v>
      </c>
      <c r="L246" s="73">
        <f t="shared" si="32"/>
        <v>93.399178049790081</v>
      </c>
      <c r="M246" s="10"/>
    </row>
    <row r="247" spans="2:18" ht="22.5" customHeight="1" x14ac:dyDescent="0.25">
      <c r="B247" s="39"/>
      <c r="C247" s="72">
        <v>85219</v>
      </c>
      <c r="D247" s="75"/>
      <c r="E247" s="78" t="s">
        <v>138</v>
      </c>
      <c r="F247" s="86">
        <f>F248+F249+F250+F251+F252+F253+F254+F255+F256+F257+F258+F259</f>
        <v>304136.06999999995</v>
      </c>
      <c r="G247" s="86">
        <f t="shared" ref="G247:K247" si="40">G248+G249+G250+G251+G252+G253+G254+G255+G256+G257+G258+G259</f>
        <v>304136.06999999995</v>
      </c>
      <c r="H247" s="86">
        <f t="shared" si="40"/>
        <v>0</v>
      </c>
      <c r="I247" s="86">
        <f t="shared" si="40"/>
        <v>290403.47999999992</v>
      </c>
      <c r="J247" s="86">
        <f t="shared" si="40"/>
        <v>290403.47999999992</v>
      </c>
      <c r="K247" s="86">
        <f t="shared" si="40"/>
        <v>0</v>
      </c>
      <c r="L247" s="59">
        <f t="shared" si="32"/>
        <v>95.484721690524893</v>
      </c>
      <c r="M247" s="10"/>
    </row>
    <row r="248" spans="2:18" ht="22.5" customHeight="1" x14ac:dyDescent="0.25">
      <c r="B248" s="39"/>
      <c r="C248" s="19"/>
      <c r="D248" s="14">
        <v>3020</v>
      </c>
      <c r="E248" s="15" t="s">
        <v>139</v>
      </c>
      <c r="F248" s="34">
        <v>2244</v>
      </c>
      <c r="G248" s="34">
        <v>2244</v>
      </c>
      <c r="H248" s="16">
        <v>0</v>
      </c>
      <c r="I248" s="34">
        <v>2244</v>
      </c>
      <c r="J248" s="34">
        <v>2244</v>
      </c>
      <c r="K248" s="16">
        <v>0</v>
      </c>
      <c r="L248" s="73">
        <f t="shared" si="32"/>
        <v>100</v>
      </c>
      <c r="M248" s="10"/>
    </row>
    <row r="249" spans="2:18" ht="22.5" customHeight="1" x14ac:dyDescent="0.25">
      <c r="B249" s="39"/>
      <c r="C249" s="19"/>
      <c r="D249" s="14">
        <v>4010</v>
      </c>
      <c r="E249" s="15" t="s">
        <v>45</v>
      </c>
      <c r="F249" s="34">
        <v>189813.02</v>
      </c>
      <c r="G249" s="34">
        <v>189813.02</v>
      </c>
      <c r="H249" s="16">
        <v>0</v>
      </c>
      <c r="I249" s="34">
        <v>185217.32</v>
      </c>
      <c r="J249" s="34">
        <v>185217.32</v>
      </c>
      <c r="K249" s="16">
        <v>0</v>
      </c>
      <c r="L249" s="73">
        <f t="shared" si="32"/>
        <v>97.578827838048213</v>
      </c>
      <c r="M249" s="10"/>
    </row>
    <row r="250" spans="2:18" ht="22.5" customHeight="1" x14ac:dyDescent="0.25">
      <c r="B250" s="39"/>
      <c r="C250" s="19"/>
      <c r="D250" s="14">
        <v>4040</v>
      </c>
      <c r="E250" s="15" t="s">
        <v>47</v>
      </c>
      <c r="F250" s="34">
        <v>14249.05</v>
      </c>
      <c r="G250" s="34">
        <v>14249.05</v>
      </c>
      <c r="H250" s="16">
        <v>0</v>
      </c>
      <c r="I250" s="34">
        <v>14249.05</v>
      </c>
      <c r="J250" s="34">
        <v>14249.05</v>
      </c>
      <c r="K250" s="16">
        <v>0</v>
      </c>
      <c r="L250" s="73">
        <f t="shared" si="32"/>
        <v>100</v>
      </c>
      <c r="M250" s="10"/>
    </row>
    <row r="251" spans="2:18" ht="22.5" customHeight="1" x14ac:dyDescent="0.25">
      <c r="B251" s="39"/>
      <c r="C251" s="19"/>
      <c r="D251" s="14">
        <v>4110</v>
      </c>
      <c r="E251" s="15" t="s">
        <v>48</v>
      </c>
      <c r="F251" s="34">
        <v>38300</v>
      </c>
      <c r="G251" s="34">
        <v>38300</v>
      </c>
      <c r="H251" s="16">
        <v>0</v>
      </c>
      <c r="I251" s="34">
        <v>38259.660000000003</v>
      </c>
      <c r="J251" s="34">
        <v>38259.660000000003</v>
      </c>
      <c r="K251" s="16">
        <v>0</v>
      </c>
      <c r="L251" s="73">
        <f t="shared" si="32"/>
        <v>99.894673629242831</v>
      </c>
      <c r="M251" s="10"/>
    </row>
    <row r="252" spans="2:18" ht="22.5" customHeight="1" x14ac:dyDescent="0.25">
      <c r="B252" s="39"/>
      <c r="C252" s="19"/>
      <c r="D252" s="14">
        <v>4120</v>
      </c>
      <c r="E252" s="15" t="s">
        <v>20</v>
      </c>
      <c r="F252" s="34">
        <v>5000</v>
      </c>
      <c r="G252" s="34">
        <v>5000</v>
      </c>
      <c r="H252" s="16">
        <v>0</v>
      </c>
      <c r="I252" s="34">
        <v>2341.34</v>
      </c>
      <c r="J252" s="34">
        <v>2341.34</v>
      </c>
      <c r="K252" s="16">
        <v>0</v>
      </c>
      <c r="L252" s="73">
        <f t="shared" si="32"/>
        <v>46.826799999999999</v>
      </c>
      <c r="M252" s="10"/>
    </row>
    <row r="253" spans="2:18" ht="22.5" customHeight="1" x14ac:dyDescent="0.25">
      <c r="B253" s="39"/>
      <c r="C253" s="19"/>
      <c r="D253" s="14">
        <v>4170</v>
      </c>
      <c r="E253" s="15" t="s">
        <v>22</v>
      </c>
      <c r="F253" s="34">
        <v>17000</v>
      </c>
      <c r="G253" s="34">
        <v>17000</v>
      </c>
      <c r="H253" s="16">
        <v>0</v>
      </c>
      <c r="I253" s="34">
        <v>16668.669999999998</v>
      </c>
      <c r="J253" s="34">
        <v>16668.669999999998</v>
      </c>
      <c r="K253" s="16">
        <v>0</v>
      </c>
      <c r="L253" s="73">
        <f t="shared" si="32"/>
        <v>98.050999999999988</v>
      </c>
      <c r="M253" s="10"/>
    </row>
    <row r="254" spans="2:18" ht="22.5" customHeight="1" x14ac:dyDescent="0.25">
      <c r="B254" s="39"/>
      <c r="C254" s="19"/>
      <c r="D254" s="14">
        <v>4210</v>
      </c>
      <c r="E254" s="15" t="s">
        <v>23</v>
      </c>
      <c r="F254" s="34">
        <v>10050</v>
      </c>
      <c r="G254" s="34">
        <v>10050</v>
      </c>
      <c r="H254" s="16">
        <v>0</v>
      </c>
      <c r="I254" s="34">
        <v>9917.7199999999993</v>
      </c>
      <c r="J254" s="34">
        <v>9917.7199999999993</v>
      </c>
      <c r="K254" s="16">
        <v>0</v>
      </c>
      <c r="L254" s="73">
        <f t="shared" si="32"/>
        <v>98.683781094527362</v>
      </c>
      <c r="M254" s="10"/>
      <c r="R254" s="71"/>
    </row>
    <row r="255" spans="2:18" ht="22.5" customHeight="1" x14ac:dyDescent="0.25">
      <c r="B255" s="39"/>
      <c r="C255" s="19"/>
      <c r="D255" s="14">
        <v>4300</v>
      </c>
      <c r="E255" s="15" t="s">
        <v>24</v>
      </c>
      <c r="F255" s="34">
        <v>13000</v>
      </c>
      <c r="G255" s="34">
        <v>13000</v>
      </c>
      <c r="H255" s="16">
        <v>0</v>
      </c>
      <c r="I255" s="34">
        <v>9381.49</v>
      </c>
      <c r="J255" s="34">
        <v>9381.49</v>
      </c>
      <c r="K255" s="16">
        <v>0</v>
      </c>
      <c r="L255" s="73">
        <f t="shared" si="32"/>
        <v>72.165307692307692</v>
      </c>
      <c r="M255" s="10"/>
    </row>
    <row r="256" spans="2:18" ht="34.5" customHeight="1" x14ac:dyDescent="0.25">
      <c r="B256" s="39"/>
      <c r="C256" s="19"/>
      <c r="D256" s="14">
        <v>4360</v>
      </c>
      <c r="E256" s="15" t="s">
        <v>140</v>
      </c>
      <c r="F256" s="34">
        <v>2480</v>
      </c>
      <c r="G256" s="34">
        <v>2480</v>
      </c>
      <c r="H256" s="16">
        <v>0</v>
      </c>
      <c r="I256" s="34">
        <v>1180.51</v>
      </c>
      <c r="J256" s="34">
        <v>1180.51</v>
      </c>
      <c r="K256" s="16">
        <v>0</v>
      </c>
      <c r="L256" s="73">
        <f t="shared" si="32"/>
        <v>47.601209677419355</v>
      </c>
      <c r="M256" s="10"/>
    </row>
    <row r="257" spans="2:13" ht="22.5" customHeight="1" x14ac:dyDescent="0.25">
      <c r="B257" s="39"/>
      <c r="C257" s="40"/>
      <c r="D257" s="14">
        <v>4410</v>
      </c>
      <c r="E257" s="15" t="s">
        <v>67</v>
      </c>
      <c r="F257" s="34">
        <v>2800</v>
      </c>
      <c r="G257" s="34">
        <v>2800</v>
      </c>
      <c r="H257" s="16">
        <v>0</v>
      </c>
      <c r="I257" s="34">
        <v>2144.7199999999998</v>
      </c>
      <c r="J257" s="34">
        <v>2144.7199999999998</v>
      </c>
      <c r="K257" s="16">
        <v>0</v>
      </c>
      <c r="L257" s="73">
        <f t="shared" si="32"/>
        <v>76.597142857142856</v>
      </c>
      <c r="M257" s="10"/>
    </row>
    <row r="258" spans="2:13" ht="22.5" customHeight="1" x14ac:dyDescent="0.25">
      <c r="B258" s="39"/>
      <c r="C258" s="40"/>
      <c r="D258" s="14">
        <v>4440</v>
      </c>
      <c r="E258" s="15" t="s">
        <v>131</v>
      </c>
      <c r="F258" s="34">
        <v>5500</v>
      </c>
      <c r="G258" s="34">
        <v>5500</v>
      </c>
      <c r="H258" s="16">
        <v>0</v>
      </c>
      <c r="I258" s="34">
        <v>5500</v>
      </c>
      <c r="J258" s="34">
        <v>5500</v>
      </c>
      <c r="K258" s="16">
        <v>0</v>
      </c>
      <c r="L258" s="73">
        <f t="shared" si="32"/>
        <v>100</v>
      </c>
      <c r="M258" s="10"/>
    </row>
    <row r="259" spans="2:13" ht="22.5" customHeight="1" x14ac:dyDescent="0.25">
      <c r="B259" s="39"/>
      <c r="C259" s="40"/>
      <c r="D259" s="14">
        <v>4700</v>
      </c>
      <c r="E259" s="15" t="s">
        <v>69</v>
      </c>
      <c r="F259" s="34">
        <v>3700</v>
      </c>
      <c r="G259" s="34">
        <v>3700</v>
      </c>
      <c r="H259" s="16">
        <v>0</v>
      </c>
      <c r="I259" s="34">
        <v>3299</v>
      </c>
      <c r="J259" s="34">
        <v>3299</v>
      </c>
      <c r="K259" s="16">
        <v>0</v>
      </c>
      <c r="L259" s="73">
        <f t="shared" ref="L259:L310" si="41">I259/F259*100</f>
        <v>89.162162162162161</v>
      </c>
      <c r="M259" s="10"/>
    </row>
    <row r="260" spans="2:13" ht="18" customHeight="1" x14ac:dyDescent="0.25">
      <c r="B260" s="14"/>
      <c r="C260" s="72">
        <v>85295</v>
      </c>
      <c r="D260" s="79"/>
      <c r="E260" s="78" t="s">
        <v>16</v>
      </c>
      <c r="F260" s="77">
        <f t="shared" ref="F260:K260" si="42">F261+F262</f>
        <v>102940</v>
      </c>
      <c r="G260" s="77">
        <f>G261+G262</f>
        <v>102940</v>
      </c>
      <c r="H260" s="77">
        <f t="shared" si="42"/>
        <v>0</v>
      </c>
      <c r="I260" s="77">
        <f t="shared" si="42"/>
        <v>94179.939999999988</v>
      </c>
      <c r="J260" s="77">
        <f>J261+J262</f>
        <v>94179.939999999988</v>
      </c>
      <c r="K260" s="77">
        <f t="shared" si="42"/>
        <v>0</v>
      </c>
      <c r="L260" s="59">
        <f t="shared" si="41"/>
        <v>91.490130172916253</v>
      </c>
      <c r="M260" s="10"/>
    </row>
    <row r="261" spans="2:13" ht="18" customHeight="1" x14ac:dyDescent="0.25">
      <c r="B261" s="14"/>
      <c r="C261" s="14"/>
      <c r="D261" s="13" t="s">
        <v>141</v>
      </c>
      <c r="E261" s="15" t="s">
        <v>130</v>
      </c>
      <c r="F261" s="16">
        <v>102500</v>
      </c>
      <c r="G261" s="16">
        <v>102500</v>
      </c>
      <c r="H261" s="17">
        <v>0</v>
      </c>
      <c r="I261" s="17">
        <v>94004.4</v>
      </c>
      <c r="J261" s="17">
        <v>94004.4</v>
      </c>
      <c r="K261" s="17">
        <v>0</v>
      </c>
      <c r="L261" s="73">
        <f t="shared" si="41"/>
        <v>91.711609756097559</v>
      </c>
      <c r="M261" s="10"/>
    </row>
    <row r="262" spans="2:13" ht="18" customHeight="1" x14ac:dyDescent="0.25">
      <c r="B262" s="14"/>
      <c r="C262" s="14"/>
      <c r="D262" s="14">
        <v>4210</v>
      </c>
      <c r="E262" s="15" t="s">
        <v>23</v>
      </c>
      <c r="F262" s="16">
        <v>440</v>
      </c>
      <c r="G262" s="16">
        <v>440</v>
      </c>
      <c r="H262" s="17">
        <v>0</v>
      </c>
      <c r="I262" s="17">
        <v>175.54</v>
      </c>
      <c r="J262" s="17">
        <v>175.54</v>
      </c>
      <c r="K262" s="17">
        <v>0</v>
      </c>
      <c r="L262" s="73">
        <f t="shared" si="41"/>
        <v>39.895454545454548</v>
      </c>
      <c r="M262" s="10"/>
    </row>
    <row r="263" spans="2:13" ht="18" customHeight="1" x14ac:dyDescent="0.25">
      <c r="B263" s="22">
        <v>854</v>
      </c>
      <c r="C263" s="22"/>
      <c r="D263" s="5"/>
      <c r="E263" s="30" t="s">
        <v>142</v>
      </c>
      <c r="F263" s="8">
        <f>F264</f>
        <v>181419</v>
      </c>
      <c r="G263" s="8">
        <f t="shared" ref="G263:K263" si="43">G264</f>
        <v>181419</v>
      </c>
      <c r="H263" s="8">
        <f t="shared" si="43"/>
        <v>0</v>
      </c>
      <c r="I263" s="8">
        <f t="shared" si="43"/>
        <v>181399.5</v>
      </c>
      <c r="J263" s="8">
        <f t="shared" si="43"/>
        <v>181399.5</v>
      </c>
      <c r="K263" s="8">
        <f t="shared" si="43"/>
        <v>0</v>
      </c>
      <c r="L263" s="9">
        <f t="shared" si="41"/>
        <v>99.989251401451881</v>
      </c>
      <c r="M263" s="10"/>
    </row>
    <row r="264" spans="2:13" ht="22.5" customHeight="1" x14ac:dyDescent="0.25">
      <c r="B264" s="14"/>
      <c r="C264" s="72">
        <v>85415</v>
      </c>
      <c r="D264" s="79"/>
      <c r="E264" s="78" t="s">
        <v>143</v>
      </c>
      <c r="F264" s="77">
        <f>F265+F266</f>
        <v>181419</v>
      </c>
      <c r="G264" s="77">
        <f t="shared" ref="G264:K264" si="44">G265+G266</f>
        <v>181419</v>
      </c>
      <c r="H264" s="77">
        <f t="shared" si="44"/>
        <v>0</v>
      </c>
      <c r="I264" s="77">
        <f t="shared" si="44"/>
        <v>181399.5</v>
      </c>
      <c r="J264" s="77">
        <f t="shared" si="44"/>
        <v>181399.5</v>
      </c>
      <c r="K264" s="77">
        <f t="shared" si="44"/>
        <v>0</v>
      </c>
      <c r="L264" s="59">
        <f t="shared" si="41"/>
        <v>99.989251401451881</v>
      </c>
      <c r="M264" s="10"/>
    </row>
    <row r="265" spans="2:13" ht="18" customHeight="1" x14ac:dyDescent="0.25">
      <c r="B265" s="14"/>
      <c r="C265" s="21"/>
      <c r="D265" s="13" t="s">
        <v>97</v>
      </c>
      <c r="E265" s="15" t="s">
        <v>144</v>
      </c>
      <c r="F265" s="16">
        <v>176000</v>
      </c>
      <c r="G265" s="16">
        <v>176000</v>
      </c>
      <c r="H265" s="17">
        <v>0</v>
      </c>
      <c r="I265" s="17">
        <v>175981.36</v>
      </c>
      <c r="J265" s="17">
        <v>175981.36</v>
      </c>
      <c r="K265" s="17">
        <v>0</v>
      </c>
      <c r="L265" s="73">
        <f t="shared" si="41"/>
        <v>99.989409090909092</v>
      </c>
      <c r="M265" s="10"/>
    </row>
    <row r="266" spans="2:13" ht="18" customHeight="1" x14ac:dyDescent="0.25">
      <c r="B266" s="14"/>
      <c r="C266" s="21"/>
      <c r="D266" s="13" t="s">
        <v>145</v>
      </c>
      <c r="E266" s="15" t="s">
        <v>146</v>
      </c>
      <c r="F266" s="16">
        <v>5419</v>
      </c>
      <c r="G266" s="16">
        <v>5419</v>
      </c>
      <c r="H266" s="17">
        <v>0</v>
      </c>
      <c r="I266" s="17">
        <v>5418.14</v>
      </c>
      <c r="J266" s="17">
        <v>5418.14</v>
      </c>
      <c r="K266" s="17">
        <v>0</v>
      </c>
      <c r="L266" s="73">
        <f t="shared" si="41"/>
        <v>99.984129913268134</v>
      </c>
      <c r="M266" s="10"/>
    </row>
    <row r="267" spans="2:13" ht="29.25" customHeight="1" x14ac:dyDescent="0.25">
      <c r="B267" s="22">
        <v>900</v>
      </c>
      <c r="C267" s="22"/>
      <c r="D267" s="5"/>
      <c r="E267" s="30" t="s">
        <v>147</v>
      </c>
      <c r="F267" s="8">
        <f>F268+F276+F278+F283+F285+F290+F293+F281</f>
        <v>1117076.19</v>
      </c>
      <c r="G267" s="8">
        <f t="shared" ref="G267:K267" si="45">G268+G276+G278+G283+G285+G290+G293+G281</f>
        <v>992076.19</v>
      </c>
      <c r="H267" s="8">
        <f t="shared" si="45"/>
        <v>125000</v>
      </c>
      <c r="I267" s="8">
        <f t="shared" si="45"/>
        <v>1013875.93</v>
      </c>
      <c r="J267" s="8">
        <f t="shared" si="45"/>
        <v>896200.92</v>
      </c>
      <c r="K267" s="8">
        <f t="shared" si="45"/>
        <v>117675.01000000001</v>
      </c>
      <c r="L267" s="9">
        <f t="shared" si="41"/>
        <v>90.761573747266084</v>
      </c>
      <c r="M267" s="10"/>
    </row>
    <row r="268" spans="2:13" ht="24" customHeight="1" x14ac:dyDescent="0.25">
      <c r="B268" s="19"/>
      <c r="C268" s="65">
        <v>90002</v>
      </c>
      <c r="D268" s="62"/>
      <c r="E268" s="63" t="s">
        <v>148</v>
      </c>
      <c r="F268" s="77">
        <f>F274+F269+F271+F272+F273+F275+F270</f>
        <v>331244</v>
      </c>
      <c r="G268" s="77">
        <f>G274+G269+G271+G272+G273+G275+G270</f>
        <v>331244</v>
      </c>
      <c r="H268" s="77">
        <f>H274+H269+H271+H272+H273+H270+H275</f>
        <v>0</v>
      </c>
      <c r="I268" s="77">
        <f>SUM(I269:I275)</f>
        <v>326750.14999999997</v>
      </c>
      <c r="J268" s="77">
        <f>SUM(J269:J275)</f>
        <v>326750.14999999997</v>
      </c>
      <c r="K268" s="77">
        <f>K274+K269+K271+K272+K273+K275</f>
        <v>0</v>
      </c>
      <c r="L268" s="59">
        <f t="shared" si="41"/>
        <v>98.643341464298203</v>
      </c>
      <c r="M268" s="10"/>
    </row>
    <row r="269" spans="2:13" s="12" customFormat="1" ht="24" customHeight="1" x14ac:dyDescent="0.2">
      <c r="B269" s="14"/>
      <c r="C269" s="14"/>
      <c r="D269" s="13" t="s">
        <v>44</v>
      </c>
      <c r="E269" s="15" t="s">
        <v>45</v>
      </c>
      <c r="F269" s="42">
        <v>30500</v>
      </c>
      <c r="G269" s="42">
        <v>30500</v>
      </c>
      <c r="H269" s="42">
        <v>0</v>
      </c>
      <c r="I269" s="16">
        <v>30124.54</v>
      </c>
      <c r="J269" s="16">
        <v>30124.54</v>
      </c>
      <c r="K269" s="42">
        <v>0</v>
      </c>
      <c r="L269" s="73">
        <f t="shared" si="41"/>
        <v>98.768983606557384</v>
      </c>
      <c r="M269" s="18"/>
    </row>
    <row r="270" spans="2:13" s="12" customFormat="1" ht="24" customHeight="1" x14ac:dyDescent="0.2">
      <c r="B270" s="14"/>
      <c r="C270" s="14"/>
      <c r="D270" s="13" t="s">
        <v>46</v>
      </c>
      <c r="E270" s="15" t="s">
        <v>57</v>
      </c>
      <c r="F270" s="42">
        <v>2600</v>
      </c>
      <c r="G270" s="42">
        <v>2600</v>
      </c>
      <c r="H270" s="42">
        <v>0</v>
      </c>
      <c r="I270" s="16">
        <v>2406.9299999999998</v>
      </c>
      <c r="J270" s="16">
        <v>2406.9299999999998</v>
      </c>
      <c r="K270" s="42">
        <v>0</v>
      </c>
      <c r="L270" s="73">
        <f t="shared" si="41"/>
        <v>92.574230769230752</v>
      </c>
      <c r="M270" s="18"/>
    </row>
    <row r="271" spans="2:13" s="12" customFormat="1" ht="24" customHeight="1" x14ac:dyDescent="0.2">
      <c r="B271" s="14"/>
      <c r="C271" s="14"/>
      <c r="D271" s="13" t="s">
        <v>58</v>
      </c>
      <c r="E271" s="15" t="s">
        <v>59</v>
      </c>
      <c r="F271" s="42">
        <v>15000</v>
      </c>
      <c r="G271" s="42">
        <v>15000</v>
      </c>
      <c r="H271" s="42">
        <v>0</v>
      </c>
      <c r="I271" s="16">
        <v>12159</v>
      </c>
      <c r="J271" s="16">
        <v>12159</v>
      </c>
      <c r="K271" s="42">
        <v>0</v>
      </c>
      <c r="L271" s="73">
        <f t="shared" si="41"/>
        <v>81.06</v>
      </c>
      <c r="M271" s="18"/>
    </row>
    <row r="272" spans="2:13" s="12" customFormat="1" ht="24" customHeight="1" x14ac:dyDescent="0.2">
      <c r="B272" s="14"/>
      <c r="C272" s="14"/>
      <c r="D272" s="13" t="s">
        <v>17</v>
      </c>
      <c r="E272" s="15" t="s">
        <v>48</v>
      </c>
      <c r="F272" s="42">
        <v>5500</v>
      </c>
      <c r="G272" s="42">
        <v>5500</v>
      </c>
      <c r="H272" s="42">
        <v>0</v>
      </c>
      <c r="I272" s="16">
        <v>5247.77</v>
      </c>
      <c r="J272" s="16">
        <v>5247.77</v>
      </c>
      <c r="K272" s="42">
        <v>0</v>
      </c>
      <c r="L272" s="73">
        <f t="shared" si="41"/>
        <v>95.414000000000016</v>
      </c>
      <c r="M272" s="18"/>
    </row>
    <row r="273" spans="2:13" s="12" customFormat="1" ht="24" customHeight="1" x14ac:dyDescent="0.2">
      <c r="B273" s="14"/>
      <c r="C273" s="14"/>
      <c r="D273" s="13" t="s">
        <v>19</v>
      </c>
      <c r="E273" s="15" t="s">
        <v>20</v>
      </c>
      <c r="F273" s="42">
        <v>800</v>
      </c>
      <c r="G273" s="42">
        <v>800</v>
      </c>
      <c r="H273" s="42">
        <v>0</v>
      </c>
      <c r="I273" s="16">
        <v>751.87</v>
      </c>
      <c r="J273" s="16">
        <v>751.87</v>
      </c>
      <c r="K273" s="42">
        <v>0</v>
      </c>
      <c r="L273" s="73">
        <f t="shared" si="41"/>
        <v>93.983750000000001</v>
      </c>
      <c r="M273" s="18"/>
    </row>
    <row r="274" spans="2:13" ht="24" customHeight="1" x14ac:dyDescent="0.25">
      <c r="B274" s="19"/>
      <c r="C274" s="19"/>
      <c r="D274" s="13" t="s">
        <v>36</v>
      </c>
      <c r="E274" s="15" t="s">
        <v>24</v>
      </c>
      <c r="F274" s="16">
        <v>275750</v>
      </c>
      <c r="G274" s="16">
        <v>275750</v>
      </c>
      <c r="H274" s="16">
        <v>0</v>
      </c>
      <c r="I274" s="17">
        <v>274966.03999999998</v>
      </c>
      <c r="J274" s="17">
        <v>274966.03999999998</v>
      </c>
      <c r="K274" s="17">
        <v>0</v>
      </c>
      <c r="L274" s="73">
        <f t="shared" si="41"/>
        <v>99.715699002719845</v>
      </c>
      <c r="M274" s="10"/>
    </row>
    <row r="275" spans="2:13" ht="24" customHeight="1" x14ac:dyDescent="0.25">
      <c r="B275" s="19"/>
      <c r="C275" s="19"/>
      <c r="D275" s="13" t="s">
        <v>71</v>
      </c>
      <c r="E275" s="15" t="s">
        <v>68</v>
      </c>
      <c r="F275" s="16">
        <v>1094</v>
      </c>
      <c r="G275" s="16">
        <v>1094</v>
      </c>
      <c r="H275" s="16">
        <v>0</v>
      </c>
      <c r="I275" s="17">
        <v>1094</v>
      </c>
      <c r="J275" s="17">
        <v>1094</v>
      </c>
      <c r="K275" s="17">
        <v>0</v>
      </c>
      <c r="L275" s="73">
        <f t="shared" si="41"/>
        <v>100</v>
      </c>
      <c r="M275" s="10"/>
    </row>
    <row r="276" spans="2:13" ht="18" customHeight="1" x14ac:dyDescent="0.25">
      <c r="B276" s="19"/>
      <c r="C276" s="72">
        <v>90003</v>
      </c>
      <c r="D276" s="79"/>
      <c r="E276" s="78" t="s">
        <v>149</v>
      </c>
      <c r="F276" s="77">
        <f t="shared" ref="F276:K276" si="46">F277</f>
        <v>5000</v>
      </c>
      <c r="G276" s="77">
        <f>G277</f>
        <v>5000</v>
      </c>
      <c r="H276" s="77">
        <f t="shared" si="46"/>
        <v>0</v>
      </c>
      <c r="I276" s="77">
        <f t="shared" si="46"/>
        <v>1414.46</v>
      </c>
      <c r="J276" s="77">
        <f t="shared" si="46"/>
        <v>1414.46</v>
      </c>
      <c r="K276" s="77">
        <f t="shared" si="46"/>
        <v>0</v>
      </c>
      <c r="L276" s="59">
        <f t="shared" si="41"/>
        <v>28.289200000000005</v>
      </c>
      <c r="M276" s="10"/>
    </row>
    <row r="277" spans="2:13" ht="18" customHeight="1" x14ac:dyDescent="0.25">
      <c r="B277" s="19"/>
      <c r="C277" s="21"/>
      <c r="D277" s="13" t="s">
        <v>36</v>
      </c>
      <c r="E277" s="15" t="s">
        <v>24</v>
      </c>
      <c r="F277" s="16">
        <v>5000</v>
      </c>
      <c r="G277" s="16">
        <v>5000</v>
      </c>
      <c r="H277" s="16">
        <v>0</v>
      </c>
      <c r="I277" s="17">
        <v>1414.46</v>
      </c>
      <c r="J277" s="17">
        <v>1414.46</v>
      </c>
      <c r="K277" s="17">
        <v>0</v>
      </c>
      <c r="L277" s="73">
        <f t="shared" si="41"/>
        <v>28.289200000000005</v>
      </c>
      <c r="M277" s="10"/>
    </row>
    <row r="278" spans="2:13" ht="18" customHeight="1" x14ac:dyDescent="0.25">
      <c r="B278" s="19"/>
      <c r="C278" s="72">
        <v>90004</v>
      </c>
      <c r="D278" s="79"/>
      <c r="E278" s="78" t="s">
        <v>150</v>
      </c>
      <c r="F278" s="77">
        <f>F279+F280</f>
        <v>18000</v>
      </c>
      <c r="G278" s="77">
        <f t="shared" ref="G278:K278" si="47">G279+G280</f>
        <v>18000</v>
      </c>
      <c r="H278" s="77">
        <f t="shared" si="47"/>
        <v>0</v>
      </c>
      <c r="I278" s="77">
        <f t="shared" si="47"/>
        <v>15317.39</v>
      </c>
      <c r="J278" s="77">
        <f t="shared" si="47"/>
        <v>15317.39</v>
      </c>
      <c r="K278" s="77">
        <f t="shared" si="47"/>
        <v>0</v>
      </c>
      <c r="L278" s="59">
        <f t="shared" si="41"/>
        <v>85.096611111111116</v>
      </c>
      <c r="M278" s="10"/>
    </row>
    <row r="279" spans="2:13" ht="18" customHeight="1" x14ac:dyDescent="0.25">
      <c r="B279" s="19"/>
      <c r="C279" s="19"/>
      <c r="D279" s="13" t="s">
        <v>35</v>
      </c>
      <c r="E279" s="15" t="s">
        <v>23</v>
      </c>
      <c r="F279" s="16">
        <v>6500</v>
      </c>
      <c r="G279" s="16">
        <v>6500</v>
      </c>
      <c r="H279" s="17">
        <v>0</v>
      </c>
      <c r="I279" s="17">
        <v>5209.7299999999996</v>
      </c>
      <c r="J279" s="17">
        <v>5209.7299999999996</v>
      </c>
      <c r="K279" s="17">
        <v>0</v>
      </c>
      <c r="L279" s="73">
        <f t="shared" si="41"/>
        <v>80.149692307692305</v>
      </c>
      <c r="M279" s="10"/>
    </row>
    <row r="280" spans="2:13" ht="18" customHeight="1" x14ac:dyDescent="0.25">
      <c r="B280" s="19"/>
      <c r="C280" s="19"/>
      <c r="D280" s="13" t="s">
        <v>36</v>
      </c>
      <c r="E280" s="15" t="s">
        <v>24</v>
      </c>
      <c r="F280" s="16">
        <v>11500</v>
      </c>
      <c r="G280" s="16">
        <v>11500</v>
      </c>
      <c r="H280" s="17">
        <v>0</v>
      </c>
      <c r="I280" s="17">
        <v>10107.66</v>
      </c>
      <c r="J280" s="17">
        <v>10107.66</v>
      </c>
      <c r="K280" s="17">
        <v>0</v>
      </c>
      <c r="L280" s="73">
        <f t="shared" si="41"/>
        <v>87.892695652173913</v>
      </c>
      <c r="M280" s="10"/>
    </row>
    <row r="281" spans="2:13" ht="18" customHeight="1" x14ac:dyDescent="0.25">
      <c r="B281" s="19"/>
      <c r="C281" s="65">
        <v>90005</v>
      </c>
      <c r="D281" s="67"/>
      <c r="E281" s="68" t="s">
        <v>184</v>
      </c>
      <c r="F281" s="69">
        <f>F282</f>
        <v>7420</v>
      </c>
      <c r="G281" s="69">
        <f t="shared" ref="G281:K281" si="48">G282</f>
        <v>7420</v>
      </c>
      <c r="H281" s="69">
        <f t="shared" si="48"/>
        <v>0</v>
      </c>
      <c r="I281" s="69">
        <f t="shared" si="48"/>
        <v>7420</v>
      </c>
      <c r="J281" s="69">
        <f t="shared" si="48"/>
        <v>7420</v>
      </c>
      <c r="K281" s="69">
        <f t="shared" si="48"/>
        <v>0</v>
      </c>
      <c r="L281" s="59">
        <f t="shared" si="41"/>
        <v>100</v>
      </c>
      <c r="M281" s="10"/>
    </row>
    <row r="282" spans="2:13" ht="18" customHeight="1" x14ac:dyDescent="0.25">
      <c r="B282" s="19"/>
      <c r="C282" s="19"/>
      <c r="D282" s="13" t="s">
        <v>36</v>
      </c>
      <c r="E282" s="15" t="s">
        <v>24</v>
      </c>
      <c r="F282" s="16">
        <v>7420</v>
      </c>
      <c r="G282" s="16">
        <v>7420</v>
      </c>
      <c r="H282" s="17">
        <v>0</v>
      </c>
      <c r="I282" s="17">
        <v>7420</v>
      </c>
      <c r="J282" s="17">
        <v>7420</v>
      </c>
      <c r="K282" s="17">
        <v>0</v>
      </c>
      <c r="L282" s="73">
        <f t="shared" si="41"/>
        <v>100</v>
      </c>
      <c r="M282" s="10"/>
    </row>
    <row r="283" spans="2:13" ht="18" customHeight="1" x14ac:dyDescent="0.25">
      <c r="B283" s="19"/>
      <c r="C283" s="65">
        <v>90013</v>
      </c>
      <c r="D283" s="67"/>
      <c r="E283" s="68" t="s">
        <v>177</v>
      </c>
      <c r="F283" s="69">
        <f t="shared" ref="F283:K283" si="49">SUM(F284)</f>
        <v>6000</v>
      </c>
      <c r="G283" s="69">
        <f t="shared" si="49"/>
        <v>6000</v>
      </c>
      <c r="H283" s="70">
        <f t="shared" si="49"/>
        <v>0</v>
      </c>
      <c r="I283" s="70">
        <f t="shared" si="49"/>
        <v>5032.84</v>
      </c>
      <c r="J283" s="70">
        <f t="shared" si="49"/>
        <v>5032.84</v>
      </c>
      <c r="K283" s="70">
        <f t="shared" si="49"/>
        <v>0</v>
      </c>
      <c r="L283" s="59">
        <f t="shared" si="41"/>
        <v>83.88066666666667</v>
      </c>
      <c r="M283" s="10"/>
    </row>
    <row r="284" spans="2:13" ht="18" customHeight="1" x14ac:dyDescent="0.25">
      <c r="B284" s="19"/>
      <c r="C284" s="19"/>
      <c r="D284" s="13" t="s">
        <v>36</v>
      </c>
      <c r="E284" s="15" t="s">
        <v>24</v>
      </c>
      <c r="F284" s="16">
        <v>6000</v>
      </c>
      <c r="G284" s="16">
        <v>6000</v>
      </c>
      <c r="H284" s="17">
        <v>0</v>
      </c>
      <c r="I284" s="17">
        <v>5032.84</v>
      </c>
      <c r="J284" s="17">
        <v>5032.84</v>
      </c>
      <c r="K284" s="17">
        <v>0</v>
      </c>
      <c r="L284" s="73">
        <f t="shared" si="41"/>
        <v>83.88066666666667</v>
      </c>
      <c r="M284" s="10"/>
    </row>
    <row r="285" spans="2:13" ht="18" customHeight="1" x14ac:dyDescent="0.25">
      <c r="B285" s="19"/>
      <c r="C285" s="72">
        <v>90015</v>
      </c>
      <c r="D285" s="67"/>
      <c r="E285" s="78" t="s">
        <v>151</v>
      </c>
      <c r="F285" s="77">
        <f t="shared" ref="F285:K285" si="50">F286++F287+F288+F289</f>
        <v>407000</v>
      </c>
      <c r="G285" s="77">
        <f t="shared" si="50"/>
        <v>352000</v>
      </c>
      <c r="H285" s="77">
        <f t="shared" si="50"/>
        <v>55000</v>
      </c>
      <c r="I285" s="77">
        <f t="shared" si="50"/>
        <v>370284.99</v>
      </c>
      <c r="J285" s="77">
        <f t="shared" si="50"/>
        <v>315948.74</v>
      </c>
      <c r="K285" s="77">
        <f t="shared" si="50"/>
        <v>54336.25</v>
      </c>
      <c r="L285" s="77">
        <f>I285/F285*100</f>
        <v>90.979113022113026</v>
      </c>
      <c r="M285" s="10"/>
    </row>
    <row r="286" spans="2:13" ht="18" customHeight="1" x14ac:dyDescent="0.25">
      <c r="B286" s="19"/>
      <c r="C286" s="21"/>
      <c r="D286" s="13" t="s">
        <v>62</v>
      </c>
      <c r="E286" s="15" t="s">
        <v>63</v>
      </c>
      <c r="F286" s="16">
        <v>200000</v>
      </c>
      <c r="G286" s="16">
        <v>200000</v>
      </c>
      <c r="H286" s="17">
        <v>0</v>
      </c>
      <c r="I286" s="17">
        <v>171832.79</v>
      </c>
      <c r="J286" s="17">
        <v>171832.79</v>
      </c>
      <c r="K286" s="17">
        <v>0</v>
      </c>
      <c r="L286" s="73">
        <f t="shared" si="41"/>
        <v>85.916394999999994</v>
      </c>
      <c r="M286" s="10"/>
    </row>
    <row r="287" spans="2:13" ht="18" customHeight="1" x14ac:dyDescent="0.25">
      <c r="B287" s="19"/>
      <c r="C287" s="19"/>
      <c r="D287" s="13" t="s">
        <v>64</v>
      </c>
      <c r="E287" s="15" t="s">
        <v>65</v>
      </c>
      <c r="F287" s="16">
        <v>150000</v>
      </c>
      <c r="G287" s="16">
        <v>150000</v>
      </c>
      <c r="H287" s="17">
        <v>0</v>
      </c>
      <c r="I287" s="17">
        <v>144115.95000000001</v>
      </c>
      <c r="J287" s="17">
        <v>144115.95000000001</v>
      </c>
      <c r="K287" s="17">
        <v>0</v>
      </c>
      <c r="L287" s="73">
        <f t="shared" si="41"/>
        <v>96.077300000000008</v>
      </c>
      <c r="M287" s="10"/>
    </row>
    <row r="288" spans="2:13" ht="18" customHeight="1" x14ac:dyDescent="0.25">
      <c r="B288" s="19"/>
      <c r="C288" s="19"/>
      <c r="D288" s="13" t="s">
        <v>36</v>
      </c>
      <c r="E288" s="15" t="s">
        <v>24</v>
      </c>
      <c r="F288" s="16">
        <v>2000</v>
      </c>
      <c r="G288" s="16">
        <v>2000</v>
      </c>
      <c r="H288" s="17">
        <v>0</v>
      </c>
      <c r="I288" s="17">
        <v>0</v>
      </c>
      <c r="J288" s="17">
        <v>0</v>
      </c>
      <c r="K288" s="17">
        <v>0</v>
      </c>
      <c r="L288" s="73">
        <f t="shared" si="41"/>
        <v>0</v>
      </c>
      <c r="M288" s="10"/>
    </row>
    <row r="289" spans="2:13" ht="18" customHeight="1" x14ac:dyDescent="0.25">
      <c r="B289" s="19"/>
      <c r="C289" s="19"/>
      <c r="D289" s="13" t="s">
        <v>37</v>
      </c>
      <c r="E289" s="15" t="s">
        <v>155</v>
      </c>
      <c r="F289" s="16">
        <v>55000</v>
      </c>
      <c r="G289" s="16">
        <v>0</v>
      </c>
      <c r="H289" s="17">
        <v>55000</v>
      </c>
      <c r="I289" s="17">
        <v>54336.25</v>
      </c>
      <c r="J289" s="17">
        <v>0</v>
      </c>
      <c r="K289" s="17">
        <v>54336.25</v>
      </c>
      <c r="L289" s="73">
        <f t="shared" si="41"/>
        <v>98.793181818181822</v>
      </c>
      <c r="M289" s="10"/>
    </row>
    <row r="290" spans="2:13" ht="30" customHeight="1" x14ac:dyDescent="0.25">
      <c r="B290" s="14"/>
      <c r="C290" s="72">
        <v>90019</v>
      </c>
      <c r="D290" s="79"/>
      <c r="E290" s="78" t="s">
        <v>152</v>
      </c>
      <c r="F290" s="77">
        <f>F291+F292</f>
        <v>13000</v>
      </c>
      <c r="G290" s="77">
        <f>G291+G292</f>
        <v>13000</v>
      </c>
      <c r="H290" s="80">
        <v>0</v>
      </c>
      <c r="I290" s="80">
        <f>I291+I292</f>
        <v>6200.22</v>
      </c>
      <c r="J290" s="80">
        <f>J291+J292</f>
        <v>6200.22</v>
      </c>
      <c r="K290" s="80">
        <v>0</v>
      </c>
      <c r="L290" s="59">
        <f t="shared" si="41"/>
        <v>47.694000000000003</v>
      </c>
      <c r="M290" s="10"/>
    </row>
    <row r="291" spans="2:13" ht="18" customHeight="1" x14ac:dyDescent="0.25">
      <c r="B291" s="14"/>
      <c r="C291" s="21"/>
      <c r="D291" s="13" t="s">
        <v>35</v>
      </c>
      <c r="E291" s="15" t="s">
        <v>23</v>
      </c>
      <c r="F291" s="16">
        <v>6500</v>
      </c>
      <c r="G291" s="16">
        <v>6500</v>
      </c>
      <c r="H291" s="17">
        <v>0</v>
      </c>
      <c r="I291" s="17">
        <v>1054.6300000000001</v>
      </c>
      <c r="J291" s="17">
        <v>1054.6300000000001</v>
      </c>
      <c r="K291" s="17">
        <v>0</v>
      </c>
      <c r="L291" s="73">
        <f t="shared" si="41"/>
        <v>16.225076923076927</v>
      </c>
      <c r="M291" s="10"/>
    </row>
    <row r="292" spans="2:13" ht="18" customHeight="1" x14ac:dyDescent="0.25">
      <c r="B292" s="14"/>
      <c r="C292" s="21"/>
      <c r="D292" s="13" t="s">
        <v>36</v>
      </c>
      <c r="E292" s="15" t="s">
        <v>24</v>
      </c>
      <c r="F292" s="16">
        <v>6500</v>
      </c>
      <c r="G292" s="16">
        <v>6500</v>
      </c>
      <c r="H292" s="17">
        <v>0</v>
      </c>
      <c r="I292" s="17">
        <v>5145.59</v>
      </c>
      <c r="J292" s="17">
        <v>5145.59</v>
      </c>
      <c r="K292" s="17">
        <v>0</v>
      </c>
      <c r="L292" s="73">
        <f t="shared" si="41"/>
        <v>79.162923076923079</v>
      </c>
      <c r="M292" s="10"/>
    </row>
    <row r="293" spans="2:13" ht="18" customHeight="1" x14ac:dyDescent="0.25">
      <c r="B293" s="14"/>
      <c r="C293" s="72">
        <v>90095</v>
      </c>
      <c r="D293" s="67"/>
      <c r="E293" s="78" t="s">
        <v>16</v>
      </c>
      <c r="F293" s="77">
        <f>F294+F295+F296+F297</f>
        <v>329412.19</v>
      </c>
      <c r="G293" s="77">
        <f t="shared" ref="G293:K293" si="51">G294+G295+G296+G297</f>
        <v>259412.19</v>
      </c>
      <c r="H293" s="77">
        <f t="shared" si="51"/>
        <v>70000</v>
      </c>
      <c r="I293" s="77">
        <f t="shared" si="51"/>
        <v>281455.88</v>
      </c>
      <c r="J293" s="77">
        <f t="shared" si="51"/>
        <v>218117.12</v>
      </c>
      <c r="K293" s="77">
        <f t="shared" si="51"/>
        <v>63338.76</v>
      </c>
      <c r="L293" s="59">
        <f t="shared" si="41"/>
        <v>85.441853259893023</v>
      </c>
      <c r="M293" s="10"/>
    </row>
    <row r="294" spans="2:13" ht="23.25" customHeight="1" x14ac:dyDescent="0.25">
      <c r="B294" s="14"/>
      <c r="C294" s="21"/>
      <c r="D294" s="13" t="s">
        <v>35</v>
      </c>
      <c r="E294" s="15" t="s">
        <v>23</v>
      </c>
      <c r="F294" s="16">
        <v>187576.91</v>
      </c>
      <c r="G294" s="16">
        <v>187576.91</v>
      </c>
      <c r="H294" s="17">
        <v>0</v>
      </c>
      <c r="I294" s="17">
        <v>175136.87</v>
      </c>
      <c r="J294" s="17">
        <v>175136.87</v>
      </c>
      <c r="K294" s="17">
        <v>0</v>
      </c>
      <c r="L294" s="73">
        <f t="shared" si="41"/>
        <v>93.368032344705966</v>
      </c>
      <c r="M294" s="10"/>
    </row>
    <row r="295" spans="2:13" ht="24" customHeight="1" x14ac:dyDescent="0.25">
      <c r="B295" s="14"/>
      <c r="C295" s="21"/>
      <c r="D295" s="13" t="s">
        <v>64</v>
      </c>
      <c r="E295" s="15" t="s">
        <v>65</v>
      </c>
      <c r="F295" s="16">
        <v>24500</v>
      </c>
      <c r="G295" s="16">
        <v>24500</v>
      </c>
      <c r="H295" s="17">
        <v>0</v>
      </c>
      <c r="I295" s="17">
        <v>16579.41</v>
      </c>
      <c r="J295" s="17">
        <v>16579.41</v>
      </c>
      <c r="K295" s="17">
        <v>0</v>
      </c>
      <c r="L295" s="73">
        <f t="shared" si="41"/>
        <v>67.67106122448979</v>
      </c>
      <c r="M295" s="10"/>
    </row>
    <row r="296" spans="2:13" ht="24.75" customHeight="1" x14ac:dyDescent="0.25">
      <c r="B296" s="14"/>
      <c r="C296" s="21"/>
      <c r="D296" s="13" t="s">
        <v>36</v>
      </c>
      <c r="E296" s="15" t="s">
        <v>24</v>
      </c>
      <c r="F296" s="16">
        <v>47335.28</v>
      </c>
      <c r="G296" s="16">
        <v>47335.28</v>
      </c>
      <c r="H296" s="17">
        <v>0</v>
      </c>
      <c r="I296" s="17">
        <v>26400.84</v>
      </c>
      <c r="J296" s="17">
        <v>26400.84</v>
      </c>
      <c r="K296" s="17">
        <v>0</v>
      </c>
      <c r="L296" s="73">
        <f t="shared" si="41"/>
        <v>55.774128725973526</v>
      </c>
      <c r="M296" s="10"/>
    </row>
    <row r="297" spans="2:13" ht="24.75" customHeight="1" x14ac:dyDescent="0.25">
      <c r="B297" s="14"/>
      <c r="C297" s="21"/>
      <c r="D297" s="13" t="s">
        <v>37</v>
      </c>
      <c r="E297" s="15" t="s">
        <v>155</v>
      </c>
      <c r="F297" s="16">
        <v>70000</v>
      </c>
      <c r="G297" s="16">
        <v>0</v>
      </c>
      <c r="H297" s="17">
        <v>70000</v>
      </c>
      <c r="I297" s="17">
        <v>63338.76</v>
      </c>
      <c r="J297" s="17">
        <v>0</v>
      </c>
      <c r="K297" s="17">
        <v>63338.76</v>
      </c>
      <c r="L297" s="73">
        <f t="shared" si="41"/>
        <v>90.483942857142864</v>
      </c>
      <c r="M297" s="10"/>
    </row>
    <row r="298" spans="2:13" ht="27.75" customHeight="1" x14ac:dyDescent="0.25">
      <c r="B298" s="22">
        <v>921</v>
      </c>
      <c r="C298" s="24"/>
      <c r="D298" s="5"/>
      <c r="E298" s="30" t="s">
        <v>153</v>
      </c>
      <c r="F298" s="8">
        <f t="shared" ref="F298:K298" si="52">F299+F302+F305+F307</f>
        <v>839853.07</v>
      </c>
      <c r="G298" s="8">
        <f t="shared" si="52"/>
        <v>609328.14</v>
      </c>
      <c r="H298" s="8">
        <f t="shared" si="52"/>
        <v>230524.93</v>
      </c>
      <c r="I298" s="8">
        <f t="shared" si="52"/>
        <v>817998.43</v>
      </c>
      <c r="J298" s="8">
        <f t="shared" si="52"/>
        <v>592590.21</v>
      </c>
      <c r="K298" s="8">
        <f t="shared" si="52"/>
        <v>225408.22</v>
      </c>
      <c r="L298" s="9">
        <f t="shared" si="41"/>
        <v>97.397801975052616</v>
      </c>
      <c r="M298" s="10"/>
    </row>
    <row r="299" spans="2:13" s="32" customFormat="1" ht="27.75" customHeight="1" x14ac:dyDescent="0.2">
      <c r="B299" s="21"/>
      <c r="C299" s="72">
        <v>92105</v>
      </c>
      <c r="D299" s="79"/>
      <c r="E299" s="78" t="s">
        <v>154</v>
      </c>
      <c r="F299" s="77">
        <f t="shared" ref="F299:K299" si="53">F300+F301</f>
        <v>224985.16</v>
      </c>
      <c r="G299" s="77">
        <f t="shared" si="53"/>
        <v>84985.16</v>
      </c>
      <c r="H299" s="77">
        <f t="shared" si="53"/>
        <v>140000</v>
      </c>
      <c r="I299" s="77">
        <f t="shared" si="53"/>
        <v>223731.76</v>
      </c>
      <c r="J299" s="77">
        <f>J300+J301</f>
        <v>84731.76</v>
      </c>
      <c r="K299" s="77">
        <f t="shared" si="53"/>
        <v>139000</v>
      </c>
      <c r="L299" s="59">
        <f t="shared" si="41"/>
        <v>99.442896589268386</v>
      </c>
      <c r="M299" s="33"/>
    </row>
    <row r="300" spans="2:13" s="12" customFormat="1" ht="27.75" customHeight="1" x14ac:dyDescent="0.2">
      <c r="B300" s="14"/>
      <c r="C300" s="43"/>
      <c r="D300" s="13" t="s">
        <v>35</v>
      </c>
      <c r="E300" s="15" t="s">
        <v>23</v>
      </c>
      <c r="F300" s="16">
        <v>84985.16</v>
      </c>
      <c r="G300" s="16">
        <v>84985.16</v>
      </c>
      <c r="H300" s="16">
        <v>0</v>
      </c>
      <c r="I300" s="16">
        <v>84731.76</v>
      </c>
      <c r="J300" s="16">
        <v>84731.76</v>
      </c>
      <c r="K300" s="16">
        <v>0</v>
      </c>
      <c r="L300" s="73">
        <f t="shared" si="41"/>
        <v>99.701830296018727</v>
      </c>
      <c r="M300" s="18"/>
    </row>
    <row r="301" spans="2:13" s="12" customFormat="1" ht="27.75" customHeight="1" x14ac:dyDescent="0.2">
      <c r="B301" s="14"/>
      <c r="C301" s="43"/>
      <c r="D301" s="13" t="s">
        <v>37</v>
      </c>
      <c r="E301" s="15" t="s">
        <v>155</v>
      </c>
      <c r="F301" s="16">
        <v>140000</v>
      </c>
      <c r="G301" s="16">
        <v>0</v>
      </c>
      <c r="H301" s="16">
        <v>140000</v>
      </c>
      <c r="I301" s="16">
        <v>139000</v>
      </c>
      <c r="J301" s="16">
        <v>0</v>
      </c>
      <c r="K301" s="16">
        <v>139000</v>
      </c>
      <c r="L301" s="73">
        <f t="shared" si="41"/>
        <v>99.285714285714292</v>
      </c>
      <c r="M301" s="18"/>
    </row>
    <row r="302" spans="2:13" ht="21" customHeight="1" x14ac:dyDescent="0.25">
      <c r="B302" s="14"/>
      <c r="C302" s="72">
        <v>92109</v>
      </c>
      <c r="D302" s="67"/>
      <c r="E302" s="78" t="s">
        <v>156</v>
      </c>
      <c r="F302" s="77">
        <f t="shared" ref="F302:K302" si="54">SUM(F303:F304)</f>
        <v>394734.71</v>
      </c>
      <c r="G302" s="77">
        <f t="shared" si="54"/>
        <v>394734.71</v>
      </c>
      <c r="H302" s="77">
        <f t="shared" si="54"/>
        <v>0</v>
      </c>
      <c r="I302" s="77">
        <f t="shared" si="54"/>
        <v>382172.25</v>
      </c>
      <c r="J302" s="77">
        <f t="shared" si="54"/>
        <v>382172.25</v>
      </c>
      <c r="K302" s="77">
        <f t="shared" si="54"/>
        <v>0</v>
      </c>
      <c r="L302" s="59">
        <f t="shared" si="41"/>
        <v>96.817492943551883</v>
      </c>
      <c r="M302" s="10"/>
    </row>
    <row r="303" spans="2:13" ht="24" customHeight="1" x14ac:dyDescent="0.25">
      <c r="B303" s="14"/>
      <c r="C303" s="21"/>
      <c r="D303" s="13" t="s">
        <v>157</v>
      </c>
      <c r="E303" s="15" t="s">
        <v>158</v>
      </c>
      <c r="F303" s="16">
        <v>317000</v>
      </c>
      <c r="G303" s="16">
        <v>317000</v>
      </c>
      <c r="H303" s="17">
        <v>0</v>
      </c>
      <c r="I303" s="17">
        <v>317000</v>
      </c>
      <c r="J303" s="17">
        <v>317000</v>
      </c>
      <c r="K303" s="17">
        <v>0</v>
      </c>
      <c r="L303" s="73">
        <f t="shared" si="41"/>
        <v>100</v>
      </c>
      <c r="M303" s="10"/>
    </row>
    <row r="304" spans="2:13" ht="24" customHeight="1" x14ac:dyDescent="0.25">
      <c r="B304" s="14"/>
      <c r="C304" s="21"/>
      <c r="D304" s="13" t="s">
        <v>64</v>
      </c>
      <c r="E304" s="15" t="s">
        <v>65</v>
      </c>
      <c r="F304" s="16">
        <v>77734.710000000006</v>
      </c>
      <c r="G304" s="16">
        <v>77734.710000000006</v>
      </c>
      <c r="H304" s="17">
        <v>0</v>
      </c>
      <c r="I304" s="17">
        <v>65172.25</v>
      </c>
      <c r="J304" s="17">
        <v>65172.25</v>
      </c>
      <c r="K304" s="17">
        <v>0</v>
      </c>
      <c r="L304" s="73">
        <f t="shared" si="41"/>
        <v>83.83931708242045</v>
      </c>
      <c r="M304" s="10"/>
    </row>
    <row r="305" spans="2:13" ht="26.25" customHeight="1" x14ac:dyDescent="0.25">
      <c r="B305" s="14"/>
      <c r="C305" s="72">
        <v>92116</v>
      </c>
      <c r="D305" s="79"/>
      <c r="E305" s="78" t="s">
        <v>159</v>
      </c>
      <c r="F305" s="77">
        <f>F306</f>
        <v>92400</v>
      </c>
      <c r="G305" s="77">
        <f>G306</f>
        <v>92400</v>
      </c>
      <c r="H305" s="80">
        <v>0</v>
      </c>
      <c r="I305" s="80">
        <f>I306</f>
        <v>92400</v>
      </c>
      <c r="J305" s="80">
        <f>J306</f>
        <v>92400</v>
      </c>
      <c r="K305" s="80">
        <v>0</v>
      </c>
      <c r="L305" s="59">
        <f t="shared" si="41"/>
        <v>100</v>
      </c>
      <c r="M305" s="10"/>
    </row>
    <row r="306" spans="2:13" ht="24" customHeight="1" x14ac:dyDescent="0.25">
      <c r="B306" s="14"/>
      <c r="C306" s="21"/>
      <c r="D306" s="13" t="s">
        <v>157</v>
      </c>
      <c r="E306" s="15" t="s">
        <v>158</v>
      </c>
      <c r="F306" s="16">
        <v>92400</v>
      </c>
      <c r="G306" s="16">
        <v>92400</v>
      </c>
      <c r="H306" s="17">
        <v>0</v>
      </c>
      <c r="I306" s="17">
        <v>92400</v>
      </c>
      <c r="J306" s="17">
        <v>92400</v>
      </c>
      <c r="K306" s="17">
        <v>0</v>
      </c>
      <c r="L306" s="73">
        <f t="shared" si="41"/>
        <v>100</v>
      </c>
      <c r="M306" s="10"/>
    </row>
    <row r="307" spans="2:13" s="32" customFormat="1" ht="24" customHeight="1" x14ac:dyDescent="0.2">
      <c r="B307" s="21"/>
      <c r="C307" s="72">
        <v>92195</v>
      </c>
      <c r="D307" s="79"/>
      <c r="E307" s="78" t="s">
        <v>120</v>
      </c>
      <c r="F307" s="77">
        <f t="shared" ref="F307:K307" si="55">F308+F309</f>
        <v>127733.19999999998</v>
      </c>
      <c r="G307" s="77">
        <f>G308+G309</f>
        <v>37208.269999999997</v>
      </c>
      <c r="H307" s="80">
        <f t="shared" si="55"/>
        <v>90524.93</v>
      </c>
      <c r="I307" s="80">
        <f t="shared" si="55"/>
        <v>119694.42</v>
      </c>
      <c r="J307" s="80">
        <f>J308+J309</f>
        <v>33286.199999999997</v>
      </c>
      <c r="K307" s="80">
        <f t="shared" si="55"/>
        <v>86408.22</v>
      </c>
      <c r="L307" s="59">
        <f t="shared" si="41"/>
        <v>93.706585288711167</v>
      </c>
      <c r="M307" s="33"/>
    </row>
    <row r="308" spans="2:13" ht="24" customHeight="1" x14ac:dyDescent="0.25">
      <c r="B308" s="14"/>
      <c r="C308" s="21"/>
      <c r="D308" s="13" t="s">
        <v>35</v>
      </c>
      <c r="E308" s="15" t="s">
        <v>86</v>
      </c>
      <c r="F308" s="16">
        <v>37208.269999999997</v>
      </c>
      <c r="G308" s="16">
        <v>37208.269999999997</v>
      </c>
      <c r="H308" s="17">
        <v>0</v>
      </c>
      <c r="I308" s="17">
        <v>33286.199999999997</v>
      </c>
      <c r="J308" s="17">
        <v>33286.199999999997</v>
      </c>
      <c r="K308" s="17">
        <v>0</v>
      </c>
      <c r="L308" s="73">
        <f t="shared" si="41"/>
        <v>89.459144432138345</v>
      </c>
      <c r="M308" s="10"/>
    </row>
    <row r="309" spans="2:13" ht="24" customHeight="1" x14ac:dyDescent="0.25">
      <c r="B309" s="14"/>
      <c r="C309" s="21"/>
      <c r="D309" s="13" t="s">
        <v>37</v>
      </c>
      <c r="E309" s="15" t="s">
        <v>160</v>
      </c>
      <c r="F309" s="16">
        <v>90524.93</v>
      </c>
      <c r="G309" s="16">
        <v>0</v>
      </c>
      <c r="H309" s="17">
        <v>90524.93</v>
      </c>
      <c r="I309" s="17">
        <v>86408.22</v>
      </c>
      <c r="J309" s="17">
        <v>0</v>
      </c>
      <c r="K309" s="17">
        <v>86408.22</v>
      </c>
      <c r="L309" s="73">
        <f t="shared" si="41"/>
        <v>95.452401896361593</v>
      </c>
      <c r="M309" s="10"/>
    </row>
    <row r="310" spans="2:13" ht="27" customHeight="1" x14ac:dyDescent="0.25">
      <c r="B310" s="22">
        <v>926</v>
      </c>
      <c r="C310" s="24"/>
      <c r="D310" s="5"/>
      <c r="E310" s="30" t="s">
        <v>161</v>
      </c>
      <c r="F310" s="8">
        <f>F311</f>
        <v>12600</v>
      </c>
      <c r="G310" s="8">
        <f t="shared" ref="G310:K310" si="56">G311</f>
        <v>12600</v>
      </c>
      <c r="H310" s="8">
        <f t="shared" si="56"/>
        <v>0</v>
      </c>
      <c r="I310" s="8">
        <f t="shared" si="56"/>
        <v>5121.3999999999996</v>
      </c>
      <c r="J310" s="8">
        <f t="shared" si="56"/>
        <v>5121.3999999999996</v>
      </c>
      <c r="K310" s="8">
        <f t="shared" si="56"/>
        <v>0</v>
      </c>
      <c r="L310" s="9">
        <f t="shared" si="41"/>
        <v>40.646031746031738</v>
      </c>
      <c r="M310" s="10"/>
    </row>
    <row r="311" spans="2:13" ht="21" customHeight="1" x14ac:dyDescent="0.25">
      <c r="B311" s="14"/>
      <c r="C311" s="72">
        <v>92605</v>
      </c>
      <c r="D311" s="79"/>
      <c r="E311" s="78" t="s">
        <v>162</v>
      </c>
      <c r="F311" s="77">
        <f>F312+F313</f>
        <v>12600</v>
      </c>
      <c r="G311" s="77">
        <f t="shared" ref="G311:K311" si="57">G312+G313</f>
        <v>12600</v>
      </c>
      <c r="H311" s="77">
        <f t="shared" si="57"/>
        <v>0</v>
      </c>
      <c r="I311" s="77">
        <f t="shared" si="57"/>
        <v>5121.3999999999996</v>
      </c>
      <c r="J311" s="77">
        <f t="shared" si="57"/>
        <v>5121.3999999999996</v>
      </c>
      <c r="K311" s="77">
        <f t="shared" si="57"/>
        <v>0</v>
      </c>
      <c r="L311" s="59">
        <f t="shared" ref="L311:L314" si="58">I311/F311*100</f>
        <v>40.646031746031738</v>
      </c>
      <c r="M311" s="10"/>
    </row>
    <row r="312" spans="2:13" ht="21" customHeight="1" x14ac:dyDescent="0.25">
      <c r="B312" s="14"/>
      <c r="C312" s="21"/>
      <c r="D312" s="44">
        <v>4210</v>
      </c>
      <c r="E312" s="15" t="s">
        <v>23</v>
      </c>
      <c r="F312" s="16">
        <v>6300</v>
      </c>
      <c r="G312" s="16">
        <v>6300</v>
      </c>
      <c r="H312" s="45">
        <v>0</v>
      </c>
      <c r="I312" s="17">
        <v>1519</v>
      </c>
      <c r="J312" s="17">
        <v>1519</v>
      </c>
      <c r="K312" s="17">
        <v>0</v>
      </c>
      <c r="L312" s="73">
        <f t="shared" si="58"/>
        <v>24.111111111111111</v>
      </c>
      <c r="M312" s="10"/>
    </row>
    <row r="313" spans="2:13" ht="18" customHeight="1" thickBot="1" x14ac:dyDescent="0.3">
      <c r="B313" s="90"/>
      <c r="C313" s="91"/>
      <c r="D313" s="92">
        <v>4300</v>
      </c>
      <c r="E313" s="93" t="s">
        <v>24</v>
      </c>
      <c r="F313" s="94">
        <v>6300</v>
      </c>
      <c r="G313" s="94">
        <v>6300</v>
      </c>
      <c r="H313" s="95">
        <v>0</v>
      </c>
      <c r="I313" s="95">
        <v>3602.4</v>
      </c>
      <c r="J313" s="95">
        <v>3602.4</v>
      </c>
      <c r="K313" s="95">
        <v>0</v>
      </c>
      <c r="L313" s="96">
        <f t="shared" si="58"/>
        <v>57.180952380952391</v>
      </c>
      <c r="M313" s="10"/>
    </row>
    <row r="314" spans="2:13" ht="27" customHeight="1" thickBot="1" x14ac:dyDescent="0.3">
      <c r="B314" s="100" t="s">
        <v>163</v>
      </c>
      <c r="C314" s="100"/>
      <c r="D314" s="100"/>
      <c r="E314" s="100"/>
      <c r="F314" s="97">
        <f t="shared" ref="F314:K314" si="59">F5+F15+F18+F21+F27+F32+F38+F79+F106+F125+F128+F209+F218+F263+F267+F298+F310+F35</f>
        <v>16005082.030000001</v>
      </c>
      <c r="G314" s="97">
        <f t="shared" si="59"/>
        <v>13775328.029999999</v>
      </c>
      <c r="H314" s="97">
        <f t="shared" si="59"/>
        <v>2229753.9</v>
      </c>
      <c r="I314" s="97">
        <f t="shared" si="59"/>
        <v>15275350.844000001</v>
      </c>
      <c r="J314" s="97">
        <f t="shared" si="59"/>
        <v>13228588.58</v>
      </c>
      <c r="K314" s="97">
        <f t="shared" si="59"/>
        <v>2046762.2599999998</v>
      </c>
      <c r="L314" s="98">
        <f t="shared" si="58"/>
        <v>95.440628266495679</v>
      </c>
      <c r="M314" s="10"/>
    </row>
    <row r="315" spans="2:13" ht="18" customHeight="1" x14ac:dyDescent="0.25">
      <c r="B315" s="46"/>
      <c r="C315" s="46"/>
      <c r="D315" s="46"/>
      <c r="E315" s="47"/>
      <c r="F315" s="48"/>
      <c r="G315" s="49"/>
      <c r="H315" s="49"/>
      <c r="I315" s="50"/>
      <c r="J315" s="49"/>
      <c r="K315" s="49"/>
      <c r="L315" s="49"/>
      <c r="M315" s="10"/>
    </row>
    <row r="316" spans="2:13" s="51" customFormat="1" ht="18" customHeight="1" x14ac:dyDescent="0.15">
      <c r="B316" s="52"/>
      <c r="C316" s="52"/>
      <c r="D316" s="52"/>
      <c r="E316" s="53"/>
      <c r="F316" s="54"/>
      <c r="G316" s="55"/>
      <c r="H316" s="55"/>
      <c r="I316" s="56"/>
      <c r="J316" s="55"/>
      <c r="K316" s="55"/>
      <c r="L316" s="55"/>
      <c r="M316" s="55"/>
    </row>
    <row r="317" spans="2:13" ht="18" customHeight="1" x14ac:dyDescent="0.25">
      <c r="B317" s="46"/>
      <c r="C317" s="46"/>
      <c r="D317" s="46"/>
      <c r="E317" s="57"/>
      <c r="F317" s="48"/>
      <c r="G317" s="49"/>
      <c r="H317" s="49"/>
      <c r="I317" s="50"/>
      <c r="J317" s="49"/>
      <c r="K317" s="49"/>
      <c r="L317" s="49"/>
      <c r="M317" s="10"/>
    </row>
    <row r="318" spans="2:13" ht="18" customHeight="1" x14ac:dyDescent="0.25">
      <c r="B318" s="46"/>
      <c r="C318" s="46"/>
      <c r="D318" s="46"/>
      <c r="E318" s="57"/>
      <c r="F318" s="48"/>
      <c r="G318" s="48"/>
      <c r="H318" s="48"/>
      <c r="I318" s="50"/>
      <c r="J318" s="49"/>
      <c r="K318" s="49"/>
      <c r="L318" s="49"/>
      <c r="M318" s="10"/>
    </row>
    <row r="319" spans="2:13" ht="18" customHeight="1" x14ac:dyDescent="0.25">
      <c r="B319" s="46"/>
      <c r="C319" s="46"/>
      <c r="D319" s="46"/>
      <c r="E319" s="57"/>
      <c r="F319" s="48"/>
      <c r="G319" s="49"/>
      <c r="H319" s="49"/>
      <c r="I319" s="50"/>
      <c r="J319" s="49"/>
      <c r="K319" s="49"/>
      <c r="L319" s="49"/>
      <c r="M319" s="10"/>
    </row>
    <row r="320" spans="2:13" ht="18" customHeight="1" x14ac:dyDescent="0.25">
      <c r="B320" s="46"/>
      <c r="C320" s="46"/>
      <c r="D320" s="46"/>
      <c r="E320" s="57"/>
      <c r="F320" s="48"/>
      <c r="G320" s="49"/>
      <c r="H320" s="49"/>
      <c r="I320" s="50"/>
      <c r="J320" s="49"/>
      <c r="K320" s="49"/>
      <c r="L320" s="49"/>
      <c r="M320" s="10"/>
    </row>
    <row r="321" spans="2:13" ht="18" customHeight="1" x14ac:dyDescent="0.25">
      <c r="B321" s="57"/>
      <c r="C321" s="57"/>
      <c r="D321" s="57"/>
      <c r="E321" s="57"/>
      <c r="F321" s="48"/>
      <c r="G321" s="49"/>
      <c r="H321" s="49"/>
      <c r="I321" s="50"/>
      <c r="J321" s="49"/>
      <c r="K321" s="49"/>
      <c r="L321" s="49"/>
      <c r="M321" s="10"/>
    </row>
    <row r="322" spans="2:13" ht="18" customHeight="1" x14ac:dyDescent="0.25">
      <c r="B322" s="57"/>
      <c r="C322" s="57"/>
      <c r="D322" s="57"/>
      <c r="E322" s="57"/>
      <c r="F322" s="48"/>
      <c r="G322" s="49"/>
      <c r="H322" s="49"/>
      <c r="I322" s="50"/>
      <c r="J322" s="49"/>
      <c r="K322" s="49"/>
      <c r="L322" s="49"/>
      <c r="M322" s="10"/>
    </row>
    <row r="323" spans="2:13" ht="18" customHeight="1" x14ac:dyDescent="0.25">
      <c r="B323" s="57"/>
      <c r="C323" s="57"/>
      <c r="D323" s="57"/>
      <c r="E323" s="57"/>
      <c r="F323" s="48"/>
      <c r="G323" s="49"/>
      <c r="H323" s="49"/>
      <c r="I323" s="50"/>
      <c r="J323" s="49"/>
      <c r="K323" s="49"/>
      <c r="L323" s="49"/>
    </row>
    <row r="324" spans="2:13" ht="18" customHeight="1" x14ac:dyDescent="0.25">
      <c r="B324" s="57"/>
      <c r="C324" s="57"/>
      <c r="D324" s="57"/>
      <c r="E324" s="57"/>
      <c r="F324" s="48"/>
      <c r="G324" s="49"/>
      <c r="H324" s="49"/>
      <c r="I324" s="50"/>
      <c r="J324" s="49"/>
      <c r="K324" s="49"/>
      <c r="L324" s="49"/>
    </row>
  </sheetData>
  <mergeCells count="12">
    <mergeCell ref="L3:L4"/>
    <mergeCell ref="B314:E314"/>
    <mergeCell ref="I1:L1"/>
    <mergeCell ref="B2:L2"/>
    <mergeCell ref="B3:B4"/>
    <mergeCell ref="C3:C4"/>
    <mergeCell ref="D3:D4"/>
    <mergeCell ref="E3:E4"/>
    <mergeCell ref="F3:F4"/>
    <mergeCell ref="G3:H3"/>
    <mergeCell ref="I3:I4"/>
    <mergeCell ref="J3:K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2016-03-29T11:04:43Z</dcterms:modified>
</cp:coreProperties>
</file>