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480" yWindow="675" windowWidth="15600" windowHeight="9060" activeTab="2"/>
  </bookViews>
  <sheets>
    <sheet name="Zakładka nr 1" sheetId="3" r:id="rId1"/>
    <sheet name="Zakładka nr 2" sheetId="4" r:id="rId2"/>
    <sheet name="Zakładka 3" sheetId="5" r:id="rId3"/>
    <sheet name="Zakładka nr 4 " sheetId="6" r:id="rId4"/>
    <sheet name="Zakładka nr 5" sheetId="7" r:id="rId5"/>
  </sheets>
  <calcPr calcId="152511"/>
</workbook>
</file>

<file path=xl/calcChain.xml><?xml version="1.0" encoding="utf-8"?>
<calcChain xmlns="http://schemas.openxmlformats.org/spreadsheetml/2006/main">
  <c r="D34" i="6" l="1"/>
  <c r="D36" i="6" l="1"/>
  <c r="E36" i="6" s="1"/>
  <c r="E35" i="6"/>
  <c r="E34" i="6"/>
  <c r="E33" i="6"/>
  <c r="E32" i="6"/>
  <c r="E31" i="6"/>
  <c r="E30" i="6"/>
  <c r="E29" i="6"/>
  <c r="D28" i="6"/>
  <c r="E28" i="6" s="1"/>
  <c r="D16" i="6"/>
  <c r="E12" i="6"/>
  <c r="E11" i="6"/>
  <c r="E10" i="6"/>
  <c r="E9" i="6"/>
  <c r="E8" i="6"/>
  <c r="E7" i="6"/>
  <c r="E6" i="6"/>
  <c r="E5" i="6"/>
  <c r="E4" i="6"/>
  <c r="Q16" i="5" l="1"/>
  <c r="P4" i="5"/>
  <c r="C101" i="3"/>
  <c r="E57" i="3"/>
  <c r="C102" i="3" s="1"/>
  <c r="C103" i="3" s="1"/>
  <c r="N8" i="5"/>
  <c r="N7" i="5"/>
  <c r="D16" i="4" l="1"/>
  <c r="D12" i="4"/>
  <c r="D10" i="4"/>
  <c r="D32" i="4" l="1"/>
  <c r="P10" i="5" l="1"/>
  <c r="Q10" i="5" s="1"/>
  <c r="Q19" i="5" l="1"/>
  <c r="Q3" i="5"/>
  <c r="Q20" i="5"/>
  <c r="Q18" i="5"/>
  <c r="Q5" i="5"/>
  <c r="Q7" i="5"/>
  <c r="P21" i="5"/>
  <c r="Q21" i="5" s="1"/>
  <c r="Q14" i="5"/>
  <c r="Q8" i="5"/>
  <c r="Q23" i="5"/>
  <c r="Q24" i="5"/>
  <c r="Q4" i="5"/>
  <c r="Q17" i="5"/>
  <c r="Q22" i="5"/>
  <c r="P12" i="5"/>
  <c r="Q12" i="5" s="1"/>
  <c r="Q9" i="5"/>
  <c r="D28" i="4"/>
  <c r="D27" i="4"/>
  <c r="D38" i="4" s="1"/>
  <c r="D24" i="4"/>
  <c r="D21" i="4"/>
  <c r="D19" i="4"/>
  <c r="D17" i="4"/>
  <c r="D37" i="4" l="1"/>
  <c r="D39" i="4" s="1"/>
  <c r="D5" i="4"/>
  <c r="D4" i="4"/>
</calcChain>
</file>

<file path=xl/sharedStrings.xml><?xml version="1.0" encoding="utf-8"?>
<sst xmlns="http://schemas.openxmlformats.org/spreadsheetml/2006/main" count="1115" uniqueCount="448">
  <si>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</si>
  <si>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</si>
  <si>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</si>
  <si>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</si>
  <si>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</si>
  <si>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</si>
  <si>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</si>
  <si>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</si>
  <si>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</si>
  <si>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</si>
  <si>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</si>
  <si>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</si>
  <si>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</si>
  <si>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</si>
  <si>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Tak</t>
  </si>
  <si>
    <t>Materiał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</si>
  <si>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</si>
  <si>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</si>
  <si>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</si>
  <si>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</si>
  <si>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</si>
  <si>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</si>
  <si>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</si>
  <si>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</si>
  <si>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</si>
  <si>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Nr rej.</t>
  </si>
  <si>
    <t>Rodzaj</t>
  </si>
  <si>
    <t xml:space="preserve">Rok prod. </t>
  </si>
  <si>
    <t>Nr nadwozia</t>
  </si>
  <si>
    <t>Aktualna suma AC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</si>
  <si>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</si>
  <si>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</si>
  <si>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</si>
  <si>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</si>
  <si>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</si>
  <si>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</si>
  <si>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</si>
  <si>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</si>
  <si>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</si>
  <si>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</si>
  <si>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</si>
  <si>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</si>
  <si>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</si>
  <si>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</si>
  <si>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Liczba miejsc</t>
  </si>
  <si>
    <t>Pojemność</t>
  </si>
  <si>
    <t>Ładowność</t>
  </si>
  <si>
    <t>Typ, model</t>
  </si>
  <si>
    <t>Marka</t>
  </si>
  <si>
    <t>-</t>
  </si>
  <si>
    <t xml:space="preserve">Sprzęt elektroniczny stacjonarny </t>
  </si>
  <si>
    <t>DMC</t>
  </si>
  <si>
    <t>brak</t>
  </si>
  <si>
    <t xml:space="preserve">Urząd Gminy </t>
  </si>
  <si>
    <t> Budynek Urzędu Gminy</t>
  </si>
  <si>
    <t> Harasiuki 112A</t>
  </si>
  <si>
    <t> Tak</t>
  </si>
  <si>
    <t>suporex</t>
  </si>
  <si>
    <t>żelbet.</t>
  </si>
  <si>
    <t>stropodach</t>
  </si>
  <si>
    <t>Papa</t>
  </si>
  <si>
    <t> Budynek wielofunkcyjny I</t>
  </si>
  <si>
    <t> Harasiuki 122E</t>
  </si>
  <si>
    <t>pustak max</t>
  </si>
  <si>
    <t>drewniana</t>
  </si>
  <si>
    <t>blacho-dachówk.</t>
  </si>
  <si>
    <t> Budynek wielofunkcyjny II</t>
  </si>
  <si>
    <t>Harasiuki 122D </t>
  </si>
  <si>
    <t>-  „  -</t>
  </si>
  <si>
    <t> Harasiuki</t>
  </si>
  <si>
    <t> W sezonie letnim</t>
  </si>
  <si>
    <t>drewn.</t>
  </si>
  <si>
    <t>blacha</t>
  </si>
  <si>
    <t> Budynek po Gromadzkiej RN</t>
  </si>
  <si>
    <t> Huta Krzeszowska, ul. Długa 26</t>
  </si>
  <si>
    <t>blacha powlek.</t>
  </si>
  <si>
    <t>Budynek (po byłej szkole) 17 x 10</t>
  </si>
  <si>
    <t>Gózd 48</t>
  </si>
  <si>
    <t>Agronomówka</t>
  </si>
  <si>
    <t>Huta Krzeszowska, ul. Długa 9</t>
  </si>
  <si>
    <t>Cegła</t>
  </si>
  <si>
    <t>Budynek gospodarczy przy Agronomówce</t>
  </si>
  <si>
    <t>Budynek gospodarczy (garaże)przy Agronomówce</t>
  </si>
  <si>
    <t>Budynek „Apteka”</t>
  </si>
  <si>
    <t>Huta Krzeszowska, ul. Długa 1</t>
  </si>
  <si>
    <t>cegła+supor</t>
  </si>
  <si>
    <t>Budynek Ośrodek Zdrowia</t>
  </si>
  <si>
    <t>Huta Krzeszowska, ul. Długa 3</t>
  </si>
  <si>
    <t>Budynek wielofunkcyjny</t>
  </si>
  <si>
    <t>Huta Krzeszowska, ul. Długa 10</t>
  </si>
  <si>
    <t>Nie</t>
  </si>
  <si>
    <t>cegła, suporex</t>
  </si>
  <si>
    <t>płyta żelbet.</t>
  </si>
  <si>
    <t>Blacha</t>
  </si>
  <si>
    <t>Budynek gospodarczy przy Urzędzie Gminy 12 x6 +8 x 8</t>
  </si>
  <si>
    <t>Harasiuki 112A</t>
  </si>
  <si>
    <t>blacha alum. ocynk</t>
  </si>
  <si>
    <t>Świetlica wiejska</t>
  </si>
  <si>
    <t>Huta Stara 30A</t>
  </si>
  <si>
    <t>Sieraków 35A</t>
  </si>
  <si>
    <t>Półsieraków 16A</t>
  </si>
  <si>
    <t>Świetlica wiejska 9 x 10 drewn. +11 x 11 mur.</t>
  </si>
  <si>
    <t>Huta Podgórna 36A</t>
  </si>
  <si>
    <t>drewn. + suporex</t>
  </si>
  <si>
    <t>drewn. żelbet.</t>
  </si>
  <si>
    <t>Nowa Wieś 34A</t>
  </si>
  <si>
    <t>cegła + suporex</t>
  </si>
  <si>
    <t>Maziarnia 27A</t>
  </si>
  <si>
    <t>Wólka 28A</t>
  </si>
  <si>
    <t xml:space="preserve">Świetlica wiejska </t>
  </si>
  <si>
    <t>Szeliga 24A</t>
  </si>
  <si>
    <t>Remizo-świetlica 12 x 17</t>
  </si>
  <si>
    <t>Krzeszów Górny 56A</t>
  </si>
  <si>
    <t>Remizo-świetlica 30 x 11</t>
  </si>
  <si>
    <t>Hucisko 76A</t>
  </si>
  <si>
    <t>Remizo-świetlica</t>
  </si>
  <si>
    <t>Harasiuki 84A</t>
  </si>
  <si>
    <t>Łazory 59A</t>
  </si>
  <si>
    <t>Remizo-świetlica 21 x 9 + 3 x 6</t>
  </si>
  <si>
    <t>Banachy 27</t>
  </si>
  <si>
    <t>Huta Nowa 18A</t>
  </si>
  <si>
    <t>drewn. +żelbet.</t>
  </si>
  <si>
    <t>28.</t>
  </si>
  <si>
    <t>Gózd 24A</t>
  </si>
  <si>
    <t>cegła +suporex</t>
  </si>
  <si>
    <t>29.</t>
  </si>
  <si>
    <t>Budynek gospodarczy przy remizo-świetlicy 12 x 6,5</t>
  </si>
  <si>
    <t>nie ma</t>
  </si>
  <si>
    <t>30.</t>
  </si>
  <si>
    <t>Żuk Stary 23A</t>
  </si>
  <si>
    <t>31.</t>
  </si>
  <si>
    <t>Świetlica wiejska 20 x 10</t>
  </si>
  <si>
    <t>Kusze 14A</t>
  </si>
  <si>
    <t>32.</t>
  </si>
  <si>
    <t>Łazory 97A</t>
  </si>
  <si>
    <t>Eternit</t>
  </si>
  <si>
    <t>34.</t>
  </si>
  <si>
    <t>Przystanek 2 szt. (murow.)</t>
  </si>
  <si>
    <t>Łazory</t>
  </si>
  <si>
    <t>Maziarnia, Gózd</t>
  </si>
  <si>
    <t>35.</t>
  </si>
  <si>
    <t>Przystanek (wiata podwójna)                   3 szt.</t>
  </si>
  <si>
    <t>Harasiuki, Huta Krzeszowska, Gózd</t>
  </si>
  <si>
    <t>konstr. metal.</t>
  </si>
  <si>
    <t>konstr. metal</t>
  </si>
  <si>
    <t>36.</t>
  </si>
  <si>
    <t>Przystanek (wiata pojedyńcza) 29 szt.</t>
  </si>
  <si>
    <t>Pozostały teren gminy</t>
  </si>
  <si>
    <t>konstr. met.</t>
  </si>
  <si>
    <t>37.</t>
  </si>
  <si>
    <t>Budynek sanitarno-szatniowy ORLIK</t>
  </si>
  <si>
    <t>Harasiuki 106</t>
  </si>
  <si>
    <t>Gont</t>
  </si>
  <si>
    <t>38.</t>
  </si>
  <si>
    <t>Scena plenerowa wraz z budynkiem ORLIK</t>
  </si>
  <si>
    <t>39.</t>
  </si>
  <si>
    <t>Budynek szkoły</t>
  </si>
  <si>
    <t>Gózd 46a</t>
  </si>
  <si>
    <t>suporex + pust. max</t>
  </si>
  <si>
    <t>40.</t>
  </si>
  <si>
    <t>Hucisko 76a</t>
  </si>
  <si>
    <t>41.</t>
  </si>
  <si>
    <t>Krzeszów Górny 109</t>
  </si>
  <si>
    <t>42.</t>
  </si>
  <si>
    <t>Budynek (po byłej szkole)</t>
  </si>
  <si>
    <t>Sieraków 35</t>
  </si>
  <si>
    <t>43.</t>
  </si>
  <si>
    <t>Budynek gospodarczy przy starej PSP  14 x 5</t>
  </si>
  <si>
    <t>44.</t>
  </si>
  <si>
    <t>Budynek gospodarczy (przy bud. po starej szkole)</t>
  </si>
  <si>
    <t>45.</t>
  </si>
  <si>
    <t xml:space="preserve">Budynek gospodarczy przy SP </t>
  </si>
  <si>
    <t>46.</t>
  </si>
  <si>
    <t>Budynek gospodarczy przy SP 14 x 5 + 3 x 6</t>
  </si>
  <si>
    <t>Suporex</t>
  </si>
  <si>
    <t>47.</t>
  </si>
  <si>
    <t>Altana</t>
  </si>
  <si>
    <t>Żuk Nowy</t>
  </si>
  <si>
    <t>gont bitum.</t>
  </si>
  <si>
    <t>48.</t>
  </si>
  <si>
    <t>Budynek sali gimnastycznej SP</t>
  </si>
  <si>
    <t>stropod. Bus-panel</t>
  </si>
  <si>
    <t>Bus -panel</t>
  </si>
  <si>
    <t>Adres</t>
  </si>
  <si>
    <t>Użytkowany obiekt</t>
  </si>
  <si>
    <t>49.</t>
  </si>
  <si>
    <t>50.</t>
  </si>
  <si>
    <t>51.</t>
  </si>
  <si>
    <t>52.</t>
  </si>
  <si>
    <t>53.</t>
  </si>
  <si>
    <t> Budynek letniskowy i wiata 5 x 7 + wiata 6 x 8</t>
  </si>
  <si>
    <t> 2 Boiska ORLIK o sztuczn.naw.</t>
  </si>
  <si>
    <t> Boisko ORLIK wielofunkcyjne o sztucznej nawierzchni</t>
  </si>
  <si>
    <t xml:space="preserve"> Kompleks sport. – rekreac. </t>
  </si>
  <si>
    <t> Boisko sportowe</t>
  </si>
  <si>
    <t> Boisko wielofunkcyjne  SP</t>
  </si>
  <si>
    <t>Huta Krzeszowska</t>
  </si>
  <si>
    <t>Hucisko</t>
  </si>
  <si>
    <t>Krzeszów Górny</t>
  </si>
  <si>
    <t>2009 </t>
  </si>
  <si>
    <t> 2010</t>
  </si>
  <si>
    <t>Kserokopiarki i urządzenia wielofunkcyjne</t>
  </si>
  <si>
    <t>Centrale, telefony i faxy (WO)</t>
  </si>
  <si>
    <t>Monitoring i urządzenia alarmowe (WO)</t>
  </si>
  <si>
    <t xml:space="preserve">Sprzęt elektroniczny przenośny </t>
  </si>
  <si>
    <t>54.</t>
  </si>
  <si>
    <t>Gmina Harasiuki</t>
  </si>
  <si>
    <t>Świetlica wiejska ze sklepem</t>
  </si>
  <si>
    <t>b.d.</t>
  </si>
  <si>
    <t>Ośrodek Pomocy Społecznej</t>
  </si>
  <si>
    <t>Jednostka użytkuje budynek Urzędu Gminy.</t>
  </si>
  <si>
    <t xml:space="preserve">Brak majatku w systemie sum stałych. </t>
  </si>
  <si>
    <t xml:space="preserve">Zakład Usług Komunalnych </t>
  </si>
  <si>
    <t>Śieraków</t>
  </si>
  <si>
    <t>Nowa Wieś</t>
  </si>
  <si>
    <t>Harasiuki</t>
  </si>
  <si>
    <t>Cegła palona</t>
  </si>
  <si>
    <t>Ackerman</t>
  </si>
  <si>
    <t>Stopdach</t>
  </si>
  <si>
    <t>Krokwie drewniane</t>
  </si>
  <si>
    <t>Dach</t>
  </si>
  <si>
    <t>Oczyszczalnia ścieków Harasiuki wraz z elektronicznym układem sterującym - sygnalizującym i wyposażeniem, maszynami i urządzenami</t>
  </si>
  <si>
    <t>SUW Nowa Wieś wraz z elektronicznym układem sterującym - sygnalizującym, wyposażeniem, maszynami i urządzenami</t>
  </si>
  <si>
    <t>SUW Huta Krzeszowska wraz z elektronicznym układem sterującym - sygnalizującym, wyposażeniem, maszynami i urządzenami</t>
  </si>
  <si>
    <t>SUW Śieraków wraz z elektronicznym układem sterującym, wyposażeniem, maszynami i urządzenami</t>
  </si>
  <si>
    <t>Urząd Gminy</t>
  </si>
  <si>
    <t>RNIE693</t>
  </si>
  <si>
    <t xml:space="preserve">FS Lublin </t>
  </si>
  <si>
    <t>ŻUK A15B</t>
  </si>
  <si>
    <t>09743</t>
  </si>
  <si>
    <t>RNI13EM</t>
  </si>
  <si>
    <t>SUL07321CN0556536</t>
  </si>
  <si>
    <t>RNI41GH</t>
  </si>
  <si>
    <t>Żuk A06DJ</t>
  </si>
  <si>
    <t>650</t>
  </si>
  <si>
    <t>SUL00621JR0571936</t>
  </si>
  <si>
    <t>RNI42GH</t>
  </si>
  <si>
    <t>Żuk A07</t>
  </si>
  <si>
    <t>072111P0567879</t>
  </si>
  <si>
    <t>RNI78FF</t>
  </si>
  <si>
    <t>Man</t>
  </si>
  <si>
    <t>Half</t>
  </si>
  <si>
    <t>17200450045</t>
  </si>
  <si>
    <t>RNI98RH</t>
  </si>
  <si>
    <t>Daf</t>
  </si>
  <si>
    <t>Xantia SX</t>
  </si>
  <si>
    <t>120401</t>
  </si>
  <si>
    <t>Autosan</t>
  </si>
  <si>
    <t>H9-21</t>
  </si>
  <si>
    <t>RNIF743</t>
  </si>
  <si>
    <t>Autobus</t>
  </si>
  <si>
    <t>630453</t>
  </si>
  <si>
    <t>RNIM902</t>
  </si>
  <si>
    <t>Jelcz</t>
  </si>
  <si>
    <t>L090M</t>
  </si>
  <si>
    <t>SUJ090100X0000046</t>
  </si>
  <si>
    <t>RNI70HV</t>
  </si>
  <si>
    <t>L090M/S</t>
  </si>
  <si>
    <t>SUJ09010040000486</t>
  </si>
  <si>
    <t>RNI22JY</t>
  </si>
  <si>
    <t>Osobowy</t>
  </si>
  <si>
    <t>WV2ZZZ7HZ5X016150</t>
  </si>
  <si>
    <t>RNIK240</t>
  </si>
  <si>
    <t>T4</t>
  </si>
  <si>
    <t>Ciężarowy</t>
  </si>
  <si>
    <t>WVZZZ70ZWH082192</t>
  </si>
  <si>
    <t>RNI68MN</t>
  </si>
  <si>
    <t>Star</t>
  </si>
  <si>
    <t>SUS1142CEV0013585</t>
  </si>
  <si>
    <t>RNIU386</t>
  </si>
  <si>
    <t xml:space="preserve">Thule </t>
  </si>
  <si>
    <t>Trailers</t>
  </si>
  <si>
    <t>Przyczepka</t>
  </si>
  <si>
    <t>UH2000B54P275230</t>
  </si>
  <si>
    <t>RNI61CF</t>
  </si>
  <si>
    <t>Magirus</t>
  </si>
  <si>
    <t>135D</t>
  </si>
  <si>
    <t>TBI3693</t>
  </si>
  <si>
    <t>170D</t>
  </si>
  <si>
    <t>RNIK413</t>
  </si>
  <si>
    <t xml:space="preserve">Star </t>
  </si>
  <si>
    <t>244L</t>
  </si>
  <si>
    <t>RNIN659</t>
  </si>
  <si>
    <t>RNIH462</t>
  </si>
  <si>
    <t>26-P003</t>
  </si>
  <si>
    <t>RNIM046</t>
  </si>
  <si>
    <t xml:space="preserve">Ford </t>
  </si>
  <si>
    <t>Faby</t>
  </si>
  <si>
    <t>WF0LXXBDFL3U19971</t>
  </si>
  <si>
    <t>RNI05LJ</t>
  </si>
  <si>
    <t>Daewoo</t>
  </si>
  <si>
    <t>Nubira</t>
  </si>
  <si>
    <t>KLAJF69ZEXK278087</t>
  </si>
  <si>
    <t>Brak numeru</t>
  </si>
  <si>
    <t>Amkodor</t>
  </si>
  <si>
    <t>TO-49</t>
  </si>
  <si>
    <t>.08026191</t>
  </si>
  <si>
    <t>Nissan</t>
  </si>
  <si>
    <t>Primera</t>
  </si>
  <si>
    <t>RNI10TW</t>
  </si>
  <si>
    <t>SJNBCAp11U0496438</t>
  </si>
  <si>
    <t>Zespół Obsługi Szkół</t>
  </si>
  <si>
    <t>Zakład Usług Komunalnych</t>
  </si>
  <si>
    <t>Jednostka ma siedzibę w Urzędzie Gminy/ Brak majątku w systemie sum stałych.</t>
  </si>
  <si>
    <t xml:space="preserve">Zespół Szkół w Hucie Krzeszowskiej </t>
  </si>
  <si>
    <t xml:space="preserve">Budynek szkolny </t>
  </si>
  <si>
    <t>Sala gimnastyczna</t>
  </si>
  <si>
    <t>Huta Krzeszowska ul. Długa 6</t>
  </si>
  <si>
    <t xml:space="preserve"> Cegła </t>
  </si>
  <si>
    <t> Belkowo-pustakowe oparte na wieńcach żelbetowych</t>
  </si>
  <si>
    <t> Drewniana - krokwie</t>
  </si>
  <si>
    <t>Blacha </t>
  </si>
  <si>
    <t xml:space="preserve"> Pustaki max (zaprawa cemento-wapienna) </t>
  </si>
  <si>
    <t> Akerman (24 cm)zbrojone stalą</t>
  </si>
  <si>
    <t>Drewniana płatwiowo kleszczowa</t>
  </si>
  <si>
    <t> Blacha</t>
  </si>
  <si>
    <t>Zespół Szkół w Hucie Krzeszowskiej</t>
  </si>
  <si>
    <t>Centrale, telefony i faxy</t>
  </si>
  <si>
    <t>Tablice interaktywne</t>
  </si>
  <si>
    <t xml:space="preserve"> Konstrukcja stalowa w postaci wiązarów kratowych z płatwiami z dwuteowników gorącowalcowanych </t>
  </si>
  <si>
    <t xml:space="preserve">Zespół Szkół w Harasiukach </t>
  </si>
  <si>
    <t>Hala sportowa</t>
  </si>
  <si>
    <t xml:space="preserve">Centrale, faxy i telefony </t>
  </si>
  <si>
    <t xml:space="preserve">Sprzęt nagłaśniający </t>
  </si>
  <si>
    <t>Gminna Biblioteka Publiczna</t>
  </si>
  <si>
    <t>Gminny Ośrodek Kultury</t>
  </si>
  <si>
    <t>DPR</t>
  </si>
  <si>
    <t>09.01.1988</t>
  </si>
  <si>
    <t>Moc</t>
  </si>
  <si>
    <t>110 kW</t>
  </si>
  <si>
    <t>ZUK</t>
  </si>
  <si>
    <t>Volkswagen</t>
  </si>
  <si>
    <t>T5 Multivan</t>
  </si>
  <si>
    <t>01.01.1997</t>
  </si>
  <si>
    <t>ZUK/ UG Harasiuki</t>
  </si>
  <si>
    <t>26.01.1999</t>
  </si>
  <si>
    <t>ZUK/ OSP Harasiuki</t>
  </si>
  <si>
    <t>20.08.1993</t>
  </si>
  <si>
    <t>114 kW</t>
  </si>
  <si>
    <t>ZUK/ Gmina Harasiuki</t>
  </si>
  <si>
    <t>01.01.1971</t>
  </si>
  <si>
    <t>2500</t>
  </si>
  <si>
    <t>01.01.1992</t>
  </si>
  <si>
    <t>01.01.1993</t>
  </si>
  <si>
    <t xml:space="preserve">ZUK </t>
  </si>
  <si>
    <t>05.12.2000</t>
  </si>
  <si>
    <t xml:space="preserve">ZUK/OSP Krszeszów Górny </t>
  </si>
  <si>
    <t>07.12.2004</t>
  </si>
  <si>
    <t>ZUK Harasiuki</t>
  </si>
  <si>
    <t>Wolnobierzny Koparka</t>
  </si>
  <si>
    <t>23.03.1976</t>
  </si>
  <si>
    <t>24.04.1974</t>
  </si>
  <si>
    <t>11.12.1997</t>
  </si>
  <si>
    <t>18.11.2003</t>
  </si>
  <si>
    <t>80kW</t>
  </si>
  <si>
    <t>OSP Harasiuki</t>
  </si>
  <si>
    <t>01.01.1994</t>
  </si>
  <si>
    <t>ZUK/Gmina Harasiuki</t>
  </si>
  <si>
    <t>27.07.1993</t>
  </si>
  <si>
    <t>01.01.1974</t>
  </si>
  <si>
    <t>05.09.2008</t>
  </si>
  <si>
    <t>29.04.1990</t>
  </si>
  <si>
    <t>25.10.1999</t>
  </si>
  <si>
    <t>Chałupa Lasowiacka</t>
  </si>
  <si>
    <t>Kuźnia</t>
  </si>
  <si>
    <t>Stodoła</t>
  </si>
  <si>
    <t>Krzeszów Górny 410</t>
  </si>
  <si>
    <t>Obiekt użytkowany jako muzeum</t>
  </si>
  <si>
    <t>Drewno</t>
  </si>
  <si>
    <t>Drewniany</t>
  </si>
  <si>
    <t xml:space="preserve">Drewniany </t>
  </si>
  <si>
    <t>Dachówka</t>
  </si>
  <si>
    <t>Wyposażenie i urządzenie</t>
  </si>
  <si>
    <r>
      <t>1 szt. 6,0 m</t>
    </r>
    <r>
      <rPr>
        <vertAlign val="superscript"/>
        <sz val="11"/>
        <rFont val="Cambria"/>
        <family val="1"/>
        <charset val="238"/>
        <scheme val="major"/>
      </rPr>
      <t>2</t>
    </r>
  </si>
  <si>
    <r>
      <t>1 szt. 8,8 m</t>
    </r>
    <r>
      <rPr>
        <vertAlign val="superscript"/>
        <sz val="11"/>
        <rFont val="Cambria"/>
        <family val="1"/>
        <charset val="238"/>
        <scheme val="major"/>
      </rPr>
      <t>2</t>
    </r>
  </si>
  <si>
    <r>
      <t>1 szt. 4,4 m</t>
    </r>
    <r>
      <rPr>
        <vertAlign val="superscript"/>
        <sz val="11"/>
        <rFont val="Cambria"/>
        <family val="1"/>
        <charset val="238"/>
        <scheme val="major"/>
      </rPr>
      <t>2</t>
    </r>
  </si>
  <si>
    <t>Gminny Ośrodek Pomocy Społecznej</t>
  </si>
  <si>
    <t>Ubezpieczony</t>
  </si>
  <si>
    <t>Ubezpieczający</t>
  </si>
  <si>
    <t>Suma ubezpieczenia w WO lub KB</t>
  </si>
  <si>
    <t>Wyposażenie i urządzenia (WO), w tym klimatyzacja</t>
  </si>
  <si>
    <t xml:space="preserve">L. p. </t>
  </si>
  <si>
    <t>Budynki i budowle</t>
  </si>
  <si>
    <t>Razem:</t>
  </si>
  <si>
    <t>Podsumowanie</t>
  </si>
  <si>
    <t xml:space="preserve">Przedmiot ubezpieczenia </t>
  </si>
  <si>
    <t>Sprzęt elektroniczny stacjonarny</t>
  </si>
  <si>
    <t>01.01.2017 31.12.2017</t>
  </si>
  <si>
    <t>Pierwszy Okres OC</t>
  </si>
  <si>
    <t>Pierwszy Okres AC</t>
  </si>
  <si>
    <t>Pierwszy Okres NW</t>
  </si>
  <si>
    <t>01.08.2017 31.07.2018</t>
  </si>
  <si>
    <t>26.04.2017 25.04.2018</t>
  </si>
  <si>
    <t>27.07.2017 26.07.2018</t>
  </si>
  <si>
    <t>14.10.2016 13.10.2017</t>
  </si>
  <si>
    <t>12.11.2016 11.11.2017</t>
  </si>
  <si>
    <t>16.11.2016 15.11.2017</t>
  </si>
  <si>
    <t>31.07.2017 30.07.2018</t>
  </si>
  <si>
    <t>16.01.2017 15.01.2018</t>
  </si>
  <si>
    <t>14.08.2017 13.08.2018</t>
  </si>
  <si>
    <t>08.10.2016 07.10.2017</t>
  </si>
  <si>
    <t>07.12.2016 06.12.2017</t>
  </si>
  <si>
    <t>12.12.2016 11.12.2017</t>
  </si>
  <si>
    <t>24.12.2016 23.12.2017</t>
  </si>
  <si>
    <t>28.12.2016 27.12.2017</t>
  </si>
  <si>
    <t>10.11.2016 09.11.2017</t>
  </si>
  <si>
    <t>05.09.2017 04.09.2018</t>
  </si>
  <si>
    <t>09.09.2017 08.09.2018</t>
  </si>
  <si>
    <t>01.01.2016 31.12.2017</t>
  </si>
  <si>
    <t>19.11.2016 18.11.2017</t>
  </si>
  <si>
    <t>11.02.2017 10.02.2018</t>
  </si>
  <si>
    <t>31.05.2017 30.05.2018</t>
  </si>
  <si>
    <t>30.05.2017 29.05.2018</t>
  </si>
  <si>
    <t>14.11.2016 13.11.2017</t>
  </si>
  <si>
    <t>13.04.2017 12.04.2018</t>
  </si>
  <si>
    <t>Rodzaj ubezpieczenia </t>
  </si>
  <si>
    <t>Liczba szkód</t>
  </si>
  <si>
    <t>Rezerwy</t>
  </si>
  <si>
    <t>Wypłaty</t>
  </si>
  <si>
    <t>Razem</t>
  </si>
  <si>
    <t>Mienie od ognia i innych zdarzeń losowych</t>
  </si>
  <si>
    <t>Mienie od kradzieży z włamaniem i rabunku</t>
  </si>
  <si>
    <t>Przedmioty szklane od stłuczenia</t>
  </si>
  <si>
    <t>Odpowiedzialność cywilna</t>
  </si>
  <si>
    <t>Sprzęt elektroniczny</t>
  </si>
  <si>
    <t>Ubezpieczenia komunikacyjne OC</t>
  </si>
  <si>
    <t>Ubezpieczenia komunikacyjne AC</t>
  </si>
  <si>
    <t>Ubezpieczenia komunikacyjne NNW</t>
  </si>
  <si>
    <t>Ubezpieczenie NNW</t>
  </si>
  <si>
    <t>Ubezpieczenie NNW OSP</t>
  </si>
  <si>
    <t>L.p.</t>
  </si>
  <si>
    <t>Jednostka</t>
  </si>
  <si>
    <t>Zabezpieczenia przeciwpożarowe i przeciwkradzieżowe</t>
  </si>
  <si>
    <t>zgodne z przepisami o ochronie przeciwpożarowej, gaśnice, co najmniej 2 zamki w drzwiach zewnetrznych</t>
  </si>
  <si>
    <t xml:space="preserve">jednostak zlokalizowana w Urzędzie Gminy </t>
  </si>
  <si>
    <t xml:space="preserve">zgodne z przepisami o ochronie przeciwpożarowej, gaśnice, co najmniej 2 zamki w drzwiach zewnętrznych, </t>
  </si>
  <si>
    <t>zgodne z przepisami o ochronie przeciwpożarowej, gaśnice, co najmniej 2 zamki w drzwiach zewnętrznych</t>
  </si>
  <si>
    <t>Szkodowość na dzień 23.08.2016</t>
  </si>
  <si>
    <t xml:space="preserve">Załacznik nr 1d do SIWZ - Zakładka nr 5 - Wykaz zabezpieczeń przeciwpożarowych i przeciwkradzieżwoych </t>
  </si>
  <si>
    <t xml:space="preserve">Załącznik nr 1d do SIWZ  - Zakładka nr 4 - Dotychczsowy przebieg ubezpieczeń </t>
  </si>
  <si>
    <t>Załącznik nr 1d do SIWZ - Wykaz pojazdów - zakładka nr 3</t>
  </si>
  <si>
    <t>Załącznik nr 1d do SIWZ -  wykaz sprzętu elektronicznego do ubezpieczenia w systemie sum stałych zakładka nr 2</t>
  </si>
  <si>
    <t>Załącznik nr 1d do SIWZ -  wykaz mienia do ubezpieczenia mienia od wszystkich ryzyk, zakładka 1</t>
  </si>
  <si>
    <t>40/12 (NNW Tylko dla Kierowcy)</t>
  </si>
  <si>
    <t>NNW w autobusach tylko dla kierowcy</t>
  </si>
  <si>
    <t>42 (NNW Tylko dla Kierowcy)</t>
  </si>
  <si>
    <t>2013 (od 16.09.2016 r.)</t>
  </si>
  <si>
    <t>Specjalny pożarniczy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</si>
</sst>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vertAlign val="superscript"/>
      <sz val="11"/>
      <name val="Cambria"/>
      <family val="1"/>
      <charset val="238"/>
      <scheme val="major"/>
    </font>
    <font>
      <b/>
      <sz val="11"/>
      <color rgb="FFFF000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indexed="8"/>
      <name val="Cambria"/>
      <family val="1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Border="1" applyAlignment="1">
      <alignment wrapText="1"/>
    </xf>
    <xf numFmtId="44" fontId="7" fillId="0" borderId="0" xfId="3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9" fillId="6" borderId="38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left" vertical="center" wrapText="1"/>
    </xf>
    <xf numFmtId="2" fontId="6" fillId="6" borderId="39" xfId="1" applyNumberFormat="1" applyFont="1" applyFill="1" applyBorder="1" applyAlignment="1">
      <alignment horizontal="center" vertical="center" wrapText="1"/>
    </xf>
    <xf numFmtId="0" fontId="6" fillId="6" borderId="39" xfId="1" applyNumberFormat="1" applyFont="1" applyFill="1" applyBorder="1" applyAlignment="1">
      <alignment horizontal="center" vertical="center" wrapText="1"/>
    </xf>
    <xf numFmtId="0" fontId="9" fillId="6" borderId="42" xfId="1" applyFont="1" applyFill="1" applyBorder="1" applyAlignment="1">
      <alignment horizontal="center" vertical="center" wrapText="1"/>
    </xf>
    <xf numFmtId="0" fontId="9" fillId="6" borderId="43" xfId="1" applyFont="1" applyFill="1" applyBorder="1" applyAlignment="1">
      <alignment horizontal="center" vertical="center" wrapText="1"/>
    </xf>
    <xf numFmtId="44" fontId="9" fillId="6" borderId="43" xfId="3" applyFont="1" applyFill="1" applyBorder="1" applyAlignment="1">
      <alignment horizontal="center" vertical="center" wrapText="1"/>
    </xf>
    <xf numFmtId="2" fontId="9" fillId="6" borderId="43" xfId="1" applyNumberFormat="1" applyFont="1" applyFill="1" applyBorder="1" applyAlignment="1">
      <alignment horizontal="center" vertical="center" wrapText="1"/>
    </xf>
    <xf numFmtId="0" fontId="9" fillId="6" borderId="43" xfId="1" applyNumberFormat="1" applyFont="1" applyFill="1" applyBorder="1" applyAlignment="1">
      <alignment horizontal="center" vertical="center" wrapText="1"/>
    </xf>
    <xf numFmtId="0" fontId="9" fillId="6" borderId="44" xfId="1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44" fontId="6" fillId="0" borderId="5" xfId="3" applyFont="1" applyBorder="1" applyAlignment="1">
      <alignment horizontal="center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44" fontId="6" fillId="4" borderId="5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6" fillId="4" borderId="37" xfId="1" applyFont="1" applyFill="1" applyBorder="1" applyAlignment="1">
      <alignment horizontal="center" vertical="center" wrapText="1"/>
    </xf>
    <xf numFmtId="44" fontId="8" fillId="0" borderId="0" xfId="3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4" borderId="11" xfId="1" applyFont="1" applyFill="1" applyBorder="1" applyAlignment="1">
      <alignment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vertical="center" wrapText="1"/>
    </xf>
    <xf numFmtId="0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 wrapText="1"/>
    </xf>
    <xf numFmtId="44" fontId="6" fillId="4" borderId="6" xfId="3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0" fontId="6" fillId="4" borderId="6" xfId="1" applyNumberFormat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left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44" fontId="9" fillId="6" borderId="39" xfId="3" applyFont="1" applyFill="1" applyBorder="1" applyAlignment="1">
      <alignment horizontal="center" vertical="center" wrapText="1"/>
    </xf>
    <xf numFmtId="2" fontId="9" fillId="6" borderId="39" xfId="1" applyNumberFormat="1" applyFont="1" applyFill="1" applyBorder="1" applyAlignment="1">
      <alignment horizontal="center" vertical="center" wrapText="1"/>
    </xf>
    <xf numFmtId="0" fontId="9" fillId="6" borderId="39" xfId="1" applyNumberFormat="1" applyFont="1" applyFill="1" applyBorder="1" applyAlignment="1">
      <alignment horizontal="center" vertical="center" wrapText="1"/>
    </xf>
    <xf numFmtId="0" fontId="6" fillId="4" borderId="37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49" fontId="6" fillId="4" borderId="11" xfId="2" applyNumberFormat="1" applyFont="1" applyFill="1" applyBorder="1" applyAlignment="1">
      <alignment horizontal="center" vertical="center"/>
    </xf>
    <xf numFmtId="44" fontId="6" fillId="4" borderId="11" xfId="5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/>
    </xf>
    <xf numFmtId="44" fontId="6" fillId="4" borderId="45" xfId="2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44" fontId="7" fillId="4" borderId="0" xfId="0" applyNumberFormat="1" applyFont="1" applyFill="1" applyBorder="1"/>
    <xf numFmtId="0" fontId="6" fillId="4" borderId="13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49" fontId="6" fillId="4" borderId="5" xfId="2" applyNumberFormat="1" applyFont="1" applyFill="1" applyBorder="1" applyAlignment="1">
      <alignment horizontal="center" vertical="center"/>
    </xf>
    <xf numFmtId="44" fontId="6" fillId="4" borderId="5" xfId="5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164" fontId="6" fillId="4" borderId="5" xfId="2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4" fontId="7" fillId="4" borderId="5" xfId="3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44" fontId="7" fillId="4" borderId="6" xfId="3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4" fontId="7" fillId="4" borderId="0" xfId="0" applyNumberFormat="1" applyFont="1" applyFill="1" applyBorder="1" applyAlignment="1">
      <alignment horizontal="center"/>
    </xf>
    <xf numFmtId="44" fontId="7" fillId="0" borderId="0" xfId="3" applyFont="1" applyBorder="1"/>
    <xf numFmtId="9" fontId="7" fillId="0" borderId="0" xfId="6" applyFont="1" applyBorder="1"/>
    <xf numFmtId="0" fontId="9" fillId="0" borderId="0" xfId="0" applyFont="1" applyBorder="1"/>
    <xf numFmtId="0" fontId="6" fillId="0" borderId="20" xfId="0" applyFont="1" applyBorder="1"/>
    <xf numFmtId="0" fontId="6" fillId="0" borderId="0" xfId="2" applyFont="1" applyBorder="1"/>
    <xf numFmtId="0" fontId="6" fillId="0" borderId="13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164" fontId="6" fillId="0" borderId="14" xfId="2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164" fontId="6" fillId="5" borderId="14" xfId="2" applyNumberFormat="1" applyFont="1" applyFill="1" applyBorder="1" applyAlignment="1">
      <alignment vertical="center"/>
    </xf>
    <xf numFmtId="0" fontId="9" fillId="0" borderId="0" xfId="2" applyFont="1" applyBorder="1"/>
    <xf numFmtId="8" fontId="6" fillId="0" borderId="0" xfId="2" applyNumberFormat="1" applyFont="1" applyBorder="1" applyAlignment="1">
      <alignment vertical="center"/>
    </xf>
    <xf numFmtId="0" fontId="6" fillId="0" borderId="22" xfId="2" applyFont="1" applyBorder="1" applyAlignment="1">
      <alignment horizontal="center" vertical="center"/>
    </xf>
    <xf numFmtId="164" fontId="6" fillId="5" borderId="7" xfId="2" applyNumberFormat="1" applyFont="1" applyFill="1" applyBorder="1" applyAlignment="1">
      <alignment vertical="center"/>
    </xf>
    <xf numFmtId="0" fontId="6" fillId="0" borderId="38" xfId="2" applyFont="1" applyBorder="1" applyAlignment="1">
      <alignment horizontal="center" vertical="center"/>
    </xf>
    <xf numFmtId="164" fontId="6" fillId="4" borderId="32" xfId="2" applyNumberFormat="1" applyFont="1" applyFill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164" fontId="6" fillId="4" borderId="19" xfId="2" applyNumberFormat="1" applyFont="1" applyFill="1" applyBorder="1" applyAlignment="1">
      <alignment vertical="center"/>
    </xf>
    <xf numFmtId="0" fontId="6" fillId="0" borderId="18" xfId="2" applyFont="1" applyBorder="1"/>
    <xf numFmtId="164" fontId="6" fillId="5" borderId="19" xfId="2" applyNumberFormat="1" applyFont="1" applyFill="1" applyBorder="1" applyAlignment="1">
      <alignment vertical="center"/>
    </xf>
    <xf numFmtId="164" fontId="6" fillId="4" borderId="16" xfId="2" applyNumberFormat="1" applyFont="1" applyFill="1" applyBorder="1" applyAlignment="1">
      <alignment vertical="center"/>
    </xf>
    <xf numFmtId="0" fontId="6" fillId="0" borderId="28" xfId="2" applyFont="1" applyBorder="1"/>
    <xf numFmtId="164" fontId="6" fillId="0" borderId="0" xfId="2" applyNumberFormat="1" applyFont="1" applyBorder="1" applyAlignment="1">
      <alignment vertical="center"/>
    </xf>
    <xf numFmtId="0" fontId="6" fillId="4" borderId="11" xfId="2" applyFont="1" applyFill="1" applyBorder="1" applyAlignment="1">
      <alignment horizontal="center" vertical="center" wrapText="1"/>
    </xf>
    <xf numFmtId="44" fontId="6" fillId="4" borderId="11" xfId="5" applyFont="1" applyFill="1" applyBorder="1" applyAlignment="1">
      <alignment horizontal="center" vertical="center" wrapText="1"/>
    </xf>
    <xf numFmtId="44" fontId="6" fillId="4" borderId="11" xfId="2" applyNumberFormat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44" fontId="6" fillId="4" borderId="5" xfId="5" applyFont="1" applyFill="1" applyBorder="1" applyAlignment="1">
      <alignment horizontal="center" vertical="center" wrapText="1"/>
    </xf>
    <xf numFmtId="44" fontId="6" fillId="4" borderId="5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9" fillId="6" borderId="46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left" vertical="center" wrapText="1"/>
    </xf>
    <xf numFmtId="2" fontId="6" fillId="6" borderId="34" xfId="1" applyNumberFormat="1" applyFont="1" applyFill="1" applyBorder="1" applyAlignment="1">
      <alignment horizontal="center" vertical="center" wrapText="1"/>
    </xf>
    <xf numFmtId="0" fontId="6" fillId="6" borderId="34" xfId="1" applyNumberFormat="1" applyFont="1" applyFill="1" applyBorder="1" applyAlignment="1">
      <alignment horizontal="center" vertical="center" wrapText="1"/>
    </xf>
    <xf numFmtId="0" fontId="9" fillId="6" borderId="38" xfId="2" applyFont="1" applyFill="1" applyBorder="1" applyAlignment="1">
      <alignment horizontal="center" vertical="center"/>
    </xf>
    <xf numFmtId="0" fontId="9" fillId="6" borderId="39" xfId="2" applyFont="1" applyFill="1" applyBorder="1" applyAlignment="1">
      <alignment horizontal="center" vertical="center"/>
    </xf>
    <xf numFmtId="49" fontId="9" fillId="6" borderId="39" xfId="2" applyNumberFormat="1" applyFont="1" applyFill="1" applyBorder="1" applyAlignment="1">
      <alignment horizontal="center" vertical="center"/>
    </xf>
    <xf numFmtId="44" fontId="9" fillId="6" borderId="39" xfId="5" applyFont="1" applyFill="1" applyBorder="1" applyAlignment="1">
      <alignment horizontal="center" vertical="center"/>
    </xf>
    <xf numFmtId="0" fontId="9" fillId="6" borderId="39" xfId="2" applyFont="1" applyFill="1" applyBorder="1" applyAlignment="1">
      <alignment horizontal="center" vertical="center" wrapText="1"/>
    </xf>
    <xf numFmtId="0" fontId="9" fillId="6" borderId="40" xfId="2" applyFont="1" applyFill="1" applyBorder="1" applyAlignment="1">
      <alignment horizontal="center" vertical="center"/>
    </xf>
    <xf numFmtId="0" fontId="9" fillId="6" borderId="12" xfId="2" applyFont="1" applyFill="1" applyBorder="1" applyAlignment="1">
      <alignment horizontal="center" vertical="center"/>
    </xf>
    <xf numFmtId="0" fontId="9" fillId="6" borderId="9" xfId="2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40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4" borderId="11" xfId="1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44" fontId="6" fillId="4" borderId="11" xfId="3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vertical="center" wrapText="1"/>
    </xf>
    <xf numFmtId="0" fontId="9" fillId="4" borderId="6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6" fillId="4" borderId="27" xfId="1" applyFont="1" applyFill="1" applyBorder="1" applyAlignment="1">
      <alignment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9" fillId="6" borderId="48" xfId="2" applyFont="1" applyFill="1" applyBorder="1" applyAlignment="1">
      <alignment horizontal="center" vertical="center" wrapText="1"/>
    </xf>
    <xf numFmtId="44" fontId="6" fillId="4" borderId="49" xfId="2" applyNumberFormat="1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wrapText="1"/>
    </xf>
    <xf numFmtId="44" fontId="9" fillId="6" borderId="34" xfId="3" applyFont="1" applyFill="1" applyBorder="1" applyAlignment="1">
      <alignment horizontal="left" vertical="center" wrapText="1"/>
    </xf>
    <xf numFmtId="44" fontId="6" fillId="2" borderId="5" xfId="3" applyFont="1" applyFill="1" applyBorder="1" applyAlignment="1">
      <alignment horizontal="center" vertical="center" wrapText="1"/>
    </xf>
    <xf numFmtId="44" fontId="6" fillId="2" borderId="11" xfId="3" applyFont="1" applyFill="1" applyBorder="1" applyAlignment="1">
      <alignment horizontal="center" vertical="center" wrapText="1"/>
    </xf>
    <xf numFmtId="44" fontId="6" fillId="0" borderId="0" xfId="3" applyFont="1" applyBorder="1" applyAlignment="1">
      <alignment vertical="center" wrapText="1"/>
    </xf>
    <xf numFmtId="44" fontId="9" fillId="6" borderId="39" xfId="3" applyFont="1" applyFill="1" applyBorder="1" applyAlignment="1">
      <alignment horizontal="left" vertical="center" wrapText="1"/>
    </xf>
    <xf numFmtId="44" fontId="11" fillId="0" borderId="0" xfId="3" applyFont="1" applyFill="1" applyBorder="1" applyAlignment="1">
      <alignment horizontal="center" vertical="center" wrapText="1"/>
    </xf>
    <xf numFmtId="44" fontId="6" fillId="8" borderId="6" xfId="3" applyFont="1" applyFill="1" applyBorder="1" applyAlignment="1">
      <alignment horizontal="center" vertical="center" wrapText="1"/>
    </xf>
    <xf numFmtId="44" fontId="6" fillId="8" borderId="27" xfId="3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44" fontId="12" fillId="6" borderId="52" xfId="0" applyNumberFormat="1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6" xfId="0" applyFont="1" applyBorder="1" applyAlignment="1">
      <alignment wrapText="1"/>
    </xf>
    <xf numFmtId="44" fontId="12" fillId="0" borderId="7" xfId="0" applyNumberFormat="1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7" fillId="0" borderId="11" xfId="0" applyFont="1" applyBorder="1" applyAlignment="1">
      <alignment wrapText="1"/>
    </xf>
    <xf numFmtId="44" fontId="12" fillId="0" borderId="41" xfId="0" applyNumberFormat="1" applyFont="1" applyBorder="1" applyAlignment="1">
      <alignment wrapText="1"/>
    </xf>
    <xf numFmtId="0" fontId="12" fillId="6" borderId="42" xfId="0" applyFont="1" applyFill="1" applyBorder="1" applyAlignment="1">
      <alignment wrapText="1"/>
    </xf>
    <xf numFmtId="0" fontId="12" fillId="6" borderId="43" xfId="0" applyFont="1" applyFill="1" applyBorder="1" applyAlignment="1">
      <alignment wrapText="1"/>
    </xf>
    <xf numFmtId="0" fontId="7" fillId="0" borderId="4" xfId="0" applyFont="1" applyBorder="1"/>
    <xf numFmtId="0" fontId="12" fillId="6" borderId="4" xfId="0" applyFont="1" applyFill="1" applyBorder="1"/>
    <xf numFmtId="164" fontId="7" fillId="0" borderId="4" xfId="0" applyNumberFormat="1" applyFont="1" applyBorder="1"/>
    <xf numFmtId="164" fontId="12" fillId="0" borderId="4" xfId="0" applyNumberFormat="1" applyFont="1" applyBorder="1"/>
    <xf numFmtId="164" fontId="7" fillId="5" borderId="4" xfId="0" applyNumberFormat="1" applyFont="1" applyFill="1" applyBorder="1"/>
    <xf numFmtId="0" fontId="6" fillId="0" borderId="5" xfId="2" applyFont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vertical="center" wrapText="1"/>
    </xf>
    <xf numFmtId="0" fontId="14" fillId="9" borderId="57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5" fillId="0" borderId="59" xfId="0" applyFont="1" applyBorder="1" applyAlignment="1">
      <alignment vertical="center"/>
    </xf>
    <xf numFmtId="44" fontId="15" fillId="0" borderId="59" xfId="3" applyFont="1" applyBorder="1" applyAlignment="1">
      <alignment horizontal="right" vertical="center"/>
    </xf>
    <xf numFmtId="44" fontId="15" fillId="0" borderId="60" xfId="3" applyFont="1" applyBorder="1" applyAlignment="1">
      <alignment horizontal="right" vertical="center"/>
    </xf>
    <xf numFmtId="0" fontId="15" fillId="0" borderId="57" xfId="0" applyFont="1" applyBorder="1" applyAlignment="1">
      <alignment vertical="center"/>
    </xf>
    <xf numFmtId="44" fontId="15" fillId="0" borderId="57" xfId="3" applyFont="1" applyBorder="1" applyAlignment="1">
      <alignment horizontal="right" vertical="center"/>
    </xf>
    <xf numFmtId="44" fontId="15" fillId="0" borderId="16" xfId="3" applyFont="1" applyBorder="1" applyAlignment="1">
      <alignment horizontal="right" vertical="center"/>
    </xf>
    <xf numFmtId="44" fontId="15" fillId="0" borderId="20" xfId="3" applyFont="1" applyBorder="1" applyAlignment="1">
      <alignment horizontal="right" vertical="center"/>
    </xf>
    <xf numFmtId="0" fontId="0" fillId="0" borderId="2" xfId="0" applyBorder="1"/>
    <xf numFmtId="0" fontId="16" fillId="3" borderId="32" xfId="0" applyFont="1" applyFill="1" applyBorder="1" applyAlignment="1">
      <alignment horizontal="center" vertical="center"/>
    </xf>
    <xf numFmtId="0" fontId="9" fillId="4" borderId="61" xfId="2" applyFont="1" applyFill="1" applyBorder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3" borderId="63" xfId="0" applyFont="1" applyFill="1" applyBorder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0" fillId="0" borderId="0" xfId="0" applyAlignment="1">
      <alignment wrapText="1"/>
    </xf>
    <xf numFmtId="0" fontId="15" fillId="0" borderId="0" xfId="0" applyFont="1" applyFill="1" applyBorder="1" applyAlignment="1">
      <alignment vertical="center" wrapText="1"/>
    </xf>
    <xf numFmtId="49" fontId="6" fillId="4" borderId="5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/>
    <xf numFmtId="44" fontId="7" fillId="0" borderId="0" xfId="0" applyNumberFormat="1" applyFont="1" applyBorder="1" applyAlignment="1">
      <alignment horizontal="center" wrapText="1"/>
    </xf>
    <xf numFmtId="0" fontId="9" fillId="4" borderId="31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32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40" xfId="1" applyFont="1" applyFill="1" applyBorder="1" applyAlignment="1">
      <alignment horizontal="center" vertical="center" wrapText="1"/>
    </xf>
    <xf numFmtId="44" fontId="6" fillId="2" borderId="33" xfId="3" applyFont="1" applyFill="1" applyBorder="1" applyAlignment="1">
      <alignment horizontal="center" vertical="center" wrapText="1"/>
    </xf>
    <xf numFmtId="44" fontId="6" fillId="2" borderId="11" xfId="3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wrapText="1"/>
    </xf>
    <xf numFmtId="0" fontId="12" fillId="6" borderId="5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6" borderId="42" xfId="0" applyFont="1" applyFill="1" applyBorder="1" applyAlignment="1">
      <alignment horizontal="center" wrapText="1"/>
    </xf>
    <xf numFmtId="0" fontId="12" fillId="6" borderId="43" xfId="0" applyFont="1" applyFill="1" applyBorder="1" applyAlignment="1">
      <alignment horizontal="center" wrapText="1"/>
    </xf>
    <xf numFmtId="0" fontId="12" fillId="6" borderId="44" xfId="0" applyFont="1" applyFill="1" applyBorder="1" applyAlignment="1">
      <alignment horizontal="center" wrapText="1"/>
    </xf>
    <xf numFmtId="0" fontId="9" fillId="6" borderId="34" xfId="1" applyFont="1" applyFill="1" applyBorder="1" applyAlignment="1">
      <alignment horizontal="center" vertical="center" wrapText="1"/>
    </xf>
    <xf numFmtId="0" fontId="9" fillId="6" borderId="4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3" borderId="13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/>
    </xf>
    <xf numFmtId="0" fontId="14" fillId="9" borderId="53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Procentowy" xfId="6" builtinId="5"/>
    <cellStyle name="Walutowy" xfId="3" builtinId="4"/>
    <cellStyle name="Walutowy 2" xfId="4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A85" zoomScale="85" zoomScaleNormal="85" workbookViewId="0">
      <selection activeCell="D101" sqref="D101"/>
    </sheetView>
  </sheetViews>
  <sheetFormatPr defaultRowHeight="14.25" x14ac:dyDescent="0.2"/>
  <cols>
    <col min="1" max="1" width="4.7109375" style="6" bestFit="1" customWidth="1"/>
    <col min="2" max="2" width="51" style="6" customWidth="1"/>
    <col min="3" max="3" width="24.85546875" style="6" customWidth="1"/>
    <col min="4" max="4" width="14" style="8" customWidth="1"/>
    <col min="5" max="5" width="21.5703125" style="7" customWidth="1"/>
    <col min="6" max="6" width="19.42578125" style="8" customWidth="1"/>
    <col min="7" max="7" width="14.28515625" style="8" customWidth="1"/>
    <col min="8" max="10" width="16.42578125" style="8" bestFit="1" customWidth="1"/>
    <col min="11" max="11" width="19.7109375" style="8" bestFit="1" customWidth="1"/>
    <col min="12" max="12" width="9.140625" style="3"/>
    <col min="13" max="13" width="14.85546875" style="3" bestFit="1" customWidth="1"/>
    <col min="14" max="16384" width="9.140625" style="3"/>
  </cols>
  <sheetData>
    <row r="1" spans="1:11" ht="15.75" thickTop="1" thickBot="1" x14ac:dyDescent="0.25">
      <c r="A1" s="239" t="s">
        <v>442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 s="1" customFormat="1" ht="15.75" thickTop="1" thickBot="1" x14ac:dyDescent="0.25">
      <c r="A2" s="132" t="s">
        <v>1</v>
      </c>
      <c r="B2" s="133" t="s">
        <v>53</v>
      </c>
      <c r="C2" s="133"/>
      <c r="D2" s="148"/>
      <c r="E2" s="169"/>
      <c r="F2" s="134"/>
      <c r="G2" s="135"/>
      <c r="H2" s="242" t="s">
        <v>15</v>
      </c>
      <c r="I2" s="242"/>
      <c r="J2" s="242"/>
      <c r="K2" s="243"/>
    </row>
    <row r="3" spans="1:11" s="1" customFormat="1" ht="60.75" customHeight="1" thickTop="1" thickBot="1" x14ac:dyDescent="0.25">
      <c r="A3" s="13" t="s">
        <v>0</v>
      </c>
      <c r="B3" s="14" t="s">
        <v>16</v>
      </c>
      <c r="C3" s="14" t="s">
        <v>183</v>
      </c>
      <c r="D3" s="14" t="s">
        <v>184</v>
      </c>
      <c r="E3" s="15" t="s">
        <v>379</v>
      </c>
      <c r="F3" s="16" t="s">
        <v>17</v>
      </c>
      <c r="G3" s="17" t="s">
        <v>18</v>
      </c>
      <c r="H3" s="14" t="s">
        <v>19</v>
      </c>
      <c r="I3" s="14" t="s">
        <v>20</v>
      </c>
      <c r="J3" s="14" t="s">
        <v>21</v>
      </c>
      <c r="K3" s="18" t="s">
        <v>22</v>
      </c>
    </row>
    <row r="4" spans="1:11" s="1" customFormat="1" ht="15" thickTop="1" x14ac:dyDescent="0.2">
      <c r="A4" s="160" t="s">
        <v>1</v>
      </c>
      <c r="B4" s="152" t="s">
        <v>54</v>
      </c>
      <c r="C4" s="152" t="s">
        <v>55</v>
      </c>
      <c r="D4" s="157" t="s">
        <v>56</v>
      </c>
      <c r="E4" s="155">
        <v>1500000</v>
      </c>
      <c r="F4" s="157">
        <v>1110.4000000000001</v>
      </c>
      <c r="G4" s="157" t="s">
        <v>208</v>
      </c>
      <c r="H4" s="157" t="s">
        <v>57</v>
      </c>
      <c r="I4" s="157" t="s">
        <v>58</v>
      </c>
      <c r="J4" s="157" t="s">
        <v>59</v>
      </c>
      <c r="K4" s="19" t="s">
        <v>60</v>
      </c>
    </row>
    <row r="5" spans="1:11" s="1" customFormat="1" x14ac:dyDescent="0.2">
      <c r="A5" s="20" t="s">
        <v>2</v>
      </c>
      <c r="B5" s="159" t="s">
        <v>61</v>
      </c>
      <c r="C5" s="159" t="s">
        <v>62</v>
      </c>
      <c r="D5" s="149" t="s">
        <v>56</v>
      </c>
      <c r="E5" s="24">
        <v>150000</v>
      </c>
      <c r="F5" s="149">
        <v>90</v>
      </c>
      <c r="G5" s="157" t="s">
        <v>208</v>
      </c>
      <c r="H5" s="149" t="s">
        <v>63</v>
      </c>
      <c r="I5" s="149" t="s">
        <v>58</v>
      </c>
      <c r="J5" s="149" t="s">
        <v>64</v>
      </c>
      <c r="K5" s="153" t="s">
        <v>65</v>
      </c>
    </row>
    <row r="6" spans="1:11" s="1" customFormat="1" x14ac:dyDescent="0.2">
      <c r="A6" s="20" t="s">
        <v>3</v>
      </c>
      <c r="B6" s="159" t="s">
        <v>66</v>
      </c>
      <c r="C6" s="159" t="s">
        <v>67</v>
      </c>
      <c r="D6" s="149" t="s">
        <v>56</v>
      </c>
      <c r="E6" s="24">
        <v>60000</v>
      </c>
      <c r="F6" s="149">
        <v>47.4</v>
      </c>
      <c r="G6" s="157" t="s">
        <v>208</v>
      </c>
      <c r="H6" s="149" t="s">
        <v>68</v>
      </c>
      <c r="I6" s="149" t="s">
        <v>58</v>
      </c>
      <c r="J6" s="149" t="s">
        <v>64</v>
      </c>
      <c r="K6" s="153" t="s">
        <v>65</v>
      </c>
    </row>
    <row r="7" spans="1:11" s="1" customFormat="1" ht="28.5" x14ac:dyDescent="0.2">
      <c r="A7" s="20" t="s">
        <v>4</v>
      </c>
      <c r="B7" s="159" t="s">
        <v>190</v>
      </c>
      <c r="C7" s="151" t="s">
        <v>69</v>
      </c>
      <c r="D7" s="156" t="s">
        <v>70</v>
      </c>
      <c r="E7" s="24">
        <v>100000</v>
      </c>
      <c r="F7" s="156">
        <v>83</v>
      </c>
      <c r="G7" s="157" t="s">
        <v>208</v>
      </c>
      <c r="H7" s="156" t="s">
        <v>68</v>
      </c>
      <c r="I7" s="156" t="s">
        <v>71</v>
      </c>
      <c r="J7" s="156" t="s">
        <v>71</v>
      </c>
      <c r="K7" s="23" t="s">
        <v>72</v>
      </c>
    </row>
    <row r="8" spans="1:11" s="1" customFormat="1" ht="28.5" x14ac:dyDescent="0.2">
      <c r="A8" s="20" t="s">
        <v>5</v>
      </c>
      <c r="B8" s="159" t="s">
        <v>73</v>
      </c>
      <c r="C8" s="159" t="s">
        <v>74</v>
      </c>
      <c r="D8" s="149" t="s">
        <v>56</v>
      </c>
      <c r="E8" s="24">
        <v>200000</v>
      </c>
      <c r="F8" s="149">
        <v>154.9</v>
      </c>
      <c r="G8" s="157" t="s">
        <v>208</v>
      </c>
      <c r="H8" s="149" t="s">
        <v>71</v>
      </c>
      <c r="I8" s="149" t="s">
        <v>68</v>
      </c>
      <c r="J8" s="149" t="s">
        <v>68</v>
      </c>
      <c r="K8" s="153" t="s">
        <v>75</v>
      </c>
    </row>
    <row r="9" spans="1:11" s="1" customFormat="1" x14ac:dyDescent="0.2">
      <c r="A9" s="20" t="s">
        <v>6</v>
      </c>
      <c r="B9" s="159" t="s">
        <v>76</v>
      </c>
      <c r="C9" s="159" t="s">
        <v>77</v>
      </c>
      <c r="D9" s="149" t="s">
        <v>14</v>
      </c>
      <c r="E9" s="24">
        <v>153800</v>
      </c>
      <c r="F9" s="149">
        <v>153.80000000000001</v>
      </c>
      <c r="G9" s="157" t="s">
        <v>208</v>
      </c>
      <c r="H9" s="149" t="s">
        <v>68</v>
      </c>
      <c r="I9" s="149" t="s">
        <v>68</v>
      </c>
      <c r="J9" s="149" t="s">
        <v>68</v>
      </c>
      <c r="K9" s="153" t="s">
        <v>68</v>
      </c>
    </row>
    <row r="10" spans="1:11" s="1" customFormat="1" ht="28.5" x14ac:dyDescent="0.2">
      <c r="A10" s="20" t="s">
        <v>7</v>
      </c>
      <c r="B10" s="159" t="s">
        <v>78</v>
      </c>
      <c r="C10" s="159" t="s">
        <v>79</v>
      </c>
      <c r="D10" s="149" t="s">
        <v>14</v>
      </c>
      <c r="E10" s="24">
        <v>400000</v>
      </c>
      <c r="F10" s="149">
        <v>424</v>
      </c>
      <c r="G10" s="157" t="s">
        <v>208</v>
      </c>
      <c r="H10" s="149" t="s">
        <v>80</v>
      </c>
      <c r="I10" s="149" t="s">
        <v>58</v>
      </c>
      <c r="J10" s="149" t="s">
        <v>71</v>
      </c>
      <c r="K10" s="153" t="s">
        <v>68</v>
      </c>
    </row>
    <row r="11" spans="1:11" s="1" customFormat="1" ht="28.5" x14ac:dyDescent="0.2">
      <c r="A11" s="20" t="s">
        <v>8</v>
      </c>
      <c r="B11" s="159" t="s">
        <v>81</v>
      </c>
      <c r="C11" s="159" t="s">
        <v>79</v>
      </c>
      <c r="D11" s="149" t="s">
        <v>14</v>
      </c>
      <c r="E11" s="24">
        <v>40000</v>
      </c>
      <c r="F11" s="149">
        <v>54.6</v>
      </c>
      <c r="G11" s="157" t="s">
        <v>208</v>
      </c>
      <c r="H11" s="149" t="s">
        <v>68</v>
      </c>
      <c r="I11" s="149" t="s">
        <v>52</v>
      </c>
      <c r="J11" s="149" t="s">
        <v>68</v>
      </c>
      <c r="K11" s="153" t="s">
        <v>60</v>
      </c>
    </row>
    <row r="12" spans="1:11" s="1" customFormat="1" ht="28.5" x14ac:dyDescent="0.2">
      <c r="A12" s="20" t="s">
        <v>9</v>
      </c>
      <c r="B12" s="159" t="s">
        <v>82</v>
      </c>
      <c r="C12" s="159" t="s">
        <v>79</v>
      </c>
      <c r="D12" s="149" t="s">
        <v>14</v>
      </c>
      <c r="E12" s="24">
        <v>50000</v>
      </c>
      <c r="F12" s="149">
        <v>121.5</v>
      </c>
      <c r="G12" s="157" t="s">
        <v>208</v>
      </c>
      <c r="H12" s="149" t="s">
        <v>57</v>
      </c>
      <c r="I12" s="149" t="s">
        <v>59</v>
      </c>
      <c r="J12" s="149" t="s">
        <v>59</v>
      </c>
      <c r="K12" s="153" t="s">
        <v>60</v>
      </c>
    </row>
    <row r="13" spans="1:11" s="1" customFormat="1" ht="28.5" x14ac:dyDescent="0.2">
      <c r="A13" s="20" t="s">
        <v>10</v>
      </c>
      <c r="B13" s="159" t="s">
        <v>83</v>
      </c>
      <c r="C13" s="159" t="s">
        <v>84</v>
      </c>
      <c r="D13" s="149" t="s">
        <v>14</v>
      </c>
      <c r="E13" s="24">
        <v>431000</v>
      </c>
      <c r="F13" s="149">
        <v>215.5</v>
      </c>
      <c r="G13" s="157" t="s">
        <v>208</v>
      </c>
      <c r="H13" s="149" t="s">
        <v>85</v>
      </c>
      <c r="I13" s="149" t="s">
        <v>58</v>
      </c>
      <c r="J13" s="149" t="s">
        <v>71</v>
      </c>
      <c r="K13" s="153" t="s">
        <v>75</v>
      </c>
    </row>
    <row r="14" spans="1:11" s="1" customFormat="1" ht="28.5" x14ac:dyDescent="0.2">
      <c r="A14" s="20" t="s">
        <v>11</v>
      </c>
      <c r="B14" s="159" t="s">
        <v>86</v>
      </c>
      <c r="C14" s="159" t="s">
        <v>87</v>
      </c>
      <c r="D14" s="149" t="s">
        <v>14</v>
      </c>
      <c r="E14" s="24">
        <v>600000</v>
      </c>
      <c r="F14" s="149">
        <v>336.2</v>
      </c>
      <c r="G14" s="157" t="s">
        <v>208</v>
      </c>
      <c r="H14" s="149" t="s">
        <v>57</v>
      </c>
      <c r="I14" s="149" t="s">
        <v>68</v>
      </c>
      <c r="J14" s="149" t="s">
        <v>68</v>
      </c>
      <c r="K14" s="153" t="s">
        <v>68</v>
      </c>
    </row>
    <row r="15" spans="1:11" s="1" customFormat="1" ht="28.5" x14ac:dyDescent="0.2">
      <c r="A15" s="20" t="s">
        <v>12</v>
      </c>
      <c r="B15" s="159" t="s">
        <v>88</v>
      </c>
      <c r="C15" s="159" t="s">
        <v>89</v>
      </c>
      <c r="D15" s="149" t="s">
        <v>90</v>
      </c>
      <c r="E15" s="24">
        <v>150000</v>
      </c>
      <c r="F15" s="149">
        <v>328.6</v>
      </c>
      <c r="G15" s="157" t="s">
        <v>208</v>
      </c>
      <c r="H15" s="149" t="s">
        <v>91</v>
      </c>
      <c r="I15" s="149" t="s">
        <v>92</v>
      </c>
      <c r="J15" s="149" t="s">
        <v>71</v>
      </c>
      <c r="K15" s="153" t="s">
        <v>93</v>
      </c>
    </row>
    <row r="16" spans="1:11" s="1" customFormat="1" ht="28.5" x14ac:dyDescent="0.2">
      <c r="A16" s="20" t="s">
        <v>13</v>
      </c>
      <c r="B16" s="159" t="s">
        <v>94</v>
      </c>
      <c r="C16" s="159" t="s">
        <v>95</v>
      </c>
      <c r="D16" s="149" t="s">
        <v>14</v>
      </c>
      <c r="E16" s="24">
        <v>71640</v>
      </c>
      <c r="F16" s="149">
        <v>119.4</v>
      </c>
      <c r="G16" s="157" t="s">
        <v>208</v>
      </c>
      <c r="H16" s="149" t="s">
        <v>57</v>
      </c>
      <c r="I16" s="149" t="s">
        <v>59</v>
      </c>
      <c r="J16" s="149" t="s">
        <v>71</v>
      </c>
      <c r="K16" s="153" t="s">
        <v>96</v>
      </c>
    </row>
    <row r="17" spans="1:11" s="1" customFormat="1" x14ac:dyDescent="0.2">
      <c r="A17" s="20" t="s">
        <v>30</v>
      </c>
      <c r="B17" s="159" t="s">
        <v>207</v>
      </c>
      <c r="C17" s="159" t="s">
        <v>98</v>
      </c>
      <c r="D17" s="149" t="s">
        <v>14</v>
      </c>
      <c r="E17" s="24">
        <v>89400</v>
      </c>
      <c r="F17" s="149">
        <v>89.4</v>
      </c>
      <c r="G17" s="157" t="s">
        <v>208</v>
      </c>
      <c r="H17" s="149" t="s">
        <v>71</v>
      </c>
      <c r="I17" s="149" t="s">
        <v>71</v>
      </c>
      <c r="J17" s="149" t="s">
        <v>71</v>
      </c>
      <c r="K17" s="153" t="s">
        <v>93</v>
      </c>
    </row>
    <row r="18" spans="1:11" s="1" customFormat="1" x14ac:dyDescent="0.2">
      <c r="A18" s="20" t="s">
        <v>31</v>
      </c>
      <c r="B18" s="159" t="s">
        <v>97</v>
      </c>
      <c r="C18" s="159" t="s">
        <v>99</v>
      </c>
      <c r="D18" s="149" t="s">
        <v>14</v>
      </c>
      <c r="E18" s="24">
        <v>240100</v>
      </c>
      <c r="F18" s="149">
        <v>240.1</v>
      </c>
      <c r="G18" s="157" t="s">
        <v>208</v>
      </c>
      <c r="H18" s="149" t="s">
        <v>57</v>
      </c>
      <c r="I18" s="149" t="s">
        <v>71</v>
      </c>
      <c r="J18" s="149" t="s">
        <v>71</v>
      </c>
      <c r="K18" s="153" t="s">
        <v>93</v>
      </c>
    </row>
    <row r="19" spans="1:11" s="1" customFormat="1" x14ac:dyDescent="0.2">
      <c r="A19" s="20" t="s">
        <v>32</v>
      </c>
      <c r="B19" s="159" t="s">
        <v>97</v>
      </c>
      <c r="C19" s="159" t="s">
        <v>100</v>
      </c>
      <c r="D19" s="149" t="s">
        <v>14</v>
      </c>
      <c r="E19" s="24">
        <v>80600</v>
      </c>
      <c r="F19" s="149">
        <v>80.599999999999994</v>
      </c>
      <c r="G19" s="157" t="s">
        <v>208</v>
      </c>
      <c r="H19" s="149" t="s">
        <v>71</v>
      </c>
      <c r="I19" s="149" t="s">
        <v>71</v>
      </c>
      <c r="J19" s="149" t="s">
        <v>71</v>
      </c>
      <c r="K19" s="153" t="s">
        <v>68</v>
      </c>
    </row>
    <row r="20" spans="1:11" s="1" customFormat="1" ht="28.5" x14ac:dyDescent="0.2">
      <c r="A20" s="20" t="s">
        <v>33</v>
      </c>
      <c r="B20" s="159" t="s">
        <v>101</v>
      </c>
      <c r="C20" s="159" t="s">
        <v>102</v>
      </c>
      <c r="D20" s="149" t="s">
        <v>14</v>
      </c>
      <c r="E20" s="24">
        <v>191000</v>
      </c>
      <c r="F20" s="149">
        <v>191</v>
      </c>
      <c r="G20" s="157" t="s">
        <v>208</v>
      </c>
      <c r="H20" s="149" t="s">
        <v>103</v>
      </c>
      <c r="I20" s="149" t="s">
        <v>104</v>
      </c>
      <c r="J20" s="149" t="s">
        <v>68</v>
      </c>
      <c r="K20" s="153" t="s">
        <v>93</v>
      </c>
    </row>
    <row r="21" spans="1:11" s="1" customFormat="1" x14ac:dyDescent="0.2">
      <c r="A21" s="20" t="s">
        <v>34</v>
      </c>
      <c r="B21" s="159" t="s">
        <v>97</v>
      </c>
      <c r="C21" s="159" t="s">
        <v>105</v>
      </c>
      <c r="D21" s="149" t="s">
        <v>14</v>
      </c>
      <c r="E21" s="24">
        <v>356100</v>
      </c>
      <c r="F21" s="149">
        <v>356.1</v>
      </c>
      <c r="G21" s="157" t="s">
        <v>208</v>
      </c>
      <c r="H21" s="149" t="s">
        <v>106</v>
      </c>
      <c r="I21" s="149" t="s">
        <v>106</v>
      </c>
      <c r="J21" s="149" t="s">
        <v>68</v>
      </c>
      <c r="K21" s="153" t="s">
        <v>68</v>
      </c>
    </row>
    <row r="22" spans="1:11" s="131" customFormat="1" x14ac:dyDescent="0.2">
      <c r="A22" s="42" t="s">
        <v>35</v>
      </c>
      <c r="B22" s="128" t="s">
        <v>97</v>
      </c>
      <c r="C22" s="128" t="s">
        <v>107</v>
      </c>
      <c r="D22" s="129" t="s">
        <v>14</v>
      </c>
      <c r="E22" s="24">
        <v>400000</v>
      </c>
      <c r="F22" s="129">
        <v>511.2</v>
      </c>
      <c r="G22" s="177" t="s">
        <v>208</v>
      </c>
      <c r="H22" s="129" t="s">
        <v>68</v>
      </c>
      <c r="I22" s="129" t="s">
        <v>58</v>
      </c>
      <c r="J22" s="129" t="s">
        <v>68</v>
      </c>
      <c r="K22" s="130" t="s">
        <v>68</v>
      </c>
    </row>
    <row r="23" spans="1:11" s="1" customFormat="1" x14ac:dyDescent="0.2">
      <c r="A23" s="20" t="s">
        <v>36</v>
      </c>
      <c r="B23" s="159" t="s">
        <v>207</v>
      </c>
      <c r="C23" s="159" t="s">
        <v>108</v>
      </c>
      <c r="D23" s="149" t="s">
        <v>14</v>
      </c>
      <c r="E23" s="24">
        <v>260100</v>
      </c>
      <c r="F23" s="149">
        <v>260.10000000000002</v>
      </c>
      <c r="G23" s="157" t="s">
        <v>208</v>
      </c>
      <c r="H23" s="149" t="s">
        <v>57</v>
      </c>
      <c r="I23" s="149" t="s">
        <v>71</v>
      </c>
      <c r="J23" s="149" t="s">
        <v>71</v>
      </c>
      <c r="K23" s="153" t="s">
        <v>68</v>
      </c>
    </row>
    <row r="24" spans="1:11" s="1" customFormat="1" x14ac:dyDescent="0.2">
      <c r="A24" s="20" t="s">
        <v>37</v>
      </c>
      <c r="B24" s="159" t="s">
        <v>109</v>
      </c>
      <c r="C24" s="159" t="s">
        <v>110</v>
      </c>
      <c r="D24" s="149" t="s">
        <v>14</v>
      </c>
      <c r="E24" s="24">
        <v>150300</v>
      </c>
      <c r="F24" s="149">
        <v>150.30000000000001</v>
      </c>
      <c r="G24" s="157" t="s">
        <v>208</v>
      </c>
      <c r="H24" s="149" t="s">
        <v>68</v>
      </c>
      <c r="I24" s="149" t="s">
        <v>58</v>
      </c>
      <c r="J24" s="149" t="s">
        <v>68</v>
      </c>
      <c r="K24" s="153" t="s">
        <v>68</v>
      </c>
    </row>
    <row r="25" spans="1:11" s="1" customFormat="1" x14ac:dyDescent="0.2">
      <c r="A25" s="20" t="s">
        <v>38</v>
      </c>
      <c r="B25" s="159" t="s">
        <v>111</v>
      </c>
      <c r="C25" s="159" t="s">
        <v>112</v>
      </c>
      <c r="D25" s="149" t="s">
        <v>14</v>
      </c>
      <c r="E25" s="24">
        <v>250000</v>
      </c>
      <c r="F25" s="149">
        <v>181.4</v>
      </c>
      <c r="G25" s="157" t="s">
        <v>208</v>
      </c>
      <c r="H25" s="149" t="s">
        <v>68</v>
      </c>
      <c r="I25" s="149" t="s">
        <v>71</v>
      </c>
      <c r="J25" s="149" t="s">
        <v>68</v>
      </c>
      <c r="K25" s="153" t="s">
        <v>68</v>
      </c>
    </row>
    <row r="26" spans="1:11" s="1" customFormat="1" x14ac:dyDescent="0.2">
      <c r="A26" s="20" t="s">
        <v>39</v>
      </c>
      <c r="B26" s="159" t="s">
        <v>113</v>
      </c>
      <c r="C26" s="159" t="s">
        <v>114</v>
      </c>
      <c r="D26" s="149" t="s">
        <v>14</v>
      </c>
      <c r="E26" s="24">
        <v>301600</v>
      </c>
      <c r="F26" s="149">
        <v>301.60000000000002</v>
      </c>
      <c r="G26" s="157" t="s">
        <v>208</v>
      </c>
      <c r="H26" s="149" t="s">
        <v>68</v>
      </c>
      <c r="I26" s="149" t="s">
        <v>71</v>
      </c>
      <c r="J26" s="149" t="s">
        <v>68</v>
      </c>
      <c r="K26" s="153" t="s">
        <v>68</v>
      </c>
    </row>
    <row r="27" spans="1:11" s="1" customFormat="1" x14ac:dyDescent="0.2">
      <c r="A27" s="20" t="s">
        <v>40</v>
      </c>
      <c r="B27" s="159" t="s">
        <v>115</v>
      </c>
      <c r="C27" s="159" t="s">
        <v>116</v>
      </c>
      <c r="D27" s="149" t="s">
        <v>14</v>
      </c>
      <c r="E27" s="24">
        <v>810000</v>
      </c>
      <c r="F27" s="149">
        <v>539.4</v>
      </c>
      <c r="G27" s="157" t="s">
        <v>208</v>
      </c>
      <c r="H27" s="149" t="s">
        <v>68</v>
      </c>
      <c r="I27" s="149" t="s">
        <v>68</v>
      </c>
      <c r="J27" s="149" t="s">
        <v>68</v>
      </c>
      <c r="K27" s="153" t="s">
        <v>75</v>
      </c>
    </row>
    <row r="28" spans="1:11" s="1" customFormat="1" x14ac:dyDescent="0.2">
      <c r="A28" s="20" t="s">
        <v>41</v>
      </c>
      <c r="B28" s="159" t="s">
        <v>115</v>
      </c>
      <c r="C28" s="159" t="s">
        <v>117</v>
      </c>
      <c r="D28" s="149" t="s">
        <v>14</v>
      </c>
      <c r="E28" s="24">
        <v>630000</v>
      </c>
      <c r="F28" s="149">
        <v>484.4</v>
      </c>
      <c r="G28" s="157" t="s">
        <v>208</v>
      </c>
      <c r="H28" s="149" t="s">
        <v>68</v>
      </c>
      <c r="I28" s="149" t="s">
        <v>68</v>
      </c>
      <c r="J28" s="149" t="s">
        <v>68</v>
      </c>
      <c r="K28" s="153" t="s">
        <v>68</v>
      </c>
    </row>
    <row r="29" spans="1:11" s="1" customFormat="1" x14ac:dyDescent="0.2">
      <c r="A29" s="20" t="s">
        <v>42</v>
      </c>
      <c r="B29" s="159" t="s">
        <v>118</v>
      </c>
      <c r="C29" s="159" t="s">
        <v>119</v>
      </c>
      <c r="D29" s="149" t="s">
        <v>14</v>
      </c>
      <c r="E29" s="24">
        <v>130000</v>
      </c>
      <c r="F29" s="149">
        <v>188.2</v>
      </c>
      <c r="G29" s="157" t="s">
        <v>208</v>
      </c>
      <c r="H29" s="149" t="s">
        <v>68</v>
      </c>
      <c r="I29" s="149" t="s">
        <v>68</v>
      </c>
      <c r="J29" s="149" t="s">
        <v>68</v>
      </c>
      <c r="K29" s="153" t="s">
        <v>93</v>
      </c>
    </row>
    <row r="30" spans="1:11" s="1" customFormat="1" x14ac:dyDescent="0.2">
      <c r="A30" s="20" t="s">
        <v>43</v>
      </c>
      <c r="B30" s="159" t="s">
        <v>115</v>
      </c>
      <c r="C30" s="159" t="s">
        <v>120</v>
      </c>
      <c r="D30" s="149" t="s">
        <v>14</v>
      </c>
      <c r="E30" s="24">
        <v>272700</v>
      </c>
      <c r="F30" s="149">
        <v>272.7</v>
      </c>
      <c r="G30" s="157" t="s">
        <v>208</v>
      </c>
      <c r="H30" s="149" t="s">
        <v>68</v>
      </c>
      <c r="I30" s="149" t="s">
        <v>121</v>
      </c>
      <c r="J30" s="149" t="s">
        <v>68</v>
      </c>
      <c r="K30" s="153" t="s">
        <v>68</v>
      </c>
    </row>
    <row r="31" spans="1:11" s="1" customFormat="1" x14ac:dyDescent="0.2">
      <c r="A31" s="20" t="s">
        <v>122</v>
      </c>
      <c r="B31" s="159" t="s">
        <v>115</v>
      </c>
      <c r="C31" s="159" t="s">
        <v>123</v>
      </c>
      <c r="D31" s="149" t="s">
        <v>14</v>
      </c>
      <c r="E31" s="24">
        <v>630000</v>
      </c>
      <c r="F31" s="149">
        <v>464.4</v>
      </c>
      <c r="G31" s="157" t="s">
        <v>208</v>
      </c>
      <c r="H31" s="149" t="s">
        <v>124</v>
      </c>
      <c r="I31" s="149" t="s">
        <v>71</v>
      </c>
      <c r="J31" s="149" t="s">
        <v>71</v>
      </c>
      <c r="K31" s="153" t="s">
        <v>75</v>
      </c>
    </row>
    <row r="32" spans="1:11" s="1" customFormat="1" x14ac:dyDescent="0.2">
      <c r="A32" s="20" t="s">
        <v>125</v>
      </c>
      <c r="B32" s="159" t="s">
        <v>126</v>
      </c>
      <c r="C32" s="159" t="s">
        <v>123</v>
      </c>
      <c r="D32" s="149" t="s">
        <v>14</v>
      </c>
      <c r="E32" s="24">
        <v>41400</v>
      </c>
      <c r="F32" s="149">
        <v>69</v>
      </c>
      <c r="G32" s="157" t="s">
        <v>208</v>
      </c>
      <c r="H32" s="149" t="s">
        <v>57</v>
      </c>
      <c r="I32" s="149" t="s">
        <v>127</v>
      </c>
      <c r="J32" s="149" t="s">
        <v>68</v>
      </c>
      <c r="K32" s="153" t="s">
        <v>93</v>
      </c>
    </row>
    <row r="33" spans="1:11" s="1" customFormat="1" x14ac:dyDescent="0.2">
      <c r="A33" s="20" t="s">
        <v>128</v>
      </c>
      <c r="B33" s="159" t="s">
        <v>97</v>
      </c>
      <c r="C33" s="159" t="s">
        <v>129</v>
      </c>
      <c r="D33" s="149" t="s">
        <v>14</v>
      </c>
      <c r="E33" s="24">
        <v>245200</v>
      </c>
      <c r="F33" s="149">
        <v>245.2</v>
      </c>
      <c r="G33" s="157" t="s">
        <v>208</v>
      </c>
      <c r="H33" s="149" t="s">
        <v>68</v>
      </c>
      <c r="I33" s="149" t="s">
        <v>71</v>
      </c>
      <c r="J33" s="149" t="s">
        <v>68</v>
      </c>
      <c r="K33" s="153" t="s">
        <v>68</v>
      </c>
    </row>
    <row r="34" spans="1:11" s="1" customFormat="1" x14ac:dyDescent="0.2">
      <c r="A34" s="20" t="s">
        <v>130</v>
      </c>
      <c r="B34" s="159" t="s">
        <v>131</v>
      </c>
      <c r="C34" s="159" t="s">
        <v>132</v>
      </c>
      <c r="D34" s="149" t="s">
        <v>14</v>
      </c>
      <c r="E34" s="24">
        <v>185200</v>
      </c>
      <c r="F34" s="149">
        <v>185.2</v>
      </c>
      <c r="G34" s="157" t="s">
        <v>208</v>
      </c>
      <c r="H34" s="149" t="s">
        <v>68</v>
      </c>
      <c r="I34" s="149" t="s">
        <v>68</v>
      </c>
      <c r="J34" s="149" t="s">
        <v>68</v>
      </c>
      <c r="K34" s="153" t="s">
        <v>68</v>
      </c>
    </row>
    <row r="35" spans="1:11" s="1" customFormat="1" x14ac:dyDescent="0.2">
      <c r="A35" s="20" t="s">
        <v>133</v>
      </c>
      <c r="B35" s="159" t="s">
        <v>97</v>
      </c>
      <c r="C35" s="159" t="s">
        <v>134</v>
      </c>
      <c r="D35" s="149" t="s">
        <v>14</v>
      </c>
      <c r="E35" s="24">
        <v>138000</v>
      </c>
      <c r="F35" s="149">
        <v>138</v>
      </c>
      <c r="G35" s="157" t="s">
        <v>208</v>
      </c>
      <c r="H35" s="149" t="s">
        <v>68</v>
      </c>
      <c r="I35" s="149" t="s">
        <v>68</v>
      </c>
      <c r="J35" s="149" t="s">
        <v>68</v>
      </c>
      <c r="K35" s="153" t="s">
        <v>68</v>
      </c>
    </row>
    <row r="36" spans="1:11" s="1" customFormat="1" ht="14.25" customHeight="1" x14ac:dyDescent="0.2">
      <c r="A36" s="228" t="s">
        <v>136</v>
      </c>
      <c r="B36" s="159" t="s">
        <v>137</v>
      </c>
      <c r="C36" s="159" t="s">
        <v>138</v>
      </c>
      <c r="D36" s="227" t="s">
        <v>14</v>
      </c>
      <c r="E36" s="21">
        <v>12440</v>
      </c>
      <c r="F36" s="227" t="s">
        <v>373</v>
      </c>
      <c r="G36" s="149" t="s">
        <v>208</v>
      </c>
      <c r="H36" s="227" t="s">
        <v>80</v>
      </c>
      <c r="I36" s="227" t="s">
        <v>49</v>
      </c>
      <c r="J36" s="227" t="s">
        <v>71</v>
      </c>
      <c r="K36" s="247" t="s">
        <v>93</v>
      </c>
    </row>
    <row r="37" spans="1:11" s="1" customFormat="1" x14ac:dyDescent="0.2">
      <c r="A37" s="229"/>
      <c r="B37" s="159" t="s">
        <v>137</v>
      </c>
      <c r="C37" s="159" t="s">
        <v>139</v>
      </c>
      <c r="D37" s="227"/>
      <c r="E37" s="21">
        <v>12440</v>
      </c>
      <c r="F37" s="227"/>
      <c r="G37" s="149" t="s">
        <v>208</v>
      </c>
      <c r="H37" s="227"/>
      <c r="I37" s="227"/>
      <c r="J37" s="227"/>
      <c r="K37" s="247"/>
    </row>
    <row r="38" spans="1:11" s="1" customFormat="1" ht="28.5" x14ac:dyDescent="0.2">
      <c r="A38" s="20" t="s">
        <v>140</v>
      </c>
      <c r="B38" s="159" t="s">
        <v>141</v>
      </c>
      <c r="C38" s="159" t="s">
        <v>142</v>
      </c>
      <c r="D38" s="149" t="s">
        <v>14</v>
      </c>
      <c r="E38" s="21">
        <v>11400</v>
      </c>
      <c r="F38" s="149" t="s">
        <v>374</v>
      </c>
      <c r="G38" s="149" t="s">
        <v>208</v>
      </c>
      <c r="H38" s="149" t="s">
        <v>143</v>
      </c>
      <c r="I38" s="149" t="s">
        <v>49</v>
      </c>
      <c r="J38" s="149" t="s">
        <v>144</v>
      </c>
      <c r="K38" s="153" t="s">
        <v>93</v>
      </c>
    </row>
    <row r="39" spans="1:11" s="1" customFormat="1" ht="16.5" x14ac:dyDescent="0.2">
      <c r="A39" s="20" t="s">
        <v>145</v>
      </c>
      <c r="B39" s="159" t="s">
        <v>146</v>
      </c>
      <c r="C39" s="159" t="s">
        <v>147</v>
      </c>
      <c r="D39" s="149" t="s">
        <v>14</v>
      </c>
      <c r="E39" s="21">
        <v>55950</v>
      </c>
      <c r="F39" s="149" t="s">
        <v>375</v>
      </c>
      <c r="G39" s="149" t="s">
        <v>208</v>
      </c>
      <c r="H39" s="149" t="s">
        <v>143</v>
      </c>
      <c r="I39" s="149" t="s">
        <v>49</v>
      </c>
      <c r="J39" s="149" t="s">
        <v>148</v>
      </c>
      <c r="K39" s="153" t="s">
        <v>93</v>
      </c>
    </row>
    <row r="40" spans="1:11" s="1" customFormat="1" x14ac:dyDescent="0.2">
      <c r="A40" s="20" t="s">
        <v>149</v>
      </c>
      <c r="B40" s="159" t="s">
        <v>150</v>
      </c>
      <c r="C40" s="159" t="s">
        <v>151</v>
      </c>
      <c r="D40" s="149" t="s">
        <v>14</v>
      </c>
      <c r="E40" s="24">
        <v>200000</v>
      </c>
      <c r="F40" s="149">
        <v>78.2</v>
      </c>
      <c r="G40" s="149" t="s">
        <v>208</v>
      </c>
      <c r="H40" s="149" t="s">
        <v>57</v>
      </c>
      <c r="I40" s="149" t="s">
        <v>58</v>
      </c>
      <c r="J40" s="149" t="s">
        <v>71</v>
      </c>
      <c r="K40" s="153" t="s">
        <v>152</v>
      </c>
    </row>
    <row r="41" spans="1:11" s="1" customFormat="1" x14ac:dyDescent="0.2">
      <c r="A41" s="20" t="s">
        <v>153</v>
      </c>
      <c r="B41" s="151" t="s">
        <v>154</v>
      </c>
      <c r="C41" s="151" t="s">
        <v>151</v>
      </c>
      <c r="D41" s="156" t="s">
        <v>14</v>
      </c>
      <c r="E41" s="24">
        <v>300000</v>
      </c>
      <c r="F41" s="149">
        <v>160</v>
      </c>
      <c r="G41" s="149" t="s">
        <v>208</v>
      </c>
      <c r="H41" s="149" t="s">
        <v>71</v>
      </c>
      <c r="I41" s="149" t="s">
        <v>49</v>
      </c>
      <c r="J41" s="149" t="s">
        <v>68</v>
      </c>
      <c r="K41" s="153" t="s">
        <v>152</v>
      </c>
    </row>
    <row r="42" spans="1:11" s="1" customFormat="1" ht="28.5" x14ac:dyDescent="0.2">
      <c r="A42" s="20" t="s">
        <v>155</v>
      </c>
      <c r="B42" s="159" t="s">
        <v>156</v>
      </c>
      <c r="C42" s="159" t="s">
        <v>157</v>
      </c>
      <c r="D42" s="149" t="s">
        <v>14</v>
      </c>
      <c r="E42" s="24">
        <v>1784400</v>
      </c>
      <c r="F42" s="149">
        <v>892.2</v>
      </c>
      <c r="G42" s="149" t="s">
        <v>208</v>
      </c>
      <c r="H42" s="149" t="s">
        <v>158</v>
      </c>
      <c r="I42" s="149" t="s">
        <v>58</v>
      </c>
      <c r="J42" s="149" t="s">
        <v>68</v>
      </c>
      <c r="K42" s="153" t="s">
        <v>93</v>
      </c>
    </row>
    <row r="43" spans="1:11" s="1" customFormat="1" x14ac:dyDescent="0.2">
      <c r="A43" s="20" t="s">
        <v>159</v>
      </c>
      <c r="B43" s="159" t="s">
        <v>156</v>
      </c>
      <c r="C43" s="159" t="s">
        <v>160</v>
      </c>
      <c r="D43" s="149" t="s">
        <v>14</v>
      </c>
      <c r="E43" s="24">
        <v>1131600</v>
      </c>
      <c r="F43" s="149">
        <v>565.79999999999995</v>
      </c>
      <c r="G43" s="149" t="s">
        <v>208</v>
      </c>
      <c r="H43" s="149" t="s">
        <v>68</v>
      </c>
      <c r="I43" s="149" t="s">
        <v>58</v>
      </c>
      <c r="J43" s="149" t="s">
        <v>68</v>
      </c>
      <c r="K43" s="153" t="s">
        <v>68</v>
      </c>
    </row>
    <row r="44" spans="1:11" s="1" customFormat="1" x14ac:dyDescent="0.2">
      <c r="A44" s="20" t="s">
        <v>161</v>
      </c>
      <c r="B44" s="159" t="s">
        <v>156</v>
      </c>
      <c r="C44" s="159" t="s">
        <v>162</v>
      </c>
      <c r="D44" s="149" t="s">
        <v>14</v>
      </c>
      <c r="E44" s="24">
        <v>1500000</v>
      </c>
      <c r="F44" s="149">
        <v>561.5</v>
      </c>
      <c r="G44" s="149" t="s">
        <v>208</v>
      </c>
      <c r="H44" s="149" t="s">
        <v>68</v>
      </c>
      <c r="I44" s="149" t="s">
        <v>68</v>
      </c>
      <c r="J44" s="149" t="s">
        <v>68</v>
      </c>
      <c r="K44" s="153" t="s">
        <v>75</v>
      </c>
    </row>
    <row r="45" spans="1:11" s="1" customFormat="1" x14ac:dyDescent="0.2">
      <c r="A45" s="20" t="s">
        <v>163</v>
      </c>
      <c r="B45" s="159" t="s">
        <v>164</v>
      </c>
      <c r="C45" s="159" t="s">
        <v>165</v>
      </c>
      <c r="D45" s="149" t="s">
        <v>14</v>
      </c>
      <c r="E45" s="24">
        <v>235200</v>
      </c>
      <c r="F45" s="149">
        <v>117.6</v>
      </c>
      <c r="G45" s="149" t="s">
        <v>208</v>
      </c>
      <c r="H45" s="149" t="s">
        <v>71</v>
      </c>
      <c r="I45" s="149" t="s">
        <v>71</v>
      </c>
      <c r="J45" s="149" t="s">
        <v>71</v>
      </c>
      <c r="K45" s="153" t="s">
        <v>68</v>
      </c>
    </row>
    <row r="46" spans="1:11" s="1" customFormat="1" x14ac:dyDescent="0.2">
      <c r="A46" s="20" t="s">
        <v>166</v>
      </c>
      <c r="B46" s="159" t="s">
        <v>167</v>
      </c>
      <c r="C46" s="159" t="s">
        <v>77</v>
      </c>
      <c r="D46" s="149" t="s">
        <v>14</v>
      </c>
      <c r="E46" s="24">
        <v>36420</v>
      </c>
      <c r="F46" s="149">
        <v>60.7</v>
      </c>
      <c r="G46" s="149" t="s">
        <v>208</v>
      </c>
      <c r="H46" s="149" t="s">
        <v>68</v>
      </c>
      <c r="I46" s="149" t="s">
        <v>68</v>
      </c>
      <c r="J46" s="149" t="s">
        <v>68</v>
      </c>
      <c r="K46" s="153" t="s">
        <v>60</v>
      </c>
    </row>
    <row r="47" spans="1:11" s="1" customFormat="1" x14ac:dyDescent="0.2">
      <c r="A47" s="20" t="s">
        <v>168</v>
      </c>
      <c r="B47" s="159" t="s">
        <v>169</v>
      </c>
      <c r="C47" s="159" t="s">
        <v>165</v>
      </c>
      <c r="D47" s="149" t="s">
        <v>14</v>
      </c>
      <c r="E47" s="24">
        <v>20000</v>
      </c>
      <c r="F47" s="149">
        <v>54</v>
      </c>
      <c r="G47" s="149" t="s">
        <v>208</v>
      </c>
      <c r="H47" s="149" t="s">
        <v>106</v>
      </c>
      <c r="I47" s="149" t="s">
        <v>71</v>
      </c>
      <c r="J47" s="149" t="s">
        <v>71</v>
      </c>
      <c r="K47" s="153" t="s">
        <v>135</v>
      </c>
    </row>
    <row r="48" spans="1:11" s="2" customFormat="1" x14ac:dyDescent="0.2">
      <c r="A48" s="20" t="s">
        <v>170</v>
      </c>
      <c r="B48" s="25" t="s">
        <v>171</v>
      </c>
      <c r="C48" s="25" t="s">
        <v>157</v>
      </c>
      <c r="D48" s="149" t="s">
        <v>14</v>
      </c>
      <c r="E48" s="24">
        <v>37800</v>
      </c>
      <c r="F48" s="149">
        <v>63</v>
      </c>
      <c r="G48" s="149" t="s">
        <v>208</v>
      </c>
      <c r="H48" s="149" t="s">
        <v>68</v>
      </c>
      <c r="I48" s="149" t="s">
        <v>68</v>
      </c>
      <c r="J48" s="149" t="s">
        <v>68</v>
      </c>
      <c r="K48" s="153" t="s">
        <v>60</v>
      </c>
    </row>
    <row r="49" spans="1:14" s="1" customFormat="1" x14ac:dyDescent="0.2">
      <c r="A49" s="20" t="s">
        <v>172</v>
      </c>
      <c r="B49" s="159" t="s">
        <v>173</v>
      </c>
      <c r="C49" s="159" t="s">
        <v>162</v>
      </c>
      <c r="D49" s="149" t="s">
        <v>14</v>
      </c>
      <c r="E49" s="24">
        <v>10000</v>
      </c>
      <c r="F49" s="149">
        <v>78.8</v>
      </c>
      <c r="G49" s="149" t="s">
        <v>208</v>
      </c>
      <c r="H49" s="149" t="s">
        <v>174</v>
      </c>
      <c r="I49" s="149" t="s">
        <v>68</v>
      </c>
      <c r="J49" s="149" t="s">
        <v>68</v>
      </c>
      <c r="K49" s="153" t="s">
        <v>68</v>
      </c>
    </row>
    <row r="50" spans="1:14" s="1" customFormat="1" x14ac:dyDescent="0.2">
      <c r="A50" s="20" t="s">
        <v>175</v>
      </c>
      <c r="B50" s="159" t="s">
        <v>176</v>
      </c>
      <c r="C50" s="159" t="s">
        <v>177</v>
      </c>
      <c r="D50" s="149" t="s">
        <v>14</v>
      </c>
      <c r="E50" s="24">
        <v>10000</v>
      </c>
      <c r="F50" s="149">
        <v>45.6</v>
      </c>
      <c r="G50" s="149">
        <v>2014</v>
      </c>
      <c r="H50" s="149" t="s">
        <v>71</v>
      </c>
      <c r="I50" s="149" t="s">
        <v>52</v>
      </c>
      <c r="J50" s="149" t="s">
        <v>68</v>
      </c>
      <c r="K50" s="153" t="s">
        <v>178</v>
      </c>
    </row>
    <row r="51" spans="1:14" s="1" customFormat="1" ht="28.5" x14ac:dyDescent="0.2">
      <c r="A51" s="20" t="s">
        <v>179</v>
      </c>
      <c r="B51" s="159" t="s">
        <v>180</v>
      </c>
      <c r="C51" s="159" t="s">
        <v>162</v>
      </c>
      <c r="D51" s="149" t="s">
        <v>14</v>
      </c>
      <c r="E51" s="170">
        <v>599000</v>
      </c>
      <c r="F51" s="149">
        <v>299.5</v>
      </c>
      <c r="G51" s="149"/>
      <c r="H51" s="149" t="s">
        <v>106</v>
      </c>
      <c r="I51" s="149" t="s">
        <v>181</v>
      </c>
      <c r="J51" s="149" t="s">
        <v>182</v>
      </c>
      <c r="K51" s="153" t="s">
        <v>93</v>
      </c>
    </row>
    <row r="52" spans="1:14" s="1" customFormat="1" ht="19.5" customHeight="1" x14ac:dyDescent="0.2">
      <c r="A52" s="20" t="s">
        <v>185</v>
      </c>
      <c r="B52" s="159" t="s">
        <v>191</v>
      </c>
      <c r="C52" s="159" t="s">
        <v>151</v>
      </c>
      <c r="D52" s="149" t="s">
        <v>14</v>
      </c>
      <c r="E52" s="232">
        <v>300000</v>
      </c>
      <c r="F52" s="149"/>
      <c r="G52" s="149" t="s">
        <v>199</v>
      </c>
      <c r="H52" s="149"/>
      <c r="I52" s="149"/>
      <c r="J52" s="149"/>
      <c r="K52" s="153"/>
    </row>
    <row r="53" spans="1:14" s="1" customFormat="1" ht="27.75" customHeight="1" x14ac:dyDescent="0.2">
      <c r="A53" s="20" t="s">
        <v>186</v>
      </c>
      <c r="B53" s="159" t="s">
        <v>192</v>
      </c>
      <c r="C53" s="159" t="s">
        <v>151</v>
      </c>
      <c r="D53" s="149" t="s">
        <v>14</v>
      </c>
      <c r="E53" s="233"/>
      <c r="F53" s="149"/>
      <c r="G53" s="149" t="s">
        <v>200</v>
      </c>
      <c r="H53" s="149"/>
      <c r="I53" s="149"/>
      <c r="J53" s="149"/>
      <c r="K53" s="153"/>
    </row>
    <row r="54" spans="1:14" s="1" customFormat="1" ht="37.5" customHeight="1" x14ac:dyDescent="0.2">
      <c r="A54" s="20" t="s">
        <v>187</v>
      </c>
      <c r="B54" s="159" t="s">
        <v>193</v>
      </c>
      <c r="C54" s="159" t="s">
        <v>196</v>
      </c>
      <c r="D54" s="149" t="s">
        <v>14</v>
      </c>
      <c r="E54" s="170">
        <v>929777</v>
      </c>
      <c r="F54" s="149"/>
      <c r="G54" s="149" t="s">
        <v>208</v>
      </c>
      <c r="H54" s="149"/>
      <c r="I54" s="149"/>
      <c r="J54" s="149"/>
      <c r="K54" s="153"/>
    </row>
    <row r="55" spans="1:14" s="1" customFormat="1" ht="15.75" customHeight="1" x14ac:dyDescent="0.2">
      <c r="A55" s="20" t="s">
        <v>188</v>
      </c>
      <c r="B55" s="159" t="s">
        <v>194</v>
      </c>
      <c r="C55" s="159" t="s">
        <v>197</v>
      </c>
      <c r="D55" s="149" t="s">
        <v>14</v>
      </c>
      <c r="E55" s="170">
        <v>200000</v>
      </c>
      <c r="F55" s="149"/>
      <c r="G55" s="149" t="s">
        <v>208</v>
      </c>
      <c r="H55" s="149"/>
      <c r="I55" s="149"/>
      <c r="J55" s="149"/>
      <c r="K55" s="153"/>
    </row>
    <row r="56" spans="1:14" s="1" customFormat="1" ht="15.75" customHeight="1" x14ac:dyDescent="0.2">
      <c r="A56" s="20" t="s">
        <v>189</v>
      </c>
      <c r="B56" s="159" t="s">
        <v>195</v>
      </c>
      <c r="C56" s="159" t="s">
        <v>198</v>
      </c>
      <c r="D56" s="149" t="s">
        <v>14</v>
      </c>
      <c r="E56" s="170">
        <v>200000</v>
      </c>
      <c r="F56" s="149"/>
      <c r="G56" s="149" t="s">
        <v>208</v>
      </c>
      <c r="H56" s="149"/>
      <c r="I56" s="149"/>
      <c r="J56" s="149"/>
      <c r="K56" s="153"/>
    </row>
    <row r="57" spans="1:14" s="131" customFormat="1" ht="15" thickBot="1" x14ac:dyDescent="0.25">
      <c r="A57" s="26" t="s">
        <v>205</v>
      </c>
      <c r="B57" s="27" t="s">
        <v>380</v>
      </c>
      <c r="C57" s="27" t="s">
        <v>206</v>
      </c>
      <c r="D57" s="28"/>
      <c r="E57" s="175">
        <f>152000+46206</f>
        <v>198206</v>
      </c>
      <c r="F57" s="28"/>
      <c r="G57" s="28"/>
      <c r="H57" s="28"/>
      <c r="I57" s="28"/>
      <c r="J57" s="28"/>
      <c r="K57" s="30"/>
    </row>
    <row r="58" spans="1:14" s="1" customFormat="1" ht="15.75" customHeight="1" thickTop="1" thickBot="1" x14ac:dyDescent="0.25">
      <c r="A58" s="127"/>
      <c r="B58" s="31"/>
      <c r="C58" s="31"/>
      <c r="D58" s="32"/>
      <c r="E58" s="172"/>
      <c r="F58" s="32"/>
      <c r="G58" s="32"/>
      <c r="H58" s="32"/>
      <c r="I58" s="32"/>
      <c r="J58" s="32"/>
      <c r="K58" s="32"/>
    </row>
    <row r="59" spans="1:14" ht="15.75" thickTop="1" thickBot="1" x14ac:dyDescent="0.25">
      <c r="A59" s="9" t="s">
        <v>2</v>
      </c>
      <c r="B59" s="10" t="s">
        <v>376</v>
      </c>
      <c r="C59" s="10"/>
      <c r="D59" s="146"/>
      <c r="E59" s="173"/>
      <c r="F59" s="11"/>
      <c r="G59" s="12"/>
      <c r="H59" s="230" t="s">
        <v>15</v>
      </c>
      <c r="I59" s="230"/>
      <c r="J59" s="230"/>
      <c r="K59" s="231"/>
    </row>
    <row r="60" spans="1:14" ht="60" customHeight="1" thickTop="1" thickBot="1" x14ac:dyDescent="0.25">
      <c r="A60" s="13" t="s">
        <v>0</v>
      </c>
      <c r="B60" s="14" t="s">
        <v>16</v>
      </c>
      <c r="C60" s="14" t="s">
        <v>183</v>
      </c>
      <c r="D60" s="14" t="s">
        <v>184</v>
      </c>
      <c r="E60" s="15" t="s">
        <v>24</v>
      </c>
      <c r="F60" s="16" t="s">
        <v>17</v>
      </c>
      <c r="G60" s="17" t="s">
        <v>18</v>
      </c>
      <c r="H60" s="14" t="s">
        <v>19</v>
      </c>
      <c r="I60" s="14" t="s">
        <v>20</v>
      </c>
      <c r="J60" s="14" t="s">
        <v>21</v>
      </c>
      <c r="K60" s="18" t="s">
        <v>22</v>
      </c>
    </row>
    <row r="61" spans="1:14" ht="15" thickTop="1" x14ac:dyDescent="0.2">
      <c r="A61" s="34" t="s">
        <v>1</v>
      </c>
      <c r="B61" s="224" t="s">
        <v>210</v>
      </c>
      <c r="C61" s="225"/>
      <c r="D61" s="225"/>
      <c r="E61" s="225"/>
      <c r="F61" s="225"/>
      <c r="G61" s="225"/>
      <c r="H61" s="225"/>
      <c r="I61" s="225"/>
      <c r="J61" s="225"/>
      <c r="K61" s="226"/>
    </row>
    <row r="62" spans="1:14" ht="15" thickBot="1" x14ac:dyDescent="0.25">
      <c r="A62" s="26" t="s">
        <v>2</v>
      </c>
      <c r="B62" s="164" t="s">
        <v>23</v>
      </c>
      <c r="C62" s="47" t="s">
        <v>49</v>
      </c>
      <c r="D62" s="165" t="s">
        <v>49</v>
      </c>
      <c r="E62" s="176">
        <v>30000</v>
      </c>
      <c r="F62" s="162"/>
      <c r="G62" s="154"/>
      <c r="H62" s="161"/>
      <c r="I62" s="161"/>
      <c r="J62" s="161"/>
      <c r="K62" s="163"/>
    </row>
    <row r="63" spans="1:14" s="4" customFormat="1" ht="15.75" customHeight="1" thickTop="1" thickBot="1" x14ac:dyDescent="0.25">
      <c r="A63" s="33"/>
      <c r="B63" s="33"/>
      <c r="C63" s="33"/>
      <c r="D63" s="36"/>
      <c r="E63" s="35"/>
      <c r="F63" s="36"/>
      <c r="G63" s="36"/>
      <c r="H63" s="36"/>
      <c r="I63" s="36"/>
      <c r="J63" s="36"/>
      <c r="K63" s="36"/>
      <c r="L63" s="37"/>
      <c r="M63" s="37"/>
      <c r="N63" s="37"/>
    </row>
    <row r="64" spans="1:14" s="5" customFormat="1" ht="15.75" customHeight="1" thickTop="1" thickBot="1" x14ac:dyDescent="0.25">
      <c r="A64" s="9" t="s">
        <v>3</v>
      </c>
      <c r="B64" s="10" t="s">
        <v>212</v>
      </c>
      <c r="C64" s="10"/>
      <c r="D64" s="146"/>
      <c r="E64" s="173"/>
      <c r="F64" s="11"/>
      <c r="G64" s="12"/>
      <c r="H64" s="230" t="s">
        <v>15</v>
      </c>
      <c r="I64" s="230"/>
      <c r="J64" s="230"/>
      <c r="K64" s="231"/>
      <c r="L64" s="37"/>
      <c r="M64" s="37"/>
      <c r="N64" s="37"/>
    </row>
    <row r="65" spans="1:14" s="4" customFormat="1" ht="60" customHeight="1" thickTop="1" thickBot="1" x14ac:dyDescent="0.25">
      <c r="A65" s="13" t="s">
        <v>0</v>
      </c>
      <c r="B65" s="14" t="s">
        <v>16</v>
      </c>
      <c r="C65" s="14" t="s">
        <v>183</v>
      </c>
      <c r="D65" s="14" t="s">
        <v>184</v>
      </c>
      <c r="E65" s="15" t="s">
        <v>24</v>
      </c>
      <c r="F65" s="16" t="s">
        <v>17</v>
      </c>
      <c r="G65" s="17" t="s">
        <v>18</v>
      </c>
      <c r="H65" s="14" t="s">
        <v>19</v>
      </c>
      <c r="I65" s="14" t="s">
        <v>20</v>
      </c>
      <c r="J65" s="14" t="s">
        <v>21</v>
      </c>
      <c r="K65" s="18" t="s">
        <v>22</v>
      </c>
      <c r="L65" s="37"/>
      <c r="M65" s="37"/>
      <c r="N65" s="37"/>
    </row>
    <row r="66" spans="1:14" s="5" customFormat="1" ht="40.5" customHeight="1" thickTop="1" x14ac:dyDescent="0.2">
      <c r="A66" s="34" t="s">
        <v>1</v>
      </c>
      <c r="B66" s="38" t="s">
        <v>224</v>
      </c>
      <c r="C66" s="38" t="s">
        <v>213</v>
      </c>
      <c r="D66" s="40" t="s">
        <v>14</v>
      </c>
      <c r="E66" s="155">
        <v>374520</v>
      </c>
      <c r="F66" s="150">
        <v>95.75</v>
      </c>
      <c r="G66" s="39">
        <v>1995</v>
      </c>
      <c r="H66" s="40" t="s">
        <v>216</v>
      </c>
      <c r="I66" s="40" t="s">
        <v>217</v>
      </c>
      <c r="J66" s="40" t="s">
        <v>219</v>
      </c>
      <c r="K66" s="41" t="s">
        <v>93</v>
      </c>
      <c r="L66" s="37"/>
      <c r="M66" s="37"/>
      <c r="N66" s="37"/>
    </row>
    <row r="67" spans="1:14" s="5" customFormat="1" ht="44.25" customHeight="1" x14ac:dyDescent="0.2">
      <c r="A67" s="42" t="s">
        <v>2</v>
      </c>
      <c r="B67" s="43" t="s">
        <v>223</v>
      </c>
      <c r="C67" s="43" t="s">
        <v>196</v>
      </c>
      <c r="D67" s="45" t="s">
        <v>14</v>
      </c>
      <c r="E67" s="24">
        <v>354200</v>
      </c>
      <c r="F67" s="22">
        <v>125.06</v>
      </c>
      <c r="G67" s="44">
        <v>1993</v>
      </c>
      <c r="H67" s="45" t="s">
        <v>216</v>
      </c>
      <c r="I67" s="45" t="s">
        <v>218</v>
      </c>
      <c r="J67" s="45" t="s">
        <v>220</v>
      </c>
      <c r="K67" s="46" t="s">
        <v>60</v>
      </c>
      <c r="L67" s="37"/>
      <c r="M67" s="37"/>
      <c r="N67" s="37"/>
    </row>
    <row r="68" spans="1:14" s="5" customFormat="1" ht="44.25" customHeight="1" x14ac:dyDescent="0.2">
      <c r="A68" s="42" t="s">
        <v>3</v>
      </c>
      <c r="B68" s="43" t="s">
        <v>222</v>
      </c>
      <c r="C68" s="43" t="s">
        <v>214</v>
      </c>
      <c r="D68" s="45" t="s">
        <v>14</v>
      </c>
      <c r="E68" s="24">
        <v>404621.16</v>
      </c>
      <c r="F68" s="22">
        <v>37.4</v>
      </c>
      <c r="G68" s="44">
        <v>2003</v>
      </c>
      <c r="H68" s="45" t="s">
        <v>216</v>
      </c>
      <c r="I68" s="45" t="s">
        <v>217</v>
      </c>
      <c r="J68" s="45" t="s">
        <v>219</v>
      </c>
      <c r="K68" s="46" t="s">
        <v>93</v>
      </c>
      <c r="L68" s="37"/>
      <c r="M68" s="37"/>
      <c r="N68" s="37"/>
    </row>
    <row r="69" spans="1:14" s="5" customFormat="1" ht="41.25" customHeight="1" thickBot="1" x14ac:dyDescent="0.25">
      <c r="A69" s="26" t="s">
        <v>4</v>
      </c>
      <c r="B69" s="47" t="s">
        <v>221</v>
      </c>
      <c r="C69" s="47" t="s">
        <v>215</v>
      </c>
      <c r="D69" s="29" t="s">
        <v>14</v>
      </c>
      <c r="E69" s="48">
        <v>1704800</v>
      </c>
      <c r="F69" s="49">
        <v>98.17</v>
      </c>
      <c r="G69" s="50">
        <v>2002</v>
      </c>
      <c r="H69" s="29" t="s">
        <v>216</v>
      </c>
      <c r="I69" s="29" t="s">
        <v>217</v>
      </c>
      <c r="J69" s="29" t="s">
        <v>219</v>
      </c>
      <c r="K69" s="51" t="s">
        <v>93</v>
      </c>
      <c r="L69" s="37"/>
      <c r="M69" s="37"/>
      <c r="N69" s="37"/>
    </row>
    <row r="70" spans="1:14" s="4" customFormat="1" ht="15.75" customHeight="1" thickTop="1" thickBot="1" x14ac:dyDescent="0.25">
      <c r="A70" s="33"/>
      <c r="B70" s="33"/>
      <c r="C70" s="33"/>
      <c r="D70" s="36"/>
      <c r="E70" s="35"/>
      <c r="F70" s="36"/>
      <c r="G70" s="36"/>
      <c r="H70" s="36"/>
      <c r="I70" s="36"/>
      <c r="J70" s="36"/>
      <c r="K70" s="36"/>
      <c r="L70" s="37"/>
      <c r="M70" s="37"/>
      <c r="N70" s="37"/>
    </row>
    <row r="71" spans="1:14" s="4" customFormat="1" ht="15.75" customHeight="1" thickTop="1" thickBot="1" x14ac:dyDescent="0.25">
      <c r="A71" s="52" t="s">
        <v>4</v>
      </c>
      <c r="B71" s="53" t="s">
        <v>301</v>
      </c>
      <c r="C71" s="10"/>
      <c r="D71" s="146"/>
      <c r="E71" s="173"/>
      <c r="F71" s="11"/>
      <c r="G71" s="12"/>
      <c r="H71" s="230" t="s">
        <v>15</v>
      </c>
      <c r="I71" s="230"/>
      <c r="J71" s="230"/>
      <c r="K71" s="231"/>
      <c r="L71" s="37"/>
      <c r="M71" s="37"/>
      <c r="N71" s="37"/>
    </row>
    <row r="72" spans="1:14" s="4" customFormat="1" ht="60" customHeight="1" thickTop="1" thickBot="1" x14ac:dyDescent="0.25">
      <c r="A72" s="54" t="s">
        <v>0</v>
      </c>
      <c r="B72" s="55" t="s">
        <v>16</v>
      </c>
      <c r="C72" s="13" t="s">
        <v>183</v>
      </c>
      <c r="D72" s="14" t="s">
        <v>184</v>
      </c>
      <c r="E72" s="15" t="s">
        <v>24</v>
      </c>
      <c r="F72" s="16" t="s">
        <v>17</v>
      </c>
      <c r="G72" s="17" t="s">
        <v>18</v>
      </c>
      <c r="H72" s="14" t="s">
        <v>19</v>
      </c>
      <c r="I72" s="14" t="s">
        <v>20</v>
      </c>
      <c r="J72" s="14" t="s">
        <v>21</v>
      </c>
      <c r="K72" s="18" t="s">
        <v>22</v>
      </c>
      <c r="L72" s="37"/>
      <c r="M72" s="37"/>
      <c r="N72" s="37"/>
    </row>
    <row r="73" spans="1:14" s="4" customFormat="1" ht="15.75" customHeight="1" thickTop="1" thickBot="1" x14ac:dyDescent="0.25">
      <c r="A73" s="244" t="s">
        <v>303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46"/>
      <c r="L73" s="37"/>
      <c r="M73" s="37"/>
      <c r="N73" s="37"/>
    </row>
    <row r="74" spans="1:14" s="4" customFormat="1" ht="15.75" customHeight="1" thickTop="1" thickBot="1" x14ac:dyDescent="0.25">
      <c r="A74" s="36"/>
      <c r="B74" s="56"/>
      <c r="C74" s="56"/>
      <c r="D74" s="56"/>
      <c r="E74" s="174"/>
      <c r="F74" s="36"/>
      <c r="G74" s="36"/>
      <c r="H74" s="36"/>
      <c r="I74" s="36"/>
      <c r="J74" s="36"/>
      <c r="K74" s="36"/>
      <c r="L74" s="37"/>
      <c r="M74" s="37"/>
      <c r="N74" s="37"/>
    </row>
    <row r="75" spans="1:14" s="4" customFormat="1" ht="15.75" customHeight="1" thickTop="1" thickBot="1" x14ac:dyDescent="0.25">
      <c r="A75" s="9" t="s">
        <v>5</v>
      </c>
      <c r="B75" s="10" t="s">
        <v>304</v>
      </c>
      <c r="C75" s="10"/>
      <c r="D75" s="146"/>
      <c r="E75" s="173"/>
      <c r="F75" s="11"/>
      <c r="G75" s="12"/>
      <c r="H75" s="230" t="s">
        <v>15</v>
      </c>
      <c r="I75" s="230"/>
      <c r="J75" s="230"/>
      <c r="K75" s="231"/>
      <c r="L75" s="37"/>
      <c r="M75" s="37"/>
      <c r="N75" s="37"/>
    </row>
    <row r="76" spans="1:14" s="4" customFormat="1" ht="60" customHeight="1" thickTop="1" thickBot="1" x14ac:dyDescent="0.25">
      <c r="A76" s="13" t="s">
        <v>0</v>
      </c>
      <c r="B76" s="14" t="s">
        <v>16</v>
      </c>
      <c r="C76" s="13" t="s">
        <v>183</v>
      </c>
      <c r="D76" s="14" t="s">
        <v>184</v>
      </c>
      <c r="E76" s="15" t="s">
        <v>24</v>
      </c>
      <c r="F76" s="16" t="s">
        <v>17</v>
      </c>
      <c r="G76" s="17" t="s">
        <v>18</v>
      </c>
      <c r="H76" s="14" t="s">
        <v>19</v>
      </c>
      <c r="I76" s="14" t="s">
        <v>20</v>
      </c>
      <c r="J76" s="14" t="s">
        <v>21</v>
      </c>
      <c r="K76" s="18" t="s">
        <v>22</v>
      </c>
      <c r="L76" s="37"/>
      <c r="M76" s="37"/>
      <c r="N76" s="37"/>
    </row>
    <row r="77" spans="1:14" s="4" customFormat="1" ht="62.25" customHeight="1" thickTop="1" x14ac:dyDescent="0.2">
      <c r="A77" s="160" t="s">
        <v>1</v>
      </c>
      <c r="B77" s="57" t="s">
        <v>305</v>
      </c>
      <c r="C77" s="57" t="s">
        <v>307</v>
      </c>
      <c r="D77" s="58" t="s">
        <v>14</v>
      </c>
      <c r="E77" s="155">
        <v>4000000</v>
      </c>
      <c r="F77" s="150">
        <v>1384.7</v>
      </c>
      <c r="G77" s="39">
        <v>1962</v>
      </c>
      <c r="H77" s="58" t="s">
        <v>308</v>
      </c>
      <c r="I77" s="58" t="s">
        <v>309</v>
      </c>
      <c r="J77" s="58" t="s">
        <v>310</v>
      </c>
      <c r="K77" s="59" t="s">
        <v>311</v>
      </c>
      <c r="L77" s="37"/>
      <c r="M77" s="37"/>
      <c r="N77" s="37"/>
    </row>
    <row r="78" spans="1:14" s="4" customFormat="1" ht="51" customHeight="1" x14ac:dyDescent="0.2">
      <c r="A78" s="20" t="s">
        <v>2</v>
      </c>
      <c r="B78" s="60" t="s">
        <v>306</v>
      </c>
      <c r="C78" s="60" t="s">
        <v>307</v>
      </c>
      <c r="D78" s="158" t="s">
        <v>14</v>
      </c>
      <c r="E78" s="24">
        <v>1372500</v>
      </c>
      <c r="F78" s="22">
        <v>549</v>
      </c>
      <c r="G78" s="44">
        <v>2007</v>
      </c>
      <c r="H78" s="158" t="s">
        <v>308</v>
      </c>
      <c r="I78" s="158" t="s">
        <v>319</v>
      </c>
      <c r="J78" s="158" t="s">
        <v>310</v>
      </c>
      <c r="K78" s="61" t="s">
        <v>315</v>
      </c>
      <c r="L78" s="37"/>
      <c r="M78" s="37"/>
      <c r="N78" s="37"/>
    </row>
    <row r="79" spans="1:14" s="5" customFormat="1" ht="15.75" customHeight="1" thickBot="1" x14ac:dyDescent="0.25">
      <c r="A79" s="62" t="s">
        <v>3</v>
      </c>
      <c r="B79" s="63" t="s">
        <v>23</v>
      </c>
      <c r="C79" s="63"/>
      <c r="D79" s="64"/>
      <c r="E79" s="175">
        <v>125200.12</v>
      </c>
      <c r="F79" s="49"/>
      <c r="G79" s="50"/>
      <c r="H79" s="64"/>
      <c r="I79" s="64"/>
      <c r="J79" s="64"/>
      <c r="K79" s="65"/>
      <c r="L79" s="37"/>
      <c r="M79" s="37"/>
      <c r="N79" s="37"/>
    </row>
    <row r="80" spans="1:14" s="4" customFormat="1" ht="15.75" customHeight="1" thickTop="1" thickBot="1" x14ac:dyDescent="0.25">
      <c r="A80" s="33"/>
      <c r="B80" s="33"/>
      <c r="C80" s="33"/>
      <c r="D80" s="36"/>
      <c r="E80" s="35"/>
      <c r="F80" s="36"/>
      <c r="G80" s="36"/>
      <c r="H80" s="36"/>
      <c r="I80" s="36"/>
      <c r="J80" s="36"/>
      <c r="K80" s="36"/>
      <c r="L80" s="37"/>
      <c r="M80" s="37"/>
      <c r="N80" s="37"/>
    </row>
    <row r="81" spans="1:14" s="5" customFormat="1" ht="15.75" customHeight="1" thickTop="1" thickBot="1" x14ac:dyDescent="0.25">
      <c r="A81" s="9" t="s">
        <v>6</v>
      </c>
      <c r="B81" s="10" t="s">
        <v>320</v>
      </c>
      <c r="C81" s="10"/>
      <c r="D81" s="146"/>
      <c r="E81" s="173"/>
      <c r="F81" s="11"/>
      <c r="G81" s="12"/>
      <c r="H81" s="230" t="s">
        <v>15</v>
      </c>
      <c r="I81" s="230"/>
      <c r="J81" s="230"/>
      <c r="K81" s="231"/>
      <c r="L81" s="37"/>
      <c r="M81" s="37"/>
      <c r="N81" s="37"/>
    </row>
    <row r="82" spans="1:14" s="4" customFormat="1" ht="60" customHeight="1" thickTop="1" thickBot="1" x14ac:dyDescent="0.25">
      <c r="A82" s="13" t="s">
        <v>0</v>
      </c>
      <c r="B82" s="14" t="s">
        <v>16</v>
      </c>
      <c r="C82" s="13" t="s">
        <v>183</v>
      </c>
      <c r="D82" s="14" t="s">
        <v>184</v>
      </c>
      <c r="E82" s="15" t="s">
        <v>24</v>
      </c>
      <c r="F82" s="16" t="s">
        <v>17</v>
      </c>
      <c r="G82" s="17" t="s">
        <v>18</v>
      </c>
      <c r="H82" s="14" t="s">
        <v>19</v>
      </c>
      <c r="I82" s="14" t="s">
        <v>20</v>
      </c>
      <c r="J82" s="14" t="s">
        <v>21</v>
      </c>
      <c r="K82" s="18" t="s">
        <v>22</v>
      </c>
      <c r="L82" s="37"/>
      <c r="M82" s="37"/>
      <c r="N82" s="37"/>
    </row>
    <row r="83" spans="1:14" s="5" customFormat="1" ht="72" thickTop="1" x14ac:dyDescent="0.2">
      <c r="A83" s="160" t="s">
        <v>1</v>
      </c>
      <c r="B83" s="57" t="s">
        <v>305</v>
      </c>
      <c r="C83" s="57" t="s">
        <v>151</v>
      </c>
      <c r="D83" s="58" t="s">
        <v>14</v>
      </c>
      <c r="E83" s="171">
        <v>4000000</v>
      </c>
      <c r="F83" s="150">
        <v>1391</v>
      </c>
      <c r="G83" s="66">
        <v>1963</v>
      </c>
      <c r="H83" s="58" t="s">
        <v>308</v>
      </c>
      <c r="I83" s="58" t="s">
        <v>309</v>
      </c>
      <c r="J83" s="58" t="s">
        <v>310</v>
      </c>
      <c r="K83" s="59" t="s">
        <v>311</v>
      </c>
      <c r="L83" s="37"/>
      <c r="M83" s="37"/>
      <c r="N83" s="37"/>
    </row>
    <row r="84" spans="1:14" s="5" customFormat="1" ht="57" x14ac:dyDescent="0.2">
      <c r="A84" s="20" t="s">
        <v>2</v>
      </c>
      <c r="B84" s="60" t="s">
        <v>321</v>
      </c>
      <c r="C84" s="60" t="s">
        <v>151</v>
      </c>
      <c r="D84" s="158" t="s">
        <v>14</v>
      </c>
      <c r="E84" s="170">
        <v>3000000</v>
      </c>
      <c r="F84" s="22">
        <v>1469.5</v>
      </c>
      <c r="G84" s="67">
        <v>2007</v>
      </c>
      <c r="H84" s="158" t="s">
        <v>312</v>
      </c>
      <c r="I84" s="158" t="s">
        <v>313</v>
      </c>
      <c r="J84" s="158" t="s">
        <v>314</v>
      </c>
      <c r="K84" s="61" t="s">
        <v>315</v>
      </c>
      <c r="L84" s="37"/>
      <c r="M84" s="37"/>
      <c r="N84" s="37"/>
    </row>
    <row r="85" spans="1:14" s="5" customFormat="1" ht="15.75" customHeight="1" thickBot="1" x14ac:dyDescent="0.25">
      <c r="A85" s="62" t="s">
        <v>3</v>
      </c>
      <c r="B85" s="63" t="s">
        <v>23</v>
      </c>
      <c r="C85" s="63"/>
      <c r="D85" s="64"/>
      <c r="E85" s="175">
        <v>144306.16</v>
      </c>
      <c r="F85" s="49"/>
      <c r="G85" s="68"/>
      <c r="H85" s="64"/>
      <c r="I85" s="64"/>
      <c r="J85" s="64"/>
      <c r="K85" s="65"/>
      <c r="L85" s="37"/>
      <c r="M85" s="126"/>
      <c r="N85" s="37"/>
    </row>
    <row r="86" spans="1:14" s="4" customFormat="1" ht="15.75" customHeight="1" thickTop="1" thickBot="1" x14ac:dyDescent="0.25">
      <c r="A86" s="33"/>
      <c r="B86" s="33"/>
      <c r="C86" s="33"/>
      <c r="D86" s="36"/>
      <c r="E86" s="35"/>
      <c r="F86" s="36"/>
      <c r="G86" s="36"/>
      <c r="H86" s="36"/>
      <c r="I86" s="36"/>
      <c r="J86" s="36"/>
      <c r="K86" s="36"/>
      <c r="L86" s="37"/>
      <c r="M86" s="37"/>
      <c r="N86" s="37"/>
    </row>
    <row r="87" spans="1:14" s="4" customFormat="1" ht="15.75" customHeight="1" thickTop="1" thickBot="1" x14ac:dyDescent="0.25">
      <c r="A87" s="9" t="s">
        <v>7</v>
      </c>
      <c r="B87" s="10" t="s">
        <v>325</v>
      </c>
      <c r="C87" s="10"/>
      <c r="D87" s="146"/>
      <c r="E87" s="173"/>
      <c r="F87" s="11"/>
      <c r="G87" s="12"/>
      <c r="H87" s="230" t="s">
        <v>15</v>
      </c>
      <c r="I87" s="230"/>
      <c r="J87" s="230"/>
      <c r="K87" s="231"/>
      <c r="L87" s="37"/>
      <c r="M87" s="126"/>
      <c r="N87" s="37"/>
    </row>
    <row r="88" spans="1:14" s="4" customFormat="1" ht="29.25" thickTop="1" x14ac:dyDescent="0.2">
      <c r="A88" s="9" t="s">
        <v>0</v>
      </c>
      <c r="B88" s="146" t="s">
        <v>16</v>
      </c>
      <c r="C88" s="9" t="s">
        <v>183</v>
      </c>
      <c r="D88" s="146" t="s">
        <v>184</v>
      </c>
      <c r="E88" s="69"/>
      <c r="F88" s="70" t="s">
        <v>17</v>
      </c>
      <c r="G88" s="71" t="s">
        <v>18</v>
      </c>
      <c r="H88" s="146" t="s">
        <v>19</v>
      </c>
      <c r="I88" s="146" t="s">
        <v>20</v>
      </c>
      <c r="J88" s="146" t="s">
        <v>21</v>
      </c>
      <c r="K88" s="147" t="s">
        <v>22</v>
      </c>
      <c r="L88" s="37"/>
      <c r="M88" s="37"/>
      <c r="N88" s="37"/>
    </row>
    <row r="89" spans="1:14" s="4" customFormat="1" ht="15.75" customHeight="1" x14ac:dyDescent="0.2">
      <c r="A89" s="158" t="s">
        <v>1</v>
      </c>
      <c r="B89" s="60" t="s">
        <v>363</v>
      </c>
      <c r="C89" s="60" t="s">
        <v>366</v>
      </c>
      <c r="D89" s="248" t="s">
        <v>367</v>
      </c>
      <c r="E89" s="170">
        <v>108000</v>
      </c>
      <c r="F89" s="22">
        <v>54</v>
      </c>
      <c r="G89" s="67">
        <v>1999</v>
      </c>
      <c r="H89" s="158" t="s">
        <v>368</v>
      </c>
      <c r="I89" s="158" t="s">
        <v>369</v>
      </c>
      <c r="J89" s="158" t="s">
        <v>370</v>
      </c>
      <c r="K89" s="61" t="s">
        <v>152</v>
      </c>
      <c r="L89" s="37"/>
      <c r="M89" s="37"/>
      <c r="N89" s="37"/>
    </row>
    <row r="90" spans="1:14" s="4" customFormat="1" ht="15.75" customHeight="1" x14ac:dyDescent="0.2">
      <c r="A90" s="158" t="s">
        <v>2</v>
      </c>
      <c r="B90" s="60" t="s">
        <v>364</v>
      </c>
      <c r="C90" s="60" t="s">
        <v>366</v>
      </c>
      <c r="D90" s="248"/>
      <c r="E90" s="170">
        <v>40000</v>
      </c>
      <c r="F90" s="22">
        <v>50</v>
      </c>
      <c r="G90" s="67">
        <v>2001</v>
      </c>
      <c r="H90" s="158" t="s">
        <v>368</v>
      </c>
      <c r="I90" s="158" t="s">
        <v>369</v>
      </c>
      <c r="J90" s="158" t="s">
        <v>370</v>
      </c>
      <c r="K90" s="61" t="s">
        <v>371</v>
      </c>
      <c r="L90" s="37"/>
      <c r="M90" s="37"/>
      <c r="N90" s="37"/>
    </row>
    <row r="91" spans="1:14" s="4" customFormat="1" ht="15.75" customHeight="1" x14ac:dyDescent="0.2">
      <c r="A91" s="158" t="s">
        <v>3</v>
      </c>
      <c r="B91" s="60" t="s">
        <v>365</v>
      </c>
      <c r="C91" s="60" t="s">
        <v>366</v>
      </c>
      <c r="D91" s="248"/>
      <c r="E91" s="170">
        <v>37800</v>
      </c>
      <c r="F91" s="22">
        <v>37.799999999999997</v>
      </c>
      <c r="G91" s="67">
        <v>2002</v>
      </c>
      <c r="H91" s="158" t="s">
        <v>368</v>
      </c>
      <c r="I91" s="158" t="s">
        <v>369</v>
      </c>
      <c r="J91" s="158" t="s">
        <v>370</v>
      </c>
      <c r="K91" s="61" t="s">
        <v>371</v>
      </c>
      <c r="L91" s="37"/>
      <c r="M91" s="37"/>
      <c r="N91" s="37"/>
    </row>
    <row r="92" spans="1:14" s="4" customFormat="1" ht="15.75" customHeight="1" thickBot="1" x14ac:dyDescent="0.25">
      <c r="A92" s="64" t="s">
        <v>4</v>
      </c>
      <c r="B92" s="63" t="s">
        <v>23</v>
      </c>
      <c r="C92" s="63"/>
      <c r="D92" s="64"/>
      <c r="E92" s="175">
        <v>20000</v>
      </c>
      <c r="F92" s="49"/>
      <c r="G92" s="68"/>
      <c r="H92" s="64"/>
      <c r="I92" s="64"/>
      <c r="J92" s="64"/>
      <c r="K92" s="65"/>
      <c r="L92" s="37"/>
      <c r="M92" s="37"/>
      <c r="N92" s="37"/>
    </row>
    <row r="93" spans="1:14" s="4" customFormat="1" ht="15.75" customHeight="1" thickTop="1" thickBot="1" x14ac:dyDescent="0.25">
      <c r="A93" s="33"/>
      <c r="B93" s="33"/>
      <c r="C93" s="33"/>
      <c r="D93" s="36"/>
      <c r="E93" s="35"/>
      <c r="F93" s="36"/>
      <c r="G93" s="36"/>
      <c r="H93" s="36"/>
      <c r="I93" s="36"/>
      <c r="J93" s="36"/>
      <c r="K93" s="36"/>
      <c r="L93" s="37"/>
      <c r="M93" s="37"/>
      <c r="N93" s="37"/>
    </row>
    <row r="94" spans="1:14" s="4" customFormat="1" ht="15.75" customHeight="1" thickTop="1" thickBot="1" x14ac:dyDescent="0.25">
      <c r="A94" s="9" t="s">
        <v>8</v>
      </c>
      <c r="B94" s="10" t="s">
        <v>324</v>
      </c>
      <c r="C94" s="10"/>
      <c r="D94" s="146"/>
      <c r="E94" s="173"/>
      <c r="F94" s="11"/>
      <c r="G94" s="12"/>
      <c r="H94" s="230" t="s">
        <v>15</v>
      </c>
      <c r="I94" s="230"/>
      <c r="J94" s="230"/>
      <c r="K94" s="231"/>
      <c r="L94" s="37"/>
      <c r="M94" s="37"/>
      <c r="N94" s="37"/>
    </row>
    <row r="95" spans="1:14" s="4" customFormat="1" ht="78.75" customHeight="1" thickTop="1" thickBot="1" x14ac:dyDescent="0.25">
      <c r="A95" s="9" t="s">
        <v>0</v>
      </c>
      <c r="B95" s="146" t="s">
        <v>16</v>
      </c>
      <c r="C95" s="9" t="s">
        <v>183</v>
      </c>
      <c r="D95" s="146" t="s">
        <v>184</v>
      </c>
      <c r="E95" s="15" t="s">
        <v>24</v>
      </c>
      <c r="F95" s="70" t="s">
        <v>17</v>
      </c>
      <c r="G95" s="71" t="s">
        <v>18</v>
      </c>
      <c r="H95" s="146" t="s">
        <v>19</v>
      </c>
      <c r="I95" s="146" t="s">
        <v>20</v>
      </c>
      <c r="J95" s="146" t="s">
        <v>21</v>
      </c>
      <c r="K95" s="147" t="s">
        <v>22</v>
      </c>
      <c r="L95" s="37"/>
      <c r="M95" s="37"/>
      <c r="N95" s="37"/>
    </row>
    <row r="96" spans="1:14" s="4" customFormat="1" ht="15.75" customHeight="1" thickTop="1" thickBot="1" x14ac:dyDescent="0.25">
      <c r="A96" s="64" t="s">
        <v>1</v>
      </c>
      <c r="B96" s="63" t="s">
        <v>372</v>
      </c>
      <c r="C96" s="63" t="s">
        <v>49</v>
      </c>
      <c r="D96" s="64" t="s">
        <v>49</v>
      </c>
      <c r="E96" s="175">
        <v>29674.48</v>
      </c>
      <c r="F96" s="49" t="s">
        <v>49</v>
      </c>
      <c r="G96" s="68" t="s">
        <v>49</v>
      </c>
      <c r="H96" s="64" t="s">
        <v>49</v>
      </c>
      <c r="I96" s="64" t="s">
        <v>49</v>
      </c>
      <c r="J96" s="64" t="s">
        <v>49</v>
      </c>
      <c r="K96" s="65" t="s">
        <v>49</v>
      </c>
      <c r="L96" s="37"/>
      <c r="M96" s="37"/>
      <c r="N96" s="37"/>
    </row>
    <row r="97" spans="1:14" s="4" customFormat="1" ht="15.75" customHeight="1" thickTop="1" x14ac:dyDescent="0.2">
      <c r="A97" s="33"/>
      <c r="B97" s="33"/>
      <c r="C97" s="33"/>
      <c r="D97" s="36"/>
      <c r="E97" s="35"/>
      <c r="F97" s="36"/>
      <c r="G97" s="36"/>
      <c r="H97" s="36"/>
      <c r="I97" s="36"/>
      <c r="J97" s="36"/>
      <c r="K97" s="36"/>
      <c r="L97" s="37"/>
      <c r="M97" s="37"/>
      <c r="N97" s="37"/>
    </row>
    <row r="98" spans="1:14" ht="15" thickBot="1" x14ac:dyDescent="0.25"/>
    <row r="99" spans="1:14" ht="16.5" customHeight="1" thickTop="1" thickBot="1" x14ac:dyDescent="0.25">
      <c r="A99" s="236" t="s">
        <v>384</v>
      </c>
      <c r="B99" s="237"/>
      <c r="C99" s="238"/>
    </row>
    <row r="100" spans="1:14" ht="30" thickTop="1" thickBot="1" x14ac:dyDescent="0.25">
      <c r="A100" s="185" t="s">
        <v>381</v>
      </c>
      <c r="B100" s="186" t="s">
        <v>16</v>
      </c>
      <c r="C100" s="145" t="s">
        <v>24</v>
      </c>
    </row>
    <row r="101" spans="1:14" ht="15" thickTop="1" x14ac:dyDescent="0.2">
      <c r="A101" s="182" t="s">
        <v>1</v>
      </c>
      <c r="B101" s="183" t="s">
        <v>382</v>
      </c>
      <c r="C101" s="184">
        <f>SUM(E4:E56,E66:E69,E77:E78,E83:E84,E89:E91)</f>
        <v>32291008.16</v>
      </c>
      <c r="D101" s="223"/>
    </row>
    <row r="102" spans="1:14" ht="15" thickBot="1" x14ac:dyDescent="0.25">
      <c r="A102" s="179" t="s">
        <v>2</v>
      </c>
      <c r="B102" s="180" t="s">
        <v>23</v>
      </c>
      <c r="C102" s="181">
        <f>SUM(E96,E92,E85,E79,E62,E57)</f>
        <v>547386.76</v>
      </c>
      <c r="D102" s="223"/>
    </row>
    <row r="103" spans="1:14" ht="15.75" thickTop="1" thickBot="1" x14ac:dyDescent="0.25">
      <c r="A103" s="234" t="s">
        <v>383</v>
      </c>
      <c r="B103" s="235"/>
      <c r="C103" s="178">
        <f>SUM(C102,C101)</f>
        <v>32838394.920000002</v>
      </c>
      <c r="D103" s="223"/>
    </row>
    <row r="104" spans="1:14" ht="15" thickTop="1" x14ac:dyDescent="0.2"/>
  </sheetData>
  <mergeCells count="22">
    <mergeCell ref="A103:B103"/>
    <mergeCell ref="A99:C99"/>
    <mergeCell ref="A1:K1"/>
    <mergeCell ref="H94:K94"/>
    <mergeCell ref="H2:K2"/>
    <mergeCell ref="H59:K59"/>
    <mergeCell ref="H64:K64"/>
    <mergeCell ref="H71:K71"/>
    <mergeCell ref="H75:K75"/>
    <mergeCell ref="H81:K81"/>
    <mergeCell ref="A73:K73"/>
    <mergeCell ref="J36:J37"/>
    <mergeCell ref="K36:K37"/>
    <mergeCell ref="D89:D91"/>
    <mergeCell ref="F36:F37"/>
    <mergeCell ref="D36:D37"/>
    <mergeCell ref="B61:K61"/>
    <mergeCell ref="H36:H37"/>
    <mergeCell ref="I36:I37"/>
    <mergeCell ref="A36:A37"/>
    <mergeCell ref="H87:K87"/>
    <mergeCell ref="E52:E53"/>
  </mergeCells>
  <phoneticPr fontId="4" type="noConversion"/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F21" sqref="F21"/>
    </sheetView>
  </sheetViews>
  <sheetFormatPr defaultRowHeight="14.25" x14ac:dyDescent="0.2"/>
  <cols>
    <col min="1" max="1" width="9.140625" style="3"/>
    <col min="2" max="2" width="3.85546875" style="3" bestFit="1" customWidth="1"/>
    <col min="3" max="3" width="35.85546875" style="3" bestFit="1" customWidth="1"/>
    <col min="4" max="4" width="34" style="3" customWidth="1"/>
    <col min="5" max="5" width="12.5703125" style="3" bestFit="1" customWidth="1"/>
    <col min="6" max="16384" width="9.140625" style="3"/>
  </cols>
  <sheetData>
    <row r="1" spans="1:5" ht="28.5" customHeight="1" thickTop="1" thickBot="1" x14ac:dyDescent="0.25">
      <c r="B1" s="236" t="s">
        <v>441</v>
      </c>
      <c r="C1" s="237"/>
      <c r="D1" s="238"/>
    </row>
    <row r="2" spans="1:5" s="1" customFormat="1" ht="20.25" customHeight="1" thickTop="1" x14ac:dyDescent="0.2">
      <c r="A2" s="97"/>
      <c r="B2" s="142" t="s">
        <v>0</v>
      </c>
      <c r="C2" s="143" t="s">
        <v>16</v>
      </c>
      <c r="D2" s="144" t="s">
        <v>24</v>
      </c>
      <c r="E2" s="99"/>
    </row>
    <row r="3" spans="1:5" s="1" customFormat="1" x14ac:dyDescent="0.2">
      <c r="B3" s="251" t="s">
        <v>225</v>
      </c>
      <c r="C3" s="252"/>
      <c r="D3" s="253"/>
      <c r="E3" s="99"/>
    </row>
    <row r="4" spans="1:5" s="1" customFormat="1" x14ac:dyDescent="0.2">
      <c r="B4" s="100" t="s">
        <v>1</v>
      </c>
      <c r="C4" s="192" t="s">
        <v>50</v>
      </c>
      <c r="D4" s="102">
        <f>70527.25+260628.65+1899.61</f>
        <v>333055.51</v>
      </c>
      <c r="E4" s="99"/>
    </row>
    <row r="5" spans="1:5" s="1" customFormat="1" ht="28.5" x14ac:dyDescent="0.2">
      <c r="B5" s="100" t="s">
        <v>2</v>
      </c>
      <c r="C5" s="193" t="s">
        <v>201</v>
      </c>
      <c r="D5" s="102">
        <f>25278.74+1859.76+1090</f>
        <v>28228.5</v>
      </c>
      <c r="E5" s="99"/>
    </row>
    <row r="6" spans="1:5" s="1" customFormat="1" x14ac:dyDescent="0.2">
      <c r="B6" s="100" t="s">
        <v>3</v>
      </c>
      <c r="C6" s="193" t="s">
        <v>202</v>
      </c>
      <c r="D6" s="102">
        <v>16000</v>
      </c>
      <c r="E6" s="99"/>
    </row>
    <row r="7" spans="1:5" s="1" customFormat="1" ht="28.5" x14ac:dyDescent="0.2">
      <c r="B7" s="100" t="s">
        <v>4</v>
      </c>
      <c r="C7" s="193" t="s">
        <v>203</v>
      </c>
      <c r="D7" s="102">
        <v>20000</v>
      </c>
      <c r="E7" s="99"/>
    </row>
    <row r="8" spans="1:5" s="1" customFormat="1" x14ac:dyDescent="0.2">
      <c r="B8" s="100" t="s">
        <v>5</v>
      </c>
      <c r="C8" s="193" t="s">
        <v>204</v>
      </c>
      <c r="D8" s="104">
        <v>30240.13</v>
      </c>
      <c r="E8" s="99"/>
    </row>
    <row r="9" spans="1:5" s="1" customFormat="1" x14ac:dyDescent="0.2">
      <c r="B9" s="251" t="s">
        <v>209</v>
      </c>
      <c r="C9" s="252"/>
      <c r="D9" s="253"/>
      <c r="E9" s="99"/>
    </row>
    <row r="10" spans="1:5" s="1" customFormat="1" x14ac:dyDescent="0.2">
      <c r="B10" s="100" t="s">
        <v>1</v>
      </c>
      <c r="C10" s="192" t="s">
        <v>50</v>
      </c>
      <c r="D10" s="102">
        <f>20988.53+4100+4631.8+1846.86</f>
        <v>31567.19</v>
      </c>
      <c r="E10" s="99"/>
    </row>
    <row r="11" spans="1:5" s="1" customFormat="1" ht="28.5" x14ac:dyDescent="0.2">
      <c r="B11" s="100" t="s">
        <v>2</v>
      </c>
      <c r="C11" s="193" t="s">
        <v>201</v>
      </c>
      <c r="D11" s="102">
        <v>10900</v>
      </c>
      <c r="E11" s="99"/>
    </row>
    <row r="12" spans="1:5" s="1" customFormat="1" x14ac:dyDescent="0.2">
      <c r="B12" s="100" t="s">
        <v>3</v>
      </c>
      <c r="C12" s="193" t="s">
        <v>204</v>
      </c>
      <c r="D12" s="104">
        <f>3969</f>
        <v>3969</v>
      </c>
      <c r="E12" s="99"/>
    </row>
    <row r="13" spans="1:5" s="1" customFormat="1" x14ac:dyDescent="0.2">
      <c r="B13" s="257" t="s">
        <v>302</v>
      </c>
      <c r="C13" s="258"/>
      <c r="D13" s="259"/>
      <c r="E13" s="99"/>
    </row>
    <row r="14" spans="1:5" s="1" customFormat="1" x14ac:dyDescent="0.2">
      <c r="B14" s="260" t="s">
        <v>211</v>
      </c>
      <c r="C14" s="261"/>
      <c r="D14" s="262"/>
      <c r="E14" s="105"/>
    </row>
    <row r="15" spans="1:5" s="1" customFormat="1" x14ac:dyDescent="0.2">
      <c r="B15" s="251" t="s">
        <v>301</v>
      </c>
      <c r="C15" s="252"/>
      <c r="D15" s="253"/>
      <c r="E15" s="99"/>
    </row>
    <row r="16" spans="1:5" s="1" customFormat="1" x14ac:dyDescent="0.2">
      <c r="B16" s="100" t="s">
        <v>1</v>
      </c>
      <c r="C16" s="101" t="s">
        <v>50</v>
      </c>
      <c r="D16" s="102">
        <f>18985.7-3195</f>
        <v>15790.7</v>
      </c>
      <c r="E16" s="99"/>
    </row>
    <row r="17" spans="1:5" s="1" customFormat="1" x14ac:dyDescent="0.2">
      <c r="B17" s="100" t="s">
        <v>2</v>
      </c>
      <c r="C17" s="103" t="s">
        <v>204</v>
      </c>
      <c r="D17" s="104">
        <f>3195</f>
        <v>3195</v>
      </c>
      <c r="E17" s="99"/>
    </row>
    <row r="18" spans="1:5" s="1" customFormat="1" x14ac:dyDescent="0.2">
      <c r="B18" s="251" t="s">
        <v>316</v>
      </c>
      <c r="C18" s="252"/>
      <c r="D18" s="253"/>
      <c r="E18" s="106"/>
    </row>
    <row r="19" spans="1:5" s="1" customFormat="1" x14ac:dyDescent="0.2">
      <c r="B19" s="100" t="s">
        <v>1</v>
      </c>
      <c r="C19" s="101" t="s">
        <v>50</v>
      </c>
      <c r="D19" s="102">
        <f>139687.81+10409</f>
        <v>150096.81</v>
      </c>
      <c r="E19" s="99"/>
    </row>
    <row r="20" spans="1:5" s="1" customFormat="1" x14ac:dyDescent="0.2">
      <c r="B20" s="100" t="s">
        <v>2</v>
      </c>
      <c r="C20" s="101" t="s">
        <v>317</v>
      </c>
      <c r="D20" s="102">
        <v>4804.87</v>
      </c>
      <c r="E20" s="99"/>
    </row>
    <row r="21" spans="1:5" s="1" customFormat="1" x14ac:dyDescent="0.2">
      <c r="B21" s="100" t="s">
        <v>3</v>
      </c>
      <c r="C21" s="101" t="s">
        <v>318</v>
      </c>
      <c r="D21" s="102">
        <f>4305+7995</f>
        <v>12300</v>
      </c>
      <c r="E21" s="99"/>
    </row>
    <row r="22" spans="1:5" s="1" customFormat="1" x14ac:dyDescent="0.2">
      <c r="B22" s="100" t="s">
        <v>4</v>
      </c>
      <c r="C22" s="103" t="s">
        <v>204</v>
      </c>
      <c r="D22" s="104">
        <v>32828.99</v>
      </c>
      <c r="E22" s="99"/>
    </row>
    <row r="23" spans="1:5" s="1" customFormat="1" x14ac:dyDescent="0.2">
      <c r="B23" s="251" t="s">
        <v>320</v>
      </c>
      <c r="C23" s="252"/>
      <c r="D23" s="253"/>
      <c r="E23" s="106"/>
    </row>
    <row r="24" spans="1:5" s="1" customFormat="1" x14ac:dyDescent="0.2">
      <c r="B24" s="100" t="s">
        <v>1</v>
      </c>
      <c r="C24" s="192" t="s">
        <v>50</v>
      </c>
      <c r="D24" s="102">
        <f>100241.8+779</f>
        <v>101020.8</v>
      </c>
      <c r="E24" s="99"/>
    </row>
    <row r="25" spans="1:5" s="1" customFormat="1" ht="28.5" x14ac:dyDescent="0.2">
      <c r="B25" s="100" t="s">
        <v>2</v>
      </c>
      <c r="C25" s="193" t="s">
        <v>201</v>
      </c>
      <c r="D25" s="102">
        <v>18122.5</v>
      </c>
      <c r="E25" s="99"/>
    </row>
    <row r="26" spans="1:5" s="1" customFormat="1" x14ac:dyDescent="0.2">
      <c r="B26" s="100" t="s">
        <v>3</v>
      </c>
      <c r="C26" s="193" t="s">
        <v>322</v>
      </c>
      <c r="D26" s="102">
        <v>2707.78</v>
      </c>
      <c r="E26" s="99"/>
    </row>
    <row r="27" spans="1:5" s="1" customFormat="1" x14ac:dyDescent="0.2">
      <c r="B27" s="100" t="s">
        <v>4</v>
      </c>
      <c r="C27" s="193" t="s">
        <v>323</v>
      </c>
      <c r="D27" s="104">
        <f>1130+2106.8+3316+1425</f>
        <v>7977.8</v>
      </c>
      <c r="E27" s="99"/>
    </row>
    <row r="28" spans="1:5" s="1" customFormat="1" ht="15" thickBot="1" x14ac:dyDescent="0.25">
      <c r="B28" s="107" t="s">
        <v>5</v>
      </c>
      <c r="C28" s="194" t="s">
        <v>204</v>
      </c>
      <c r="D28" s="108">
        <f>43203.49</f>
        <v>43203.49</v>
      </c>
      <c r="E28" s="99"/>
    </row>
    <row r="29" spans="1:5" s="1" customFormat="1" ht="15.75" thickTop="1" thickBot="1" x14ac:dyDescent="0.25">
      <c r="B29" s="254" t="s">
        <v>324</v>
      </c>
      <c r="C29" s="255"/>
      <c r="D29" s="256"/>
      <c r="E29" s="99"/>
    </row>
    <row r="30" spans="1:5" s="1" customFormat="1" ht="15" thickTop="1" x14ac:dyDescent="0.2">
      <c r="B30" s="109" t="s">
        <v>1</v>
      </c>
      <c r="C30" s="192" t="s">
        <v>50</v>
      </c>
      <c r="D30" s="110">
        <v>25648.91</v>
      </c>
      <c r="E30" s="99"/>
    </row>
    <row r="31" spans="1:5" s="1" customFormat="1" ht="28.5" x14ac:dyDescent="0.2">
      <c r="A31" s="98"/>
      <c r="B31" s="111" t="s">
        <v>2</v>
      </c>
      <c r="C31" s="195" t="s">
        <v>201</v>
      </c>
      <c r="D31" s="112">
        <v>5337.9</v>
      </c>
      <c r="E31" s="113"/>
    </row>
    <row r="32" spans="1:5" s="1" customFormat="1" x14ac:dyDescent="0.2">
      <c r="B32" s="100" t="s">
        <v>3</v>
      </c>
      <c r="C32" s="193" t="s">
        <v>204</v>
      </c>
      <c r="D32" s="114">
        <f>2417.47</f>
        <v>2417.4699999999998</v>
      </c>
      <c r="E32" s="113"/>
    </row>
    <row r="33" spans="1:5" s="1" customFormat="1" ht="15" thickBot="1" x14ac:dyDescent="0.25">
      <c r="B33" s="107" t="s">
        <v>4</v>
      </c>
      <c r="C33" s="196" t="s">
        <v>322</v>
      </c>
      <c r="D33" s="115">
        <v>438</v>
      </c>
      <c r="E33" s="99"/>
    </row>
    <row r="34" spans="1:5" s="1" customFormat="1" ht="15" thickTop="1" x14ac:dyDescent="0.2">
      <c r="A34" s="99"/>
      <c r="B34" s="99"/>
      <c r="C34" s="116"/>
      <c r="D34" s="117"/>
      <c r="E34" s="99"/>
    </row>
    <row r="35" spans="1:5" ht="15" thickBot="1" x14ac:dyDescent="0.25"/>
    <row r="36" spans="1:5" ht="15.75" thickTop="1" thickBot="1" x14ac:dyDescent="0.25">
      <c r="B36" s="188" t="s">
        <v>381</v>
      </c>
      <c r="C36" s="188" t="s">
        <v>385</v>
      </c>
      <c r="D36" s="188" t="s">
        <v>24</v>
      </c>
    </row>
    <row r="37" spans="1:5" ht="15.75" thickTop="1" thickBot="1" x14ac:dyDescent="0.25">
      <c r="B37" s="187" t="s">
        <v>1</v>
      </c>
      <c r="C37" s="187" t="s">
        <v>386</v>
      </c>
      <c r="D37" s="189">
        <f>SUM(D33,D30:D31,D24:D26,D19:D21,D16,D10:D11,D4:D7)</f>
        <v>776019.47</v>
      </c>
    </row>
    <row r="38" spans="1:5" ht="15.75" thickTop="1" thickBot="1" x14ac:dyDescent="0.25">
      <c r="B38" s="187" t="s">
        <v>2</v>
      </c>
      <c r="C38" s="187" t="s">
        <v>204</v>
      </c>
      <c r="D38" s="191">
        <f>SUM(D32,D27:D28,D22,D17,D12,D8)</f>
        <v>123831.88</v>
      </c>
    </row>
    <row r="39" spans="1:5" ht="16.5" customHeight="1" thickTop="1" thickBot="1" x14ac:dyDescent="0.25">
      <c r="B39" s="249" t="s">
        <v>384</v>
      </c>
      <c r="C39" s="250"/>
      <c r="D39" s="190">
        <f>SUM(D38,D37)</f>
        <v>899851.35</v>
      </c>
    </row>
    <row r="40" spans="1:5" ht="15" thickTop="1" x14ac:dyDescent="0.2"/>
  </sheetData>
  <mergeCells count="10">
    <mergeCell ref="B39:C39"/>
    <mergeCell ref="B1:D1"/>
    <mergeCell ref="B23:D23"/>
    <mergeCell ref="B29:D29"/>
    <mergeCell ref="B18:D18"/>
    <mergeCell ref="B3:D3"/>
    <mergeCell ref="B9:D9"/>
    <mergeCell ref="B13:D13"/>
    <mergeCell ref="B15:D15"/>
    <mergeCell ref="B14:D14"/>
  </mergeCells>
  <phoneticPr fontId="4" type="noConversion"/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zoomScale="85" zoomScaleNormal="85" workbookViewId="0">
      <pane ySplit="2" topLeftCell="A3" activePane="bottomLeft" state="frozen"/>
      <selection pane="bottomLeft" activeCell="E24" sqref="E24"/>
    </sheetView>
  </sheetViews>
  <sheetFormatPr defaultRowHeight="14.25" x14ac:dyDescent="0.2"/>
  <cols>
    <col min="1" max="1" width="4.5703125" style="3" customWidth="1"/>
    <col min="2" max="2" width="17.28515625" style="3" bestFit="1" customWidth="1"/>
    <col min="3" max="3" width="20.85546875" style="3" bestFit="1" customWidth="1"/>
    <col min="4" max="4" width="13" style="3" customWidth="1"/>
    <col min="5" max="5" width="19" style="3" bestFit="1" customWidth="1"/>
    <col min="6" max="6" width="11.28515625" style="3" customWidth="1"/>
    <col min="7" max="7" width="11.28515625" style="3" bestFit="1" customWidth="1"/>
    <col min="8" max="8" width="11.28515625" style="221" customWidth="1"/>
    <col min="9" max="9" width="13.5703125" style="3" bestFit="1" customWidth="1"/>
    <col min="10" max="11" width="13.5703125" style="3" customWidth="1"/>
    <col min="12" max="12" width="20.28515625" style="3" bestFit="1" customWidth="1"/>
    <col min="13" max="13" width="26.5703125" style="3" customWidth="1"/>
    <col min="14" max="14" width="20.28515625" style="3" bestFit="1" customWidth="1"/>
    <col min="15" max="15" width="20.140625" style="6" bestFit="1" customWidth="1"/>
    <col min="16" max="16" width="17.85546875" style="6" customWidth="1"/>
    <col min="17" max="18" width="16" style="6" customWidth="1"/>
    <col min="19" max="19" width="36.42578125" style="3" bestFit="1" customWidth="1"/>
    <col min="20" max="20" width="9.140625" style="3"/>
    <col min="21" max="22" width="10.5703125" style="3" bestFit="1" customWidth="1"/>
    <col min="23" max="16384" width="9.140625" style="3"/>
  </cols>
  <sheetData>
    <row r="1" spans="1:22" ht="15.75" thickTop="1" thickBot="1" x14ac:dyDescent="0.25">
      <c r="A1" s="263" t="s">
        <v>440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22" ht="29.25" thickTop="1" x14ac:dyDescent="0.2">
      <c r="A2" s="136" t="s">
        <v>0</v>
      </c>
      <c r="B2" s="137" t="s">
        <v>25</v>
      </c>
      <c r="C2" s="137" t="s">
        <v>48</v>
      </c>
      <c r="D2" s="137" t="s">
        <v>47</v>
      </c>
      <c r="E2" s="137" t="s">
        <v>26</v>
      </c>
      <c r="F2" s="137" t="s">
        <v>45</v>
      </c>
      <c r="G2" s="137" t="s">
        <v>46</v>
      </c>
      <c r="H2" s="137" t="s">
        <v>51</v>
      </c>
      <c r="I2" s="137" t="s">
        <v>44</v>
      </c>
      <c r="J2" s="137" t="s">
        <v>326</v>
      </c>
      <c r="K2" s="137" t="s">
        <v>328</v>
      </c>
      <c r="L2" s="137" t="s">
        <v>27</v>
      </c>
      <c r="M2" s="138" t="s">
        <v>28</v>
      </c>
      <c r="N2" s="139" t="s">
        <v>29</v>
      </c>
      <c r="O2" s="140" t="s">
        <v>388</v>
      </c>
      <c r="P2" s="140" t="s">
        <v>389</v>
      </c>
      <c r="Q2" s="140" t="s">
        <v>390</v>
      </c>
      <c r="R2" s="166" t="s">
        <v>378</v>
      </c>
      <c r="S2" s="141" t="s">
        <v>377</v>
      </c>
    </row>
    <row r="3" spans="1:22" s="78" customFormat="1" ht="28.5" x14ac:dyDescent="0.2">
      <c r="A3" s="72" t="s">
        <v>1</v>
      </c>
      <c r="B3" s="73" t="s">
        <v>226</v>
      </c>
      <c r="C3" s="73" t="s">
        <v>227</v>
      </c>
      <c r="D3" s="73" t="s">
        <v>228</v>
      </c>
      <c r="E3" s="73" t="s">
        <v>447</v>
      </c>
      <c r="F3" s="73">
        <v>2120</v>
      </c>
      <c r="G3" s="73">
        <v>900</v>
      </c>
      <c r="H3" s="73">
        <v>2500</v>
      </c>
      <c r="I3" s="73">
        <v>5</v>
      </c>
      <c r="J3" s="73" t="s">
        <v>340</v>
      </c>
      <c r="K3" s="73">
        <v>52</v>
      </c>
      <c r="L3" s="73">
        <v>1971</v>
      </c>
      <c r="M3" s="74" t="s">
        <v>229</v>
      </c>
      <c r="N3" s="75">
        <v>5100</v>
      </c>
      <c r="O3" s="118" t="s">
        <v>387</v>
      </c>
      <c r="P3" s="119" t="s">
        <v>391</v>
      </c>
      <c r="Q3" s="120" t="str">
        <f>P3</f>
        <v>01.08.2017 31.07.2018</v>
      </c>
      <c r="R3" s="167" t="s">
        <v>206</v>
      </c>
      <c r="S3" s="76" t="s">
        <v>357</v>
      </c>
      <c r="T3" s="77"/>
      <c r="V3" s="79"/>
    </row>
    <row r="4" spans="1:22" s="78" customFormat="1" ht="28.5" x14ac:dyDescent="0.2">
      <c r="A4" s="80" t="s">
        <v>2</v>
      </c>
      <c r="B4" s="81" t="s">
        <v>230</v>
      </c>
      <c r="C4" s="81" t="s">
        <v>227</v>
      </c>
      <c r="D4" s="81" t="s">
        <v>228</v>
      </c>
      <c r="E4" s="73" t="s">
        <v>447</v>
      </c>
      <c r="F4" s="81">
        <v>2417</v>
      </c>
      <c r="G4" s="82" t="s">
        <v>234</v>
      </c>
      <c r="H4" s="82" t="s">
        <v>341</v>
      </c>
      <c r="I4" s="81">
        <v>5</v>
      </c>
      <c r="J4" s="81" t="s">
        <v>342</v>
      </c>
      <c r="K4" s="81">
        <v>51</v>
      </c>
      <c r="L4" s="81">
        <v>1972</v>
      </c>
      <c r="M4" s="82" t="s">
        <v>231</v>
      </c>
      <c r="N4" s="83">
        <v>2690</v>
      </c>
      <c r="O4" s="121" t="s">
        <v>392</v>
      </c>
      <c r="P4" s="122" t="str">
        <f>O4</f>
        <v>26.04.2017 25.04.2018</v>
      </c>
      <c r="Q4" s="121" t="str">
        <f>O4</f>
        <v>26.04.2017 25.04.2018</v>
      </c>
      <c r="R4" s="167" t="s">
        <v>206</v>
      </c>
      <c r="S4" s="84" t="s">
        <v>339</v>
      </c>
    </row>
    <row r="5" spans="1:22" s="78" customFormat="1" ht="28.5" x14ac:dyDescent="0.2">
      <c r="A5" s="80" t="s">
        <v>3</v>
      </c>
      <c r="B5" s="81" t="s">
        <v>232</v>
      </c>
      <c r="C5" s="81" t="s">
        <v>227</v>
      </c>
      <c r="D5" s="81" t="s">
        <v>233</v>
      </c>
      <c r="E5" s="73" t="s">
        <v>447</v>
      </c>
      <c r="F5" s="81">
        <v>2417</v>
      </c>
      <c r="G5" s="81">
        <v>520</v>
      </c>
      <c r="H5" s="81">
        <v>2500</v>
      </c>
      <c r="I5" s="81">
        <v>4</v>
      </c>
      <c r="J5" s="81" t="s">
        <v>356</v>
      </c>
      <c r="K5" s="81">
        <v>51</v>
      </c>
      <c r="L5" s="81">
        <v>1994</v>
      </c>
      <c r="M5" s="82" t="s">
        <v>235</v>
      </c>
      <c r="N5" s="83">
        <v>5100</v>
      </c>
      <c r="O5" s="121" t="s">
        <v>393</v>
      </c>
      <c r="P5" s="122" t="s">
        <v>391</v>
      </c>
      <c r="Q5" s="123" t="str">
        <f>P5</f>
        <v>01.08.2017 31.07.2018</v>
      </c>
      <c r="R5" s="167" t="s">
        <v>206</v>
      </c>
      <c r="S5" s="84" t="s">
        <v>339</v>
      </c>
    </row>
    <row r="6" spans="1:22" s="78" customFormat="1" ht="28.5" x14ac:dyDescent="0.2">
      <c r="A6" s="80" t="s">
        <v>4</v>
      </c>
      <c r="B6" s="81" t="s">
        <v>236</v>
      </c>
      <c r="C6" s="81" t="s">
        <v>227</v>
      </c>
      <c r="D6" s="82" t="s">
        <v>237</v>
      </c>
      <c r="E6" s="73" t="s">
        <v>447</v>
      </c>
      <c r="F6" s="81">
        <v>2120</v>
      </c>
      <c r="G6" s="81">
        <v>520</v>
      </c>
      <c r="H6" s="81">
        <v>2500</v>
      </c>
      <c r="I6" s="81">
        <v>4</v>
      </c>
      <c r="J6" s="81" t="s">
        <v>343</v>
      </c>
      <c r="K6" s="81">
        <v>52</v>
      </c>
      <c r="L6" s="81">
        <v>1993</v>
      </c>
      <c r="M6" s="82" t="s">
        <v>238</v>
      </c>
      <c r="N6" s="83">
        <v>5100</v>
      </c>
      <c r="O6" s="121" t="s">
        <v>393</v>
      </c>
      <c r="P6" s="121" t="s">
        <v>391</v>
      </c>
      <c r="Q6" s="121" t="s">
        <v>391</v>
      </c>
      <c r="R6" s="167" t="s">
        <v>206</v>
      </c>
      <c r="S6" s="85" t="s">
        <v>344</v>
      </c>
      <c r="V6" s="79"/>
    </row>
    <row r="7" spans="1:22" s="78" customFormat="1" ht="28.5" x14ac:dyDescent="0.2">
      <c r="A7" s="80" t="s">
        <v>5</v>
      </c>
      <c r="B7" s="81" t="s">
        <v>239</v>
      </c>
      <c r="C7" s="81" t="s">
        <v>240</v>
      </c>
      <c r="D7" s="81" t="s">
        <v>241</v>
      </c>
      <c r="E7" s="73" t="s">
        <v>447</v>
      </c>
      <c r="F7" s="81">
        <v>7207</v>
      </c>
      <c r="G7" s="81" t="s">
        <v>49</v>
      </c>
      <c r="H7" s="81">
        <v>10000</v>
      </c>
      <c r="I7" s="81">
        <v>6</v>
      </c>
      <c r="J7" s="81" t="s">
        <v>351</v>
      </c>
      <c r="K7" s="81">
        <v>114</v>
      </c>
      <c r="L7" s="81">
        <v>1974</v>
      </c>
      <c r="M7" s="82" t="s">
        <v>242</v>
      </c>
      <c r="N7" s="83">
        <f>40000*0.9</f>
        <v>36000</v>
      </c>
      <c r="O7" s="121" t="s">
        <v>394</v>
      </c>
      <c r="P7" s="122" t="s">
        <v>395</v>
      </c>
      <c r="Q7" s="123" t="str">
        <f>P7</f>
        <v>12.11.2016 11.11.2017</v>
      </c>
      <c r="R7" s="167" t="s">
        <v>206</v>
      </c>
      <c r="S7" s="85" t="s">
        <v>334</v>
      </c>
      <c r="V7" s="79"/>
    </row>
    <row r="8" spans="1:22" s="78" customFormat="1" ht="28.5" x14ac:dyDescent="0.2">
      <c r="A8" s="80" t="s">
        <v>6</v>
      </c>
      <c r="B8" s="81" t="s">
        <v>243</v>
      </c>
      <c r="C8" s="81" t="s">
        <v>244</v>
      </c>
      <c r="D8" s="81" t="s">
        <v>245</v>
      </c>
      <c r="E8" s="73" t="s">
        <v>447</v>
      </c>
      <c r="F8" s="81">
        <v>6150</v>
      </c>
      <c r="G8" s="81">
        <v>7000</v>
      </c>
      <c r="H8" s="81">
        <v>12100</v>
      </c>
      <c r="I8" s="81">
        <v>9</v>
      </c>
      <c r="J8" s="81" t="s">
        <v>350</v>
      </c>
      <c r="K8" s="81">
        <v>44</v>
      </c>
      <c r="L8" s="81">
        <v>1976</v>
      </c>
      <c r="M8" s="82" t="s">
        <v>246</v>
      </c>
      <c r="N8" s="83">
        <f>28000*0.9</f>
        <v>25200</v>
      </c>
      <c r="O8" s="121" t="s">
        <v>396</v>
      </c>
      <c r="P8" s="122" t="s">
        <v>397</v>
      </c>
      <c r="Q8" s="123" t="str">
        <f>P8</f>
        <v>31.07.2017 30.07.2018</v>
      </c>
      <c r="R8" s="167" t="s">
        <v>206</v>
      </c>
      <c r="S8" s="84" t="s">
        <v>339</v>
      </c>
    </row>
    <row r="9" spans="1:22" s="78" customFormat="1" ht="42.75" x14ac:dyDescent="0.2">
      <c r="A9" s="80" t="s">
        <v>7</v>
      </c>
      <c r="B9" s="81" t="s">
        <v>249</v>
      </c>
      <c r="C9" s="81" t="s">
        <v>247</v>
      </c>
      <c r="D9" s="81" t="s">
        <v>248</v>
      </c>
      <c r="E9" s="81" t="s">
        <v>250</v>
      </c>
      <c r="F9" s="81">
        <v>6540</v>
      </c>
      <c r="G9" s="81" t="s">
        <v>49</v>
      </c>
      <c r="H9" s="81">
        <v>12500</v>
      </c>
      <c r="I9" s="219" t="s">
        <v>443</v>
      </c>
      <c r="J9" s="82" t="s">
        <v>327</v>
      </c>
      <c r="K9" s="82" t="s">
        <v>329</v>
      </c>
      <c r="L9" s="81">
        <v>1988</v>
      </c>
      <c r="M9" s="82" t="s">
        <v>251</v>
      </c>
      <c r="N9" s="83">
        <v>50000</v>
      </c>
      <c r="O9" s="121" t="s">
        <v>398</v>
      </c>
      <c r="P9" s="122" t="s">
        <v>399</v>
      </c>
      <c r="Q9" s="123" t="str">
        <f>P9</f>
        <v>14.08.2017 13.08.2018</v>
      </c>
      <c r="R9" s="167" t="s">
        <v>206</v>
      </c>
      <c r="S9" s="84" t="s">
        <v>330</v>
      </c>
    </row>
    <row r="10" spans="1:22" s="78" customFormat="1" ht="42.75" x14ac:dyDescent="0.2">
      <c r="A10" s="80" t="s">
        <v>8</v>
      </c>
      <c r="B10" s="81" t="s">
        <v>252</v>
      </c>
      <c r="C10" s="81" t="s">
        <v>253</v>
      </c>
      <c r="D10" s="81" t="s">
        <v>254</v>
      </c>
      <c r="E10" s="81" t="s">
        <v>250</v>
      </c>
      <c r="F10" s="81">
        <v>11100</v>
      </c>
      <c r="G10" s="81" t="s">
        <v>49</v>
      </c>
      <c r="H10" s="81">
        <v>16000</v>
      </c>
      <c r="I10" s="121" t="s">
        <v>445</v>
      </c>
      <c r="J10" s="81" t="s">
        <v>362</v>
      </c>
      <c r="K10" s="81">
        <v>162</v>
      </c>
      <c r="L10" s="81">
        <v>1999</v>
      </c>
      <c r="M10" s="82" t="s">
        <v>255</v>
      </c>
      <c r="N10" s="83">
        <v>50000</v>
      </c>
      <c r="O10" s="121" t="s">
        <v>400</v>
      </c>
      <c r="P10" s="122" t="str">
        <f>O10</f>
        <v>08.10.2016 07.10.2017</v>
      </c>
      <c r="Q10" s="123" t="str">
        <f>P10</f>
        <v>08.10.2016 07.10.2017</v>
      </c>
      <c r="R10" s="167" t="s">
        <v>206</v>
      </c>
      <c r="S10" s="84" t="s">
        <v>357</v>
      </c>
    </row>
    <row r="11" spans="1:22" s="78" customFormat="1" ht="42.75" x14ac:dyDescent="0.2">
      <c r="A11" s="80" t="s">
        <v>9</v>
      </c>
      <c r="B11" s="81" t="s">
        <v>256</v>
      </c>
      <c r="C11" s="81" t="s">
        <v>253</v>
      </c>
      <c r="D11" s="81" t="s">
        <v>257</v>
      </c>
      <c r="E11" s="81" t="s">
        <v>250</v>
      </c>
      <c r="F11" s="81">
        <v>4580</v>
      </c>
      <c r="G11" s="81" t="s">
        <v>49</v>
      </c>
      <c r="H11" s="81">
        <v>6000</v>
      </c>
      <c r="I11" s="121" t="s">
        <v>445</v>
      </c>
      <c r="J11" s="81" t="s">
        <v>347</v>
      </c>
      <c r="K11" s="81">
        <v>162</v>
      </c>
      <c r="L11" s="81">
        <v>2004</v>
      </c>
      <c r="M11" s="82" t="s">
        <v>258</v>
      </c>
      <c r="N11" s="83">
        <v>80000</v>
      </c>
      <c r="O11" s="121" t="s">
        <v>401</v>
      </c>
      <c r="P11" s="122" t="s">
        <v>401</v>
      </c>
      <c r="Q11" s="122" t="s">
        <v>401</v>
      </c>
      <c r="R11" s="167" t="s">
        <v>206</v>
      </c>
      <c r="S11" s="84" t="s">
        <v>348</v>
      </c>
    </row>
    <row r="12" spans="1:22" s="78" customFormat="1" ht="28.5" x14ac:dyDescent="0.2">
      <c r="A12" s="80" t="s">
        <v>10</v>
      </c>
      <c r="B12" s="81" t="s">
        <v>259</v>
      </c>
      <c r="C12" s="81" t="s">
        <v>331</v>
      </c>
      <c r="D12" s="81" t="s">
        <v>332</v>
      </c>
      <c r="E12" s="81" t="s">
        <v>260</v>
      </c>
      <c r="F12" s="81">
        <v>2460</v>
      </c>
      <c r="G12" s="81">
        <v>750</v>
      </c>
      <c r="H12" s="81" t="s">
        <v>49</v>
      </c>
      <c r="I12" s="81">
        <v>9</v>
      </c>
      <c r="J12" s="81" t="s">
        <v>49</v>
      </c>
      <c r="K12" s="81" t="s">
        <v>49</v>
      </c>
      <c r="L12" s="81">
        <v>2005</v>
      </c>
      <c r="M12" s="82" t="s">
        <v>261</v>
      </c>
      <c r="N12" s="83">
        <v>24000</v>
      </c>
      <c r="O12" s="121" t="s">
        <v>402</v>
      </c>
      <c r="P12" s="122" t="str">
        <f>O12</f>
        <v>12.12.2016 11.12.2017</v>
      </c>
      <c r="Q12" s="123" t="str">
        <f>P12</f>
        <v>12.12.2016 11.12.2017</v>
      </c>
      <c r="R12" s="167" t="s">
        <v>206</v>
      </c>
      <c r="S12" s="85" t="s">
        <v>206</v>
      </c>
    </row>
    <row r="13" spans="1:22" s="78" customFormat="1" ht="28.5" x14ac:dyDescent="0.2">
      <c r="A13" s="80" t="s">
        <v>11</v>
      </c>
      <c r="B13" s="81" t="s">
        <v>262</v>
      </c>
      <c r="C13" s="81" t="s">
        <v>331</v>
      </c>
      <c r="D13" s="81" t="s">
        <v>263</v>
      </c>
      <c r="E13" s="81" t="s">
        <v>264</v>
      </c>
      <c r="F13" s="81">
        <v>2461</v>
      </c>
      <c r="G13" s="81">
        <v>924</v>
      </c>
      <c r="H13" s="81" t="s">
        <v>49</v>
      </c>
      <c r="I13" s="81">
        <v>6</v>
      </c>
      <c r="J13" s="81" t="s">
        <v>333</v>
      </c>
      <c r="K13" s="81" t="s">
        <v>49</v>
      </c>
      <c r="L13" s="81">
        <v>1997</v>
      </c>
      <c r="M13" s="82" t="s">
        <v>265</v>
      </c>
      <c r="N13" s="83">
        <v>8000</v>
      </c>
      <c r="O13" s="121" t="s">
        <v>403</v>
      </c>
      <c r="P13" s="121" t="s">
        <v>404</v>
      </c>
      <c r="Q13" s="121" t="s">
        <v>404</v>
      </c>
      <c r="R13" s="167" t="s">
        <v>206</v>
      </c>
      <c r="S13" s="85" t="s">
        <v>334</v>
      </c>
    </row>
    <row r="14" spans="1:22" s="78" customFormat="1" ht="28.5" x14ac:dyDescent="0.2">
      <c r="A14" s="80" t="s">
        <v>12</v>
      </c>
      <c r="B14" s="86" t="s">
        <v>266</v>
      </c>
      <c r="C14" s="81" t="s">
        <v>267</v>
      </c>
      <c r="D14" s="81">
        <v>1142</v>
      </c>
      <c r="E14" s="73" t="s">
        <v>447</v>
      </c>
      <c r="F14" s="81">
        <v>6842</v>
      </c>
      <c r="G14" s="81">
        <v>5160</v>
      </c>
      <c r="H14" s="81">
        <v>11700</v>
      </c>
      <c r="I14" s="81">
        <v>3</v>
      </c>
      <c r="J14" s="81" t="s">
        <v>352</v>
      </c>
      <c r="K14" s="81">
        <v>110</v>
      </c>
      <c r="L14" s="81">
        <v>1997</v>
      </c>
      <c r="M14" s="82" t="s">
        <v>268</v>
      </c>
      <c r="N14" s="83">
        <v>8000</v>
      </c>
      <c r="O14" s="121" t="s">
        <v>405</v>
      </c>
      <c r="P14" s="121" t="s">
        <v>405</v>
      </c>
      <c r="Q14" s="121" t="str">
        <f>P14</f>
        <v>10.11.2016 09.11.2017</v>
      </c>
      <c r="R14" s="167" t="s">
        <v>206</v>
      </c>
      <c r="S14" s="85" t="s">
        <v>334</v>
      </c>
    </row>
    <row r="15" spans="1:22" s="78" customFormat="1" ht="28.5" x14ac:dyDescent="0.2">
      <c r="A15" s="80" t="s">
        <v>13</v>
      </c>
      <c r="B15" s="87" t="s">
        <v>269</v>
      </c>
      <c r="C15" s="87" t="s">
        <v>270</v>
      </c>
      <c r="D15" s="87" t="s">
        <v>271</v>
      </c>
      <c r="E15" s="87" t="s">
        <v>272</v>
      </c>
      <c r="F15" s="87" t="s">
        <v>49</v>
      </c>
      <c r="G15" s="87">
        <v>438</v>
      </c>
      <c r="H15" s="87">
        <v>600</v>
      </c>
      <c r="I15" s="87">
        <v>0</v>
      </c>
      <c r="J15" s="87" t="s">
        <v>360</v>
      </c>
      <c r="K15" s="87" t="s">
        <v>49</v>
      </c>
      <c r="L15" s="87">
        <v>2008</v>
      </c>
      <c r="M15" s="87" t="s">
        <v>273</v>
      </c>
      <c r="N15" s="87" t="s">
        <v>49</v>
      </c>
      <c r="O15" s="124" t="s">
        <v>406</v>
      </c>
      <c r="P15" s="124" t="s">
        <v>49</v>
      </c>
      <c r="Q15" s="124" t="s">
        <v>49</v>
      </c>
      <c r="R15" s="167" t="s">
        <v>206</v>
      </c>
      <c r="S15" s="85" t="s">
        <v>330</v>
      </c>
    </row>
    <row r="16" spans="1:22" s="78" customFormat="1" ht="28.5" x14ac:dyDescent="0.2">
      <c r="A16" s="80" t="s">
        <v>30</v>
      </c>
      <c r="B16" s="87" t="s">
        <v>274</v>
      </c>
      <c r="C16" s="87" t="s">
        <v>275</v>
      </c>
      <c r="D16" s="87" t="s">
        <v>276</v>
      </c>
      <c r="E16" s="73" t="s">
        <v>447</v>
      </c>
      <c r="F16" s="87">
        <v>5180</v>
      </c>
      <c r="G16" s="87">
        <v>4300</v>
      </c>
      <c r="H16" s="87">
        <v>12000</v>
      </c>
      <c r="I16" s="87">
        <v>9</v>
      </c>
      <c r="J16" s="87" t="s">
        <v>337</v>
      </c>
      <c r="K16" s="87" t="s">
        <v>338</v>
      </c>
      <c r="L16" s="87">
        <v>1974</v>
      </c>
      <c r="M16" s="87">
        <v>4500014713</v>
      </c>
      <c r="N16" s="88">
        <v>9000</v>
      </c>
      <c r="O16" s="124" t="s">
        <v>387</v>
      </c>
      <c r="P16" s="124" t="s">
        <v>391</v>
      </c>
      <c r="Q16" s="124" t="str">
        <f>P16</f>
        <v>01.08.2017 31.07.2018</v>
      </c>
      <c r="R16" s="167" t="s">
        <v>206</v>
      </c>
      <c r="S16" s="85" t="s">
        <v>339</v>
      </c>
    </row>
    <row r="17" spans="1:22" s="78" customFormat="1" ht="28.5" x14ac:dyDescent="0.2">
      <c r="A17" s="80" t="s">
        <v>31</v>
      </c>
      <c r="B17" s="87" t="s">
        <v>277</v>
      </c>
      <c r="C17" s="87" t="s">
        <v>275</v>
      </c>
      <c r="D17" s="87" t="s">
        <v>278</v>
      </c>
      <c r="E17" s="73" t="s">
        <v>447</v>
      </c>
      <c r="F17" s="87">
        <v>8424</v>
      </c>
      <c r="G17" s="87">
        <v>4580</v>
      </c>
      <c r="H17" s="87">
        <v>12100</v>
      </c>
      <c r="I17" s="87">
        <v>9</v>
      </c>
      <c r="J17" s="87" t="s">
        <v>340</v>
      </c>
      <c r="K17" s="87">
        <v>149</v>
      </c>
      <c r="L17" s="87">
        <v>1971</v>
      </c>
      <c r="M17" s="87">
        <v>4500012205</v>
      </c>
      <c r="N17" s="88">
        <v>9000</v>
      </c>
      <c r="O17" s="124" t="s">
        <v>387</v>
      </c>
      <c r="P17" s="124" t="s">
        <v>391</v>
      </c>
      <c r="Q17" s="124" t="str">
        <f t="shared" ref="Q17:Q24" si="0">P17</f>
        <v>01.08.2017 31.07.2018</v>
      </c>
      <c r="R17" s="167" t="s">
        <v>206</v>
      </c>
      <c r="S17" s="85" t="s">
        <v>339</v>
      </c>
    </row>
    <row r="18" spans="1:22" s="78" customFormat="1" ht="28.5" x14ac:dyDescent="0.2">
      <c r="A18" s="80" t="s">
        <v>32</v>
      </c>
      <c r="B18" s="87" t="s">
        <v>279</v>
      </c>
      <c r="C18" s="87" t="s">
        <v>280</v>
      </c>
      <c r="D18" s="87" t="s">
        <v>281</v>
      </c>
      <c r="E18" s="73" t="s">
        <v>447</v>
      </c>
      <c r="F18" s="87">
        <v>6830</v>
      </c>
      <c r="G18" s="87">
        <v>3575</v>
      </c>
      <c r="H18" s="220">
        <v>10650</v>
      </c>
      <c r="I18" s="87">
        <v>6</v>
      </c>
      <c r="J18" s="87" t="s">
        <v>358</v>
      </c>
      <c r="K18" s="87">
        <v>110</v>
      </c>
      <c r="L18" s="87">
        <v>1983</v>
      </c>
      <c r="M18" s="87">
        <v>8639</v>
      </c>
      <c r="N18" s="88">
        <v>9000</v>
      </c>
      <c r="O18" s="124" t="s">
        <v>387</v>
      </c>
      <c r="P18" s="124" t="s">
        <v>391</v>
      </c>
      <c r="Q18" s="124" t="str">
        <f t="shared" si="0"/>
        <v>01.08.2017 31.07.2018</v>
      </c>
      <c r="R18" s="167" t="s">
        <v>206</v>
      </c>
      <c r="S18" s="85" t="s">
        <v>339</v>
      </c>
    </row>
    <row r="19" spans="1:22" s="78" customFormat="1" ht="28.5" x14ac:dyDescent="0.2">
      <c r="A19" s="80" t="s">
        <v>33</v>
      </c>
      <c r="B19" s="87" t="s">
        <v>282</v>
      </c>
      <c r="C19" s="87" t="s">
        <v>280</v>
      </c>
      <c r="D19" s="87" t="s">
        <v>281</v>
      </c>
      <c r="E19" s="73" t="s">
        <v>447</v>
      </c>
      <c r="F19" s="87">
        <v>6842</v>
      </c>
      <c r="G19" s="87">
        <v>2500</v>
      </c>
      <c r="H19" s="220">
        <v>15200</v>
      </c>
      <c r="I19" s="87">
        <v>6</v>
      </c>
      <c r="J19" s="87" t="s">
        <v>361</v>
      </c>
      <c r="K19" s="87">
        <v>149</v>
      </c>
      <c r="L19" s="87">
        <v>1990</v>
      </c>
      <c r="M19" s="87">
        <v>12073</v>
      </c>
      <c r="N19" s="88">
        <v>18000</v>
      </c>
      <c r="O19" s="124" t="s">
        <v>407</v>
      </c>
      <c r="P19" s="124" t="s">
        <v>391</v>
      </c>
      <c r="Q19" s="124" t="str">
        <f t="shared" si="0"/>
        <v>01.08.2017 31.07.2018</v>
      </c>
      <c r="R19" s="167" t="s">
        <v>206</v>
      </c>
      <c r="S19" s="85" t="s">
        <v>336</v>
      </c>
    </row>
    <row r="20" spans="1:22" s="78" customFormat="1" ht="28.5" x14ac:dyDescent="0.2">
      <c r="A20" s="80" t="s">
        <v>34</v>
      </c>
      <c r="B20" s="87" t="s">
        <v>283</v>
      </c>
      <c r="C20" s="87" t="s">
        <v>280</v>
      </c>
      <c r="D20" s="87" t="s">
        <v>284</v>
      </c>
      <c r="E20" s="73" t="s">
        <v>447</v>
      </c>
      <c r="F20" s="87">
        <v>4690</v>
      </c>
      <c r="G20" s="87" t="s">
        <v>49</v>
      </c>
      <c r="H20" s="220">
        <v>8900</v>
      </c>
      <c r="I20" s="87">
        <v>4</v>
      </c>
      <c r="J20" s="87" t="s">
        <v>359</v>
      </c>
      <c r="K20" s="87">
        <v>74</v>
      </c>
      <c r="L20" s="87">
        <v>1975</v>
      </c>
      <c r="M20" s="87">
        <v>130954</v>
      </c>
      <c r="N20" s="88">
        <v>6000</v>
      </c>
      <c r="O20" s="124" t="s">
        <v>408</v>
      </c>
      <c r="P20" s="124" t="s">
        <v>391</v>
      </c>
      <c r="Q20" s="124" t="str">
        <f t="shared" si="0"/>
        <v>01.08.2017 31.07.2018</v>
      </c>
      <c r="R20" s="167" t="s">
        <v>206</v>
      </c>
      <c r="S20" s="85" t="s">
        <v>339</v>
      </c>
    </row>
    <row r="21" spans="1:22" s="78" customFormat="1" ht="28.5" x14ac:dyDescent="0.2">
      <c r="A21" s="80" t="s">
        <v>35</v>
      </c>
      <c r="B21" s="87" t="s">
        <v>285</v>
      </c>
      <c r="C21" s="87" t="s">
        <v>286</v>
      </c>
      <c r="D21" s="87" t="s">
        <v>287</v>
      </c>
      <c r="E21" s="73" t="s">
        <v>447</v>
      </c>
      <c r="F21" s="87">
        <v>2504</v>
      </c>
      <c r="G21" s="87">
        <v>3490</v>
      </c>
      <c r="H21" s="87" t="s">
        <v>49</v>
      </c>
      <c r="I21" s="87">
        <v>6</v>
      </c>
      <c r="J21" s="87" t="s">
        <v>353</v>
      </c>
      <c r="K21" s="87" t="s">
        <v>354</v>
      </c>
      <c r="L21" s="87">
        <v>2003</v>
      </c>
      <c r="M21" s="87" t="s">
        <v>288</v>
      </c>
      <c r="N21" s="88">
        <v>30500</v>
      </c>
      <c r="O21" s="124" t="s">
        <v>409</v>
      </c>
      <c r="P21" s="124" t="str">
        <f>O21</f>
        <v>19.11.2016 18.11.2017</v>
      </c>
      <c r="Q21" s="124" t="str">
        <f t="shared" si="0"/>
        <v>19.11.2016 18.11.2017</v>
      </c>
      <c r="R21" s="167" t="s">
        <v>206</v>
      </c>
      <c r="S21" s="85" t="s">
        <v>355</v>
      </c>
    </row>
    <row r="22" spans="1:22" s="78" customFormat="1" ht="28.5" x14ac:dyDescent="0.2">
      <c r="A22" s="80" t="s">
        <v>36</v>
      </c>
      <c r="B22" s="87" t="s">
        <v>289</v>
      </c>
      <c r="C22" s="87" t="s">
        <v>290</v>
      </c>
      <c r="D22" s="87" t="s">
        <v>291</v>
      </c>
      <c r="E22" s="87" t="s">
        <v>260</v>
      </c>
      <c r="F22" s="87">
        <v>1998</v>
      </c>
      <c r="G22" s="87" t="s">
        <v>49</v>
      </c>
      <c r="H22" s="87">
        <v>1720</v>
      </c>
      <c r="I22" s="87">
        <v>5</v>
      </c>
      <c r="J22" s="87" t="s">
        <v>335</v>
      </c>
      <c r="K22" s="87">
        <v>98</v>
      </c>
      <c r="L22" s="87">
        <v>1998</v>
      </c>
      <c r="M22" s="87" t="s">
        <v>292</v>
      </c>
      <c r="N22" s="88">
        <v>4990</v>
      </c>
      <c r="O22" s="124" t="s">
        <v>387</v>
      </c>
      <c r="P22" s="124" t="s">
        <v>410</v>
      </c>
      <c r="Q22" s="124" t="str">
        <f t="shared" si="0"/>
        <v>11.02.2017 10.02.2018</v>
      </c>
      <c r="R22" s="167" t="s">
        <v>206</v>
      </c>
      <c r="S22" s="85" t="s">
        <v>336</v>
      </c>
    </row>
    <row r="23" spans="1:22" s="78" customFormat="1" ht="28.5" x14ac:dyDescent="0.2">
      <c r="A23" s="80" t="s">
        <v>37</v>
      </c>
      <c r="B23" s="87" t="s">
        <v>293</v>
      </c>
      <c r="C23" s="87" t="s">
        <v>294</v>
      </c>
      <c r="D23" s="87" t="s">
        <v>295</v>
      </c>
      <c r="E23" s="87" t="s">
        <v>349</v>
      </c>
      <c r="F23" s="87">
        <v>4752</v>
      </c>
      <c r="G23" s="87">
        <v>1500</v>
      </c>
      <c r="H23" s="87">
        <v>4500</v>
      </c>
      <c r="I23" s="87">
        <v>1</v>
      </c>
      <c r="J23" s="87" t="s">
        <v>49</v>
      </c>
      <c r="K23" s="87">
        <v>59</v>
      </c>
      <c r="L23" s="87">
        <v>2000</v>
      </c>
      <c r="M23" s="87" t="s">
        <v>296</v>
      </c>
      <c r="N23" s="88">
        <v>16000</v>
      </c>
      <c r="O23" s="124" t="s">
        <v>411</v>
      </c>
      <c r="P23" s="124" t="s">
        <v>412</v>
      </c>
      <c r="Q23" s="124" t="str">
        <f t="shared" si="0"/>
        <v>30.05.2017 29.05.2018</v>
      </c>
      <c r="R23" s="167" t="s">
        <v>206</v>
      </c>
      <c r="S23" s="85" t="s">
        <v>330</v>
      </c>
    </row>
    <row r="24" spans="1:22" s="93" customFormat="1" ht="29.25" thickBot="1" x14ac:dyDescent="0.25">
      <c r="A24" s="89" t="s">
        <v>38</v>
      </c>
      <c r="B24" s="90" t="s">
        <v>299</v>
      </c>
      <c r="C24" s="90" t="s">
        <v>297</v>
      </c>
      <c r="D24" s="90" t="s">
        <v>298</v>
      </c>
      <c r="E24" s="90" t="s">
        <v>260</v>
      </c>
      <c r="F24" s="90">
        <v>1998</v>
      </c>
      <c r="G24" s="90" t="s">
        <v>49</v>
      </c>
      <c r="H24" s="90">
        <v>1770</v>
      </c>
      <c r="I24" s="90">
        <v>5</v>
      </c>
      <c r="J24" s="90" t="s">
        <v>345</v>
      </c>
      <c r="K24" s="90">
        <v>103</v>
      </c>
      <c r="L24" s="90">
        <v>2000</v>
      </c>
      <c r="M24" s="90" t="s">
        <v>300</v>
      </c>
      <c r="N24" s="91">
        <v>6600</v>
      </c>
      <c r="O24" s="125" t="s">
        <v>413</v>
      </c>
      <c r="P24" s="125" t="s">
        <v>414</v>
      </c>
      <c r="Q24" s="125" t="str">
        <f t="shared" si="0"/>
        <v>13.04.2017 12.04.2018</v>
      </c>
      <c r="R24" s="168" t="s">
        <v>206</v>
      </c>
      <c r="S24" s="92" t="s">
        <v>346</v>
      </c>
      <c r="V24" s="94"/>
    </row>
    <row r="25" spans="1:22" ht="15" thickTop="1" x14ac:dyDescent="0.2"/>
    <row r="26" spans="1:22" x14ac:dyDescent="0.2">
      <c r="C26" s="222" t="s">
        <v>444</v>
      </c>
      <c r="D26" s="222"/>
      <c r="U26" s="95"/>
    </row>
    <row r="27" spans="1:22" x14ac:dyDescent="0.2">
      <c r="U27" s="96"/>
    </row>
  </sheetData>
  <mergeCells count="1">
    <mergeCell ref="A1:S1"/>
  </mergeCells>
  <phoneticPr fontId="4" type="noConversion"/>
  <pageMargins left="0.7" right="0.7" top="0.75" bottom="0.75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workbookViewId="0">
      <selection activeCell="E11" sqref="E11"/>
    </sheetView>
  </sheetViews>
  <sheetFormatPr defaultRowHeight="15" x14ac:dyDescent="0.25"/>
  <cols>
    <col min="1" max="1" width="35.140625" style="217" customWidth="1"/>
    <col min="2" max="2" width="28.28515625" customWidth="1"/>
    <col min="3" max="3" width="31.42578125" customWidth="1"/>
    <col min="4" max="4" width="28.85546875" customWidth="1"/>
    <col min="5" max="5" width="46.5703125" customWidth="1"/>
  </cols>
  <sheetData>
    <row r="1" spans="1:5" ht="15.75" thickBot="1" x14ac:dyDescent="0.3">
      <c r="A1" s="267" t="s">
        <v>439</v>
      </c>
      <c r="B1" s="267"/>
      <c r="C1" s="267"/>
      <c r="D1" s="267"/>
      <c r="E1" s="267"/>
    </row>
    <row r="2" spans="1:5" ht="16.5" thickTop="1" thickBot="1" x14ac:dyDescent="0.3">
      <c r="A2" s="264" t="s">
        <v>446</v>
      </c>
      <c r="B2" s="265"/>
      <c r="C2" s="265"/>
      <c r="D2" s="265"/>
      <c r="E2" s="266"/>
    </row>
    <row r="3" spans="1:5" ht="15.75" thickBot="1" x14ac:dyDescent="0.3">
      <c r="A3" s="214" t="s">
        <v>415</v>
      </c>
      <c r="B3" s="197" t="s">
        <v>416</v>
      </c>
      <c r="C3" s="197" t="s">
        <v>417</v>
      </c>
      <c r="D3" s="197" t="s">
        <v>418</v>
      </c>
      <c r="E3" s="198" t="s">
        <v>419</v>
      </c>
    </row>
    <row r="4" spans="1:5" ht="30" thickTop="1" thickBot="1" x14ac:dyDescent="0.3">
      <c r="A4" s="215" t="s">
        <v>420</v>
      </c>
      <c r="B4" s="199">
        <v>0</v>
      </c>
      <c r="C4" s="200">
        <v>0</v>
      </c>
      <c r="D4" s="200">
        <v>0</v>
      </c>
      <c r="E4" s="201">
        <f>C4+D4</f>
        <v>0</v>
      </c>
    </row>
    <row r="5" spans="1:5" ht="29.25" thickBot="1" x14ac:dyDescent="0.3">
      <c r="A5" s="215" t="s">
        <v>421</v>
      </c>
      <c r="B5" s="199">
        <v>0</v>
      </c>
      <c r="C5" s="200">
        <v>0</v>
      </c>
      <c r="D5" s="200">
        <v>0</v>
      </c>
      <c r="E5" s="201">
        <f>C5+D5</f>
        <v>0</v>
      </c>
    </row>
    <row r="6" spans="1:5" ht="15.75" thickBot="1" x14ac:dyDescent="0.3">
      <c r="A6" s="215" t="s">
        <v>422</v>
      </c>
      <c r="B6" s="199">
        <v>0</v>
      </c>
      <c r="C6" s="200">
        <v>0</v>
      </c>
      <c r="D6" s="200">
        <v>0</v>
      </c>
      <c r="E6" s="201">
        <f t="shared" ref="E6:E11" si="0">C6+D6</f>
        <v>0</v>
      </c>
    </row>
    <row r="7" spans="1:5" ht="15.75" thickBot="1" x14ac:dyDescent="0.3">
      <c r="A7" s="215" t="s">
        <v>423</v>
      </c>
      <c r="B7" s="199">
        <v>0</v>
      </c>
      <c r="C7" s="200">
        <v>0</v>
      </c>
      <c r="D7" s="200">
        <v>0</v>
      </c>
      <c r="E7" s="201">
        <f t="shared" si="0"/>
        <v>0</v>
      </c>
    </row>
    <row r="8" spans="1:5" ht="15.75" thickBot="1" x14ac:dyDescent="0.3">
      <c r="A8" s="215" t="s">
        <v>424</v>
      </c>
      <c r="B8" s="199">
        <v>0</v>
      </c>
      <c r="C8" s="200">
        <v>0</v>
      </c>
      <c r="D8" s="200">
        <v>0</v>
      </c>
      <c r="E8" s="201">
        <f t="shared" si="0"/>
        <v>0</v>
      </c>
    </row>
    <row r="9" spans="1:5" ht="15.75" thickBot="1" x14ac:dyDescent="0.3">
      <c r="A9" s="215" t="s">
        <v>425</v>
      </c>
      <c r="B9" s="199">
        <v>0</v>
      </c>
      <c r="C9" s="200">
        <v>0</v>
      </c>
      <c r="D9" s="200">
        <v>0</v>
      </c>
      <c r="E9" s="201">
        <f t="shared" si="0"/>
        <v>0</v>
      </c>
    </row>
    <row r="10" spans="1:5" ht="15.75" thickBot="1" x14ac:dyDescent="0.3">
      <c r="A10" s="215" t="s">
        <v>426</v>
      </c>
      <c r="B10" s="199">
        <v>0</v>
      </c>
      <c r="C10" s="200">
        <v>0</v>
      </c>
      <c r="D10" s="200">
        <v>0</v>
      </c>
      <c r="E10" s="201">
        <f t="shared" si="0"/>
        <v>0</v>
      </c>
    </row>
    <row r="11" spans="1:5" ht="15.75" thickBot="1" x14ac:dyDescent="0.3">
      <c r="A11" s="215" t="s">
        <v>427</v>
      </c>
      <c r="B11" s="199">
        <v>0</v>
      </c>
      <c r="C11" s="200">
        <v>0</v>
      </c>
      <c r="D11" s="200">
        <v>0</v>
      </c>
      <c r="E11" s="201">
        <f t="shared" si="0"/>
        <v>0</v>
      </c>
    </row>
    <row r="12" spans="1:5" ht="15.75" thickBot="1" x14ac:dyDescent="0.3">
      <c r="A12" s="216" t="s">
        <v>428</v>
      </c>
      <c r="B12" s="202">
        <v>0</v>
      </c>
      <c r="C12" s="203">
        <v>0</v>
      </c>
      <c r="D12" s="203">
        <v>0</v>
      </c>
      <c r="E12" s="204">
        <f>C12+D12</f>
        <v>0</v>
      </c>
    </row>
    <row r="13" spans="1:5" ht="16.5" thickTop="1" thickBot="1" x14ac:dyDescent="0.3"/>
    <row r="14" spans="1:5" ht="16.5" thickTop="1" thickBot="1" x14ac:dyDescent="0.3">
      <c r="A14" s="264">
        <v>2014</v>
      </c>
      <c r="B14" s="265"/>
      <c r="C14" s="265"/>
      <c r="D14" s="265"/>
      <c r="E14" s="266"/>
    </row>
    <row r="15" spans="1:5" ht="15.75" thickBot="1" x14ac:dyDescent="0.3">
      <c r="A15" s="214" t="s">
        <v>415</v>
      </c>
      <c r="B15" s="197" t="s">
        <v>416</v>
      </c>
      <c r="C15" s="197" t="s">
        <v>417</v>
      </c>
      <c r="D15" s="197" t="s">
        <v>418</v>
      </c>
      <c r="E15" s="198" t="s">
        <v>419</v>
      </c>
    </row>
    <row r="16" spans="1:5" ht="30" thickTop="1" thickBot="1" x14ac:dyDescent="0.3">
      <c r="A16" s="215" t="s">
        <v>420</v>
      </c>
      <c r="B16" s="199">
        <v>1</v>
      </c>
      <c r="C16" s="200">
        <v>0</v>
      </c>
      <c r="D16" s="200">
        <f>1792.79</f>
        <v>1792.79</v>
      </c>
      <c r="E16" s="201">
        <v>0</v>
      </c>
    </row>
    <row r="17" spans="1:5" ht="29.25" thickBot="1" x14ac:dyDescent="0.3">
      <c r="A17" s="215" t="s">
        <v>421</v>
      </c>
      <c r="B17" s="199">
        <v>0</v>
      </c>
      <c r="C17" s="200">
        <v>0</v>
      </c>
      <c r="D17" s="200">
        <v>0</v>
      </c>
      <c r="E17" s="201">
        <v>0</v>
      </c>
    </row>
    <row r="18" spans="1:5" ht="15.75" thickBot="1" x14ac:dyDescent="0.3">
      <c r="A18" s="215" t="s">
        <v>422</v>
      </c>
      <c r="B18" s="199">
        <v>1</v>
      </c>
      <c r="C18" s="200">
        <v>0</v>
      </c>
      <c r="D18" s="200">
        <v>142.47</v>
      </c>
      <c r="E18" s="201">
        <v>0</v>
      </c>
    </row>
    <row r="19" spans="1:5" ht="15.75" thickBot="1" x14ac:dyDescent="0.3">
      <c r="A19" s="215" t="s">
        <v>423</v>
      </c>
      <c r="B19" s="199">
        <v>0</v>
      </c>
      <c r="C19" s="200">
        <v>0</v>
      </c>
      <c r="D19" s="200">
        <v>0</v>
      </c>
      <c r="E19" s="201">
        <v>0</v>
      </c>
    </row>
    <row r="20" spans="1:5" ht="15.75" thickBot="1" x14ac:dyDescent="0.3">
      <c r="A20" s="215" t="s">
        <v>424</v>
      </c>
      <c r="B20" s="199">
        <v>0</v>
      </c>
      <c r="C20" s="200">
        <v>0</v>
      </c>
      <c r="D20" s="200">
        <v>0</v>
      </c>
      <c r="E20" s="201">
        <v>0</v>
      </c>
    </row>
    <row r="21" spans="1:5" ht="15.75" thickBot="1" x14ac:dyDescent="0.3">
      <c r="A21" s="215" t="s">
        <v>425</v>
      </c>
      <c r="B21" s="199">
        <v>0</v>
      </c>
      <c r="C21" s="200">
        <v>0</v>
      </c>
      <c r="D21" s="200">
        <v>0</v>
      </c>
      <c r="E21" s="201">
        <v>0</v>
      </c>
    </row>
    <row r="22" spans="1:5" ht="15.75" thickBot="1" x14ac:dyDescent="0.3">
      <c r="A22" s="215" t="s">
        <v>426</v>
      </c>
      <c r="B22" s="199">
        <v>0</v>
      </c>
      <c r="C22" s="200">
        <v>0</v>
      </c>
      <c r="D22" s="200">
        <v>0</v>
      </c>
      <c r="E22" s="201">
        <v>0</v>
      </c>
    </row>
    <row r="23" spans="1:5" ht="15.75" thickBot="1" x14ac:dyDescent="0.3">
      <c r="A23" s="215" t="s">
        <v>427</v>
      </c>
      <c r="B23" s="199">
        <v>0</v>
      </c>
      <c r="C23" s="200">
        <v>0</v>
      </c>
      <c r="D23" s="200">
        <v>0</v>
      </c>
      <c r="E23" s="201">
        <v>0</v>
      </c>
    </row>
    <row r="24" spans="1:5" ht="15.75" thickBot="1" x14ac:dyDescent="0.3">
      <c r="A24" s="216" t="s">
        <v>428</v>
      </c>
      <c r="B24" s="202">
        <v>0</v>
      </c>
      <c r="C24" s="203">
        <v>0</v>
      </c>
      <c r="D24" s="203">
        <v>0</v>
      </c>
      <c r="E24" s="204">
        <v>0</v>
      </c>
    </row>
    <row r="25" spans="1:5" ht="16.5" thickTop="1" thickBot="1" x14ac:dyDescent="0.3"/>
    <row r="26" spans="1:5" ht="16.5" thickTop="1" thickBot="1" x14ac:dyDescent="0.3">
      <c r="A26" s="264">
        <v>2015</v>
      </c>
      <c r="B26" s="265"/>
      <c r="C26" s="265"/>
      <c r="D26" s="265"/>
      <c r="E26" s="266"/>
    </row>
    <row r="27" spans="1:5" ht="15.75" thickBot="1" x14ac:dyDescent="0.3">
      <c r="A27" s="214" t="s">
        <v>415</v>
      </c>
      <c r="B27" s="197" t="s">
        <v>416</v>
      </c>
      <c r="C27" s="197" t="s">
        <v>417</v>
      </c>
      <c r="D27" s="197" t="s">
        <v>418</v>
      </c>
      <c r="E27" s="198" t="s">
        <v>419</v>
      </c>
    </row>
    <row r="28" spans="1:5" ht="30" thickTop="1" thickBot="1" x14ac:dyDescent="0.3">
      <c r="A28" s="215" t="s">
        <v>420</v>
      </c>
      <c r="B28" s="199">
        <v>4</v>
      </c>
      <c r="C28" s="200">
        <v>0</v>
      </c>
      <c r="D28" s="200">
        <f>1124.02+1803.28+4887.35+4944.6</f>
        <v>12759.25</v>
      </c>
      <c r="E28" s="201">
        <f>C28+D28</f>
        <v>12759.25</v>
      </c>
    </row>
    <row r="29" spans="1:5" ht="29.25" thickBot="1" x14ac:dyDescent="0.3">
      <c r="A29" s="215" t="s">
        <v>421</v>
      </c>
      <c r="B29" s="199">
        <v>0</v>
      </c>
      <c r="C29" s="200">
        <v>0</v>
      </c>
      <c r="D29" s="200">
        <v>0</v>
      </c>
      <c r="E29" s="201">
        <f t="shared" ref="E29:E36" si="1">C29+D29</f>
        <v>0</v>
      </c>
    </row>
    <row r="30" spans="1:5" ht="15.75" thickBot="1" x14ac:dyDescent="0.3">
      <c r="A30" s="215" t="s">
        <v>422</v>
      </c>
      <c r="B30" s="199">
        <v>0</v>
      </c>
      <c r="C30" s="200">
        <v>0</v>
      </c>
      <c r="D30" s="200">
        <v>0</v>
      </c>
      <c r="E30" s="201">
        <f t="shared" si="1"/>
        <v>0</v>
      </c>
    </row>
    <row r="31" spans="1:5" ht="15.75" thickBot="1" x14ac:dyDescent="0.3">
      <c r="A31" s="215" t="s">
        <v>423</v>
      </c>
      <c r="B31" s="199">
        <v>0</v>
      </c>
      <c r="C31" s="200">
        <v>0</v>
      </c>
      <c r="D31" s="200">
        <v>0</v>
      </c>
      <c r="E31" s="201">
        <f t="shared" si="1"/>
        <v>0</v>
      </c>
    </row>
    <row r="32" spans="1:5" ht="15.75" thickBot="1" x14ac:dyDescent="0.3">
      <c r="A32" s="215" t="s">
        <v>424</v>
      </c>
      <c r="B32" s="199">
        <v>0</v>
      </c>
      <c r="C32" s="200">
        <v>0</v>
      </c>
      <c r="D32" s="200">
        <v>0</v>
      </c>
      <c r="E32" s="201">
        <f t="shared" si="1"/>
        <v>0</v>
      </c>
    </row>
    <row r="33" spans="1:5" ht="15.75" thickBot="1" x14ac:dyDescent="0.3">
      <c r="A33" s="215" t="s">
        <v>425</v>
      </c>
      <c r="B33" s="199">
        <v>0</v>
      </c>
      <c r="C33" s="200">
        <v>0</v>
      </c>
      <c r="D33" s="200">
        <v>0</v>
      </c>
      <c r="E33" s="201">
        <f t="shared" si="1"/>
        <v>0</v>
      </c>
    </row>
    <row r="34" spans="1:5" ht="15.75" thickBot="1" x14ac:dyDescent="0.3">
      <c r="A34" s="215" t="s">
        <v>426</v>
      </c>
      <c r="B34" s="199">
        <v>2</v>
      </c>
      <c r="C34" s="200">
        <v>0</v>
      </c>
      <c r="D34" s="200">
        <f>1363.64+1360.59</f>
        <v>2724.23</v>
      </c>
      <c r="E34" s="201">
        <f t="shared" si="1"/>
        <v>2724.23</v>
      </c>
    </row>
    <row r="35" spans="1:5" ht="15.75" thickBot="1" x14ac:dyDescent="0.3">
      <c r="A35" s="215" t="s">
        <v>427</v>
      </c>
      <c r="B35" s="199">
        <v>0</v>
      </c>
      <c r="C35" s="200">
        <v>0</v>
      </c>
      <c r="D35" s="200">
        <v>0</v>
      </c>
      <c r="E35" s="201">
        <f t="shared" si="1"/>
        <v>0</v>
      </c>
    </row>
    <row r="36" spans="1:5" ht="15.75" thickBot="1" x14ac:dyDescent="0.3">
      <c r="A36" s="216" t="s">
        <v>429</v>
      </c>
      <c r="B36" s="202">
        <v>1</v>
      </c>
      <c r="C36" s="203">
        <v>0</v>
      </c>
      <c r="D36" s="203">
        <f>400</f>
        <v>400</v>
      </c>
      <c r="E36" s="205">
        <f t="shared" si="1"/>
        <v>400</v>
      </c>
    </row>
    <row r="37" spans="1:5" ht="16.5" thickTop="1" thickBot="1" x14ac:dyDescent="0.3">
      <c r="E37" s="206"/>
    </row>
    <row r="38" spans="1:5" ht="16.5" thickTop="1" thickBot="1" x14ac:dyDescent="0.3">
      <c r="A38" s="264">
        <v>2016</v>
      </c>
      <c r="B38" s="265"/>
      <c r="C38" s="265"/>
      <c r="D38" s="265"/>
      <c r="E38" s="266"/>
    </row>
    <row r="39" spans="1:5" ht="15.75" thickBot="1" x14ac:dyDescent="0.3">
      <c r="A39" s="214" t="s">
        <v>415</v>
      </c>
      <c r="B39" s="197" t="s">
        <v>416</v>
      </c>
      <c r="C39" s="197" t="s">
        <v>417</v>
      </c>
      <c r="D39" s="197" t="s">
        <v>418</v>
      </c>
      <c r="E39" s="198" t="s">
        <v>419</v>
      </c>
    </row>
    <row r="40" spans="1:5" ht="30" thickTop="1" thickBot="1" x14ac:dyDescent="0.3">
      <c r="A40" s="215" t="s">
        <v>420</v>
      </c>
      <c r="B40" s="199">
        <v>0</v>
      </c>
      <c r="C40" s="200">
        <v>0</v>
      </c>
      <c r="D40" s="200">
        <v>0</v>
      </c>
      <c r="E40" s="201">
        <v>0</v>
      </c>
    </row>
    <row r="41" spans="1:5" ht="29.25" thickBot="1" x14ac:dyDescent="0.3">
      <c r="A41" s="215" t="s">
        <v>421</v>
      </c>
      <c r="B41" s="199">
        <v>0</v>
      </c>
      <c r="C41" s="200">
        <v>0</v>
      </c>
      <c r="D41" s="200">
        <v>0</v>
      </c>
      <c r="E41" s="201">
        <v>0</v>
      </c>
    </row>
    <row r="42" spans="1:5" ht="15.75" thickBot="1" x14ac:dyDescent="0.3">
      <c r="A42" s="215" t="s">
        <v>422</v>
      </c>
      <c r="B42" s="199">
        <v>0</v>
      </c>
      <c r="C42" s="200">
        <v>0</v>
      </c>
      <c r="D42" s="200">
        <v>0</v>
      </c>
      <c r="E42" s="201">
        <v>0</v>
      </c>
    </row>
    <row r="43" spans="1:5" ht="15.75" thickBot="1" x14ac:dyDescent="0.3">
      <c r="A43" s="215" t="s">
        <v>423</v>
      </c>
      <c r="B43" s="199">
        <v>0</v>
      </c>
      <c r="C43" s="200">
        <v>0</v>
      </c>
      <c r="D43" s="200">
        <v>0</v>
      </c>
      <c r="E43" s="201">
        <v>0</v>
      </c>
    </row>
    <row r="44" spans="1:5" ht="15.75" thickBot="1" x14ac:dyDescent="0.3">
      <c r="A44" s="215" t="s">
        <v>424</v>
      </c>
      <c r="B44" s="199">
        <v>0</v>
      </c>
      <c r="C44" s="200">
        <v>0</v>
      </c>
      <c r="D44" s="200">
        <v>0</v>
      </c>
      <c r="E44" s="201">
        <v>0</v>
      </c>
    </row>
    <row r="45" spans="1:5" ht="15.75" thickBot="1" x14ac:dyDescent="0.3">
      <c r="A45" s="215" t="s">
        <v>425</v>
      </c>
      <c r="B45" s="199">
        <v>0</v>
      </c>
      <c r="C45" s="200">
        <v>0</v>
      </c>
      <c r="D45" s="200">
        <v>0</v>
      </c>
      <c r="E45" s="201">
        <v>0</v>
      </c>
    </row>
    <row r="46" spans="1:5" ht="15.75" thickBot="1" x14ac:dyDescent="0.3">
      <c r="A46" s="215" t="s">
        <v>426</v>
      </c>
      <c r="B46" s="199">
        <v>0</v>
      </c>
      <c r="C46" s="200">
        <v>0</v>
      </c>
      <c r="D46" s="200">
        <v>0</v>
      </c>
      <c r="E46" s="201">
        <v>0</v>
      </c>
    </row>
    <row r="47" spans="1:5" ht="15.75" thickBot="1" x14ac:dyDescent="0.3">
      <c r="A47" s="215" t="s">
        <v>427</v>
      </c>
      <c r="B47" s="199">
        <v>0</v>
      </c>
      <c r="C47" s="200">
        <v>0</v>
      </c>
      <c r="D47" s="200">
        <v>0</v>
      </c>
      <c r="E47" s="201">
        <v>0</v>
      </c>
    </row>
    <row r="48" spans="1:5" ht="15.75" thickBot="1" x14ac:dyDescent="0.3">
      <c r="A48" s="216" t="s">
        <v>428</v>
      </c>
      <c r="B48" s="202">
        <v>0</v>
      </c>
      <c r="C48" s="203">
        <v>0</v>
      </c>
      <c r="D48" s="203">
        <v>0</v>
      </c>
      <c r="E48" s="204">
        <v>0</v>
      </c>
    </row>
    <row r="49" spans="1:1" ht="15.75" thickTop="1" x14ac:dyDescent="0.25"/>
    <row r="51" spans="1:1" x14ac:dyDescent="0.25">
      <c r="A51" s="218" t="s">
        <v>437</v>
      </c>
    </row>
  </sheetData>
  <mergeCells count="5">
    <mergeCell ref="A2:E2"/>
    <mergeCell ref="A14:E14"/>
    <mergeCell ref="A26:E26"/>
    <mergeCell ref="A38:E38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38" sqref="C38"/>
    </sheetView>
  </sheetViews>
  <sheetFormatPr defaultRowHeight="15" x14ac:dyDescent="0.25"/>
  <cols>
    <col min="1" max="1" width="4.28515625" customWidth="1"/>
    <col min="2" max="2" width="41.42578125" customWidth="1"/>
    <col min="3" max="3" width="41.7109375" customWidth="1"/>
    <col min="4" max="4" width="62.7109375" customWidth="1"/>
  </cols>
  <sheetData>
    <row r="1" spans="1:4" ht="16.5" thickTop="1" thickBot="1" x14ac:dyDescent="0.3">
      <c r="A1" s="268" t="s">
        <v>438</v>
      </c>
      <c r="B1" s="268"/>
      <c r="C1" s="268"/>
      <c r="D1" s="268"/>
    </row>
    <row r="2" spans="1:4" ht="15.75" thickTop="1" x14ac:dyDescent="0.25">
      <c r="A2" s="211" t="s">
        <v>430</v>
      </c>
      <c r="B2" s="207" t="s">
        <v>431</v>
      </c>
      <c r="C2" s="273" t="s">
        <v>432</v>
      </c>
      <c r="D2" s="274"/>
    </row>
    <row r="3" spans="1:4" ht="15" customHeight="1" x14ac:dyDescent="0.25">
      <c r="A3" s="212" t="s">
        <v>1</v>
      </c>
      <c r="B3" s="208" t="s">
        <v>225</v>
      </c>
      <c r="C3" s="271" t="s">
        <v>435</v>
      </c>
      <c r="D3" s="272"/>
    </row>
    <row r="4" spans="1:4" x14ac:dyDescent="0.25">
      <c r="A4" s="212" t="s">
        <v>2</v>
      </c>
      <c r="B4" s="208" t="s">
        <v>209</v>
      </c>
      <c r="C4" s="271" t="s">
        <v>434</v>
      </c>
      <c r="D4" s="272"/>
    </row>
    <row r="5" spans="1:4" x14ac:dyDescent="0.25">
      <c r="A5" s="212" t="s">
        <v>3</v>
      </c>
      <c r="B5" s="208" t="s">
        <v>302</v>
      </c>
      <c r="C5" s="271" t="s">
        <v>436</v>
      </c>
      <c r="D5" s="272"/>
    </row>
    <row r="6" spans="1:4" ht="15" customHeight="1" x14ac:dyDescent="0.25">
      <c r="A6" s="212" t="s">
        <v>4</v>
      </c>
      <c r="B6" s="208" t="s">
        <v>301</v>
      </c>
      <c r="C6" s="271" t="s">
        <v>434</v>
      </c>
      <c r="D6" s="272"/>
    </row>
    <row r="7" spans="1:4" x14ac:dyDescent="0.25">
      <c r="A7" s="212" t="s">
        <v>5</v>
      </c>
      <c r="B7" s="208" t="s">
        <v>316</v>
      </c>
      <c r="C7" s="271" t="s">
        <v>433</v>
      </c>
      <c r="D7" s="272"/>
    </row>
    <row r="8" spans="1:4" x14ac:dyDescent="0.25">
      <c r="A8" s="212" t="s">
        <v>6</v>
      </c>
      <c r="B8" s="209" t="s">
        <v>320</v>
      </c>
      <c r="C8" s="271" t="s">
        <v>436</v>
      </c>
      <c r="D8" s="272"/>
    </row>
    <row r="9" spans="1:4" ht="15.75" thickBot="1" x14ac:dyDescent="0.3">
      <c r="A9" s="213" t="s">
        <v>7</v>
      </c>
      <c r="B9" s="210" t="s">
        <v>324</v>
      </c>
      <c r="C9" s="269" t="s">
        <v>436</v>
      </c>
      <c r="D9" s="270"/>
    </row>
    <row r="10" spans="1:4" ht="15.75" thickTop="1" x14ac:dyDescent="0.25"/>
  </sheetData>
  <mergeCells count="9">
    <mergeCell ref="A1:D1"/>
    <mergeCell ref="C9:D9"/>
    <mergeCell ref="C7:D7"/>
    <mergeCell ref="C8:D8"/>
    <mergeCell ref="C5:D5"/>
    <mergeCell ref="C6:D6"/>
    <mergeCell ref="C2:D2"/>
    <mergeCell ref="C3:D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Zakładka nr 1</vt:lpstr>
      <vt:lpstr>Zakładka nr 2</vt:lpstr>
      <vt:lpstr>Zakładka 3</vt:lpstr>
      <vt:lpstr>Zakładka nr 4 </vt:lpstr>
      <vt:lpstr>Zakładka nr 5</vt:lpstr>
    </vt:vector>
  </TitlesOfParts>
  <Manager>BartekP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uzytkownik</cp:lastModifiedBy>
  <cp:lastPrinted>2016-08-24T06:22:53Z</cp:lastPrinted>
  <dcterms:created xsi:type="dcterms:W3CDTF">2012-01-13T14:07:06Z</dcterms:created>
  <dcterms:modified xsi:type="dcterms:W3CDTF">2016-08-24T06:25:13Z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