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yta Konieczna\Desktop\stary\BUDŻETY\budżet 2016\PROGNOZA w ciągu rokju\"/>
    </mc:Choice>
  </mc:AlternateContent>
  <bookViews>
    <workbookView xWindow="0" yWindow="0" windowWidth="28800" windowHeight="11535"/>
  </bookViews>
  <sheets>
    <sheet name="Szczegóły kredytów" sheetId="1" r:id="rId1"/>
  </sheets>
  <calcPr calcId="152511"/>
</workbook>
</file>

<file path=xl/calcChain.xml><?xml version="1.0" encoding="utf-8"?>
<calcChain xmlns="http://schemas.openxmlformats.org/spreadsheetml/2006/main">
  <c r="E29" i="1" l="1"/>
  <c r="D29" i="1"/>
  <c r="E17" i="1"/>
  <c r="D17" i="1"/>
  <c r="G3" i="1"/>
  <c r="F3" i="1"/>
  <c r="E3" i="1"/>
  <c r="D3" i="1"/>
  <c r="R40" i="1" l="1"/>
  <c r="P40" i="1"/>
  <c r="N40" i="1"/>
  <c r="L40" i="1"/>
  <c r="J40" i="1"/>
  <c r="H40" i="1"/>
  <c r="F40" i="1"/>
  <c r="G18" i="1"/>
  <c r="S33" i="1"/>
  <c r="Q33" i="1"/>
  <c r="O33" i="1"/>
  <c r="M33" i="1"/>
  <c r="K33" i="1"/>
  <c r="I33" i="1"/>
  <c r="S38" i="1"/>
  <c r="Q38" i="1"/>
  <c r="O38" i="1"/>
  <c r="M38" i="1"/>
  <c r="K38" i="1"/>
  <c r="I38" i="1"/>
  <c r="G38" i="1"/>
  <c r="R3" i="1"/>
  <c r="P3" i="1"/>
  <c r="N3" i="1"/>
  <c r="N29" i="1" s="1"/>
  <c r="O32" i="1" s="1"/>
  <c r="L3" i="1"/>
  <c r="J3" i="1"/>
  <c r="H3" i="1"/>
  <c r="F29" i="1"/>
  <c r="G32" i="1" s="1"/>
  <c r="R17" i="1"/>
  <c r="P17" i="1"/>
  <c r="N17" i="1"/>
  <c r="L17" i="1"/>
  <c r="L29" i="1" s="1"/>
  <c r="M32" i="1" s="1"/>
  <c r="J17" i="1"/>
  <c r="H17" i="1"/>
  <c r="F17" i="1"/>
  <c r="G19" i="1"/>
  <c r="I19" i="1" s="1"/>
  <c r="K19" i="1" s="1"/>
  <c r="M19" i="1" s="1"/>
  <c r="O19" i="1" s="1"/>
  <c r="Q19" i="1" s="1"/>
  <c r="S19" i="1" s="1"/>
  <c r="G20" i="1"/>
  <c r="G21" i="1"/>
  <c r="I21" i="1" s="1"/>
  <c r="K21" i="1" s="1"/>
  <c r="M21" i="1" s="1"/>
  <c r="O21" i="1" s="1"/>
  <c r="Q21" i="1" s="1"/>
  <c r="S21" i="1" s="1"/>
  <c r="G22" i="1"/>
  <c r="I22" i="1" s="1"/>
  <c r="K22" i="1" s="1"/>
  <c r="M22" i="1" s="1"/>
  <c r="O22" i="1" s="1"/>
  <c r="Q22" i="1" s="1"/>
  <c r="S22" i="1" s="1"/>
  <c r="G23" i="1"/>
  <c r="I23" i="1" s="1"/>
  <c r="K23" i="1" s="1"/>
  <c r="M23" i="1" s="1"/>
  <c r="O23" i="1" s="1"/>
  <c r="Q23" i="1" s="1"/>
  <c r="S23" i="1" s="1"/>
  <c r="G24" i="1"/>
  <c r="I24" i="1" s="1"/>
  <c r="K24" i="1" s="1"/>
  <c r="M24" i="1" s="1"/>
  <c r="O24" i="1" s="1"/>
  <c r="Q24" i="1" s="1"/>
  <c r="S24" i="1" s="1"/>
  <c r="G25" i="1"/>
  <c r="I25" i="1" s="1"/>
  <c r="K25" i="1" s="1"/>
  <c r="M25" i="1" s="1"/>
  <c r="O25" i="1" s="1"/>
  <c r="Q25" i="1" s="1"/>
  <c r="S25" i="1" s="1"/>
  <c r="G26" i="1"/>
  <c r="I26" i="1" s="1"/>
  <c r="K26" i="1" s="1"/>
  <c r="M26" i="1" s="1"/>
  <c r="O26" i="1" s="1"/>
  <c r="Q26" i="1" s="1"/>
  <c r="S26" i="1" s="1"/>
  <c r="G27" i="1"/>
  <c r="I27" i="1" s="1"/>
  <c r="K27" i="1" s="1"/>
  <c r="M27" i="1" s="1"/>
  <c r="O27" i="1" s="1"/>
  <c r="Q27" i="1" s="1"/>
  <c r="S27" i="1" s="1"/>
  <c r="I18" i="1"/>
  <c r="K18" i="1" s="1"/>
  <c r="M18" i="1" s="1"/>
  <c r="G5" i="1"/>
  <c r="G6" i="1"/>
  <c r="I6" i="1" s="1"/>
  <c r="K6" i="1" s="1"/>
  <c r="M6" i="1" s="1"/>
  <c r="O6" i="1" s="1"/>
  <c r="Q6" i="1" s="1"/>
  <c r="S6" i="1" s="1"/>
  <c r="G7" i="1"/>
  <c r="I7" i="1" s="1"/>
  <c r="K7" i="1" s="1"/>
  <c r="M7" i="1" s="1"/>
  <c r="O7" i="1" s="1"/>
  <c r="Q7" i="1" s="1"/>
  <c r="S7" i="1" s="1"/>
  <c r="G8" i="1"/>
  <c r="I8" i="1" s="1"/>
  <c r="K8" i="1" s="1"/>
  <c r="M8" i="1" s="1"/>
  <c r="O8" i="1" s="1"/>
  <c r="Q8" i="1" s="1"/>
  <c r="S8" i="1" s="1"/>
  <c r="G9" i="1"/>
  <c r="I9" i="1" s="1"/>
  <c r="K9" i="1" s="1"/>
  <c r="M9" i="1" s="1"/>
  <c r="O9" i="1" s="1"/>
  <c r="Q9" i="1" s="1"/>
  <c r="S9" i="1" s="1"/>
  <c r="G10" i="1"/>
  <c r="I10" i="1" s="1"/>
  <c r="K10" i="1" s="1"/>
  <c r="M10" i="1" s="1"/>
  <c r="O10" i="1" s="1"/>
  <c r="Q10" i="1" s="1"/>
  <c r="S10" i="1" s="1"/>
  <c r="G11" i="1"/>
  <c r="I11" i="1" s="1"/>
  <c r="K11" i="1" s="1"/>
  <c r="M11" i="1" s="1"/>
  <c r="O11" i="1" s="1"/>
  <c r="Q11" i="1" s="1"/>
  <c r="S11" i="1" s="1"/>
  <c r="G12" i="1"/>
  <c r="I12" i="1" s="1"/>
  <c r="K12" i="1" s="1"/>
  <c r="M12" i="1" s="1"/>
  <c r="O12" i="1" s="1"/>
  <c r="Q12" i="1" s="1"/>
  <c r="S12" i="1" s="1"/>
  <c r="G13" i="1"/>
  <c r="I13" i="1" s="1"/>
  <c r="K13" i="1" s="1"/>
  <c r="M13" i="1" s="1"/>
  <c r="O13" i="1" s="1"/>
  <c r="Q13" i="1" s="1"/>
  <c r="S13" i="1" s="1"/>
  <c r="G4" i="1"/>
  <c r="I4" i="1" s="1"/>
  <c r="K4" i="1" s="1"/>
  <c r="M4" i="1" s="1"/>
  <c r="O4" i="1" s="1"/>
  <c r="Q4" i="1" s="1"/>
  <c r="S4" i="1" s="1"/>
  <c r="H29" i="1" l="1"/>
  <c r="I32" i="1" s="1"/>
  <c r="P29" i="1"/>
  <c r="Q32" i="1" s="1"/>
  <c r="J29" i="1"/>
  <c r="K32" i="1" s="1"/>
  <c r="R29" i="1"/>
  <c r="S32" i="1" s="1"/>
  <c r="I5" i="1"/>
  <c r="K5" i="1" s="1"/>
  <c r="G17" i="1"/>
  <c r="O18" i="1"/>
  <c r="I20" i="1"/>
  <c r="K20" i="1" s="1"/>
  <c r="M20" i="1" s="1"/>
  <c r="O20" i="1" s="1"/>
  <c r="Q20" i="1" s="1"/>
  <c r="S20" i="1" s="1"/>
  <c r="G29" i="1" l="1"/>
  <c r="G33" i="1" s="1"/>
  <c r="M5" i="1"/>
  <c r="K3" i="1"/>
  <c r="K29" i="1" s="1"/>
  <c r="I3" i="1"/>
  <c r="Q18" i="1"/>
  <c r="O17" i="1"/>
  <c r="M17" i="1"/>
  <c r="K17" i="1"/>
  <c r="I17" i="1"/>
  <c r="I29" i="1" l="1"/>
  <c r="O5" i="1"/>
  <c r="M3" i="1"/>
  <c r="M29" i="1" s="1"/>
  <c r="S18" i="1"/>
  <c r="S17" i="1" s="1"/>
  <c r="Q17" i="1"/>
  <c r="Q5" i="1" l="1"/>
  <c r="O3" i="1"/>
  <c r="O29" i="1" s="1"/>
  <c r="S5" i="1" l="1"/>
  <c r="S3" i="1" s="1"/>
  <c r="S29" i="1" s="1"/>
  <c r="Q3" i="1"/>
  <c r="Q29" i="1" s="1"/>
</calcChain>
</file>

<file path=xl/sharedStrings.xml><?xml version="1.0" encoding="utf-8"?>
<sst xmlns="http://schemas.openxmlformats.org/spreadsheetml/2006/main" count="97" uniqueCount="40">
  <si>
    <t>Lp</t>
  </si>
  <si>
    <t>Nazwa</t>
  </si>
  <si>
    <t>Ostatni rok spłaty</t>
  </si>
  <si>
    <t>2016</t>
  </si>
  <si>
    <t>2017</t>
  </si>
  <si>
    <t>2018</t>
  </si>
  <si>
    <t>2019</t>
  </si>
  <si>
    <t>2020</t>
  </si>
  <si>
    <t>2021</t>
  </si>
  <si>
    <t>2022</t>
  </si>
  <si>
    <t>Raty kapitałowe</t>
  </si>
  <si>
    <t>Razem</t>
  </si>
  <si>
    <t>Planowany w 2016 kredyt/pożyczka</t>
  </si>
  <si>
    <t>Kredyt -  BGK w Warszawie Oddział w Poznaniu - umowa nr 09/2913 z dnia  22.10.2009 r.</t>
  </si>
  <si>
    <t>Kredyt - Gospodarczy Bank Wielkopolski w Poznaniu Oddz. w Pile - umowa PI/5/I/U/2010 z 26.10.2010 r.</t>
  </si>
  <si>
    <t>Kredyt - Gospodarczy Bank Wielkopolski w Poznaniu Oddz. w Pile - umowa PI/4/I/U/2010 z 26.10.2010 r.</t>
  </si>
  <si>
    <t>Pożyczka - WFOŚiGW w Poznaniu  - umowa nr 289/U/400/583/2010 z dnia 14.12.2010 r.</t>
  </si>
  <si>
    <t>Pożyczka - WFOŚiGW w Poznaniu  - umowa nr 288/U/400/582/2010 z dnia 14.12.2010 r.</t>
  </si>
  <si>
    <t>Kredyt - Gospodarczy Bank Wielkopolski w Poznaniu Oddz. w Pile - umowa PI/7/I/U/2011 z 06.09.2011 r.</t>
  </si>
  <si>
    <t>Pożyczka - WFOŚiGW w Poznaniu  - umowa nr 168/U/400/120/2011 z dnia 25.10.2011 r.</t>
  </si>
  <si>
    <t>Kredyt -  BGK w Warszawie Oddział w Poznaniu - umowa nr 12/1522 z dnia  01.08.2012 r.</t>
  </si>
  <si>
    <t>Odsetki od kred/Pożyczki na finan. planowanego deficytu</t>
  </si>
  <si>
    <t>Odsetki</t>
  </si>
  <si>
    <t>Oprocentowanie nominalne</t>
  </si>
  <si>
    <t xml:space="preserve">Do spłaty </t>
  </si>
  <si>
    <t>Stan zadł. na 31.12.</t>
  </si>
  <si>
    <t>Łączna wartość odsetek na koniec 2015</t>
  </si>
  <si>
    <t>Dochody ogółem</t>
  </si>
  <si>
    <t/>
  </si>
  <si>
    <t>Dochody bieżące</t>
  </si>
  <si>
    <t>Wydatki ogółem</t>
  </si>
  <si>
    <t>Wydatki bieżące, w tym:</t>
  </si>
  <si>
    <t>WYNIK</t>
  </si>
  <si>
    <t xml:space="preserve">Stosunek rat  i odsetek przypadajacych w danym roku do spłaty do planowanych dochodów </t>
  </si>
  <si>
    <t>Łączna wartość kapitału na koniec 2015</t>
  </si>
  <si>
    <t>Raty + odsetki Razem</t>
  </si>
  <si>
    <t xml:space="preserve">Stosunek rat  i odsetek pozostajacych  do spłaty na KONIEC POSZCZEGÓLNYCH LAT do planowanych dochodów </t>
  </si>
  <si>
    <t>Łączna wartość KAPIT. 2016</t>
  </si>
  <si>
    <t>Raty  z zaciągniętych zobowiazań przypadajace do spłaty w danym roku - podpisane umowy, wykorzystane kredyty</t>
  </si>
  <si>
    <t xml:space="preserve">Łączna wartość odsetek z kred. W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</si>
</sst>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Calibri"/>
    </font>
    <font>
      <b/>
      <sz val="12"/>
      <color rgb="FF000000"/>
      <name val="Times New Roman"/>
      <family val="1"/>
      <charset val="238"/>
    </font>
    <font>
      <sz val="12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i/>
      <sz val="11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9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E3E3E3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4" fontId="1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right" vertical="center" wrapText="1"/>
    </xf>
    <xf numFmtId="4" fontId="1" fillId="3" borderId="13" xfId="0" applyNumberFormat="1" applyFont="1" applyFill="1" applyBorder="1" applyAlignment="1">
      <alignment horizontal="right" vertical="center" wrapText="1"/>
    </xf>
    <xf numFmtId="4" fontId="1" fillId="3" borderId="14" xfId="0" applyNumberFormat="1" applyFon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16" fillId="0" borderId="17" xfId="0" applyFont="1" applyBorder="1"/>
    <xf numFmtId="0" fontId="16" fillId="0" borderId="18" xfId="0" applyFont="1" applyBorder="1" applyAlignment="1">
      <alignment wrapText="1"/>
    </xf>
    <xf numFmtId="0" fontId="16" fillId="0" borderId="18" xfId="0" applyFont="1" applyBorder="1"/>
    <xf numFmtId="4" fontId="16" fillId="0" borderId="19" xfId="0" applyNumberFormat="1" applyFont="1" applyBorder="1"/>
    <xf numFmtId="4" fontId="16" fillId="0" borderId="19" xfId="0" applyNumberFormat="1" applyFont="1" applyBorder="1" applyAlignment="1">
      <alignment wrapText="1"/>
    </xf>
    <xf numFmtId="4" fontId="17" fillId="0" borderId="19" xfId="0" applyNumberFormat="1" applyFont="1" applyBorder="1" applyAlignment="1">
      <alignment wrapText="1"/>
    </xf>
    <xf numFmtId="4" fontId="16" fillId="0" borderId="20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10" fontId="19" fillId="4" borderId="1" xfId="0" applyNumberFormat="1" applyFont="1" applyFill="1" applyBorder="1" applyAlignment="1">
      <alignment horizontal="left" vertical="center" wrapText="1"/>
    </xf>
    <xf numFmtId="4" fontId="19" fillId="4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10" fontId="21" fillId="4" borderId="1" xfId="0" applyNumberFormat="1" applyFont="1" applyFill="1" applyBorder="1" applyAlignment="1">
      <alignment horizontal="left" vertical="center" wrapText="1"/>
    </xf>
    <xf numFmtId="4" fontId="21" fillId="4" borderId="1" xfId="0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3" fillId="0" borderId="0" xfId="0" applyFont="1" applyAlignment="1">
      <alignment wrapText="1"/>
    </xf>
    <xf numFmtId="0" fontId="19" fillId="0" borderId="0" xfId="0" applyFont="1" applyAlignment="1">
      <alignment wrapText="1"/>
    </xf>
    <xf numFmtId="4" fontId="19" fillId="0" borderId="0" xfId="0" applyNumberFormat="1" applyFont="1" applyAlignment="1">
      <alignment wrapText="1"/>
    </xf>
    <xf numFmtId="0" fontId="19" fillId="0" borderId="0" xfId="0" applyFont="1"/>
    <xf numFmtId="0" fontId="23" fillId="0" borderId="1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18" fillId="0" borderId="1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24" fillId="0" borderId="1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5" fillId="0" borderId="21" xfId="0" applyFont="1" applyBorder="1"/>
    <xf numFmtId="0" fontId="20" fillId="0" borderId="1" xfId="0" applyFont="1" applyBorder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4" fontId="19" fillId="0" borderId="1" xfId="0" applyNumberFormat="1" applyFont="1" applyBorder="1" applyAlignment="1">
      <alignment wrapText="1"/>
    </xf>
    <xf numFmtId="10" fontId="19" fillId="4" borderId="0" xfId="0" applyNumberFormat="1" applyFont="1" applyFill="1" applyBorder="1" applyAlignment="1">
      <alignment horizontal="left" vertical="center"/>
    </xf>
    <xf numFmtId="10" fontId="21" fillId="4" borderId="0" xfId="0" applyNumberFormat="1" applyFont="1" applyFill="1" applyBorder="1" applyAlignment="1">
      <alignment horizontal="left" vertical="center"/>
    </xf>
    <xf numFmtId="0" fontId="22" fillId="0" borderId="0" xfId="0" applyFont="1" applyBorder="1"/>
    <xf numFmtId="0" fontId="22" fillId="0" borderId="0" xfId="0" applyFont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wrapText="1"/>
    </xf>
    <xf numFmtId="0" fontId="19" fillId="4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2" fillId="0" borderId="1" xfId="0" applyFont="1" applyBorder="1" applyAlignment="1">
      <alignment wrapText="1"/>
    </xf>
    <xf numFmtId="0" fontId="13" fillId="0" borderId="0" xfId="0" applyFont="1" applyBorder="1"/>
    <xf numFmtId="0" fontId="12" fillId="0" borderId="0" xfId="0" applyFont="1" applyBorder="1"/>
    <xf numFmtId="0" fontId="15" fillId="0" borderId="0" xfId="0" applyFont="1" applyBorder="1"/>
    <xf numFmtId="4" fontId="19" fillId="0" borderId="2" xfId="0" applyNumberFormat="1" applyFont="1" applyBorder="1" applyAlignment="1">
      <alignment wrapText="1"/>
    </xf>
    <xf numFmtId="4" fontId="19" fillId="0" borderId="0" xfId="0" applyNumberFormat="1" applyFont="1" applyBorder="1" applyAlignment="1">
      <alignment wrapText="1"/>
    </xf>
    <xf numFmtId="4" fontId="10" fillId="0" borderId="0" xfId="0" applyNumberFormat="1" applyFont="1" applyAlignment="1">
      <alignment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tabSelected="1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G38" sqref="G38"/>
    </sheetView>
  </sheetViews>
  <sheetFormatPr defaultRowHeight="15.75" x14ac:dyDescent="0.25"/>
  <cols>
    <col min="1" max="1" width="3.5703125" style="1" customWidth="1"/>
    <col min="2" max="2" width="41.5703125" style="6" customWidth="1"/>
    <col min="3" max="3" width="13.140625" style="1" customWidth="1"/>
    <col min="4" max="4" width="17.5703125" style="1" customWidth="1"/>
    <col min="5" max="5" width="15.140625" style="1" customWidth="1"/>
    <col min="6" max="6" width="12.85546875" style="6" customWidth="1"/>
    <col min="7" max="7" width="12.7109375" style="10" customWidth="1"/>
    <col min="8" max="8" width="14.85546875" style="6" customWidth="1"/>
    <col min="9" max="9" width="12.85546875" style="10" customWidth="1"/>
    <col min="10" max="10" width="14.140625" style="6" customWidth="1"/>
    <col min="11" max="11" width="14.42578125" style="10" customWidth="1"/>
    <col min="12" max="12" width="13.28515625" style="6" customWidth="1"/>
    <col min="13" max="13" width="14" style="10" customWidth="1"/>
    <col min="14" max="14" width="11.5703125" style="6" customWidth="1"/>
    <col min="15" max="15" width="13.5703125" style="10" customWidth="1"/>
    <col min="16" max="16" width="12.28515625" style="6" customWidth="1"/>
    <col min="17" max="17" width="13" style="10" customWidth="1"/>
    <col min="18" max="18" width="11.5703125" style="6" customWidth="1"/>
    <col min="19" max="19" width="12.5703125" style="10" customWidth="1"/>
    <col min="20" max="21" width="9.140625" style="6"/>
    <col min="22" max="16384" width="9.140625" style="1"/>
  </cols>
  <sheetData>
    <row r="1" spans="1:21" ht="20.25" x14ac:dyDescent="0.25">
      <c r="A1" s="20"/>
      <c r="B1" s="91" t="s">
        <v>10</v>
      </c>
      <c r="C1" s="92"/>
      <c r="D1" s="92"/>
      <c r="E1" s="93"/>
      <c r="F1" s="96" t="s">
        <v>3</v>
      </c>
      <c r="G1" s="97"/>
      <c r="H1" s="96" t="s">
        <v>4</v>
      </c>
      <c r="I1" s="97"/>
      <c r="J1" s="96" t="s">
        <v>5</v>
      </c>
      <c r="K1" s="97"/>
      <c r="L1" s="96" t="s">
        <v>6</v>
      </c>
      <c r="M1" s="97"/>
      <c r="N1" s="96" t="s">
        <v>7</v>
      </c>
      <c r="O1" s="97"/>
      <c r="P1" s="96" t="s">
        <v>8</v>
      </c>
      <c r="Q1" s="97"/>
      <c r="R1" s="89" t="s">
        <v>9</v>
      </c>
      <c r="S1" s="90"/>
    </row>
    <row r="2" spans="1:21" s="64" customFormat="1" ht="49.5" customHeight="1" x14ac:dyDescent="0.2">
      <c r="A2" s="59" t="s">
        <v>0</v>
      </c>
      <c r="B2" s="60" t="s">
        <v>1</v>
      </c>
      <c r="C2" s="60" t="s">
        <v>2</v>
      </c>
      <c r="D2" s="61" t="s">
        <v>34</v>
      </c>
      <c r="E2" s="61" t="s">
        <v>37</v>
      </c>
      <c r="F2" s="61" t="s">
        <v>24</v>
      </c>
      <c r="G2" s="61" t="s">
        <v>25</v>
      </c>
      <c r="H2" s="61" t="s">
        <v>24</v>
      </c>
      <c r="I2" s="61" t="s">
        <v>25</v>
      </c>
      <c r="J2" s="61" t="s">
        <v>24</v>
      </c>
      <c r="K2" s="61" t="s">
        <v>25</v>
      </c>
      <c r="L2" s="61" t="s">
        <v>24</v>
      </c>
      <c r="M2" s="61" t="s">
        <v>25</v>
      </c>
      <c r="N2" s="61" t="s">
        <v>24</v>
      </c>
      <c r="O2" s="61" t="s">
        <v>25</v>
      </c>
      <c r="P2" s="61" t="s">
        <v>24</v>
      </c>
      <c r="Q2" s="61" t="s">
        <v>25</v>
      </c>
      <c r="R2" s="61" t="s">
        <v>24</v>
      </c>
      <c r="S2" s="62" t="s">
        <v>25</v>
      </c>
      <c r="T2" s="63"/>
      <c r="U2" s="63"/>
    </row>
    <row r="3" spans="1:21" ht="51" customHeight="1" x14ac:dyDescent="0.25">
      <c r="A3" s="21">
        <v>1</v>
      </c>
      <c r="B3" s="28" t="s">
        <v>11</v>
      </c>
      <c r="C3" s="2"/>
      <c r="D3" s="8">
        <f>SUM(D4:D13)</f>
        <v>4407518</v>
      </c>
      <c r="E3" s="8">
        <f>SUM(E4:E13)</f>
        <v>6125233</v>
      </c>
      <c r="F3" s="9">
        <f>SUM(F4:F13)</f>
        <v>1261212</v>
      </c>
      <c r="G3" s="9">
        <f>SUM(G4:G13)</f>
        <v>4864021</v>
      </c>
      <c r="H3" s="9">
        <f t="shared" ref="F3:S3" si="0">SUM(H4:H13)</f>
        <v>884000</v>
      </c>
      <c r="I3" s="9">
        <f t="shared" si="0"/>
        <v>3980021</v>
      </c>
      <c r="J3" s="9">
        <f t="shared" si="0"/>
        <v>891873</v>
      </c>
      <c r="K3" s="9">
        <f t="shared" si="0"/>
        <v>3088148</v>
      </c>
      <c r="L3" s="9">
        <f t="shared" si="0"/>
        <v>887627</v>
      </c>
      <c r="M3" s="9">
        <f t="shared" si="0"/>
        <v>2200521</v>
      </c>
      <c r="N3" s="9">
        <f t="shared" si="0"/>
        <v>770679</v>
      </c>
      <c r="O3" s="9">
        <f t="shared" si="0"/>
        <v>1429842</v>
      </c>
      <c r="P3" s="9">
        <f t="shared" si="0"/>
        <v>592127</v>
      </c>
      <c r="Q3" s="9">
        <f t="shared" si="0"/>
        <v>837715</v>
      </c>
      <c r="R3" s="9">
        <f t="shared" si="0"/>
        <v>837715</v>
      </c>
      <c r="S3" s="23">
        <f t="shared" si="0"/>
        <v>0</v>
      </c>
    </row>
    <row r="4" spans="1:21" ht="25.5" customHeight="1" x14ac:dyDescent="0.25">
      <c r="A4" s="21">
        <v>2</v>
      </c>
      <c r="B4" s="5" t="s">
        <v>12</v>
      </c>
      <c r="C4" s="2">
        <v>2022</v>
      </c>
      <c r="D4" s="3">
        <v>0</v>
      </c>
      <c r="E4" s="3">
        <v>1717715</v>
      </c>
      <c r="F4" s="3">
        <v>0</v>
      </c>
      <c r="G4" s="8">
        <f>E4-F4</f>
        <v>1717715</v>
      </c>
      <c r="H4" s="3">
        <v>50000</v>
      </c>
      <c r="I4" s="8">
        <f>G4-H4</f>
        <v>1667715</v>
      </c>
      <c r="J4" s="3">
        <v>120000</v>
      </c>
      <c r="K4" s="8">
        <f>I4-J4</f>
        <v>1547715</v>
      </c>
      <c r="L4" s="3">
        <v>130000</v>
      </c>
      <c r="M4" s="8">
        <f>K4-L4</f>
        <v>1417715</v>
      </c>
      <c r="N4" s="3">
        <v>140000</v>
      </c>
      <c r="O4" s="8">
        <f>M4-N4</f>
        <v>1277715</v>
      </c>
      <c r="P4" s="3">
        <v>440000</v>
      </c>
      <c r="Q4" s="8">
        <f>O4-P4</f>
        <v>837715</v>
      </c>
      <c r="R4" s="3">
        <v>837715</v>
      </c>
      <c r="S4" s="24">
        <f>Q4-R4</f>
        <v>0</v>
      </c>
    </row>
    <row r="5" spans="1:21" ht="61.7" customHeight="1" x14ac:dyDescent="0.25">
      <c r="A5" s="21">
        <v>3</v>
      </c>
      <c r="B5" s="5" t="s">
        <v>13</v>
      </c>
      <c r="C5" s="2">
        <v>2017</v>
      </c>
      <c r="D5" s="3">
        <v>590000</v>
      </c>
      <c r="E5" s="3">
        <v>590000</v>
      </c>
      <c r="F5" s="3">
        <v>400000</v>
      </c>
      <c r="G5" s="8">
        <f t="shared" ref="G5:G13" si="1">E5-F5</f>
        <v>190000</v>
      </c>
      <c r="H5" s="3">
        <v>190000</v>
      </c>
      <c r="I5" s="8">
        <f t="shared" ref="I5:I13" si="2">G5-H5</f>
        <v>0</v>
      </c>
      <c r="J5" s="3">
        <v>0</v>
      </c>
      <c r="K5" s="8">
        <f t="shared" ref="K5:K13" si="3">I5-J5</f>
        <v>0</v>
      </c>
      <c r="L5" s="3">
        <v>0</v>
      </c>
      <c r="M5" s="8">
        <f t="shared" ref="M5:M13" si="4">K5-L5</f>
        <v>0</v>
      </c>
      <c r="N5" s="3">
        <v>0</v>
      </c>
      <c r="O5" s="8">
        <f t="shared" ref="O5:O13" si="5">M5-N5</f>
        <v>0</v>
      </c>
      <c r="P5" s="3">
        <v>0</v>
      </c>
      <c r="Q5" s="8">
        <f t="shared" ref="Q5:Q13" si="6">O5-P5</f>
        <v>0</v>
      </c>
      <c r="R5" s="3">
        <v>0</v>
      </c>
      <c r="S5" s="24">
        <f t="shared" ref="S5:S13" si="7">Q5-R5</f>
        <v>0</v>
      </c>
    </row>
    <row r="6" spans="1:21" ht="61.7" customHeight="1" x14ac:dyDescent="0.25">
      <c r="A6" s="21">
        <v>4</v>
      </c>
      <c r="B6" s="5" t="s">
        <v>14</v>
      </c>
      <c r="C6" s="2">
        <v>2021</v>
      </c>
      <c r="D6" s="3">
        <v>502127</v>
      </c>
      <c r="E6" s="3">
        <v>502127</v>
      </c>
      <c r="F6" s="3">
        <v>25000</v>
      </c>
      <c r="G6" s="8">
        <f t="shared" si="1"/>
        <v>477127</v>
      </c>
      <c r="H6" s="3">
        <v>25000</v>
      </c>
      <c r="I6" s="8">
        <f t="shared" si="2"/>
        <v>452127</v>
      </c>
      <c r="J6" s="3">
        <v>30000</v>
      </c>
      <c r="K6" s="8">
        <f t="shared" si="3"/>
        <v>422127</v>
      </c>
      <c r="L6" s="3">
        <v>85500</v>
      </c>
      <c r="M6" s="8">
        <f t="shared" si="4"/>
        <v>336627</v>
      </c>
      <c r="N6" s="3">
        <v>300000</v>
      </c>
      <c r="O6" s="8">
        <f t="shared" si="5"/>
        <v>36627</v>
      </c>
      <c r="P6" s="3">
        <v>36627</v>
      </c>
      <c r="Q6" s="8">
        <f t="shared" si="6"/>
        <v>0</v>
      </c>
      <c r="R6" s="3">
        <v>0</v>
      </c>
      <c r="S6" s="24">
        <f t="shared" si="7"/>
        <v>0</v>
      </c>
    </row>
    <row r="7" spans="1:21" ht="61.7" customHeight="1" x14ac:dyDescent="0.25">
      <c r="A7" s="21">
        <v>5</v>
      </c>
      <c r="B7" s="5" t="s">
        <v>15</v>
      </c>
      <c r="C7" s="2">
        <v>2021</v>
      </c>
      <c r="D7" s="3">
        <v>368000</v>
      </c>
      <c r="E7" s="3">
        <v>368000</v>
      </c>
      <c r="F7" s="3">
        <v>20000</v>
      </c>
      <c r="G7" s="8">
        <f t="shared" si="1"/>
        <v>348000</v>
      </c>
      <c r="H7" s="3">
        <v>32500</v>
      </c>
      <c r="I7" s="8">
        <f t="shared" si="2"/>
        <v>315500</v>
      </c>
      <c r="J7" s="3">
        <v>20000</v>
      </c>
      <c r="K7" s="8">
        <f t="shared" si="3"/>
        <v>295500</v>
      </c>
      <c r="L7" s="3">
        <v>20000</v>
      </c>
      <c r="M7" s="8">
        <f t="shared" si="4"/>
        <v>275500</v>
      </c>
      <c r="N7" s="3">
        <v>160000</v>
      </c>
      <c r="O7" s="8">
        <f t="shared" si="5"/>
        <v>115500</v>
      </c>
      <c r="P7" s="3">
        <v>115500</v>
      </c>
      <c r="Q7" s="8">
        <f t="shared" si="6"/>
        <v>0</v>
      </c>
      <c r="R7" s="3">
        <v>0</v>
      </c>
      <c r="S7" s="24">
        <f t="shared" si="7"/>
        <v>0</v>
      </c>
    </row>
    <row r="8" spans="1:21" ht="49.7" customHeight="1" x14ac:dyDescent="0.25">
      <c r="A8" s="21">
        <v>6</v>
      </c>
      <c r="B8" s="5" t="s">
        <v>16</v>
      </c>
      <c r="C8" s="2">
        <v>2017</v>
      </c>
      <c r="D8" s="3">
        <v>180000</v>
      </c>
      <c r="E8" s="3">
        <v>180000</v>
      </c>
      <c r="F8" s="3">
        <v>107500</v>
      </c>
      <c r="G8" s="8">
        <f t="shared" si="1"/>
        <v>72500</v>
      </c>
      <c r="H8" s="3">
        <v>72500</v>
      </c>
      <c r="I8" s="8">
        <f t="shared" si="2"/>
        <v>0</v>
      </c>
      <c r="J8" s="3">
        <v>0</v>
      </c>
      <c r="K8" s="8">
        <f t="shared" si="3"/>
        <v>0</v>
      </c>
      <c r="L8" s="3">
        <v>0</v>
      </c>
      <c r="M8" s="8">
        <f t="shared" si="4"/>
        <v>0</v>
      </c>
      <c r="N8" s="3">
        <v>0</v>
      </c>
      <c r="O8" s="8">
        <f t="shared" si="5"/>
        <v>0</v>
      </c>
      <c r="P8" s="3">
        <v>0</v>
      </c>
      <c r="Q8" s="8">
        <f t="shared" si="6"/>
        <v>0</v>
      </c>
      <c r="R8" s="3">
        <v>0</v>
      </c>
      <c r="S8" s="24">
        <f t="shared" si="7"/>
        <v>0</v>
      </c>
    </row>
    <row r="9" spans="1:21" ht="49.7" customHeight="1" x14ac:dyDescent="0.25">
      <c r="A9" s="21">
        <v>7</v>
      </c>
      <c r="B9" s="5" t="s">
        <v>17</v>
      </c>
      <c r="C9" s="2">
        <v>2018</v>
      </c>
      <c r="D9" s="3">
        <v>312000</v>
      </c>
      <c r="E9" s="3">
        <v>312000</v>
      </c>
      <c r="F9" s="3">
        <v>80000</v>
      </c>
      <c r="G9" s="8">
        <f t="shared" si="1"/>
        <v>232000</v>
      </c>
      <c r="H9" s="3">
        <v>115000</v>
      </c>
      <c r="I9" s="8">
        <f t="shared" si="2"/>
        <v>117000</v>
      </c>
      <c r="J9" s="3">
        <v>117000</v>
      </c>
      <c r="K9" s="8">
        <f t="shared" si="3"/>
        <v>0</v>
      </c>
      <c r="L9" s="3">
        <v>0</v>
      </c>
      <c r="M9" s="8">
        <f t="shared" si="4"/>
        <v>0</v>
      </c>
      <c r="N9" s="3">
        <v>0</v>
      </c>
      <c r="O9" s="8">
        <f t="shared" si="5"/>
        <v>0</v>
      </c>
      <c r="P9" s="3">
        <v>0</v>
      </c>
      <c r="Q9" s="8">
        <f t="shared" si="6"/>
        <v>0</v>
      </c>
      <c r="R9" s="3">
        <v>0</v>
      </c>
      <c r="S9" s="24">
        <f t="shared" si="7"/>
        <v>0</v>
      </c>
    </row>
    <row r="10" spans="1:21" ht="61.7" customHeight="1" x14ac:dyDescent="0.25">
      <c r="A10" s="21">
        <v>8</v>
      </c>
      <c r="B10" s="5" t="s">
        <v>18</v>
      </c>
      <c r="C10" s="2">
        <v>2020</v>
      </c>
      <c r="D10" s="3">
        <v>1736391</v>
      </c>
      <c r="E10" s="3">
        <v>1736391</v>
      </c>
      <c r="F10" s="3">
        <v>110000</v>
      </c>
      <c r="G10" s="8">
        <f t="shared" si="1"/>
        <v>1626391</v>
      </c>
      <c r="H10" s="3">
        <v>286712</v>
      </c>
      <c r="I10" s="8">
        <f t="shared" si="2"/>
        <v>1339679</v>
      </c>
      <c r="J10" s="3">
        <v>564873</v>
      </c>
      <c r="K10" s="8">
        <f t="shared" si="3"/>
        <v>774806</v>
      </c>
      <c r="L10" s="3">
        <v>604127</v>
      </c>
      <c r="M10" s="8">
        <f t="shared" si="4"/>
        <v>170679</v>
      </c>
      <c r="N10" s="3">
        <v>170679</v>
      </c>
      <c r="O10" s="8">
        <f t="shared" si="5"/>
        <v>0</v>
      </c>
      <c r="P10" s="3">
        <v>0</v>
      </c>
      <c r="Q10" s="8">
        <f t="shared" si="6"/>
        <v>0</v>
      </c>
      <c r="R10" s="3">
        <v>0</v>
      </c>
      <c r="S10" s="24">
        <f t="shared" si="7"/>
        <v>0</v>
      </c>
    </row>
    <row r="11" spans="1:21" ht="49.7" customHeight="1" x14ac:dyDescent="0.25">
      <c r="A11" s="21">
        <v>9</v>
      </c>
      <c r="B11" s="5" t="s">
        <v>19</v>
      </c>
      <c r="C11" s="2">
        <v>2017</v>
      </c>
      <c r="D11" s="3">
        <v>551000</v>
      </c>
      <c r="E11" s="3">
        <v>551000</v>
      </c>
      <c r="F11" s="3">
        <v>478712</v>
      </c>
      <c r="G11" s="8">
        <f t="shared" si="1"/>
        <v>72288</v>
      </c>
      <c r="H11" s="3">
        <v>72288</v>
      </c>
      <c r="I11" s="8">
        <f t="shared" si="2"/>
        <v>0</v>
      </c>
      <c r="J11" s="3">
        <v>0</v>
      </c>
      <c r="K11" s="8">
        <f t="shared" si="3"/>
        <v>0</v>
      </c>
      <c r="L11" s="3">
        <v>0</v>
      </c>
      <c r="M11" s="8">
        <f t="shared" si="4"/>
        <v>0</v>
      </c>
      <c r="N11" s="3">
        <v>0</v>
      </c>
      <c r="O11" s="8">
        <f t="shared" si="5"/>
        <v>0</v>
      </c>
      <c r="P11" s="3">
        <v>0</v>
      </c>
      <c r="Q11" s="8">
        <f t="shared" si="6"/>
        <v>0</v>
      </c>
      <c r="R11" s="3">
        <v>0</v>
      </c>
      <c r="S11" s="24">
        <f t="shared" si="7"/>
        <v>0</v>
      </c>
    </row>
    <row r="12" spans="1:21" ht="61.7" customHeight="1" x14ac:dyDescent="0.25">
      <c r="A12" s="21">
        <v>10</v>
      </c>
      <c r="B12" s="5" t="s">
        <v>20</v>
      </c>
      <c r="C12" s="2">
        <v>2019</v>
      </c>
      <c r="D12" s="3">
        <v>168000</v>
      </c>
      <c r="E12" s="3">
        <v>168000</v>
      </c>
      <c r="F12" s="3">
        <v>40000</v>
      </c>
      <c r="G12" s="8">
        <f t="shared" si="1"/>
        <v>128000</v>
      </c>
      <c r="H12" s="3">
        <v>40000</v>
      </c>
      <c r="I12" s="8">
        <f t="shared" si="2"/>
        <v>88000</v>
      </c>
      <c r="J12" s="3">
        <v>40000</v>
      </c>
      <c r="K12" s="8">
        <f t="shared" si="3"/>
        <v>48000</v>
      </c>
      <c r="L12" s="3">
        <v>48000</v>
      </c>
      <c r="M12" s="8">
        <f t="shared" si="4"/>
        <v>0</v>
      </c>
      <c r="N12" s="3">
        <v>0</v>
      </c>
      <c r="O12" s="8">
        <f t="shared" si="5"/>
        <v>0</v>
      </c>
      <c r="P12" s="3">
        <v>0</v>
      </c>
      <c r="Q12" s="8">
        <f t="shared" si="6"/>
        <v>0</v>
      </c>
      <c r="R12" s="3">
        <v>0</v>
      </c>
      <c r="S12" s="24">
        <f t="shared" si="7"/>
        <v>0</v>
      </c>
    </row>
    <row r="13" spans="1:21" ht="37.5" customHeight="1" x14ac:dyDescent="0.25">
      <c r="A13" s="21">
        <v>11</v>
      </c>
      <c r="B13" s="5" t="s">
        <v>21</v>
      </c>
      <c r="C13" s="2">
        <v>2016</v>
      </c>
      <c r="D13" s="3">
        <v>0</v>
      </c>
      <c r="E13" s="3">
        <v>0</v>
      </c>
      <c r="F13" s="3">
        <v>0</v>
      </c>
      <c r="G13" s="8">
        <f t="shared" si="1"/>
        <v>0</v>
      </c>
      <c r="H13" s="3">
        <v>0</v>
      </c>
      <c r="I13" s="8">
        <f t="shared" si="2"/>
        <v>0</v>
      </c>
      <c r="J13" s="3">
        <v>0</v>
      </c>
      <c r="K13" s="8">
        <f t="shared" si="3"/>
        <v>0</v>
      </c>
      <c r="L13" s="3">
        <v>0</v>
      </c>
      <c r="M13" s="8">
        <f t="shared" si="4"/>
        <v>0</v>
      </c>
      <c r="N13" s="3">
        <v>0</v>
      </c>
      <c r="O13" s="8">
        <f t="shared" si="5"/>
        <v>0</v>
      </c>
      <c r="P13" s="3">
        <v>0</v>
      </c>
      <c r="Q13" s="8">
        <f t="shared" si="6"/>
        <v>0</v>
      </c>
      <c r="R13" s="3">
        <v>0</v>
      </c>
      <c r="S13" s="24">
        <f t="shared" si="7"/>
        <v>0</v>
      </c>
    </row>
    <row r="14" spans="1:21" ht="0.95" customHeight="1" x14ac:dyDescent="0.25">
      <c r="A14" s="21"/>
      <c r="B14" s="5"/>
      <c r="C14" s="2"/>
      <c r="D14" s="3"/>
      <c r="E14" s="3"/>
      <c r="F14" s="3"/>
      <c r="G14" s="8"/>
      <c r="H14" s="3"/>
      <c r="I14" s="8"/>
      <c r="J14" s="3"/>
      <c r="K14" s="8"/>
      <c r="L14" s="3"/>
      <c r="M14" s="8"/>
      <c r="N14" s="3"/>
      <c r="O14" s="8"/>
      <c r="P14" s="3"/>
      <c r="Q14" s="8"/>
      <c r="R14" s="3"/>
      <c r="S14" s="25"/>
    </row>
    <row r="15" spans="1:21" s="66" customFormat="1" ht="28.5" customHeight="1" x14ac:dyDescent="0.25">
      <c r="A15" s="65"/>
      <c r="B15" s="66" t="s">
        <v>22</v>
      </c>
      <c r="F15" s="94" t="s">
        <v>3</v>
      </c>
      <c r="G15" s="95"/>
      <c r="H15" s="94" t="s">
        <v>4</v>
      </c>
      <c r="I15" s="95"/>
      <c r="J15" s="94" t="s">
        <v>5</v>
      </c>
      <c r="K15" s="95"/>
      <c r="L15" s="94" t="s">
        <v>6</v>
      </c>
      <c r="M15" s="95"/>
      <c r="N15" s="94" t="s">
        <v>7</v>
      </c>
      <c r="O15" s="95"/>
      <c r="P15" s="94" t="s">
        <v>8</v>
      </c>
      <c r="Q15" s="95"/>
      <c r="R15" s="87" t="s">
        <v>9</v>
      </c>
      <c r="S15" s="88"/>
    </row>
    <row r="16" spans="1:21" s="58" customFormat="1" ht="48" customHeight="1" x14ac:dyDescent="0.2">
      <c r="A16" s="53" t="s">
        <v>0</v>
      </c>
      <c r="B16" s="54" t="s">
        <v>1</v>
      </c>
      <c r="C16" s="54" t="s">
        <v>23</v>
      </c>
      <c r="D16" s="55" t="s">
        <v>26</v>
      </c>
      <c r="E16" s="55" t="s">
        <v>39</v>
      </c>
      <c r="F16" s="55" t="s">
        <v>24</v>
      </c>
      <c r="G16" s="55" t="s">
        <v>25</v>
      </c>
      <c r="H16" s="55" t="s">
        <v>24</v>
      </c>
      <c r="I16" s="55" t="s">
        <v>25</v>
      </c>
      <c r="J16" s="55" t="s">
        <v>24</v>
      </c>
      <c r="K16" s="55" t="s">
        <v>25</v>
      </c>
      <c r="L16" s="55" t="s">
        <v>24</v>
      </c>
      <c r="M16" s="55" t="s">
        <v>25</v>
      </c>
      <c r="N16" s="55" t="s">
        <v>24</v>
      </c>
      <c r="O16" s="55" t="s">
        <v>25</v>
      </c>
      <c r="P16" s="55" t="s">
        <v>24</v>
      </c>
      <c r="Q16" s="55" t="s">
        <v>25</v>
      </c>
      <c r="R16" s="55" t="s">
        <v>24</v>
      </c>
      <c r="S16" s="56" t="s">
        <v>25</v>
      </c>
      <c r="T16" s="57"/>
      <c r="U16" s="57"/>
    </row>
    <row r="17" spans="1:21" s="32" customFormat="1" ht="33.75" customHeight="1" x14ac:dyDescent="0.25">
      <c r="A17" s="27">
        <v>1</v>
      </c>
      <c r="B17" s="28" t="s">
        <v>11</v>
      </c>
      <c r="C17" s="29"/>
      <c r="D17" s="30">
        <f>SUM(D18:D27)</f>
        <v>693132</v>
      </c>
      <c r="E17" s="30">
        <f>SUM(E18:E27)</f>
        <v>1230041</v>
      </c>
      <c r="F17" s="9">
        <f t="shared" ref="F17:S17" si="8">SUM(F18:F27)</f>
        <v>340000</v>
      </c>
      <c r="G17" s="9">
        <f t="shared" si="8"/>
        <v>890041</v>
      </c>
      <c r="H17" s="9">
        <f t="shared" si="8"/>
        <v>271997</v>
      </c>
      <c r="I17" s="9">
        <f t="shared" si="8"/>
        <v>618044</v>
      </c>
      <c r="J17" s="9">
        <f t="shared" si="8"/>
        <v>224669</v>
      </c>
      <c r="K17" s="9">
        <f t="shared" si="8"/>
        <v>393375</v>
      </c>
      <c r="L17" s="9">
        <f t="shared" si="8"/>
        <v>175342</v>
      </c>
      <c r="M17" s="9">
        <f t="shared" si="8"/>
        <v>218033</v>
      </c>
      <c r="N17" s="9">
        <f t="shared" si="8"/>
        <v>123569</v>
      </c>
      <c r="O17" s="9">
        <f t="shared" si="8"/>
        <v>94464</v>
      </c>
      <c r="P17" s="9">
        <f t="shared" si="8"/>
        <v>70170</v>
      </c>
      <c r="Q17" s="9">
        <f t="shared" si="8"/>
        <v>24294</v>
      </c>
      <c r="R17" s="9">
        <f t="shared" si="8"/>
        <v>24294</v>
      </c>
      <c r="S17" s="23">
        <f t="shared" si="8"/>
        <v>0</v>
      </c>
      <c r="T17" s="31"/>
      <c r="U17" s="31"/>
    </row>
    <row r="18" spans="1:21" ht="25.5" customHeight="1" x14ac:dyDescent="0.25">
      <c r="A18" s="21">
        <v>2</v>
      </c>
      <c r="B18" s="5" t="s">
        <v>12</v>
      </c>
      <c r="C18" s="4">
        <v>5.8000000000000003E-2</v>
      </c>
      <c r="D18" s="3">
        <v>0</v>
      </c>
      <c r="E18" s="3">
        <v>486909</v>
      </c>
      <c r="F18" s="3">
        <v>45680</v>
      </c>
      <c r="G18" s="8">
        <f>E18-F18</f>
        <v>441229</v>
      </c>
      <c r="H18" s="3">
        <v>98177</v>
      </c>
      <c r="I18" s="8">
        <f t="shared" ref="G18:S27" si="9">G18-H18</f>
        <v>343052</v>
      </c>
      <c r="J18" s="3">
        <v>93247</v>
      </c>
      <c r="K18" s="8">
        <f t="shared" si="9"/>
        <v>249805</v>
      </c>
      <c r="L18" s="3">
        <v>85997</v>
      </c>
      <c r="M18" s="8">
        <f t="shared" si="9"/>
        <v>163808</v>
      </c>
      <c r="N18" s="3">
        <v>78167</v>
      </c>
      <c r="O18" s="8">
        <f t="shared" si="9"/>
        <v>85641</v>
      </c>
      <c r="P18" s="3">
        <v>61347</v>
      </c>
      <c r="Q18" s="8">
        <f t="shared" si="9"/>
        <v>24294</v>
      </c>
      <c r="R18" s="3">
        <v>24294</v>
      </c>
      <c r="S18" s="24">
        <f t="shared" si="9"/>
        <v>0</v>
      </c>
    </row>
    <row r="19" spans="1:21" ht="61.7" customHeight="1" x14ac:dyDescent="0.25">
      <c r="A19" s="21">
        <v>3</v>
      </c>
      <c r="B19" s="5" t="s">
        <v>13</v>
      </c>
      <c r="C19" s="4">
        <v>5.8000000000000003E-2</v>
      </c>
      <c r="D19" s="3">
        <v>45240</v>
      </c>
      <c r="E19" s="3">
        <v>45240</v>
      </c>
      <c r="F19" s="3">
        <v>34220</v>
      </c>
      <c r="G19" s="8">
        <f t="shared" si="9"/>
        <v>11020</v>
      </c>
      <c r="H19" s="3">
        <v>11020</v>
      </c>
      <c r="I19" s="8">
        <f t="shared" si="9"/>
        <v>0</v>
      </c>
      <c r="J19" s="3">
        <v>0</v>
      </c>
      <c r="K19" s="8">
        <f t="shared" si="9"/>
        <v>0</v>
      </c>
      <c r="L19" s="3">
        <v>0</v>
      </c>
      <c r="M19" s="8">
        <f t="shared" si="9"/>
        <v>0</v>
      </c>
      <c r="N19" s="3">
        <v>0</v>
      </c>
      <c r="O19" s="8">
        <f t="shared" si="9"/>
        <v>0</v>
      </c>
      <c r="P19" s="3">
        <v>0</v>
      </c>
      <c r="Q19" s="8">
        <f t="shared" si="9"/>
        <v>0</v>
      </c>
      <c r="R19" s="3">
        <v>0</v>
      </c>
      <c r="S19" s="24">
        <f t="shared" si="9"/>
        <v>0</v>
      </c>
    </row>
    <row r="20" spans="1:21" ht="61.7" customHeight="1" x14ac:dyDescent="0.25">
      <c r="A20" s="21">
        <v>4</v>
      </c>
      <c r="B20" s="5" t="s">
        <v>14</v>
      </c>
      <c r="C20" s="4">
        <v>5.8000000000000003E-2</v>
      </c>
      <c r="D20" s="3">
        <v>129150</v>
      </c>
      <c r="E20" s="3">
        <v>129150</v>
      </c>
      <c r="F20" s="3">
        <v>29123</v>
      </c>
      <c r="G20" s="8">
        <f t="shared" si="9"/>
        <v>100027</v>
      </c>
      <c r="H20" s="3">
        <v>27673</v>
      </c>
      <c r="I20" s="8">
        <f t="shared" si="9"/>
        <v>72354</v>
      </c>
      <c r="J20" s="3">
        <v>26223</v>
      </c>
      <c r="K20" s="8">
        <f t="shared" si="9"/>
        <v>46131</v>
      </c>
      <c r="L20" s="3">
        <v>24483</v>
      </c>
      <c r="M20" s="8">
        <f t="shared" si="9"/>
        <v>21648</v>
      </c>
      <c r="N20" s="3">
        <v>19524</v>
      </c>
      <c r="O20" s="8">
        <f t="shared" si="9"/>
        <v>2124</v>
      </c>
      <c r="P20" s="3">
        <v>2124</v>
      </c>
      <c r="Q20" s="8">
        <f t="shared" si="9"/>
        <v>0</v>
      </c>
      <c r="R20" s="3">
        <v>0</v>
      </c>
      <c r="S20" s="24">
        <f t="shared" si="9"/>
        <v>0</v>
      </c>
    </row>
    <row r="21" spans="1:21" ht="61.7" customHeight="1" x14ac:dyDescent="0.25">
      <c r="A21" s="21">
        <v>5</v>
      </c>
      <c r="B21" s="5" t="s">
        <v>15</v>
      </c>
      <c r="C21" s="4">
        <v>5.8000000000000003E-2</v>
      </c>
      <c r="D21" s="3">
        <v>99644</v>
      </c>
      <c r="E21" s="3">
        <v>99644</v>
      </c>
      <c r="F21" s="3">
        <v>21344</v>
      </c>
      <c r="G21" s="8">
        <f t="shared" si="9"/>
        <v>78300</v>
      </c>
      <c r="H21" s="3">
        <v>20184</v>
      </c>
      <c r="I21" s="8">
        <f t="shared" si="9"/>
        <v>58116</v>
      </c>
      <c r="J21" s="3">
        <v>18299</v>
      </c>
      <c r="K21" s="8">
        <f t="shared" si="9"/>
        <v>39817</v>
      </c>
      <c r="L21" s="3">
        <v>17139</v>
      </c>
      <c r="M21" s="8">
        <f t="shared" si="9"/>
        <v>22678</v>
      </c>
      <c r="N21" s="3">
        <v>15979</v>
      </c>
      <c r="O21" s="8">
        <f t="shared" si="9"/>
        <v>6699</v>
      </c>
      <c r="P21" s="3">
        <v>6699</v>
      </c>
      <c r="Q21" s="8">
        <f t="shared" si="9"/>
        <v>0</v>
      </c>
      <c r="R21" s="3">
        <v>0</v>
      </c>
      <c r="S21" s="24">
        <f t="shared" si="9"/>
        <v>0</v>
      </c>
    </row>
    <row r="22" spans="1:21" ht="49.7" customHeight="1" x14ac:dyDescent="0.25">
      <c r="A22" s="21">
        <v>6</v>
      </c>
      <c r="B22" s="5" t="s">
        <v>16</v>
      </c>
      <c r="C22" s="4">
        <v>3.5000000000000003E-2</v>
      </c>
      <c r="D22" s="3">
        <v>8838</v>
      </c>
      <c r="E22" s="3">
        <v>8838</v>
      </c>
      <c r="F22" s="3">
        <v>6300</v>
      </c>
      <c r="G22" s="8">
        <f t="shared" si="9"/>
        <v>2538</v>
      </c>
      <c r="H22" s="3">
        <v>2538</v>
      </c>
      <c r="I22" s="8">
        <f t="shared" si="9"/>
        <v>0</v>
      </c>
      <c r="J22" s="3">
        <v>0</v>
      </c>
      <c r="K22" s="8">
        <f t="shared" si="9"/>
        <v>0</v>
      </c>
      <c r="L22" s="3">
        <v>0</v>
      </c>
      <c r="M22" s="8">
        <f t="shared" si="9"/>
        <v>0</v>
      </c>
      <c r="N22" s="3">
        <v>0</v>
      </c>
      <c r="O22" s="8">
        <f t="shared" si="9"/>
        <v>0</v>
      </c>
      <c r="P22" s="3">
        <v>0</v>
      </c>
      <c r="Q22" s="8">
        <f t="shared" si="9"/>
        <v>0</v>
      </c>
      <c r="R22" s="3">
        <v>0</v>
      </c>
      <c r="S22" s="24">
        <f t="shared" si="9"/>
        <v>0</v>
      </c>
    </row>
    <row r="23" spans="1:21" ht="49.7" customHeight="1" x14ac:dyDescent="0.25">
      <c r="A23" s="21">
        <v>7</v>
      </c>
      <c r="B23" s="5" t="s">
        <v>17</v>
      </c>
      <c r="C23" s="4">
        <v>3.5000000000000003E-2</v>
      </c>
      <c r="D23" s="3">
        <v>23135</v>
      </c>
      <c r="E23" s="3">
        <v>23135</v>
      </c>
      <c r="F23" s="3">
        <v>10920</v>
      </c>
      <c r="G23" s="8">
        <f t="shared" si="9"/>
        <v>12215</v>
      </c>
      <c r="H23" s="3">
        <v>8120</v>
      </c>
      <c r="I23" s="8">
        <f t="shared" si="9"/>
        <v>4095</v>
      </c>
      <c r="J23" s="3">
        <v>4095</v>
      </c>
      <c r="K23" s="8">
        <f t="shared" si="9"/>
        <v>0</v>
      </c>
      <c r="L23" s="3">
        <v>0</v>
      </c>
      <c r="M23" s="8">
        <f t="shared" si="9"/>
        <v>0</v>
      </c>
      <c r="N23" s="3">
        <v>0</v>
      </c>
      <c r="O23" s="8">
        <f t="shared" si="9"/>
        <v>0</v>
      </c>
      <c r="P23" s="3">
        <v>0</v>
      </c>
      <c r="Q23" s="8">
        <f t="shared" si="9"/>
        <v>0</v>
      </c>
      <c r="R23" s="3">
        <v>0</v>
      </c>
      <c r="S23" s="24">
        <f t="shared" si="9"/>
        <v>0</v>
      </c>
    </row>
    <row r="24" spans="1:21" ht="61.7" customHeight="1" x14ac:dyDescent="0.25">
      <c r="A24" s="21">
        <v>8</v>
      </c>
      <c r="B24" s="5" t="s">
        <v>18</v>
      </c>
      <c r="C24" s="4">
        <v>5.8000000000000003E-2</v>
      </c>
      <c r="D24" s="3">
        <v>327581</v>
      </c>
      <c r="E24" s="3">
        <v>327581</v>
      </c>
      <c r="F24" s="3">
        <v>100711</v>
      </c>
      <c r="G24" s="8">
        <f t="shared" si="9"/>
        <v>226870</v>
      </c>
      <c r="H24" s="3">
        <v>94331</v>
      </c>
      <c r="I24" s="8">
        <f t="shared" si="9"/>
        <v>132539</v>
      </c>
      <c r="J24" s="3">
        <v>77701</v>
      </c>
      <c r="K24" s="8">
        <f t="shared" si="9"/>
        <v>54838</v>
      </c>
      <c r="L24" s="3">
        <v>44939</v>
      </c>
      <c r="M24" s="8">
        <f t="shared" si="9"/>
        <v>9899</v>
      </c>
      <c r="N24" s="3">
        <v>9899</v>
      </c>
      <c r="O24" s="8">
        <f t="shared" si="9"/>
        <v>0</v>
      </c>
      <c r="P24" s="3">
        <v>0</v>
      </c>
      <c r="Q24" s="8">
        <f t="shared" si="9"/>
        <v>0</v>
      </c>
      <c r="R24" s="3">
        <v>0</v>
      </c>
      <c r="S24" s="24">
        <f t="shared" si="9"/>
        <v>0</v>
      </c>
    </row>
    <row r="25" spans="1:21" ht="49.7" customHeight="1" x14ac:dyDescent="0.25">
      <c r="A25" s="21">
        <v>9</v>
      </c>
      <c r="B25" s="5" t="s">
        <v>19</v>
      </c>
      <c r="C25" s="4">
        <v>3.5000000000000003E-2</v>
      </c>
      <c r="D25" s="3">
        <v>34488</v>
      </c>
      <c r="E25" s="3">
        <v>34488</v>
      </c>
      <c r="F25" s="3">
        <v>31958</v>
      </c>
      <c r="G25" s="8">
        <f t="shared" si="9"/>
        <v>2530</v>
      </c>
      <c r="H25" s="3">
        <v>2530</v>
      </c>
      <c r="I25" s="8">
        <f t="shared" si="9"/>
        <v>0</v>
      </c>
      <c r="J25" s="3">
        <v>0</v>
      </c>
      <c r="K25" s="8">
        <f t="shared" si="9"/>
        <v>0</v>
      </c>
      <c r="L25" s="3">
        <v>0</v>
      </c>
      <c r="M25" s="8">
        <f t="shared" si="9"/>
        <v>0</v>
      </c>
      <c r="N25" s="3">
        <v>0</v>
      </c>
      <c r="O25" s="8">
        <f t="shared" si="9"/>
        <v>0</v>
      </c>
      <c r="P25" s="3">
        <v>0</v>
      </c>
      <c r="Q25" s="8">
        <f t="shared" si="9"/>
        <v>0</v>
      </c>
      <c r="R25" s="3">
        <v>0</v>
      </c>
      <c r="S25" s="24">
        <f t="shared" si="9"/>
        <v>0</v>
      </c>
    </row>
    <row r="26" spans="1:21" ht="61.7" customHeight="1" x14ac:dyDescent="0.25">
      <c r="A26" s="21">
        <v>10</v>
      </c>
      <c r="B26" s="5" t="s">
        <v>20</v>
      </c>
      <c r="C26" s="4">
        <v>5.8000000000000003E-2</v>
      </c>
      <c r="D26" s="3">
        <v>25056</v>
      </c>
      <c r="E26" s="3">
        <v>25056</v>
      </c>
      <c r="F26" s="3">
        <v>9744</v>
      </c>
      <c r="G26" s="8">
        <f t="shared" si="9"/>
        <v>15312</v>
      </c>
      <c r="H26" s="3">
        <v>7424</v>
      </c>
      <c r="I26" s="8">
        <f t="shared" si="9"/>
        <v>7888</v>
      </c>
      <c r="J26" s="3">
        <v>5104</v>
      </c>
      <c r="K26" s="8">
        <f t="shared" si="9"/>
        <v>2784</v>
      </c>
      <c r="L26" s="3">
        <v>2784</v>
      </c>
      <c r="M26" s="8">
        <f t="shared" si="9"/>
        <v>0</v>
      </c>
      <c r="N26" s="3">
        <v>0</v>
      </c>
      <c r="O26" s="8">
        <f t="shared" si="9"/>
        <v>0</v>
      </c>
      <c r="P26" s="3">
        <v>0</v>
      </c>
      <c r="Q26" s="8">
        <f t="shared" si="9"/>
        <v>0</v>
      </c>
      <c r="R26" s="3">
        <v>0</v>
      </c>
      <c r="S26" s="24">
        <f t="shared" si="9"/>
        <v>0</v>
      </c>
    </row>
    <row r="27" spans="1:21" ht="37.5" customHeight="1" x14ac:dyDescent="0.25">
      <c r="A27" s="21">
        <v>11</v>
      </c>
      <c r="B27" s="5" t="s">
        <v>21</v>
      </c>
      <c r="C27" s="4">
        <v>5.8000000000000003E-2</v>
      </c>
      <c r="D27" s="3">
        <v>0</v>
      </c>
      <c r="E27" s="3">
        <v>50000</v>
      </c>
      <c r="F27" s="3">
        <v>50000</v>
      </c>
      <c r="G27" s="8">
        <f t="shared" si="9"/>
        <v>0</v>
      </c>
      <c r="H27" s="3">
        <v>0</v>
      </c>
      <c r="I27" s="8">
        <f t="shared" si="9"/>
        <v>0</v>
      </c>
      <c r="J27" s="3">
        <v>0</v>
      </c>
      <c r="K27" s="8">
        <f t="shared" si="9"/>
        <v>0</v>
      </c>
      <c r="L27" s="3">
        <v>0</v>
      </c>
      <c r="M27" s="8">
        <f t="shared" si="9"/>
        <v>0</v>
      </c>
      <c r="N27" s="3">
        <v>0</v>
      </c>
      <c r="O27" s="8">
        <f t="shared" si="9"/>
        <v>0</v>
      </c>
      <c r="P27" s="3">
        <v>0</v>
      </c>
      <c r="Q27" s="8">
        <f t="shared" si="9"/>
        <v>0</v>
      </c>
      <c r="R27" s="3">
        <v>0</v>
      </c>
      <c r="S27" s="24">
        <f t="shared" si="9"/>
        <v>0</v>
      </c>
    </row>
    <row r="28" spans="1:21" ht="0.95" customHeight="1" x14ac:dyDescent="0.25">
      <c r="A28" s="22"/>
      <c r="B28" s="11"/>
      <c r="C28" s="12"/>
      <c r="D28" s="13"/>
      <c r="E28" s="13"/>
      <c r="F28" s="13"/>
      <c r="G28" s="26"/>
      <c r="H28" s="13"/>
      <c r="I28" s="26"/>
      <c r="J28" s="13"/>
      <c r="K28" s="26"/>
      <c r="L28" s="13"/>
      <c r="M28" s="26"/>
      <c r="N28" s="13"/>
      <c r="O28" s="26"/>
      <c r="P28" s="13"/>
      <c r="Q28" s="26"/>
      <c r="R28" s="13"/>
      <c r="S28" s="25"/>
    </row>
    <row r="29" spans="1:21" s="41" customFormat="1" ht="36" customHeight="1" thickBot="1" x14ac:dyDescent="0.3">
      <c r="A29" s="33"/>
      <c r="B29" s="34" t="s">
        <v>35</v>
      </c>
      <c r="C29" s="35"/>
      <c r="D29" s="36">
        <f>SUM(D3,D17)</f>
        <v>5100650</v>
      </c>
      <c r="E29" s="36">
        <f>SUM(E3,E17)</f>
        <v>7355274</v>
      </c>
      <c r="F29" s="37">
        <f t="shared" ref="E29:S29" si="10">SUM(F3,F17)</f>
        <v>1601212</v>
      </c>
      <c r="G29" s="38">
        <f t="shared" si="10"/>
        <v>5754062</v>
      </c>
      <c r="H29" s="37">
        <f t="shared" si="10"/>
        <v>1155997</v>
      </c>
      <c r="I29" s="38">
        <f t="shared" si="10"/>
        <v>4598065</v>
      </c>
      <c r="J29" s="37">
        <f t="shared" si="10"/>
        <v>1116542</v>
      </c>
      <c r="K29" s="38">
        <f t="shared" si="10"/>
        <v>3481523</v>
      </c>
      <c r="L29" s="37">
        <f t="shared" si="10"/>
        <v>1062969</v>
      </c>
      <c r="M29" s="38">
        <f t="shared" si="10"/>
        <v>2418554</v>
      </c>
      <c r="N29" s="37">
        <f t="shared" si="10"/>
        <v>894248</v>
      </c>
      <c r="O29" s="38">
        <f t="shared" si="10"/>
        <v>1524306</v>
      </c>
      <c r="P29" s="37">
        <f t="shared" si="10"/>
        <v>662297</v>
      </c>
      <c r="Q29" s="38">
        <f t="shared" si="10"/>
        <v>862009</v>
      </c>
      <c r="R29" s="37">
        <f t="shared" si="10"/>
        <v>862009</v>
      </c>
      <c r="S29" s="39">
        <f t="shared" si="10"/>
        <v>0</v>
      </c>
      <c r="T29" s="40"/>
      <c r="U29" s="40"/>
    </row>
    <row r="31" spans="1:21" s="17" customFormat="1" ht="35.25" customHeight="1" x14ac:dyDescent="0.25">
      <c r="A31" s="78"/>
      <c r="B31" s="42" t="s">
        <v>27</v>
      </c>
      <c r="C31" s="72" t="s">
        <v>28</v>
      </c>
      <c r="D31" s="72" t="s">
        <v>28</v>
      </c>
      <c r="E31" s="72" t="s">
        <v>28</v>
      </c>
      <c r="F31" s="43"/>
      <c r="G31" s="43">
        <v>33644712.259999998</v>
      </c>
      <c r="H31" s="43"/>
      <c r="I31" s="43">
        <v>30941627</v>
      </c>
      <c r="J31" s="43"/>
      <c r="K31" s="43">
        <v>30710984</v>
      </c>
      <c r="L31" s="43"/>
      <c r="M31" s="43">
        <v>29169068</v>
      </c>
      <c r="N31" s="43"/>
      <c r="O31" s="43">
        <v>29683997</v>
      </c>
      <c r="P31" s="43"/>
      <c r="Q31" s="43">
        <v>30220283</v>
      </c>
      <c r="R31" s="43"/>
      <c r="S31" s="43">
        <v>30732328</v>
      </c>
      <c r="T31" s="44"/>
      <c r="U31" s="44"/>
    </row>
    <row r="32" spans="1:21" s="18" customFormat="1" ht="61.5" customHeight="1" x14ac:dyDescent="0.25">
      <c r="A32" s="79"/>
      <c r="B32" s="45" t="s">
        <v>33</v>
      </c>
      <c r="C32" s="73"/>
      <c r="D32" s="73"/>
      <c r="E32" s="73"/>
      <c r="F32" s="46"/>
      <c r="G32" s="46">
        <f>ROUND(F29/G31*100,2)</f>
        <v>4.76</v>
      </c>
      <c r="H32" s="46"/>
      <c r="I32" s="46">
        <f>ROUND(H29/I31*100,2)</f>
        <v>3.74</v>
      </c>
      <c r="J32" s="46"/>
      <c r="K32" s="46">
        <f>ROUND(J29/K31*100,2)</f>
        <v>3.64</v>
      </c>
      <c r="L32" s="46"/>
      <c r="M32" s="46">
        <f>ROUND(L29/M31*100,2)</f>
        <v>3.64</v>
      </c>
      <c r="N32" s="46"/>
      <c r="O32" s="46">
        <f>ROUND(N29/O31*100,2)</f>
        <v>3.01</v>
      </c>
      <c r="P32" s="46"/>
      <c r="Q32" s="46">
        <f>ROUND(P29/Q31*100,2)</f>
        <v>2.19</v>
      </c>
      <c r="R32" s="46"/>
      <c r="S32" s="46">
        <f>ROUND(R29/S31*100,2)</f>
        <v>2.8</v>
      </c>
      <c r="T32" s="47"/>
      <c r="U32" s="47"/>
    </row>
    <row r="33" spans="1:63" s="18" customFormat="1" ht="38.25" customHeight="1" x14ac:dyDescent="0.25">
      <c r="A33" s="79"/>
      <c r="B33" s="45" t="s">
        <v>36</v>
      </c>
      <c r="C33" s="73"/>
      <c r="D33" s="73"/>
      <c r="E33" s="73"/>
      <c r="F33" s="46"/>
      <c r="G33" s="46">
        <f>ROUND(G29/G31*100,2)</f>
        <v>17.100000000000001</v>
      </c>
      <c r="H33" s="46"/>
      <c r="I33" s="46">
        <f>ROUND(I29/I31*100,2)</f>
        <v>14.86</v>
      </c>
      <c r="J33" s="46"/>
      <c r="K33" s="46">
        <f t="shared" ref="K33" si="11">ROUND(K29/K31*100,2)</f>
        <v>11.34</v>
      </c>
      <c r="L33" s="46"/>
      <c r="M33" s="46">
        <f t="shared" ref="M33" si="12">ROUND(M29/M31*100,2)</f>
        <v>8.2899999999999991</v>
      </c>
      <c r="N33" s="46"/>
      <c r="O33" s="46">
        <f t="shared" ref="O33" si="13">ROUND(O29/O31*100,2)</f>
        <v>5.14</v>
      </c>
      <c r="P33" s="46"/>
      <c r="Q33" s="46">
        <f t="shared" ref="Q33" si="14">ROUND(Q29/Q31*100,2)</f>
        <v>2.85</v>
      </c>
      <c r="R33" s="46"/>
      <c r="S33" s="46">
        <f t="shared" ref="S33" si="15">ROUND(S29/S31*100,2)</f>
        <v>0</v>
      </c>
      <c r="T33" s="47"/>
      <c r="U33" s="47"/>
    </row>
    <row r="34" spans="1:63" s="18" customFormat="1" ht="28.5" customHeight="1" x14ac:dyDescent="0.25">
      <c r="A34" s="79"/>
      <c r="B34" s="45" t="s">
        <v>29</v>
      </c>
      <c r="C34" s="73" t="s">
        <v>28</v>
      </c>
      <c r="D34" s="73" t="s">
        <v>28</v>
      </c>
      <c r="E34" s="73" t="s">
        <v>28</v>
      </c>
      <c r="F34" s="46"/>
      <c r="G34" s="46">
        <v>33369885.190000001</v>
      </c>
      <c r="H34" s="46"/>
      <c r="I34" s="46">
        <v>28156277</v>
      </c>
      <c r="J34" s="46"/>
      <c r="K34" s="46">
        <v>28634934</v>
      </c>
      <c r="L34" s="46"/>
      <c r="M34" s="46">
        <v>29121728</v>
      </c>
      <c r="N34" s="46"/>
      <c r="O34" s="46">
        <v>29616797</v>
      </c>
      <c r="P34" s="46"/>
      <c r="Q34" s="46">
        <v>30120283</v>
      </c>
      <c r="R34" s="46"/>
      <c r="S34" s="46">
        <v>30632328</v>
      </c>
      <c r="T34" s="47"/>
      <c r="U34" s="47"/>
    </row>
    <row r="35" spans="1:63" s="17" customFormat="1" ht="45.75" customHeight="1" x14ac:dyDescent="0.25">
      <c r="A35" s="78"/>
      <c r="B35" s="42" t="s">
        <v>30</v>
      </c>
      <c r="C35" s="72" t="s">
        <v>28</v>
      </c>
      <c r="D35" s="72" t="s">
        <v>28</v>
      </c>
      <c r="E35" s="72"/>
      <c r="F35" s="42" t="s">
        <v>28</v>
      </c>
      <c r="G35" s="43">
        <v>35066275.259999998</v>
      </c>
      <c r="H35" s="43"/>
      <c r="I35" s="43">
        <v>30057627</v>
      </c>
      <c r="J35" s="43"/>
      <c r="K35" s="43">
        <v>29819111</v>
      </c>
      <c r="L35" s="43"/>
      <c r="M35" s="43">
        <v>28281441</v>
      </c>
      <c r="N35" s="43"/>
      <c r="O35" s="43">
        <v>28913318</v>
      </c>
      <c r="P35" s="43"/>
      <c r="Q35" s="43">
        <v>29628156</v>
      </c>
      <c r="R35" s="43"/>
      <c r="S35" s="43">
        <v>29894613</v>
      </c>
      <c r="T35" s="44"/>
      <c r="U35" s="77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</row>
    <row r="36" spans="1:63" s="18" customFormat="1" ht="13.35" customHeight="1" x14ac:dyDescent="0.25">
      <c r="A36" s="79"/>
      <c r="B36" s="45" t="s">
        <v>31</v>
      </c>
      <c r="C36" s="73" t="s">
        <v>28</v>
      </c>
      <c r="D36" s="73" t="s">
        <v>28</v>
      </c>
      <c r="E36" s="73"/>
      <c r="F36" s="45" t="s">
        <v>28</v>
      </c>
      <c r="G36" s="46">
        <v>32167320.260000002</v>
      </c>
      <c r="H36" s="46"/>
      <c r="I36" s="46">
        <v>26164623</v>
      </c>
      <c r="J36" s="46"/>
      <c r="K36" s="46">
        <v>26557470</v>
      </c>
      <c r="L36" s="46"/>
      <c r="M36" s="46">
        <v>26955801</v>
      </c>
      <c r="N36" s="46"/>
      <c r="O36" s="46">
        <v>27359296</v>
      </c>
      <c r="P36" s="46"/>
      <c r="Q36" s="46">
        <v>27768904</v>
      </c>
      <c r="R36" s="46"/>
      <c r="S36" s="46">
        <v>28193906</v>
      </c>
      <c r="T36" s="47"/>
      <c r="U36" s="75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</row>
    <row r="37" spans="1:63" s="18" customFormat="1" ht="16.5" thickBot="1" x14ac:dyDescent="0.3">
      <c r="A37" s="48"/>
      <c r="B37" s="80"/>
      <c r="C37" s="74"/>
      <c r="D37" s="74"/>
      <c r="E37" s="74"/>
      <c r="F37" s="75"/>
      <c r="G37" s="49"/>
      <c r="H37" s="47"/>
      <c r="I37" s="49"/>
      <c r="J37" s="47"/>
      <c r="K37" s="49"/>
      <c r="L37" s="47"/>
      <c r="M37" s="49"/>
      <c r="N37" s="47"/>
      <c r="O37" s="49"/>
      <c r="P37" s="47"/>
      <c r="Q37" s="49"/>
      <c r="R37" s="47"/>
      <c r="S37" s="49"/>
      <c r="T37" s="75"/>
      <c r="U37" s="75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</row>
    <row r="38" spans="1:63" s="67" customFormat="1" ht="19.5" thickBot="1" x14ac:dyDescent="0.35">
      <c r="A38" s="68"/>
      <c r="B38" s="69" t="s">
        <v>32</v>
      </c>
      <c r="C38" s="76"/>
      <c r="D38" s="76"/>
      <c r="E38" s="76"/>
      <c r="F38" s="70"/>
      <c r="G38" s="71">
        <f>G31-G35</f>
        <v>-1421563</v>
      </c>
      <c r="H38" s="70"/>
      <c r="I38" s="71">
        <f>I31-I35</f>
        <v>884000</v>
      </c>
      <c r="J38" s="70"/>
      <c r="K38" s="71">
        <f>K31-K35</f>
        <v>891873</v>
      </c>
      <c r="L38" s="70"/>
      <c r="M38" s="71">
        <f>M31-M35</f>
        <v>887627</v>
      </c>
      <c r="N38" s="70"/>
      <c r="O38" s="71">
        <f>O31-O35</f>
        <v>770679</v>
      </c>
      <c r="P38" s="70"/>
      <c r="Q38" s="71">
        <f>Q31-Q35</f>
        <v>592127</v>
      </c>
      <c r="R38" s="70"/>
      <c r="S38" s="84">
        <f>S31-S35</f>
        <v>837715</v>
      </c>
      <c r="T38" s="77"/>
      <c r="U38" s="77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</row>
    <row r="39" spans="1:63" s="19" customFormat="1" x14ac:dyDescent="0.25">
      <c r="A39" s="52"/>
      <c r="B39" s="52"/>
      <c r="C39" s="52"/>
      <c r="D39" s="52"/>
      <c r="E39" s="5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85"/>
      <c r="U39" s="50"/>
    </row>
    <row r="40" spans="1:63" s="7" customFormat="1" ht="39" x14ac:dyDescent="0.25">
      <c r="A40" s="14"/>
      <c r="B40" s="15" t="s">
        <v>38</v>
      </c>
      <c r="C40" s="14"/>
      <c r="D40" s="14"/>
      <c r="E40" s="16"/>
      <c r="F40" s="86">
        <f>F3-F4</f>
        <v>1261212</v>
      </c>
      <c r="G40" s="86"/>
      <c r="H40" s="86">
        <f t="shared" ref="H40" si="16">H3-H4</f>
        <v>834000</v>
      </c>
      <c r="I40" s="86"/>
      <c r="J40" s="86">
        <f t="shared" ref="J40" si="17">J3-J4</f>
        <v>771873</v>
      </c>
      <c r="K40" s="86"/>
      <c r="L40" s="86">
        <f t="shared" ref="L40" si="18">L3-L4</f>
        <v>757627</v>
      </c>
      <c r="M40" s="86"/>
      <c r="N40" s="86">
        <f t="shared" ref="N40" si="19">N3-N4</f>
        <v>630679</v>
      </c>
      <c r="O40" s="86"/>
      <c r="P40" s="86">
        <f t="shared" ref="P40" si="20">P3-P4</f>
        <v>152127</v>
      </c>
      <c r="Q40" s="86"/>
      <c r="R40" s="86">
        <f t="shared" ref="R40" si="21">R3-R4</f>
        <v>0</v>
      </c>
      <c r="S40" s="86"/>
      <c r="T40" s="15"/>
      <c r="U40" s="15"/>
    </row>
  </sheetData>
  <sheetProtection password="C7B4" sheet="1" objects="1" scenarios="1"/>
  <mergeCells count="15">
    <mergeCell ref="R15:S15"/>
    <mergeCell ref="R1:S1"/>
    <mergeCell ref="B1:E1"/>
    <mergeCell ref="F15:G15"/>
    <mergeCell ref="H15:I15"/>
    <mergeCell ref="J15:K15"/>
    <mergeCell ref="L15:M15"/>
    <mergeCell ref="N15:O15"/>
    <mergeCell ref="P15:Q15"/>
    <mergeCell ref="F1:G1"/>
    <mergeCell ref="H1:I1"/>
    <mergeCell ref="J1:K1"/>
    <mergeCell ref="L1:M1"/>
    <mergeCell ref="N1:O1"/>
    <mergeCell ref="P1:Q1"/>
  </mergeCells>
  <pageMargins left="0.31496062992125984" right="0.51181102362204722" top="0.74803149606299213" bottom="0.74803149606299213" header="0.31496062992125984" footer="0.31496062992125984"/>
  <pageSetup paperSize="9" scale="50" orientation="landscape" r:id="rId1"/>
  <headerFooter>
    <oddHeader>&amp;LPrognoza kwoty długu i jego spłaty w roku 2016 i latach następnych &amp;RZałącznik nr 1 do ZBMiG nr OA 0050.86.2016 z dnia 28  września 2016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Szczegóły kredytów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Szczegóły kredytów</dc:subject>
  <dc:creator>http://www.curulis.pl</dc:creator>
  <cp:keywords>wpf, curulis, wieloletnia prognoza finansowa, wpf asystent</cp:keywords>
  <cp:lastModifiedBy>Edyta Konieczna</cp:lastModifiedBy>
  <cp:lastPrinted>2016-10-04T10:07:55Z</cp:lastPrinted>
  <dcterms:modified xsi:type="dcterms:W3CDTF">2016-10-04T10:10:44Z</dcterms:modified>
</cp:coreProperties>
</file>