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440" windowHeight="11310" firstSheet="1" activeTab="4"/>
  </bookViews>
  <sheets>
    <sheet name="Tab 1. - Zest. zbiorcze" sheetId="1" r:id="rId1"/>
    <sheet name="Tab 2. - Infr. wod-kan, gosp od" sheetId="2" r:id="rId2"/>
    <sheet name="Tab 3. - Infr. drog." sheetId="3" r:id="rId3"/>
    <sheet name="Tab 4. - Zagosp. przestrz." sheetId="4" r:id="rId4"/>
    <sheet name="Tab 5. - Infr. sport, kult, tur" sheetId="5" r:id="rId5"/>
    <sheet name="Tab 6. - Infr. społ i mieszk" sheetId="6" r:id="rId6"/>
    <sheet name="Tab 7. - Informatyka" sheetId="7" r:id="rId7"/>
    <sheet name="Tab 8.-Księstwo Gniewkowskie" sheetId="8" r:id="rId8"/>
  </sheets>
  <calcPr calcId="125725"/>
</workbook>
</file>

<file path=xl/calcChain.xml><?xml version="1.0" encoding="utf-8"?>
<calcChain xmlns="http://schemas.openxmlformats.org/spreadsheetml/2006/main">
  <c r="D8" i="7"/>
  <c r="D14" s="1"/>
  <c r="M7"/>
  <c r="L7"/>
  <c r="D7"/>
  <c r="D13" s="1"/>
  <c r="D6"/>
  <c r="D12" s="1"/>
  <c r="D42" i="6"/>
  <c r="D41"/>
  <c r="H40"/>
  <c r="D40"/>
  <c r="D39"/>
  <c r="D88" i="5"/>
  <c r="J87"/>
  <c r="D87" s="1"/>
  <c r="I86"/>
  <c r="H86"/>
  <c r="D86" s="1"/>
  <c r="D85"/>
  <c r="J84"/>
  <c r="I84"/>
  <c r="D83"/>
  <c r="M13" i="4"/>
  <c r="L13"/>
  <c r="K13"/>
  <c r="J13"/>
  <c r="I13"/>
  <c r="H13"/>
  <c r="G13"/>
  <c r="F13"/>
  <c r="E13"/>
  <c r="D13"/>
  <c r="J12"/>
  <c r="I12"/>
  <c r="H12"/>
  <c r="G12"/>
  <c r="E12"/>
  <c r="M11"/>
  <c r="L11"/>
  <c r="K11"/>
  <c r="J11"/>
  <c r="I11"/>
  <c r="H11"/>
  <c r="G11"/>
  <c r="F11"/>
  <c r="E11"/>
  <c r="M9"/>
  <c r="M12" s="1"/>
  <c r="L9"/>
  <c r="L12" s="1"/>
  <c r="K9"/>
  <c r="K12" s="1"/>
  <c r="D9"/>
  <c r="D8"/>
  <c r="F6"/>
  <c r="D6" s="1"/>
  <c r="D12" s="1"/>
  <c r="D5"/>
  <c r="D11" s="1"/>
  <c r="J99" i="3"/>
  <c r="D99"/>
  <c r="J96"/>
  <c r="D96"/>
  <c r="H95"/>
  <c r="H94"/>
  <c r="G94"/>
  <c r="M93"/>
  <c r="L93"/>
  <c r="K93"/>
  <c r="J93"/>
  <c r="I93"/>
  <c r="H93"/>
  <c r="F93"/>
  <c r="E93"/>
  <c r="H92"/>
  <c r="G92"/>
  <c r="J91"/>
  <c r="G91"/>
  <c r="F91"/>
  <c r="E91"/>
  <c r="E90"/>
  <c r="M89"/>
  <c r="M86"/>
  <c r="D86"/>
  <c r="M85"/>
  <c r="D85"/>
  <c r="M83"/>
  <c r="M97" s="1"/>
  <c r="D83"/>
  <c r="M82"/>
  <c r="M91" s="1"/>
  <c r="D82"/>
  <c r="L80"/>
  <c r="L79"/>
  <c r="M77"/>
  <c r="L77"/>
  <c r="L76" s="1"/>
  <c r="D77"/>
  <c r="M76"/>
  <c r="D76"/>
  <c r="J74"/>
  <c r="D74"/>
  <c r="D73"/>
  <c r="I71"/>
  <c r="I70" s="1"/>
  <c r="I68"/>
  <c r="D68" s="1"/>
  <c r="I67"/>
  <c r="D67" s="1"/>
  <c r="I62"/>
  <c r="I97" s="1"/>
  <c r="H62"/>
  <c r="H97" s="1"/>
  <c r="D62"/>
  <c r="H61"/>
  <c r="H91" s="1"/>
  <c r="I59"/>
  <c r="D59" s="1"/>
  <c r="D100" s="1"/>
  <c r="I58"/>
  <c r="D57"/>
  <c r="D58" s="1"/>
  <c r="D55"/>
  <c r="D54"/>
  <c r="H53"/>
  <c r="D53"/>
  <c r="D49"/>
  <c r="D48"/>
  <c r="D47"/>
  <c r="H46"/>
  <c r="D46" s="1"/>
  <c r="D45"/>
  <c r="D97" s="1"/>
  <c r="D44"/>
  <c r="D43"/>
  <c r="G42"/>
  <c r="D42"/>
  <c r="D40"/>
  <c r="D39"/>
  <c r="D38"/>
  <c r="D37"/>
  <c r="D36"/>
  <c r="D35"/>
  <c r="D34"/>
  <c r="D33"/>
  <c r="D32"/>
  <c r="D31"/>
  <c r="D30"/>
  <c r="D28"/>
  <c r="D95" s="1"/>
  <c r="D27"/>
  <c r="D26"/>
  <c r="D25"/>
  <c r="D94" s="1"/>
  <c r="D24"/>
  <c r="D92" s="1"/>
  <c r="D23"/>
  <c r="G22"/>
  <c r="D22" s="1"/>
  <c r="D17"/>
  <c r="F8"/>
  <c r="G7"/>
  <c r="G93" s="1"/>
  <c r="M6"/>
  <c r="M90" s="1"/>
  <c r="L6"/>
  <c r="L90" s="1"/>
  <c r="K6"/>
  <c r="K90" s="1"/>
  <c r="J6"/>
  <c r="J90" s="1"/>
  <c r="I6"/>
  <c r="I90" s="1"/>
  <c r="H6"/>
  <c r="H90" s="1"/>
  <c r="G6"/>
  <c r="G90" s="1"/>
  <c r="F6"/>
  <c r="F90" s="1"/>
  <c r="D6"/>
  <c r="D90" s="1"/>
  <c r="D84" i="5" l="1"/>
  <c r="F12" i="4"/>
  <c r="I100" i="3"/>
  <c r="D7"/>
  <c r="D93" s="1"/>
  <c r="I61"/>
  <c r="I91" s="1"/>
  <c r="D61" l="1"/>
  <c r="D91" s="1"/>
  <c r="M61" i="2"/>
  <c r="L61"/>
  <c r="K61"/>
  <c r="J61"/>
  <c r="I61"/>
  <c r="H61"/>
  <c r="G61"/>
  <c r="F61"/>
  <c r="E61"/>
  <c r="D61"/>
  <c r="M60"/>
  <c r="L60"/>
  <c r="K60"/>
  <c r="J60"/>
  <c r="I60"/>
  <c r="H60"/>
  <c r="G60"/>
  <c r="F60"/>
  <c r="E60"/>
  <c r="M59"/>
  <c r="L59"/>
  <c r="K59"/>
  <c r="J59"/>
  <c r="I59"/>
  <c r="H59"/>
  <c r="G59"/>
  <c r="F59"/>
  <c r="E59"/>
  <c r="M58"/>
  <c r="L58"/>
  <c r="K58"/>
  <c r="J58"/>
  <c r="I58"/>
  <c r="H58"/>
  <c r="G58"/>
  <c r="F58"/>
  <c r="E58"/>
  <c r="D58"/>
  <c r="M57"/>
  <c r="L57"/>
  <c r="K57"/>
  <c r="J57"/>
  <c r="I57"/>
  <c r="F57"/>
  <c r="E57"/>
  <c r="M56"/>
  <c r="L56"/>
  <c r="K56"/>
  <c r="J56"/>
  <c r="I56"/>
  <c r="H56"/>
  <c r="G56"/>
  <c r="F56"/>
  <c r="E56"/>
  <c r="D27"/>
  <c r="D60" s="1"/>
  <c r="D26"/>
  <c r="D59" s="1"/>
  <c r="H25"/>
  <c r="H57" s="1"/>
  <c r="G25"/>
  <c r="G57" s="1"/>
  <c r="D25"/>
  <c r="D57" s="1"/>
  <c r="D24"/>
  <c r="D56" s="1"/>
  <c r="M50" i="1"/>
  <c r="L50"/>
  <c r="K50"/>
  <c r="J50"/>
  <c r="I50"/>
  <c r="H50"/>
  <c r="G50"/>
  <c r="F50"/>
  <c r="E50"/>
  <c r="D50"/>
</calcChain>
</file>

<file path=xl/comments1.xml><?xml version="1.0" encoding="utf-8"?>
<comments xmlns="http://schemas.openxmlformats.org/spreadsheetml/2006/main">
  <authors>
    <author>Joanna Kowalska</author>
  </authors>
  <commentList>
    <comment ref="F7" authorId="0">
      <text>
        <r>
          <rPr>
            <sz val="8"/>
            <color indexed="81"/>
            <rFont val="Tahoma"/>
            <family val="2"/>
            <charset val="238"/>
          </rPr>
          <t>301,00 odsetki
0 rata kapitałowa (okres   karencji)
26000,00 nadzór budowlany</t>
        </r>
      </text>
    </comment>
    <comment ref="G7" authorId="0">
      <text>
        <r>
          <rPr>
            <sz val="8"/>
            <color indexed="81"/>
            <rFont val="Tahoma"/>
            <family val="2"/>
            <charset val="238"/>
          </rPr>
          <t>321774,00 odsetki
0 rata kapitałowa (okres karencji)
96000,00 nadzór budowlany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368918,00 rata kapitałowa
491323,00 odsetki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0">
      <text>
        <r>
          <rPr>
            <sz val="8"/>
            <color indexed="81"/>
            <rFont val="Tahoma"/>
            <family val="2"/>
            <charset val="238"/>
          </rPr>
          <t xml:space="preserve">885403,20 rata kapitałowa
447000,00 odsetki
</t>
        </r>
      </text>
    </commen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885403,20 rata kapitałowa
391980,00 odsetki
</t>
        </r>
      </text>
    </comment>
    <comment ref="K7" authorId="0">
      <text>
        <r>
          <rPr>
            <sz val="8"/>
            <color indexed="81"/>
            <rFont val="Tahoma"/>
            <family val="2"/>
            <charset val="238"/>
          </rPr>
          <t xml:space="preserve">885403,20 rata kapitałowa
336960,00 odsetki
</t>
        </r>
      </text>
    </comment>
    <comment ref="L7" authorId="0">
      <text>
        <r>
          <rPr>
            <sz val="8"/>
            <color indexed="81"/>
            <rFont val="Tahoma"/>
            <family val="2"/>
            <charset val="238"/>
          </rPr>
          <t xml:space="preserve">885403,20 rata kapitałowa
281951,00 odsetki
</t>
        </r>
      </text>
    </comment>
    <comment ref="M7" authorId="0">
      <text>
        <r>
          <rPr>
            <sz val="8"/>
            <color indexed="81"/>
            <rFont val="Tahoma"/>
            <family val="2"/>
            <charset val="238"/>
          </rPr>
          <t xml:space="preserve">885403,20 rata kapitałowa
226932,00 odsetki
</t>
        </r>
      </text>
    </comment>
  </commentList>
</comments>
</file>

<file path=xl/sharedStrings.xml><?xml version="1.0" encoding="utf-8"?>
<sst xmlns="http://schemas.openxmlformats.org/spreadsheetml/2006/main" count="548" uniqueCount="181">
  <si>
    <t>ZBIORCZE ZESTAWIENIE RZECZOWO-FINANSOWE WIELOLETNIEGO PLANU INWESTYCYJNEGO</t>
  </si>
  <si>
    <t>(inwestycje powyżej 10.000 zł)</t>
  </si>
  <si>
    <t>TABELA 1. Zbiorcze zestawienie nakładów inwestycyjnych w zł</t>
  </si>
  <si>
    <t>Lp.</t>
  </si>
  <si>
    <t>Lp</t>
  </si>
  <si>
    <t xml:space="preserve">Nazwa zadania </t>
  </si>
  <si>
    <t>Źródła finansowania </t>
  </si>
  <si>
    <t>Nakłady na lata 2007- 2015</t>
  </si>
  <si>
    <t>Przewidywane nakłady w latach</t>
  </si>
  <si>
    <t>Infrastruktura wodociągowo-kanalizacyjna, gospodarka odpadami</t>
  </si>
  <si>
    <t xml:space="preserve">Razem:                </t>
  </si>
  <si>
    <t>środki gminne</t>
  </si>
  <si>
    <t>kredyt</t>
  </si>
  <si>
    <t>pożyczka WFOŚIGW</t>
  </si>
  <si>
    <t>dofinansowanie RPO</t>
  </si>
  <si>
    <t>dofinansowanie PROW</t>
  </si>
  <si>
    <t>Infrastruktura drogowa</t>
  </si>
  <si>
    <t>wykup wierzytelności</t>
  </si>
  <si>
    <t>dofinansowanie FOGR</t>
  </si>
  <si>
    <t>dofinansowanie GDDKiA</t>
  </si>
  <si>
    <t>Nar.Prog.Przeb.Dróg Lok.2008-2011</t>
  </si>
  <si>
    <t>dofinansowanie DIS</t>
  </si>
  <si>
    <t>środki zewnętrzne</t>
  </si>
  <si>
    <t>Zagospodarowanie przestrzenne i wykupy gruntów</t>
  </si>
  <si>
    <t xml:space="preserve">Infrastruktura sportowa, kulturalna i turystyczna </t>
  </si>
  <si>
    <t>kredyt/wykup wierzytelności</t>
  </si>
  <si>
    <t>dofinansowanie MKIDN</t>
  </si>
  <si>
    <t xml:space="preserve">dofinansowanie RPO </t>
  </si>
  <si>
    <t>dotacja Urzędu Marszałkowskiego</t>
  </si>
  <si>
    <t>dotacja WORD w Bydgoszczy</t>
  </si>
  <si>
    <t>dofinansowanie MSIT</t>
  </si>
  <si>
    <t>Infrastruktura społeczna i mieszkaniowa</t>
  </si>
  <si>
    <t>dotacja Starostwa Powiatowego</t>
  </si>
  <si>
    <t>dofinansowanie Fundusz Mieszkaniowy</t>
  </si>
  <si>
    <t>dofinansowanie RPO i Urzędu Marszałkowskiego</t>
  </si>
  <si>
    <t xml:space="preserve">dofinansowanie ANR  </t>
  </si>
  <si>
    <t>Informatyka</t>
  </si>
  <si>
    <t>RAZEM</t>
  </si>
  <si>
    <t>TABELA 2. Infrastruktura wodociągowo – kanalizacyjna, gospodarka odpadami</t>
  </si>
  <si>
    <t>Źródła finansowania</t>
  </si>
  <si>
    <t>Budowa sieci wodociągowej w Wielowsi</t>
  </si>
  <si>
    <t>Budowa sieci wodociągowej Wierzchosławice-Kolonia</t>
  </si>
  <si>
    <t>Budowa sieci wodociągowej w Kawęczynie</t>
  </si>
  <si>
    <t>Rozdzielenie kanalizacji ogólnospławnej na ul. Toruńskiej w Gniewkowie</t>
  </si>
  <si>
    <t>Budowa wodociągu do budynków PKP Szadłowice-Skalmierowice</t>
  </si>
  <si>
    <t>Budowa wodociągu w Wierzchosławicach</t>
  </si>
  <si>
    <t>Budowa stacji uzdatniania wody w Gniewkowie</t>
  </si>
  <si>
    <t>dofinansowanie RPO działanie 2.1</t>
  </si>
  <si>
    <t>Budowa sieci wodociągowo-kanalizacyjnej przy ul.Parkowej w Gniewkowie</t>
  </si>
  <si>
    <t>Budowa kanalizacji sanitarnej w m.Szadłowice i Skalmierowice w gminie Gniewkowo</t>
  </si>
  <si>
    <t>pożyczka WFOŚIGW (lub kredyt)</t>
  </si>
  <si>
    <t>dofinansowanie PROW , działanie 3.3</t>
  </si>
  <si>
    <t>Przebudowa wysypiska odpadów komunalnych w Kaczkowie</t>
  </si>
  <si>
    <t>dofinansowanie RPO, działanie 2.2., max 70%</t>
  </si>
  <si>
    <t>Rozwój i modernizacja infrastruktury wodno-ściekowej poprzez rozbudowę oczyszczalni  ścieków w Gniewkowie</t>
  </si>
  <si>
    <t>pożyczka WFOŚIGW/kredyt</t>
  </si>
  <si>
    <t>dofinansowanie RPO, działanie 2.1</t>
  </si>
  <si>
    <t>Dofinansowanie budowy przydomowych oczyszczalni ścieków na terenach wiejskich</t>
  </si>
  <si>
    <t>Budowa kanalizacji sanitarnej w miejscowości Suchatówka w gminie Gniewkowo</t>
  </si>
  <si>
    <t>kredyt lub pożyczka</t>
  </si>
  <si>
    <t>dofinansowanie PROW, działanie 3.3, max 75%</t>
  </si>
  <si>
    <t>Budowa sieci kanalizacji sanitarnej w miejscowościach Rojewo – Kaczkowo – Gniewkowo (etap I i II)</t>
  </si>
  <si>
    <t>Ogółem</t>
  </si>
  <si>
    <t xml:space="preserve">TABELA 3. Infrastruktura drogowa </t>
  </si>
  <si>
    <t>ZAGOSPODAROWANIE ZDEGRADOWANYCH PRZESTRZENI MIEJSKICH (REWITALIZACJA)</t>
  </si>
  <si>
    <t>Modernizacja ulic: Dworcowej, Sobieskiego, Kościelnej, Zamkowej, Podgórnej oraz Rynku w Gniewkowie</t>
  </si>
  <si>
    <t>środki gminne (na spłatę kredytu-wykup wierzytelnosci w BRE)</t>
  </si>
  <si>
    <t>POZOSTAŁE MODERNIZACJE INFRASTRUKTURY DROGOWEJ</t>
  </si>
  <si>
    <t>Dofinansowanie budowy chodnika w Wierzchosławicach</t>
  </si>
  <si>
    <t>Budowa z kostki nawierzchni ul.Działkowców w Gniewkowie</t>
  </si>
  <si>
    <t xml:space="preserve">środki zewnętrzne </t>
  </si>
  <si>
    <t>Wykonanie chodnika na ul. Pająkowskiego w Gniewkowie</t>
  </si>
  <si>
    <t>Opracowanie projektu drogi Gniewkowo-Wielowieś-Wierzchosławice oraz Perkowo-Zajezierze</t>
  </si>
  <si>
    <t>Przebudowa drogi gminnej Suchatówka-Warzyn-Kijewo</t>
  </si>
  <si>
    <t xml:space="preserve">kredyt  </t>
  </si>
  <si>
    <t>Budowa ścieżki rowerowej Wierzchosławice-Gniewkowo</t>
  </si>
  <si>
    <t>Dofinansowanie budowy chodnika w Wierzbiczanach</t>
  </si>
  <si>
    <t>Dofinansowanie wykonania sygnalizacji świetlnej na przejeździe kolejowym w Suchatówce</t>
  </si>
  <si>
    <t>Modernizacja ulicy Księstwa Gniewkowskiego</t>
  </si>
  <si>
    <t>Wykonanie dokumentacji technicznej oświetlenia ulic</t>
  </si>
  <si>
    <t xml:space="preserve">Przebudowa ulic: Chopina, Moniuszki, 17 Stycznia i Wałowej w Gniewkowie </t>
  </si>
  <si>
    <t>dofinansowanie RPO działanie 1.1 max 50%</t>
  </si>
  <si>
    <t>Modernizacja drogi gminnej Gniewkowo-Zajezierze-Perkowo</t>
  </si>
  <si>
    <t>Dofinansowanie modernizacji drogi powiatowej Lipie-Modliborzyce</t>
  </si>
  <si>
    <t>Budowa ścieżki rowerowej Suchatówka-Gniewkowo/Michałowo</t>
  </si>
  <si>
    <t xml:space="preserve">Budowa ścieżki rowerowej Wierzchosławice-Więcławice </t>
  </si>
  <si>
    <t>Modernizacja nawierzchni ul.Parkowej w Gniewkowie</t>
  </si>
  <si>
    <t>Budowa z kostki nawierzchni ul.Kwiatowej w Gniewkowie</t>
  </si>
  <si>
    <t>Modernizacja nawierzchni ul.700-lecia w Gniewkowie</t>
  </si>
  <si>
    <t>Modernizacja drogi gminnej Gniewkowo-Wielowieś-Wierzchosławice</t>
  </si>
  <si>
    <t>dofinansowanie w ramach NPPDL</t>
  </si>
  <si>
    <t>Modernizacja nawierzchni ul.Cmentarnej w Gniewkowie</t>
  </si>
  <si>
    <t>Modernizacja nawierzchni Osiedle Toruńskie w Gniewkowie</t>
  </si>
  <si>
    <t>Modernizacja nawierzchni ul.Pająkowskiego w Gniewkowie</t>
  </si>
  <si>
    <t>Modernizacja nawierzchni ul.Kolejowej w Gniewkowie</t>
  </si>
  <si>
    <t>Modernizacja nawierzchni ul.Kątnej w Gniewkowie</t>
  </si>
  <si>
    <t>Budowa ścieżki rowerowej Gniewkowo-Lipie</t>
  </si>
  <si>
    <t>OGÓŁEM</t>
  </si>
  <si>
    <t>TABELA 4. Zagospodarowanie przestrzenne, gospodarka nieruchomościami</t>
  </si>
  <si>
    <t>Opracowanie miejscowych planów zagospodarowania terenów w rejonie ulic:Zajezierna, Inowrocławska,Ogrodowa,Nowa (przy obwodnicy), Kątna,Toruńska,Przemysłowa, Parkowa, Cmentarna, Powstańców Wielkopolskich, Cegielna,Michałowo,Kasprowicza, Kolejowa, Cegielna, Żytnia, Kaczkowo, Bąbolin, Wierzchosławice, Wielowieś,Suchatówka, Zajezierze, Chrząstowo,Szadłowice, Dąblin, Gąski, Murzynno.</t>
  </si>
  <si>
    <t>środki własne</t>
  </si>
  <si>
    <t>Wykupy gruntów</t>
  </si>
  <si>
    <t xml:space="preserve">TABELA 5. Infrastruktura sportowa, kulturalna i turystyczna </t>
  </si>
  <si>
    <t>Budowa boiska przy Gimnazjum nr 1 w Gniewkowie</t>
  </si>
  <si>
    <t>dofinansowanie PZU, MSIT</t>
  </si>
  <si>
    <t>Budowa kompleksu sportowego przy SP nr 1 w Gniewkowie (ORLIK-2012)</t>
  </si>
  <si>
    <t>dofinansowanie MSiT, Urzędu Marszałkowskiego</t>
  </si>
  <si>
    <t>Budowa miasteczka ruchu drogowego przy Szkole Podstawowej w Gniewkowie</t>
  </si>
  <si>
    <t>Budowa placu zabaw w Wierzchosławicach</t>
  </si>
  <si>
    <t>Wymiana pieca c.o. w świetlicy w Ostrowie</t>
  </si>
  <si>
    <t>Modernizacja Miejsko-Gminnego Ośrodka Kultury, Sportu i Rekreacji w Gniewkowie</t>
  </si>
  <si>
    <t>dofinansowanie PFRON</t>
  </si>
  <si>
    <t>Budowa placu zabaw z konstrukcją linową "pająk" przy ul.Piasta w Gniewkowie</t>
  </si>
  <si>
    <t>Budowa 2 placów zabaw na ul. Pająkowskiego w Gniewkowie</t>
  </si>
  <si>
    <t>Budowa bieżni przy boisku Gimnazjum nr 1 w Gniewkowie</t>
  </si>
  <si>
    <t>Wykonanie mostku nad stawkiem przy ul.Piasta w Gniewkowie</t>
  </si>
  <si>
    <t>Budowa boiska wielofunkcyjnego przy ul. Piasta w Gniewkowie</t>
  </si>
  <si>
    <t xml:space="preserve">dofinansowanie MSiT </t>
  </si>
  <si>
    <t>Budowa świetlic wiejskich w Kawęczynie i Zajezierzu</t>
  </si>
  <si>
    <t>dofinansowanie PROW, dzialanie 3.4</t>
  </si>
  <si>
    <t>Budowa i modernizacja obiektów sportowych oraz doposażenie sprzętowe świetlic wiejskich</t>
  </si>
  <si>
    <t>dofinansowanie PROW, dzialanie 3.4, max 75%</t>
  </si>
  <si>
    <t>Budowa placów zabaw i adaptacja świetlicy wiejskiej- dofinansowanie MGOKSIR</t>
  </si>
  <si>
    <t xml:space="preserve">Zakup sceny przenośnej </t>
  </si>
  <si>
    <t>środki zewnetrzne</t>
  </si>
  <si>
    <t>Budowa świetlicy w Wierzchosławicach oraz modernizacja świetlic wiejskich</t>
  </si>
  <si>
    <t>Budowa miasteczka rowerowego w Wierzchosławicach</t>
  </si>
  <si>
    <t>Budowa kompleksu sportowego ORLIK-2012 w Wierzchosławicach</t>
  </si>
  <si>
    <t>Termomodernizacja Szkoły Podstawowej nr 1 w Gniewkowie</t>
  </si>
  <si>
    <t>Budowa skateparku w Gniewkowie</t>
  </si>
  <si>
    <t>Modernizacja hali widowiskowo-sportowej przy ul.Toruńskiej w Gniewkowie</t>
  </si>
  <si>
    <t>Dokumentacja techniczna na budowę świetlicy w Suchatówce</t>
  </si>
  <si>
    <t>Modernizacja świetlic wiejskich w  Murzynnie, Wielowsi, Markowie i Ostrowie oraz doposażenie świetlic wiejskich"</t>
  </si>
  <si>
    <t>PROW Leader 75 % kk</t>
  </si>
  <si>
    <t>Budowa świetlicy wiejskiej w Suchatówce i rozbudowa świetlicy wiejskiej w Kaczkowie</t>
  </si>
  <si>
    <t>PROW 75% kk</t>
  </si>
  <si>
    <t xml:space="preserve">TABELA 6. Infrastruktura społeczna i mieszkaniowa </t>
  </si>
  <si>
    <t>Modernizacja kuchni i zakup wyposażenia do Samorządowego Przedszkola w Gniewkowie</t>
  </si>
  <si>
    <t>Naprawa dachu budynku Szkoły Podstawowej nr 1 w Gniewkowie</t>
  </si>
  <si>
    <t>Ocieplenie dachu budynku Samorządowego Przedszkola w Gniewkowie</t>
  </si>
  <si>
    <t>Adaptacja i przebudowa budynku mieszkalnego w Lipiu</t>
  </si>
  <si>
    <t>dofinansowanie Fundusz Mieszkaniowy 30%</t>
  </si>
  <si>
    <t>Termomodernizacja Szkoły Podstawowej w Szadłowicach (etap I-II)</t>
  </si>
  <si>
    <t>Modernizacja kotłowni w Szkole Podstawowej w Murzynnie</t>
  </si>
  <si>
    <t>Przebudowa wejścia głównego z podjazdem dla niepełnosprawwnych w Gimnazjum nr 1 w Gniewkowie</t>
  </si>
  <si>
    <t>Modernizacja budynku Urzędu Miejskiego w Gniewkowie</t>
  </si>
  <si>
    <t>Remont budynku OSP w Gniewkowie</t>
  </si>
  <si>
    <t>środki zewnętrzne/Starostwo Powiatowe</t>
  </si>
  <si>
    <t>Budowa budynku mieszkalnego w Lipiu</t>
  </si>
  <si>
    <t>dofinansowanie Fundusz Mieszkaniowy 20%</t>
  </si>
  <si>
    <t>Budowa garażu przy OSP w Gniewkowie</t>
  </si>
  <si>
    <t>Termodernizacja Szkoły Podstawowej w Wierzchosławicach</t>
  </si>
  <si>
    <t>Budowa obserwatorium przyszkolnego "Astro-baza" w Gniewkowie</t>
  </si>
  <si>
    <t>Remont budynku Pałacu w Markowie</t>
  </si>
  <si>
    <t>dofinansowanie ANR w Bydgoszczy</t>
  </si>
  <si>
    <t>Wykonanie toalety publicznej w Gniewkowie</t>
  </si>
  <si>
    <t>REWITALIZACJA</t>
  </si>
  <si>
    <t>Adaptacja budynku bożnicy w Gniewkowie na muzeum wraz z zagospodarowaniem parkingu</t>
  </si>
  <si>
    <t xml:space="preserve">Modernizacja zabytkowego budynku ratusza na cele Urzędu Miejskiego w Gniewkowie </t>
  </si>
  <si>
    <t>Modernizacja elewacji, dachu i wymiana stolarki budowalnej w budynku komunalnym na ul.Rynek 8</t>
  </si>
  <si>
    <t>Modernizacja elewacji, dachu i wymiana stolarki budowalnej w budynku komunalnym na ul.Sobieskiego 11 wraz z zagospodarowaniem podwórza</t>
  </si>
  <si>
    <t>TABELA 7. Informatyka</t>
  </si>
  <si>
    <t>Informatyzacja Gminy i Urzędu Miejskiego w Gniewkowie</t>
  </si>
  <si>
    <t>dofinansowanie RPO, działanie 4.1, max 75%</t>
  </si>
  <si>
    <t>Zakup tablic interaktywnych dla oddziałów od I do III szkół podstawowych województwa kujawsko-pomorskiego</t>
  </si>
  <si>
    <t>dofinansowanie RPO, max 75%</t>
  </si>
  <si>
    <t>dotacja WFOŚiGW</t>
  </si>
  <si>
    <t>PROW 80%</t>
  </si>
  <si>
    <t>Budowa boiska wielofunkcyjnego w Gąskach</t>
  </si>
  <si>
    <t>Tabela nr 8 Turystyka-Księstwo Gniewkowskie</t>
  </si>
  <si>
    <t>Zagospodarowanie terenu wykopalisk w Gaskach</t>
  </si>
  <si>
    <t>Rekonstrukcja warsztatu bursztynniczego z okresu średniowiecza</t>
  </si>
  <si>
    <t>dofinansowanie z PROW</t>
  </si>
  <si>
    <t>Budowa Centrum rekreacyjno-sportowego w Gniewkowie: amfiteatr, boisko piłkarskie , Park Wolności</t>
  </si>
  <si>
    <t>Turystyka-Księstwo Gniewkowskie</t>
  </si>
  <si>
    <t>WFOŚiGW</t>
  </si>
  <si>
    <t xml:space="preserve">dof. RPO </t>
  </si>
  <si>
    <t>PFRON</t>
  </si>
  <si>
    <t>341.911,13</t>
  </si>
  <si>
    <t>dot. Urzedu Marszałkowskiego</t>
  </si>
  <si>
    <t>WFOŚIGW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</si>
</sst>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#,##0_ ;\-#,##0\ 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Times New Roman"/>
      <family val="1"/>
      <charset val="238"/>
    </font>
    <font>
      <sz val="8"/>
      <name val="Arial"/>
      <family val="2"/>
      <charset val="238"/>
    </font>
    <font>
      <b/>
      <i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4"/>
      <name val="Arial"/>
      <family val="2"/>
      <charset val="238"/>
    </font>
    <font>
      <sz val="10"/>
      <name val="Times New Roman"/>
      <family val="1"/>
      <charset val="238"/>
    </font>
    <font>
      <u/>
      <sz val="8"/>
      <name val="Times New Roman"/>
      <family val="1"/>
      <charset val="238"/>
    </font>
    <font>
      <b/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64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67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3" fontId="8" fillId="2" borderId="8" xfId="0" applyNumberFormat="1" applyFont="1" applyFill="1" applyBorder="1" applyAlignment="1" applyProtection="1">
      <alignment horizontal="center" vertical="center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/>
    <xf numFmtId="164" fontId="9" fillId="4" borderId="0" xfId="0" applyNumberFormat="1" applyFont="1" applyFill="1" applyBorder="1" applyAlignment="1" applyProtection="1">
      <alignment horizontal="right" wrapText="1"/>
    </xf>
    <xf numFmtId="164" fontId="9" fillId="4" borderId="9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164" fontId="9" fillId="5" borderId="0" xfId="0" applyNumberFormat="1" applyFont="1" applyFill="1" applyBorder="1" applyAlignment="1" applyProtection="1">
      <alignment horizontal="right" wrapText="1"/>
    </xf>
    <xf numFmtId="164" fontId="9" fillId="5" borderId="13" xfId="0" applyNumberFormat="1" applyFont="1" applyFill="1" applyBorder="1" applyAlignment="1" applyProtection="1">
      <alignment horizontal="right" wrapText="1"/>
    </xf>
    <xf numFmtId="0" fontId="9" fillId="0" borderId="14" xfId="0" applyNumberFormat="1" applyFont="1" applyFill="1" applyBorder="1" applyAlignment="1" applyProtection="1"/>
    <xf numFmtId="164" fontId="9" fillId="5" borderId="15" xfId="0" applyNumberFormat="1" applyFont="1" applyFill="1" applyBorder="1" applyAlignment="1" applyProtection="1">
      <alignment horizontal="right" wrapText="1"/>
    </xf>
    <xf numFmtId="164" fontId="9" fillId="5" borderId="16" xfId="0" applyNumberFormat="1" applyFont="1" applyFill="1" applyBorder="1" applyAlignment="1" applyProtection="1">
      <alignment horizontal="right" wrapText="1"/>
    </xf>
    <xf numFmtId="2" fontId="9" fillId="3" borderId="10" xfId="0" applyNumberFormat="1" applyFont="1" applyFill="1" applyBorder="1" applyAlignment="1" applyProtection="1">
      <alignment horizontal="right"/>
    </xf>
    <xf numFmtId="2" fontId="9" fillId="3" borderId="9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2" fontId="9" fillId="0" borderId="12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wrapText="1"/>
    </xf>
    <xf numFmtId="2" fontId="9" fillId="0" borderId="14" xfId="0" applyNumberFormat="1" applyFont="1" applyFill="1" applyBorder="1" applyAlignment="1" applyProtection="1">
      <alignment horizontal="right"/>
    </xf>
    <xf numFmtId="2" fontId="9" fillId="0" borderId="8" xfId="0" applyNumberFormat="1" applyFont="1" applyFill="1" applyBorder="1" applyAlignment="1" applyProtection="1">
      <alignment horizontal="right"/>
    </xf>
    <xf numFmtId="164" fontId="9" fillId="6" borderId="10" xfId="4" applyNumberFormat="1" applyFont="1" applyFill="1" applyBorder="1" applyAlignment="1">
      <alignment horizontal="right" wrapText="1"/>
    </xf>
    <xf numFmtId="164" fontId="9" fillId="6" borderId="9" xfId="4" applyNumberFormat="1" applyFont="1" applyFill="1" applyBorder="1" applyAlignment="1">
      <alignment horizontal="right" wrapText="1"/>
    </xf>
    <xf numFmtId="164" fontId="9" fillId="0" borderId="0" xfId="4" applyNumberFormat="1" applyFont="1" applyFill="1" applyBorder="1" applyAlignment="1">
      <alignment horizontal="right" wrapText="1"/>
    </xf>
    <xf numFmtId="164" fontId="9" fillId="0" borderId="12" xfId="4" applyNumberFormat="1" applyFont="1" applyFill="1" applyBorder="1" applyAlignment="1">
      <alignment horizontal="right" wrapText="1"/>
    </xf>
    <xf numFmtId="164" fontId="9" fillId="0" borderId="14" xfId="4" applyNumberFormat="1" applyFont="1" applyFill="1" applyBorder="1" applyAlignment="1">
      <alignment horizontal="right" wrapText="1"/>
    </xf>
    <xf numFmtId="164" fontId="9" fillId="0" borderId="8" xfId="4" applyNumberFormat="1" applyFont="1" applyFill="1" applyBorder="1" applyAlignment="1">
      <alignment horizontal="right" wrapText="1"/>
    </xf>
    <xf numFmtId="0" fontId="9" fillId="4" borderId="0" xfId="0" applyNumberFormat="1" applyFont="1" applyFill="1" applyBorder="1" applyAlignment="1" applyProtection="1"/>
    <xf numFmtId="2" fontId="9" fillId="4" borderId="0" xfId="0" applyNumberFormat="1" applyFont="1" applyFill="1" applyBorder="1" applyAlignment="1" applyProtection="1">
      <alignment horizontal="right"/>
    </xf>
    <xf numFmtId="2" fontId="9" fillId="4" borderId="12" xfId="0" applyNumberFormat="1" applyFont="1" applyFill="1" applyBorder="1" applyAlignment="1" applyProtection="1">
      <alignment horizontal="right"/>
    </xf>
    <xf numFmtId="0" fontId="11" fillId="6" borderId="22" xfId="0" applyFont="1" applyFill="1" applyBorder="1"/>
    <xf numFmtId="2" fontId="12" fillId="6" borderId="22" xfId="0" applyNumberFormat="1" applyFont="1" applyFill="1" applyBorder="1"/>
    <xf numFmtId="2" fontId="12" fillId="6" borderId="23" xfId="0" applyNumberFormat="1" applyFont="1" applyFill="1" applyBorder="1"/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9" fillId="6" borderId="10" xfId="3" applyFont="1" applyFill="1" applyBorder="1" applyAlignment="1">
      <alignment wrapText="1"/>
    </xf>
    <xf numFmtId="0" fontId="9" fillId="0" borderId="0" xfId="3" applyFont="1" applyFill="1" applyBorder="1" applyAlignment="1">
      <alignment wrapText="1"/>
    </xf>
    <xf numFmtId="0" fontId="9" fillId="0" borderId="14" xfId="3" applyFont="1" applyFill="1" applyBorder="1" applyAlignment="1">
      <alignment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7" borderId="39" xfId="0" applyFont="1" applyFill="1" applyBorder="1" applyAlignment="1">
      <alignment horizontal="center" vertical="center"/>
    </xf>
    <xf numFmtId="3" fontId="8" fillId="7" borderId="40" xfId="0" applyNumberFormat="1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3" fontId="8" fillId="7" borderId="40" xfId="0" applyNumberFormat="1" applyFont="1" applyFill="1" applyBorder="1" applyAlignment="1">
      <alignment horizontal="center" vertical="center" wrapText="1"/>
    </xf>
    <xf numFmtId="3" fontId="8" fillId="7" borderId="42" xfId="0" applyNumberFormat="1" applyFont="1" applyFill="1" applyBorder="1" applyAlignment="1">
      <alignment horizontal="center" vertical="center"/>
    </xf>
    <xf numFmtId="3" fontId="8" fillId="7" borderId="43" xfId="0" applyNumberFormat="1" applyFont="1" applyFill="1" applyBorder="1" applyAlignment="1">
      <alignment horizontal="center" vertical="center" wrapText="1"/>
    </xf>
    <xf numFmtId="3" fontId="8" fillId="7" borderId="26" xfId="0" applyNumberFormat="1" applyFont="1" applyFill="1" applyBorder="1" applyAlignment="1">
      <alignment horizontal="center" vertical="center" wrapText="1"/>
    </xf>
    <xf numFmtId="3" fontId="8" fillId="7" borderId="44" xfId="0" applyNumberFormat="1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/>
    </xf>
    <xf numFmtId="0" fontId="14" fillId="7" borderId="45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7" borderId="45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/>
    </xf>
    <xf numFmtId="0" fontId="14" fillId="7" borderId="47" xfId="0" applyFont="1" applyFill="1" applyBorder="1" applyAlignment="1">
      <alignment horizontal="center" vertical="center"/>
    </xf>
    <xf numFmtId="0" fontId="9" fillId="8" borderId="48" xfId="0" applyFont="1" applyFill="1" applyBorder="1" applyAlignment="1">
      <alignment wrapText="1"/>
    </xf>
    <xf numFmtId="164" fontId="9" fillId="8" borderId="49" xfId="4" applyNumberFormat="1" applyFont="1" applyFill="1" applyBorder="1" applyAlignment="1">
      <alignment horizontal="right"/>
    </xf>
    <xf numFmtId="164" fontId="9" fillId="8" borderId="50" xfId="4" applyNumberFormat="1" applyFont="1" applyFill="1" applyBorder="1" applyAlignment="1">
      <alignment horizontal="right"/>
    </xf>
    <xf numFmtId="0" fontId="8" fillId="8" borderId="51" xfId="0" applyFont="1" applyFill="1" applyBorder="1" applyAlignment="1">
      <alignment wrapText="1"/>
    </xf>
    <xf numFmtId="164" fontId="8" fillId="8" borderId="0" xfId="4" applyNumberFormat="1" applyFont="1" applyFill="1" applyBorder="1" applyAlignment="1">
      <alignment horizontal="right"/>
    </xf>
    <xf numFmtId="164" fontId="8" fillId="8" borderId="52" xfId="4" applyNumberFormat="1" applyFont="1" applyFill="1" applyBorder="1" applyAlignment="1">
      <alignment horizontal="right"/>
    </xf>
    <xf numFmtId="0" fontId="9" fillId="9" borderId="53" xfId="0" applyFont="1" applyFill="1" applyBorder="1" applyAlignment="1">
      <alignment wrapText="1"/>
    </xf>
    <xf numFmtId="164" fontId="9" fillId="9" borderId="54" xfId="4" applyNumberFormat="1" applyFont="1" applyFill="1" applyBorder="1" applyAlignment="1">
      <alignment horizontal="right"/>
    </xf>
    <xf numFmtId="164" fontId="9" fillId="9" borderId="55" xfId="4" applyNumberFormat="1" applyFont="1" applyFill="1" applyBorder="1" applyAlignment="1">
      <alignment horizontal="right"/>
    </xf>
    <xf numFmtId="164" fontId="9" fillId="8" borderId="0" xfId="4" applyNumberFormat="1" applyFont="1" applyFill="1" applyBorder="1" applyAlignment="1">
      <alignment horizontal="right"/>
    </xf>
    <xf numFmtId="164" fontId="9" fillId="9" borderId="0" xfId="4" applyNumberFormat="1" applyFont="1" applyFill="1" applyBorder="1" applyAlignment="1">
      <alignment horizontal="right"/>
    </xf>
    <xf numFmtId="0" fontId="15" fillId="8" borderId="48" xfId="0" applyFont="1" applyFill="1" applyBorder="1" applyAlignment="1">
      <alignment wrapText="1"/>
    </xf>
    <xf numFmtId="164" fontId="15" fillId="8" borderId="49" xfId="4" applyNumberFormat="1" applyFont="1" applyFill="1" applyBorder="1" applyAlignment="1">
      <alignment horizontal="right"/>
    </xf>
    <xf numFmtId="164" fontId="15" fillId="8" borderId="50" xfId="4" applyNumberFormat="1" applyFont="1" applyFill="1" applyBorder="1" applyAlignment="1">
      <alignment horizontal="right"/>
    </xf>
    <xf numFmtId="0" fontId="16" fillId="8" borderId="51" xfId="0" applyFont="1" applyFill="1" applyBorder="1" applyAlignment="1">
      <alignment wrapText="1"/>
    </xf>
    <xf numFmtId="164" fontId="16" fillId="8" borderId="0" xfId="4" applyNumberFormat="1" applyFont="1" applyFill="1" applyBorder="1" applyAlignment="1">
      <alignment horizontal="right"/>
    </xf>
    <xf numFmtId="164" fontId="16" fillId="8" borderId="52" xfId="4" applyNumberFormat="1" applyFont="1" applyFill="1" applyBorder="1" applyAlignment="1">
      <alignment horizontal="right"/>
    </xf>
    <xf numFmtId="0" fontId="15" fillId="9" borderId="53" xfId="0" applyFont="1" applyFill="1" applyBorder="1" applyAlignment="1">
      <alignment wrapText="1"/>
    </xf>
    <xf numFmtId="164" fontId="15" fillId="9" borderId="54" xfId="4" applyNumberFormat="1" applyFont="1" applyFill="1" applyBorder="1" applyAlignment="1">
      <alignment horizontal="right"/>
    </xf>
    <xf numFmtId="164" fontId="15" fillId="9" borderId="55" xfId="4" applyNumberFormat="1" applyFont="1" applyFill="1" applyBorder="1" applyAlignment="1">
      <alignment horizontal="right"/>
    </xf>
    <xf numFmtId="0" fontId="9" fillId="8" borderId="51" xfId="0" applyFont="1" applyFill="1" applyBorder="1" applyAlignment="1">
      <alignment wrapText="1"/>
    </xf>
    <xf numFmtId="164" fontId="9" fillId="8" borderId="52" xfId="4" applyNumberFormat="1" applyFont="1" applyFill="1" applyBorder="1" applyAlignment="1">
      <alignment horizontal="right"/>
    </xf>
    <xf numFmtId="164" fontId="9" fillId="9" borderId="52" xfId="4" applyNumberFormat="1" applyFont="1" applyFill="1" applyBorder="1" applyAlignment="1">
      <alignment horizontal="right"/>
    </xf>
    <xf numFmtId="0" fontId="8" fillId="8" borderId="35" xfId="0" applyFont="1" applyFill="1" applyBorder="1" applyAlignment="1">
      <alignment wrapText="1"/>
    </xf>
    <xf numFmtId="164" fontId="8" fillId="8" borderId="36" xfId="4" applyNumberFormat="1" applyFont="1" applyFill="1" applyBorder="1" applyAlignment="1">
      <alignment horizontal="right" wrapText="1"/>
    </xf>
    <xf numFmtId="164" fontId="8" fillId="8" borderId="0" xfId="4" applyNumberFormat="1" applyFont="1" applyFill="1" applyBorder="1" applyAlignment="1">
      <alignment horizontal="right" wrapText="1"/>
    </xf>
    <xf numFmtId="0" fontId="8" fillId="8" borderId="62" xfId="0" applyFont="1" applyFill="1" applyBorder="1" applyAlignment="1">
      <alignment wrapText="1"/>
    </xf>
    <xf numFmtId="164" fontId="8" fillId="8" borderId="61" xfId="4" applyNumberFormat="1" applyFont="1" applyFill="1" applyBorder="1" applyAlignment="1">
      <alignment horizontal="right" wrapText="1"/>
    </xf>
    <xf numFmtId="164" fontId="8" fillId="8" borderId="63" xfId="4" applyNumberFormat="1" applyFont="1" applyFill="1" applyBorder="1" applyAlignment="1">
      <alignment horizontal="right" wrapText="1"/>
    </xf>
    <xf numFmtId="164" fontId="8" fillId="8" borderId="52" xfId="4" applyNumberFormat="1" applyFont="1" applyFill="1" applyBorder="1" applyAlignment="1">
      <alignment horizontal="right" wrapText="1"/>
    </xf>
    <xf numFmtId="164" fontId="8" fillId="8" borderId="64" xfId="4" applyNumberFormat="1" applyFont="1" applyFill="1" applyBorder="1" applyAlignment="1">
      <alignment horizontal="right" wrapText="1"/>
    </xf>
    <xf numFmtId="0" fontId="5" fillId="0" borderId="0" xfId="0" applyFont="1"/>
    <xf numFmtId="0" fontId="9" fillId="0" borderId="0" xfId="0" applyFont="1" applyAlignment="1">
      <alignment horizontal="left"/>
    </xf>
    <xf numFmtId="3" fontId="8" fillId="7" borderId="65" xfId="0" applyNumberFormat="1" applyFont="1" applyFill="1" applyBorder="1" applyAlignment="1">
      <alignment horizontal="center" vertical="center"/>
    </xf>
    <xf numFmtId="3" fontId="8" fillId="7" borderId="65" xfId="0" applyNumberFormat="1" applyFont="1" applyFill="1" applyBorder="1" applyAlignment="1">
      <alignment horizontal="center" vertical="center" wrapText="1"/>
    </xf>
    <xf numFmtId="0" fontId="17" fillId="7" borderId="33" xfId="0" applyFont="1" applyFill="1" applyBorder="1" applyAlignment="1">
      <alignment horizontal="center"/>
    </xf>
    <xf numFmtId="0" fontId="17" fillId="7" borderId="45" xfId="0" applyFont="1" applyFill="1" applyBorder="1" applyAlignment="1">
      <alignment horizontal="center" vertical="top" wrapText="1"/>
    </xf>
    <xf numFmtId="0" fontId="17" fillId="7" borderId="45" xfId="0" applyFont="1" applyFill="1" applyBorder="1" applyAlignment="1">
      <alignment horizontal="center" wrapText="1"/>
    </xf>
    <xf numFmtId="0" fontId="17" fillId="7" borderId="66" xfId="0" applyFont="1" applyFill="1" applyBorder="1" applyAlignment="1">
      <alignment horizontal="center" vertical="top"/>
    </xf>
    <xf numFmtId="0" fontId="17" fillId="7" borderId="45" xfId="0" applyFont="1" applyFill="1" applyBorder="1" applyAlignment="1">
      <alignment horizontal="center" vertical="top"/>
    </xf>
    <xf numFmtId="0" fontId="17" fillId="7" borderId="45" xfId="0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164" fontId="9" fillId="8" borderId="49" xfId="1" applyNumberFormat="1" applyFont="1" applyFill="1" applyBorder="1" applyAlignment="1">
      <alignment horizontal="right"/>
    </xf>
    <xf numFmtId="164" fontId="9" fillId="8" borderId="50" xfId="1" applyNumberFormat="1" applyFont="1" applyFill="1" applyBorder="1" applyAlignment="1">
      <alignment horizontal="right"/>
    </xf>
    <xf numFmtId="4" fontId="18" fillId="0" borderId="0" xfId="0" applyNumberFormat="1" applyFont="1" applyBorder="1"/>
    <xf numFmtId="164" fontId="8" fillId="8" borderId="0" xfId="1" applyNumberFormat="1" applyFont="1" applyFill="1" applyBorder="1" applyAlignment="1">
      <alignment horizontal="right"/>
    </xf>
    <xf numFmtId="164" fontId="8" fillId="8" borderId="52" xfId="1" applyNumberFormat="1" applyFont="1" applyFill="1" applyBorder="1" applyAlignment="1">
      <alignment horizontal="right"/>
    </xf>
    <xf numFmtId="164" fontId="9" fillId="9" borderId="54" xfId="1" applyNumberFormat="1" applyFont="1" applyFill="1" applyBorder="1" applyAlignment="1">
      <alignment horizontal="right"/>
    </xf>
    <xf numFmtId="164" fontId="9" fillId="9" borderId="55" xfId="1" applyNumberFormat="1" applyFont="1" applyFill="1" applyBorder="1" applyAlignment="1">
      <alignment horizontal="right"/>
    </xf>
    <xf numFmtId="164" fontId="8" fillId="9" borderId="55" xfId="1" applyNumberFormat="1" applyFont="1" applyFill="1" applyBorder="1" applyAlignment="1">
      <alignment horizontal="right"/>
    </xf>
    <xf numFmtId="164" fontId="9" fillId="8" borderId="52" xfId="1" applyNumberFormat="1" applyFont="1" applyFill="1" applyBorder="1" applyAlignment="1">
      <alignment horizontal="right"/>
    </xf>
    <xf numFmtId="164" fontId="8" fillId="8" borderId="50" xfId="1" applyNumberFormat="1" applyFont="1" applyFill="1" applyBorder="1" applyAlignment="1">
      <alignment horizontal="right"/>
    </xf>
    <xf numFmtId="0" fontId="8" fillId="8" borderId="36" xfId="0" applyFont="1" applyFill="1" applyBorder="1" applyAlignment="1">
      <alignment wrapText="1"/>
    </xf>
    <xf numFmtId="164" fontId="8" fillId="8" borderId="36" xfId="1" applyNumberFormat="1" applyFont="1" applyFill="1" applyBorder="1" applyAlignment="1">
      <alignment horizontal="right" wrapText="1"/>
    </xf>
    <xf numFmtId="164" fontId="8" fillId="8" borderId="37" xfId="1" applyNumberFormat="1" applyFont="1" applyFill="1" applyBorder="1" applyAlignment="1">
      <alignment horizontal="right" wrapText="1"/>
    </xf>
    <xf numFmtId="0" fontId="8" fillId="8" borderId="0" xfId="0" applyFont="1" applyFill="1" applyBorder="1" applyAlignment="1">
      <alignment wrapText="1"/>
    </xf>
    <xf numFmtId="164" fontId="8" fillId="8" borderId="0" xfId="1" applyNumberFormat="1" applyFont="1" applyFill="1" applyBorder="1" applyAlignment="1">
      <alignment horizontal="right" wrapText="1"/>
    </xf>
    <xf numFmtId="164" fontId="8" fillId="8" borderId="13" xfId="1" applyNumberFormat="1" applyFont="1" applyFill="1" applyBorder="1" applyAlignment="1">
      <alignment horizontal="right" wrapText="1"/>
    </xf>
    <xf numFmtId="0" fontId="8" fillId="8" borderId="20" xfId="0" applyFont="1" applyFill="1" applyBorder="1" applyAlignment="1">
      <alignment wrapText="1"/>
    </xf>
    <xf numFmtId="0" fontId="8" fillId="8" borderId="60" xfId="0" applyFont="1" applyFill="1" applyBorder="1" applyAlignment="1">
      <alignment wrapText="1"/>
    </xf>
    <xf numFmtId="164" fontId="8" fillId="8" borderId="15" xfId="1" applyNumberFormat="1" applyFont="1" applyFill="1" applyBorder="1" applyAlignment="1">
      <alignment horizontal="right" wrapText="1"/>
    </xf>
    <xf numFmtId="164" fontId="8" fillId="8" borderId="71" xfId="1" applyNumberFormat="1" applyFont="1" applyFill="1" applyBorder="1" applyAlignment="1">
      <alignment horizontal="right" wrapText="1"/>
    </xf>
    <xf numFmtId="0" fontId="8" fillId="7" borderId="78" xfId="0" applyFont="1" applyFill="1" applyBorder="1" applyAlignment="1">
      <alignment horizontal="center"/>
    </xf>
    <xf numFmtId="3" fontId="8" fillId="7" borderId="78" xfId="0" applyNumberFormat="1" applyFont="1" applyFill="1" applyBorder="1" applyAlignment="1">
      <alignment horizontal="center"/>
    </xf>
    <xf numFmtId="3" fontId="8" fillId="7" borderId="78" xfId="0" applyNumberFormat="1" applyFont="1" applyFill="1" applyBorder="1" applyAlignment="1">
      <alignment horizontal="center" wrapText="1"/>
    </xf>
    <xf numFmtId="0" fontId="17" fillId="7" borderId="73" xfId="0" applyFont="1" applyFill="1" applyBorder="1" applyAlignment="1">
      <alignment horizontal="center"/>
    </xf>
    <xf numFmtId="0" fontId="17" fillId="7" borderId="79" xfId="0" applyFont="1" applyFill="1" applyBorder="1" applyAlignment="1">
      <alignment horizontal="center" vertical="top"/>
    </xf>
    <xf numFmtId="2" fontId="9" fillId="8" borderId="82" xfId="0" applyNumberFormat="1" applyFont="1" applyFill="1" applyBorder="1" applyAlignment="1">
      <alignment horizontal="left" wrapText="1"/>
    </xf>
    <xf numFmtId="4" fontId="9" fillId="8" borderId="82" xfId="4" applyNumberFormat="1" applyFont="1" applyFill="1" applyBorder="1" applyAlignment="1">
      <alignment horizontal="center"/>
    </xf>
    <xf numFmtId="4" fontId="9" fillId="8" borderId="82" xfId="0" applyNumberFormat="1" applyFont="1" applyFill="1" applyBorder="1" applyAlignment="1">
      <alignment horizontal="center"/>
    </xf>
    <xf numFmtId="4" fontId="9" fillId="8" borderId="79" xfId="4" applyNumberFormat="1" applyFont="1" applyFill="1" applyBorder="1" applyAlignment="1">
      <alignment horizontal="center"/>
    </xf>
    <xf numFmtId="2" fontId="8" fillId="8" borderId="0" xfId="0" applyNumberFormat="1" applyFont="1" applyFill="1" applyBorder="1" applyAlignment="1">
      <alignment horizontal="left" wrapText="1"/>
    </xf>
    <xf numFmtId="4" fontId="8" fillId="8" borderId="0" xfId="4" applyNumberFormat="1" applyFont="1" applyFill="1" applyBorder="1" applyAlignment="1">
      <alignment horizontal="center"/>
    </xf>
    <xf numFmtId="4" fontId="8" fillId="8" borderId="0" xfId="0" applyNumberFormat="1" applyFont="1" applyFill="1" applyBorder="1" applyAlignment="1">
      <alignment horizontal="center"/>
    </xf>
    <xf numFmtId="4" fontId="8" fillId="8" borderId="45" xfId="0" applyNumberFormat="1" applyFont="1" applyFill="1" applyBorder="1" applyAlignment="1">
      <alignment horizontal="center"/>
    </xf>
    <xf numFmtId="2" fontId="9" fillId="9" borderId="87" xfId="0" applyNumberFormat="1" applyFont="1" applyFill="1" applyBorder="1" applyAlignment="1">
      <alignment horizontal="left" wrapText="1"/>
    </xf>
    <xf numFmtId="4" fontId="9" fillId="9" borderId="87" xfId="4" applyNumberFormat="1" applyFont="1" applyFill="1" applyBorder="1" applyAlignment="1">
      <alignment horizontal="center"/>
    </xf>
    <xf numFmtId="4" fontId="9" fillId="9" borderId="88" xfId="4" applyNumberFormat="1" applyFont="1" applyFill="1" applyBorder="1" applyAlignment="1">
      <alignment horizontal="center"/>
    </xf>
    <xf numFmtId="2" fontId="9" fillId="8" borderId="0" xfId="0" applyNumberFormat="1" applyFont="1" applyFill="1" applyBorder="1" applyAlignment="1">
      <alignment horizontal="left" wrapText="1"/>
    </xf>
    <xf numFmtId="4" fontId="9" fillId="8" borderId="0" xfId="4" applyNumberFormat="1" applyFont="1" applyFill="1" applyBorder="1" applyAlignment="1">
      <alignment horizontal="center"/>
    </xf>
    <xf numFmtId="4" fontId="9" fillId="8" borderId="0" xfId="0" applyNumberFormat="1" applyFont="1" applyFill="1" applyBorder="1" applyAlignment="1">
      <alignment horizontal="center"/>
    </xf>
    <xf numFmtId="4" fontId="9" fillId="8" borderId="45" xfId="4" applyNumberFormat="1" applyFont="1" applyFill="1" applyBorder="1" applyAlignment="1">
      <alignment horizontal="center"/>
    </xf>
    <xf numFmtId="4" fontId="8" fillId="8" borderId="45" xfId="4" applyNumberFormat="1" applyFont="1" applyFill="1" applyBorder="1" applyAlignment="1">
      <alignment horizontal="center"/>
    </xf>
    <xf numFmtId="2" fontId="9" fillId="9" borderId="0" xfId="0" applyNumberFormat="1" applyFont="1" applyFill="1" applyBorder="1" applyAlignment="1">
      <alignment horizontal="left" wrapText="1"/>
    </xf>
    <xf numFmtId="4" fontId="9" fillId="9" borderId="0" xfId="4" applyNumberFormat="1" applyFont="1" applyFill="1" applyBorder="1" applyAlignment="1">
      <alignment horizontal="center"/>
    </xf>
    <xf numFmtId="4" fontId="9" fillId="9" borderId="45" xfId="4" applyNumberFormat="1" applyFont="1" applyFill="1" applyBorder="1" applyAlignment="1">
      <alignment horizontal="center"/>
    </xf>
    <xf numFmtId="4" fontId="8" fillId="8" borderId="36" xfId="4" applyNumberFormat="1" applyFont="1" applyFill="1" applyBorder="1" applyAlignment="1">
      <alignment horizontal="center"/>
    </xf>
    <xf numFmtId="4" fontId="8" fillId="8" borderId="36" xfId="0" applyNumberFormat="1" applyFont="1" applyFill="1" applyBorder="1" applyAlignment="1">
      <alignment horizontal="center"/>
    </xf>
    <xf numFmtId="4" fontId="8" fillId="8" borderId="37" xfId="0" applyNumberFormat="1" applyFont="1" applyFill="1" applyBorder="1" applyAlignment="1">
      <alignment horizontal="center"/>
    </xf>
    <xf numFmtId="0" fontId="8" fillId="8" borderId="94" xfId="0" applyFont="1" applyFill="1" applyBorder="1" applyAlignment="1">
      <alignment wrapText="1"/>
    </xf>
    <xf numFmtId="4" fontId="8" fillId="8" borderId="72" xfId="4" applyNumberFormat="1" applyFont="1" applyFill="1" applyBorder="1" applyAlignment="1">
      <alignment horizontal="center"/>
    </xf>
    <xf numFmtId="4" fontId="8" fillId="8" borderId="78" xfId="4" applyNumberFormat="1" applyFont="1" applyFill="1" applyBorder="1" applyAlignment="1">
      <alignment horizontal="center"/>
    </xf>
    <xf numFmtId="0" fontId="5" fillId="0" borderId="0" xfId="3" applyFont="1"/>
    <xf numFmtId="0" fontId="22" fillId="0" borderId="0" xfId="3" applyFont="1" applyAlignment="1">
      <alignment horizontal="left"/>
    </xf>
    <xf numFmtId="0" fontId="22" fillId="0" borderId="0" xfId="3" applyFont="1"/>
    <xf numFmtId="0" fontId="6" fillId="0" borderId="0" xfId="3"/>
    <xf numFmtId="0" fontId="8" fillId="7" borderId="78" xfId="3" applyFont="1" applyFill="1" applyBorder="1" applyAlignment="1">
      <alignment horizontal="center" vertical="center"/>
    </xf>
    <xf numFmtId="3" fontId="8" fillId="7" borderId="78" xfId="3" applyNumberFormat="1" applyFont="1" applyFill="1" applyBorder="1" applyAlignment="1">
      <alignment horizontal="center" vertical="center"/>
    </xf>
    <xf numFmtId="3" fontId="8" fillId="7" borderId="78" xfId="3" applyNumberFormat="1" applyFont="1" applyFill="1" applyBorder="1" applyAlignment="1">
      <alignment horizontal="center" vertical="center" wrapText="1"/>
    </xf>
    <xf numFmtId="0" fontId="17" fillId="7" borderId="95" xfId="3" applyFont="1" applyFill="1" applyBorder="1" applyAlignment="1">
      <alignment horizontal="center"/>
    </xf>
    <xf numFmtId="0" fontId="17" fillId="7" borderId="76" xfId="3" applyFont="1" applyFill="1" applyBorder="1" applyAlignment="1">
      <alignment horizontal="center" vertical="top" wrapText="1"/>
    </xf>
    <xf numFmtId="0" fontId="17" fillId="7" borderId="79" xfId="3" applyFont="1" applyFill="1" applyBorder="1" applyAlignment="1">
      <alignment horizontal="center" wrapText="1"/>
    </xf>
    <xf numFmtId="0" fontId="17" fillId="7" borderId="79" xfId="3" applyFont="1" applyFill="1" applyBorder="1" applyAlignment="1">
      <alignment horizontal="center" vertical="top"/>
    </xf>
    <xf numFmtId="0" fontId="17" fillId="7" borderId="79" xfId="3" applyFont="1" applyFill="1" applyBorder="1" applyAlignment="1">
      <alignment horizontal="center" vertical="top" wrapText="1"/>
    </xf>
    <xf numFmtId="0" fontId="17" fillId="7" borderId="79" xfId="3" applyFont="1" applyFill="1" applyBorder="1" applyAlignment="1">
      <alignment horizontal="center"/>
    </xf>
    <xf numFmtId="0" fontId="9" fillId="8" borderId="48" xfId="3" applyFont="1" applyFill="1" applyBorder="1" applyAlignment="1">
      <alignment wrapText="1"/>
    </xf>
    <xf numFmtId="165" fontId="9" fillId="8" borderId="49" xfId="4" applyNumberFormat="1" applyFont="1" applyFill="1" applyBorder="1" applyAlignment="1">
      <alignment horizontal="right"/>
    </xf>
    <xf numFmtId="164" fontId="9" fillId="8" borderId="98" xfId="4" applyNumberFormat="1" applyFont="1" applyFill="1" applyBorder="1" applyAlignment="1">
      <alignment horizontal="right"/>
    </xf>
    <xf numFmtId="0" fontId="8" fillId="8" borderId="51" xfId="3" applyFont="1" applyFill="1" applyBorder="1" applyAlignment="1">
      <alignment wrapText="1"/>
    </xf>
    <xf numFmtId="165" fontId="8" fillId="8" borderId="0" xfId="4" applyNumberFormat="1" applyFont="1" applyFill="1" applyBorder="1" applyAlignment="1">
      <alignment horizontal="right"/>
    </xf>
    <xf numFmtId="164" fontId="8" fillId="8" borderId="45" xfId="4" applyNumberFormat="1" applyFont="1" applyFill="1" applyBorder="1" applyAlignment="1">
      <alignment horizontal="right"/>
    </xf>
    <xf numFmtId="0" fontId="9" fillId="9" borderId="53" xfId="3" applyFont="1" applyFill="1" applyBorder="1" applyAlignment="1">
      <alignment horizontal="left" wrapText="1" readingOrder="1"/>
    </xf>
    <xf numFmtId="165" fontId="9" fillId="9" borderId="54" xfId="4" applyNumberFormat="1" applyFont="1" applyFill="1" applyBorder="1" applyAlignment="1">
      <alignment horizontal="right"/>
    </xf>
    <xf numFmtId="164" fontId="9" fillId="9" borderId="100" xfId="4" applyNumberFormat="1" applyFont="1" applyFill="1" applyBorder="1" applyAlignment="1">
      <alignment horizontal="right"/>
    </xf>
    <xf numFmtId="0" fontId="9" fillId="9" borderId="53" xfId="3" applyFont="1" applyFill="1" applyBorder="1" applyAlignment="1">
      <alignment wrapText="1"/>
    </xf>
    <xf numFmtId="0" fontId="9" fillId="9" borderId="51" xfId="3" applyFont="1" applyFill="1" applyBorder="1" applyAlignment="1">
      <alignment wrapText="1"/>
    </xf>
    <xf numFmtId="0" fontId="9" fillId="9" borderId="53" xfId="3" applyFont="1" applyFill="1" applyBorder="1"/>
    <xf numFmtId="164" fontId="9" fillId="9" borderId="54" xfId="3" applyNumberFormat="1" applyFont="1" applyFill="1" applyBorder="1"/>
    <xf numFmtId="164" fontId="9" fillId="9" borderId="54" xfId="5" applyNumberFormat="1" applyFont="1" applyFill="1" applyBorder="1"/>
    <xf numFmtId="2" fontId="9" fillId="9" borderId="54" xfId="3" applyNumberFormat="1" applyFont="1" applyFill="1" applyBorder="1"/>
    <xf numFmtId="164" fontId="8" fillId="0" borderId="0" xfId="4" applyNumberFormat="1" applyFont="1" applyFill="1" applyBorder="1" applyAlignment="1">
      <alignment horizontal="right"/>
    </xf>
    <xf numFmtId="164" fontId="8" fillId="0" borderId="45" xfId="4" applyNumberFormat="1" applyFont="1" applyFill="1" applyBorder="1" applyAlignment="1">
      <alignment horizontal="right"/>
    </xf>
    <xf numFmtId="164" fontId="9" fillId="9" borderId="45" xfId="4" applyNumberFormat="1" applyFont="1" applyFill="1" applyBorder="1" applyAlignment="1">
      <alignment horizontal="right"/>
    </xf>
    <xf numFmtId="0" fontId="8" fillId="0" borderId="0" xfId="3" applyFont="1" applyFill="1" applyBorder="1" applyAlignment="1">
      <alignment wrapText="1"/>
    </xf>
    <xf numFmtId="164" fontId="8" fillId="0" borderId="0" xfId="4" applyNumberFormat="1" applyFont="1" applyFill="1" applyBorder="1" applyAlignment="1">
      <alignment horizontal="right" wrapText="1"/>
    </xf>
    <xf numFmtId="164" fontId="8" fillId="0" borderId="107" xfId="4" applyNumberFormat="1" applyFont="1" applyFill="1" applyBorder="1" applyAlignment="1">
      <alignment horizontal="right" wrapText="1"/>
    </xf>
    <xf numFmtId="164" fontId="8" fillId="0" borderId="109" xfId="4" applyNumberFormat="1" applyFont="1" applyFill="1" applyBorder="1" applyAlignment="1">
      <alignment horizontal="right" wrapText="1"/>
    </xf>
    <xf numFmtId="164" fontId="8" fillId="0" borderId="108" xfId="4" applyNumberFormat="1" applyFont="1" applyFill="1" applyBorder="1" applyAlignment="1">
      <alignment horizontal="right" wrapText="1"/>
    </xf>
    <xf numFmtId="0" fontId="9" fillId="0" borderId="0" xfId="3" applyFont="1" applyAlignment="1">
      <alignment horizontal="left"/>
    </xf>
    <xf numFmtId="0" fontId="9" fillId="0" borderId="0" xfId="3" applyFont="1"/>
    <xf numFmtId="0" fontId="8" fillId="7" borderId="93" xfId="3" applyFont="1" applyFill="1" applyBorder="1" applyAlignment="1">
      <alignment horizontal="center"/>
    </xf>
    <xf numFmtId="3" fontId="8" fillId="7" borderId="117" xfId="3" applyNumberFormat="1" applyFont="1" applyFill="1" applyBorder="1" applyAlignment="1">
      <alignment horizontal="center"/>
    </xf>
    <xf numFmtId="0" fontId="8" fillId="7" borderId="118" xfId="3" applyFont="1" applyFill="1" applyBorder="1" applyAlignment="1">
      <alignment horizontal="center"/>
    </xf>
    <xf numFmtId="0" fontId="8" fillId="7" borderId="119" xfId="3" applyFont="1" applyFill="1" applyBorder="1" applyAlignment="1">
      <alignment horizontal="center"/>
    </xf>
    <xf numFmtId="3" fontId="8" fillId="7" borderId="108" xfId="3" applyNumberFormat="1" applyFont="1" applyFill="1" applyBorder="1" applyAlignment="1">
      <alignment horizontal="center" wrapText="1"/>
    </xf>
    <xf numFmtId="3" fontId="8" fillId="7" borderId="72" xfId="3" applyNumberFormat="1" applyFont="1" applyFill="1" applyBorder="1" applyAlignment="1">
      <alignment horizontal="center"/>
    </xf>
    <xf numFmtId="3" fontId="8" fillId="7" borderId="26" xfId="3" applyNumberFormat="1" applyFont="1" applyFill="1" applyBorder="1" applyAlignment="1">
      <alignment horizontal="center" wrapText="1"/>
    </xf>
    <xf numFmtId="3" fontId="8" fillId="7" borderId="120" xfId="3" applyNumberFormat="1" applyFont="1" applyFill="1" applyBorder="1" applyAlignment="1">
      <alignment horizontal="center" wrapText="1"/>
    </xf>
    <xf numFmtId="0" fontId="17" fillId="7" borderId="121" xfId="3" applyFont="1" applyFill="1" applyBorder="1" applyAlignment="1">
      <alignment horizontal="center" vertical="center"/>
    </xf>
    <xf numFmtId="0" fontId="17" fillId="7" borderId="122" xfId="3" applyFont="1" applyFill="1" applyBorder="1" applyAlignment="1">
      <alignment horizontal="center" vertical="center" wrapText="1"/>
    </xf>
    <xf numFmtId="0" fontId="17" fillId="7" borderId="123" xfId="3" applyFont="1" applyFill="1" applyBorder="1" applyAlignment="1">
      <alignment horizontal="center" vertical="center" wrapText="1"/>
    </xf>
    <xf numFmtId="0" fontId="17" fillId="7" borderId="124" xfId="3" applyFont="1" applyFill="1" applyBorder="1" applyAlignment="1">
      <alignment horizontal="center" vertical="center"/>
    </xf>
    <xf numFmtId="0" fontId="17" fillId="7" borderId="125" xfId="3" applyFont="1" applyFill="1" applyBorder="1" applyAlignment="1">
      <alignment horizontal="center" vertical="center"/>
    </xf>
    <xf numFmtId="0" fontId="17" fillId="7" borderId="126" xfId="3" applyFont="1" applyFill="1" applyBorder="1" applyAlignment="1">
      <alignment horizontal="center" vertical="center"/>
    </xf>
    <xf numFmtId="0" fontId="17" fillId="7" borderId="126" xfId="3" applyFont="1" applyFill="1" applyBorder="1" applyAlignment="1">
      <alignment horizontal="center" vertical="center" wrapText="1"/>
    </xf>
    <xf numFmtId="0" fontId="17" fillId="7" borderId="127" xfId="3" applyFont="1" applyFill="1" applyBorder="1" applyAlignment="1">
      <alignment horizontal="center" vertical="center"/>
    </xf>
    <xf numFmtId="0" fontId="17" fillId="7" borderId="123" xfId="3" applyFont="1" applyFill="1" applyBorder="1" applyAlignment="1">
      <alignment horizontal="center" vertical="center"/>
    </xf>
    <xf numFmtId="0" fontId="17" fillId="7" borderId="128" xfId="3" applyFont="1" applyFill="1" applyBorder="1" applyAlignment="1">
      <alignment horizontal="center" vertical="center"/>
    </xf>
    <xf numFmtId="164" fontId="9" fillId="8" borderId="130" xfId="4" applyNumberFormat="1" applyFont="1" applyFill="1" applyBorder="1" applyAlignment="1">
      <alignment horizontal="right"/>
    </xf>
    <xf numFmtId="164" fontId="8" fillId="8" borderId="132" xfId="4" applyNumberFormat="1" applyFont="1" applyFill="1" applyBorder="1" applyAlignment="1">
      <alignment horizontal="right"/>
    </xf>
    <xf numFmtId="164" fontId="9" fillId="9" borderId="134" xfId="4" applyNumberFormat="1" applyFont="1" applyFill="1" applyBorder="1" applyAlignment="1">
      <alignment horizontal="right"/>
    </xf>
    <xf numFmtId="0" fontId="9" fillId="8" borderId="51" xfId="3" applyFont="1" applyFill="1" applyBorder="1" applyAlignment="1">
      <alignment wrapText="1"/>
    </xf>
    <xf numFmtId="164" fontId="9" fillId="8" borderId="132" xfId="4" applyNumberFormat="1" applyFont="1" applyFill="1" applyBorder="1" applyAlignment="1">
      <alignment horizontal="right"/>
    </xf>
    <xf numFmtId="0" fontId="9" fillId="9" borderId="53" xfId="3" applyFont="1" applyFill="1" applyBorder="1" applyAlignment="1">
      <alignment horizontal="left" wrapText="1"/>
    </xf>
    <xf numFmtId="0" fontId="23" fillId="0" borderId="56" xfId="3" applyFont="1" applyBorder="1" applyAlignment="1">
      <alignment horizontal="center" vertical="center"/>
    </xf>
    <xf numFmtId="0" fontId="8" fillId="0" borderId="36" xfId="3" applyFont="1" applyFill="1" applyBorder="1" applyAlignment="1">
      <alignment vertical="center" wrapText="1"/>
    </xf>
    <xf numFmtId="164" fontId="8" fillId="0" borderId="36" xfId="4" applyNumberFormat="1" applyFont="1" applyFill="1" applyBorder="1" applyAlignment="1">
      <alignment vertical="center" wrapText="1"/>
    </xf>
    <xf numFmtId="164" fontId="8" fillId="0" borderId="37" xfId="4" applyNumberFormat="1" applyFont="1" applyFill="1" applyBorder="1" applyAlignment="1">
      <alignment vertical="center" wrapText="1"/>
    </xf>
    <xf numFmtId="0" fontId="8" fillId="0" borderId="109" xfId="3" applyFont="1" applyFill="1" applyBorder="1"/>
    <xf numFmtId="0" fontId="8" fillId="7" borderId="78" xfId="0" applyFont="1" applyFill="1" applyBorder="1" applyAlignment="1">
      <alignment horizontal="center" vertical="center"/>
    </xf>
    <xf numFmtId="3" fontId="8" fillId="7" borderId="78" xfId="0" applyNumberFormat="1" applyFont="1" applyFill="1" applyBorder="1" applyAlignment="1">
      <alignment horizontal="center" vertical="center"/>
    </xf>
    <xf numFmtId="3" fontId="8" fillId="7" borderId="78" xfId="0" applyNumberFormat="1" applyFont="1" applyFill="1" applyBorder="1" applyAlignment="1">
      <alignment horizontal="center" vertical="center" wrapText="1"/>
    </xf>
    <xf numFmtId="0" fontId="17" fillId="7" borderId="79" xfId="0" applyFont="1" applyFill="1" applyBorder="1" applyAlignment="1">
      <alignment horizontal="center" vertical="top" wrapText="1"/>
    </xf>
    <xf numFmtId="0" fontId="17" fillId="7" borderId="79" xfId="0" applyFont="1" applyFill="1" applyBorder="1" applyAlignment="1">
      <alignment horizontal="center" wrapText="1"/>
    </xf>
    <xf numFmtId="0" fontId="17" fillId="7" borderId="73" xfId="0" applyFont="1" applyFill="1" applyBorder="1" applyAlignment="1">
      <alignment horizontal="center" vertical="top"/>
    </xf>
    <xf numFmtId="0" fontId="17" fillId="7" borderId="79" xfId="0" applyFont="1" applyFill="1" applyBorder="1" applyAlignment="1">
      <alignment horizontal="center"/>
    </xf>
    <xf numFmtId="0" fontId="9" fillId="8" borderId="137" xfId="0" applyFont="1" applyFill="1" applyBorder="1" applyAlignment="1">
      <alignment wrapText="1"/>
    </xf>
    <xf numFmtId="164" fontId="9" fillId="8" borderId="137" xfId="4" applyNumberFormat="1" applyFont="1" applyFill="1" applyBorder="1" applyAlignment="1">
      <alignment horizontal="right"/>
    </xf>
    <xf numFmtId="164" fontId="9" fillId="8" borderId="105" xfId="4" applyNumberFormat="1" applyFont="1" applyFill="1" applyBorder="1" applyAlignment="1">
      <alignment horizontal="right"/>
    </xf>
    <xf numFmtId="164" fontId="8" fillId="8" borderId="107" xfId="4" applyNumberFormat="1" applyFont="1" applyFill="1" applyBorder="1" applyAlignment="1">
      <alignment horizontal="right"/>
    </xf>
    <xf numFmtId="0" fontId="9" fillId="9" borderId="54" xfId="0" applyFont="1" applyFill="1" applyBorder="1" applyAlignment="1">
      <alignment wrapText="1"/>
    </xf>
    <xf numFmtId="164" fontId="9" fillId="9" borderId="140" xfId="4" applyNumberFormat="1" applyFont="1" applyFill="1" applyBorder="1" applyAlignment="1">
      <alignment horizontal="right"/>
    </xf>
    <xf numFmtId="164" fontId="9" fillId="8" borderId="141" xfId="4" applyNumberFormat="1" applyFont="1" applyFill="1" applyBorder="1" applyAlignment="1">
      <alignment horizontal="right"/>
    </xf>
    <xf numFmtId="0" fontId="9" fillId="9" borderId="51" xfId="0" applyFont="1" applyFill="1" applyBorder="1" applyAlignment="1">
      <alignment horizontal="left" wrapText="1" readingOrder="1"/>
    </xf>
    <xf numFmtId="164" fontId="9" fillId="9" borderId="107" xfId="4" applyNumberFormat="1" applyFont="1" applyFill="1" applyBorder="1" applyAlignment="1">
      <alignment horizontal="right"/>
    </xf>
    <xf numFmtId="0" fontId="8" fillId="0" borderId="70" xfId="0" applyFont="1" applyFill="1" applyBorder="1" applyAlignment="1">
      <alignment wrapText="1"/>
    </xf>
    <xf numFmtId="164" fontId="8" fillId="0" borderId="137" xfId="0" applyNumberFormat="1" applyFont="1" applyFill="1" applyBorder="1"/>
    <xf numFmtId="164" fontId="8" fillId="0" borderId="137" xfId="4" applyNumberFormat="1" applyFont="1" applyFill="1" applyBorder="1" applyAlignment="1">
      <alignment horizontal="right"/>
    </xf>
    <xf numFmtId="164" fontId="8" fillId="0" borderId="105" xfId="4" applyNumberFormat="1" applyFont="1" applyFill="1" applyBorder="1" applyAlignment="1">
      <alignment horizontal="right"/>
    </xf>
    <xf numFmtId="0" fontId="8" fillId="0" borderId="51" xfId="0" applyFont="1" applyFill="1" applyBorder="1" applyAlignment="1">
      <alignment wrapText="1"/>
    </xf>
    <xf numFmtId="164" fontId="8" fillId="0" borderId="0" xfId="0" applyNumberFormat="1" applyFont="1" applyFill="1" applyBorder="1"/>
    <xf numFmtId="164" fontId="8" fillId="0" borderId="107" xfId="4" applyNumberFormat="1" applyFont="1" applyFill="1" applyBorder="1" applyAlignment="1">
      <alignment horizontal="right"/>
    </xf>
    <xf numFmtId="0" fontId="8" fillId="0" borderId="62" xfId="0" applyFont="1" applyFill="1" applyBorder="1" applyAlignment="1">
      <alignment horizontal="left" wrapText="1" readingOrder="1"/>
    </xf>
    <xf numFmtId="164" fontId="8" fillId="0" borderId="109" xfId="0" applyNumberFormat="1" applyFont="1" applyFill="1" applyBorder="1"/>
    <xf numFmtId="164" fontId="8" fillId="0" borderId="109" xfId="4" applyNumberFormat="1" applyFont="1" applyFill="1" applyBorder="1" applyAlignment="1">
      <alignment horizontal="right"/>
    </xf>
    <xf numFmtId="164" fontId="8" fillId="0" borderId="108" xfId="4" applyNumberFormat="1" applyFont="1" applyFill="1" applyBorder="1" applyAlignment="1">
      <alignment horizontal="right"/>
    </xf>
    <xf numFmtId="0" fontId="9" fillId="11" borderId="0" xfId="3" applyFont="1" applyFill="1" applyBorder="1" applyAlignment="1">
      <alignment wrapText="1"/>
    </xf>
    <xf numFmtId="164" fontId="9" fillId="11" borderId="0" xfId="4" applyNumberFormat="1" applyFont="1" applyFill="1" applyBorder="1" applyAlignment="1">
      <alignment horizontal="right"/>
    </xf>
    <xf numFmtId="164" fontId="8" fillId="11" borderId="0" xfId="4" applyNumberFormat="1" applyFont="1" applyFill="1" applyBorder="1" applyAlignment="1">
      <alignment horizontal="right"/>
    </xf>
    <xf numFmtId="0" fontId="8" fillId="0" borderId="143" xfId="3" applyFont="1" applyFill="1" applyBorder="1" applyAlignment="1">
      <alignment wrapText="1"/>
    </xf>
    <xf numFmtId="164" fontId="8" fillId="0" borderId="144" xfId="4" applyNumberFormat="1" applyFont="1" applyFill="1" applyBorder="1" applyAlignment="1">
      <alignment horizontal="right" wrapText="1"/>
    </xf>
    <xf numFmtId="164" fontId="8" fillId="0" borderId="145" xfId="4" applyNumberFormat="1" applyFont="1" applyFill="1" applyBorder="1" applyAlignment="1">
      <alignment horizontal="right" wrapText="1"/>
    </xf>
    <xf numFmtId="0" fontId="8" fillId="0" borderId="20" xfId="3" applyFont="1" applyFill="1" applyBorder="1" applyAlignment="1">
      <alignment wrapText="1"/>
    </xf>
    <xf numFmtId="0" fontId="8" fillId="0" borderId="60" xfId="3" applyFont="1" applyFill="1" applyBorder="1" applyAlignment="1">
      <alignment wrapText="1"/>
    </xf>
    <xf numFmtId="164" fontId="9" fillId="11" borderId="52" xfId="4" applyNumberFormat="1" applyFont="1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8" fillId="0" borderId="106" xfId="3" applyFont="1" applyFill="1" applyBorder="1" applyAlignment="1">
      <alignment wrapText="1"/>
    </xf>
    <xf numFmtId="0" fontId="9" fillId="12" borderId="54" xfId="3" applyFont="1" applyFill="1" applyBorder="1" applyAlignment="1">
      <alignment wrapText="1"/>
    </xf>
    <xf numFmtId="164" fontId="9" fillId="12" borderId="54" xfId="4" applyNumberFormat="1" applyFont="1" applyFill="1" applyBorder="1" applyAlignment="1">
      <alignment horizontal="right"/>
    </xf>
    <xf numFmtId="164" fontId="9" fillId="12" borderId="55" xfId="4" applyNumberFormat="1" applyFont="1" applyFill="1" applyBorder="1" applyAlignment="1">
      <alignment horizontal="right"/>
    </xf>
    <xf numFmtId="0" fontId="8" fillId="2" borderId="9" xfId="0" applyNumberFormat="1" applyFont="1" applyFill="1" applyBorder="1" applyAlignment="1" applyProtection="1">
      <alignment horizontal="left" vertical="center" wrapText="1"/>
    </xf>
    <xf numFmtId="0" fontId="8" fillId="2" borderId="8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10" fillId="6" borderId="21" xfId="0" applyFont="1" applyFill="1" applyBorder="1" applyAlignment="1"/>
    <xf numFmtId="0" fontId="0" fillId="0" borderId="25" xfId="0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8" xfId="0" applyNumberFormat="1" applyFont="1" applyFill="1" applyBorder="1" applyAlignment="1" applyProtection="1">
      <alignment horizontal="left" vertical="center" wrapText="1"/>
    </xf>
    <xf numFmtId="0" fontId="9" fillId="0" borderId="30" xfId="0" applyNumberFormat="1" applyFont="1" applyFill="1" applyBorder="1" applyAlignment="1" applyProtection="1">
      <alignment horizontal="left" vertical="center" wrapText="1"/>
    </xf>
    <xf numFmtId="0" fontId="9" fillId="0" borderId="29" xfId="0" applyNumberFormat="1" applyFont="1" applyFill="1" applyBorder="1" applyAlignment="1" applyProtection="1">
      <alignment horizontal="left" vertical="center" wrapText="1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vertical="center"/>
    </xf>
    <xf numFmtId="0" fontId="9" fillId="0" borderId="30" xfId="0" applyNumberFormat="1" applyFont="1" applyFill="1" applyBorder="1" applyAlignment="1" applyProtection="1">
      <alignment vertical="center"/>
    </xf>
    <xf numFmtId="0" fontId="9" fillId="0" borderId="29" xfId="0" applyNumberFormat="1" applyFont="1" applyFill="1" applyBorder="1" applyAlignment="1" applyProtection="1">
      <alignment vertical="center"/>
    </xf>
    <xf numFmtId="0" fontId="0" fillId="0" borderId="6" xfId="0" applyBorder="1" applyAlignment="1">
      <alignment horizontal="center" vertical="center"/>
    </xf>
    <xf numFmtId="0" fontId="9" fillId="0" borderId="31" xfId="0" applyNumberFormat="1" applyFont="1" applyFill="1" applyBorder="1" applyAlignment="1" applyProtection="1">
      <alignment horizontal="left" vertical="center" wrapText="1"/>
    </xf>
    <xf numFmtId="0" fontId="9" fillId="0" borderId="3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8" fillId="2" borderId="28" xfId="0" applyNumberFormat="1" applyFont="1" applyFill="1" applyBorder="1" applyAlignment="1" applyProtection="1">
      <alignment horizontal="left" vertical="center" wrapText="1"/>
    </xf>
    <xf numFmtId="0" fontId="8" fillId="2" borderId="29" xfId="0" applyNumberFormat="1" applyFont="1" applyFill="1" applyBorder="1" applyAlignment="1" applyProtection="1">
      <alignment horizontal="left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13" fillId="0" borderId="36" xfId="0" applyFont="1" applyBorder="1" applyAlignment="1"/>
    <xf numFmtId="0" fontId="13" fillId="0" borderId="37" xfId="0" applyFont="1" applyBorder="1" applyAlignment="1"/>
    <xf numFmtId="0" fontId="9" fillId="0" borderId="56" xfId="5" applyNumberFormat="1" applyFont="1" applyBorder="1" applyAlignment="1">
      <alignment horizontal="center" vertical="center"/>
    </xf>
    <xf numFmtId="0" fontId="9" fillId="0" borderId="57" xfId="5" applyNumberFormat="1" applyFont="1" applyBorder="1" applyAlignment="1">
      <alignment horizontal="center" vertical="center"/>
    </xf>
    <xf numFmtId="0" fontId="9" fillId="0" borderId="27" xfId="5" applyNumberFormat="1" applyFont="1" applyBorder="1" applyAlignment="1">
      <alignment horizontal="center" vertical="center"/>
    </xf>
    <xf numFmtId="0" fontId="9" fillId="0" borderId="56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24" xfId="5" applyNumberFormat="1" applyFont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left" vertical="center" wrapText="1"/>
    </xf>
    <xf numFmtId="0" fontId="8" fillId="7" borderId="38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 wrapText="1"/>
    </xf>
    <xf numFmtId="0" fontId="15" fillId="0" borderId="24" xfId="5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0" fillId="0" borderId="5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8" borderId="67" xfId="0" applyFont="1" applyFill="1" applyBorder="1" applyAlignment="1">
      <alignment horizontal="center"/>
    </xf>
    <xf numFmtId="0" fontId="8" fillId="8" borderId="68" xfId="0" applyFont="1" applyFill="1" applyBorder="1" applyAlignment="1">
      <alignment horizontal="center"/>
    </xf>
    <xf numFmtId="0" fontId="8" fillId="8" borderId="69" xfId="0" applyFont="1" applyFill="1" applyBorder="1" applyAlignment="1">
      <alignment horizontal="center"/>
    </xf>
    <xf numFmtId="0" fontId="9" fillId="0" borderId="24" xfId="0" applyFont="1" applyBorder="1" applyAlignment="1">
      <alignment horizontal="left" vertical="center" wrapText="1"/>
    </xf>
    <xf numFmtId="0" fontId="9" fillId="0" borderId="56" xfId="2" applyNumberFormat="1" applyFont="1" applyBorder="1" applyAlignment="1">
      <alignment horizontal="center" vertical="center"/>
    </xf>
    <xf numFmtId="0" fontId="9" fillId="0" borderId="57" xfId="2" applyNumberFormat="1" applyFont="1" applyBorder="1" applyAlignment="1">
      <alignment horizontal="center" vertical="center"/>
    </xf>
    <xf numFmtId="0" fontId="9" fillId="0" borderId="27" xfId="2" applyNumberFormat="1" applyFont="1" applyBorder="1" applyAlignment="1">
      <alignment horizontal="center" vertical="center"/>
    </xf>
    <xf numFmtId="44" fontId="8" fillId="0" borderId="67" xfId="2" applyFont="1" applyBorder="1" applyAlignment="1">
      <alignment horizontal="center" vertical="center"/>
    </xf>
    <xf numFmtId="44" fontId="8" fillId="0" borderId="68" xfId="2" applyFont="1" applyBorder="1" applyAlignment="1">
      <alignment horizontal="center" vertical="center"/>
    </xf>
    <xf numFmtId="44" fontId="8" fillId="0" borderId="69" xfId="2" applyFont="1" applyBorder="1" applyAlignment="1">
      <alignment horizontal="center" vertical="center"/>
    </xf>
    <xf numFmtId="0" fontId="9" fillId="8" borderId="56" xfId="0" applyFont="1" applyFill="1" applyBorder="1" applyAlignment="1">
      <alignment horizontal="center" vertical="center"/>
    </xf>
    <xf numFmtId="0" fontId="9" fillId="8" borderId="57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56" xfId="0" applyFont="1" applyFill="1" applyBorder="1" applyAlignment="1">
      <alignment horizontal="left" vertical="center" wrapText="1"/>
    </xf>
    <xf numFmtId="0" fontId="9" fillId="8" borderId="57" xfId="0" applyFont="1" applyFill="1" applyBorder="1" applyAlignment="1">
      <alignment horizontal="left" vertical="center" wrapText="1"/>
    </xf>
    <xf numFmtId="0" fontId="9" fillId="8" borderId="27" xfId="0" applyFont="1" applyFill="1" applyBorder="1" applyAlignment="1">
      <alignment horizontal="left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8" fillId="9" borderId="7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72" xfId="0" applyFont="1" applyBorder="1" applyAlignment="1"/>
    <xf numFmtId="0" fontId="21" fillId="0" borderId="72" xfId="0" applyFont="1" applyBorder="1" applyAlignment="1"/>
    <xf numFmtId="0" fontId="8" fillId="7" borderId="73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7" borderId="73" xfId="0" applyFont="1" applyFill="1" applyBorder="1" applyAlignment="1">
      <alignment horizontal="left" vertical="center" wrapText="1"/>
    </xf>
    <xf numFmtId="0" fontId="8" fillId="7" borderId="77" xfId="0" applyFont="1" applyFill="1" applyBorder="1" applyAlignment="1">
      <alignment horizontal="left" vertical="center" wrapText="1"/>
    </xf>
    <xf numFmtId="0" fontId="8" fillId="7" borderId="73" xfId="0" applyFont="1" applyFill="1" applyBorder="1" applyAlignment="1">
      <alignment horizontal="left" wrapText="1"/>
    </xf>
    <xf numFmtId="0" fontId="8" fillId="7" borderId="77" xfId="0" applyFont="1" applyFill="1" applyBorder="1" applyAlignment="1">
      <alignment horizontal="left" wrapText="1"/>
    </xf>
    <xf numFmtId="0" fontId="8" fillId="7" borderId="73" xfId="0" applyFont="1" applyFill="1" applyBorder="1" applyAlignment="1">
      <alignment horizontal="center" wrapText="1"/>
    </xf>
    <xf numFmtId="0" fontId="8" fillId="7" borderId="77" xfId="0" applyFont="1" applyFill="1" applyBorder="1" applyAlignment="1">
      <alignment horizontal="center" wrapText="1"/>
    </xf>
    <xf numFmtId="0" fontId="8" fillId="7" borderId="74" xfId="0" applyFont="1" applyFill="1" applyBorder="1" applyAlignment="1">
      <alignment horizontal="center" wrapText="1"/>
    </xf>
    <xf numFmtId="0" fontId="8" fillId="7" borderId="75" xfId="0" applyFont="1" applyFill="1" applyBorder="1" applyAlignment="1">
      <alignment horizontal="center" wrapText="1"/>
    </xf>
    <xf numFmtId="0" fontId="8" fillId="7" borderId="76" xfId="0" applyFont="1" applyFill="1" applyBorder="1" applyAlignment="1">
      <alignment horizont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8" fillId="9" borderId="91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9" fillId="0" borderId="104" xfId="5" applyNumberFormat="1" applyFont="1" applyBorder="1" applyAlignment="1">
      <alignment horizontal="center" vertical="center"/>
    </xf>
    <xf numFmtId="0" fontId="9" fillId="8" borderId="51" xfId="3" applyFont="1" applyFill="1" applyBorder="1" applyAlignment="1">
      <alignment horizontal="left" vertical="center" wrapText="1"/>
    </xf>
    <xf numFmtId="0" fontId="9" fillId="8" borderId="53" xfId="3" applyFont="1" applyFill="1" applyBorder="1" applyAlignment="1">
      <alignment horizontal="left" vertical="center" wrapText="1"/>
    </xf>
    <xf numFmtId="0" fontId="9" fillId="0" borderId="101" xfId="3" applyFont="1" applyBorder="1" applyAlignment="1">
      <alignment horizontal="center" vertical="center" wrapText="1"/>
    </xf>
    <xf numFmtId="0" fontId="6" fillId="0" borderId="102" xfId="3" applyBorder="1" applyAlignment="1">
      <alignment horizontal="center" vertical="center" wrapText="1"/>
    </xf>
    <xf numFmtId="0" fontId="6" fillId="0" borderId="103" xfId="3" applyBorder="1" applyAlignment="1">
      <alignment horizontal="center" vertical="center" wrapText="1"/>
    </xf>
    <xf numFmtId="0" fontId="9" fillId="0" borderId="56" xfId="3" applyFont="1" applyBorder="1" applyAlignment="1">
      <alignment horizontal="left" vertical="center" wrapText="1"/>
    </xf>
    <xf numFmtId="0" fontId="6" fillId="0" borderId="57" xfId="3" applyBorder="1" applyAlignment="1">
      <alignment horizontal="left" vertical="center" wrapText="1"/>
    </xf>
    <xf numFmtId="0" fontId="6" fillId="0" borderId="27" xfId="3" applyBorder="1" applyAlignment="1">
      <alignment horizontal="left" vertical="center" wrapText="1"/>
    </xf>
    <xf numFmtId="0" fontId="9" fillId="0" borderId="101" xfId="3" applyFont="1" applyBorder="1" applyAlignment="1">
      <alignment horizontal="center" vertical="center"/>
    </xf>
    <xf numFmtId="0" fontId="9" fillId="0" borderId="102" xfId="3" applyFont="1" applyBorder="1" applyAlignment="1">
      <alignment horizontal="center" vertical="center"/>
    </xf>
    <xf numFmtId="0" fontId="9" fillId="0" borderId="103" xfId="3" applyFont="1" applyBorder="1" applyAlignment="1">
      <alignment horizontal="center" vertical="center"/>
    </xf>
    <xf numFmtId="0" fontId="9" fillId="0" borderId="48" xfId="3" applyFont="1" applyBorder="1" applyAlignment="1">
      <alignment horizontal="left" vertical="center" wrapText="1"/>
    </xf>
    <xf numFmtId="0" fontId="9" fillId="0" borderId="51" xfId="3" applyFont="1" applyBorder="1" applyAlignment="1">
      <alignment horizontal="left" vertical="center" wrapText="1"/>
    </xf>
    <xf numFmtId="0" fontId="9" fillId="0" borderId="53" xfId="3" applyFont="1" applyBorder="1" applyAlignment="1">
      <alignment horizontal="left" vertical="center" wrapText="1"/>
    </xf>
    <xf numFmtId="0" fontId="8" fillId="7" borderId="73" xfId="3" applyFont="1" applyFill="1" applyBorder="1" applyAlignment="1">
      <alignment horizontal="left" vertical="center" wrapText="1"/>
    </xf>
    <xf numFmtId="0" fontId="9" fillId="0" borderId="77" xfId="3" applyFont="1" applyBorder="1" applyAlignment="1">
      <alignment horizontal="left" vertical="center"/>
    </xf>
    <xf numFmtId="0" fontId="8" fillId="7" borderId="73" xfId="3" applyFont="1" applyFill="1" applyBorder="1" applyAlignment="1">
      <alignment horizontal="center" vertical="center" wrapText="1"/>
    </xf>
    <xf numFmtId="0" fontId="9" fillId="0" borderId="77" xfId="3" applyFont="1" applyBorder="1" applyAlignment="1">
      <alignment horizontal="center" vertical="center"/>
    </xf>
    <xf numFmtId="0" fontId="8" fillId="7" borderId="74" xfId="3" applyFont="1" applyFill="1" applyBorder="1" applyAlignment="1">
      <alignment horizontal="center" vertical="center" wrapText="1"/>
    </xf>
    <xf numFmtId="0" fontId="9" fillId="0" borderId="75" xfId="3" applyFont="1" applyBorder="1" applyAlignment="1">
      <alignment horizontal="center" vertical="center"/>
    </xf>
    <xf numFmtId="0" fontId="9" fillId="0" borderId="76" xfId="3" applyFont="1" applyBorder="1" applyAlignment="1">
      <alignment horizontal="center" vertical="center"/>
    </xf>
    <xf numFmtId="0" fontId="9" fillId="0" borderId="96" xfId="5" applyNumberFormat="1" applyFont="1" applyBorder="1" applyAlignment="1">
      <alignment horizontal="center" vertical="center"/>
    </xf>
    <xf numFmtId="0" fontId="9" fillId="0" borderId="99" xfId="5" applyNumberFormat="1" applyFont="1" applyBorder="1" applyAlignment="1">
      <alignment horizontal="center" vertical="center"/>
    </xf>
    <xf numFmtId="44" fontId="9" fillId="8" borderId="97" xfId="5" applyFont="1" applyFill="1" applyBorder="1" applyAlignment="1">
      <alignment horizontal="left" wrapText="1"/>
    </xf>
    <xf numFmtId="0" fontId="6" fillId="0" borderId="57" xfId="3" applyBorder="1" applyAlignment="1">
      <alignment horizontal="left" wrapText="1"/>
    </xf>
    <xf numFmtId="0" fontId="6" fillId="0" borderId="27" xfId="3" applyBorder="1" applyAlignment="1">
      <alignment horizontal="left" wrapText="1"/>
    </xf>
    <xf numFmtId="0" fontId="8" fillId="7" borderId="77" xfId="3" applyFont="1" applyFill="1" applyBorder="1" applyAlignment="1">
      <alignment horizontal="center" vertical="center" wrapText="1"/>
    </xf>
    <xf numFmtId="0" fontId="9" fillId="0" borderId="104" xfId="3" applyFont="1" applyBorder="1" applyAlignment="1">
      <alignment horizontal="center" vertical="center" wrapText="1"/>
    </xf>
    <xf numFmtId="0" fontId="9" fillId="0" borderId="67" xfId="3" applyFont="1" applyBorder="1" applyAlignment="1">
      <alignment horizontal="left" vertical="center" wrapText="1"/>
    </xf>
    <xf numFmtId="0" fontId="9" fillId="0" borderId="102" xfId="3" applyFont="1" applyBorder="1" applyAlignment="1">
      <alignment horizontal="center" vertical="center" wrapText="1"/>
    </xf>
    <xf numFmtId="0" fontId="9" fillId="0" borderId="103" xfId="3" applyFont="1" applyBorder="1" applyAlignment="1">
      <alignment horizontal="center" vertical="center" wrapText="1"/>
    </xf>
    <xf numFmtId="0" fontId="9" fillId="0" borderId="57" xfId="3" applyFont="1" applyBorder="1" applyAlignment="1">
      <alignment horizontal="left" vertical="center" wrapText="1"/>
    </xf>
    <xf numFmtId="0" fontId="9" fillId="0" borderId="27" xfId="3" applyFont="1" applyBorder="1" applyAlignment="1">
      <alignment horizontal="left" vertical="center" wrapText="1"/>
    </xf>
    <xf numFmtId="0" fontId="9" fillId="0" borderId="104" xfId="3" applyFont="1" applyBorder="1" applyAlignment="1">
      <alignment horizontal="center" vertical="center"/>
    </xf>
    <xf numFmtId="0" fontId="8" fillId="7" borderId="20" xfId="3" applyFont="1" applyFill="1" applyBorder="1" applyAlignment="1">
      <alignment horizontal="center" vertical="center"/>
    </xf>
    <xf numFmtId="0" fontId="6" fillId="0" borderId="107" xfId="3" applyBorder="1" applyAlignment="1">
      <alignment horizontal="center" vertical="center"/>
    </xf>
    <xf numFmtId="0" fontId="6" fillId="0" borderId="106" xfId="3" applyBorder="1" applyAlignment="1">
      <alignment horizontal="center" vertical="center"/>
    </xf>
    <xf numFmtId="0" fontId="6" fillId="0" borderId="60" xfId="3" applyBorder="1" applyAlignment="1">
      <alignment horizontal="center" vertical="center"/>
    </xf>
    <xf numFmtId="0" fontId="6" fillId="0" borderId="108" xfId="3" applyBorder="1" applyAlignment="1">
      <alignment horizontal="center" vertical="center"/>
    </xf>
    <xf numFmtId="0" fontId="9" fillId="0" borderId="56" xfId="3" applyFont="1" applyBorder="1" applyAlignment="1">
      <alignment horizontal="center" vertical="center" wrapText="1"/>
    </xf>
    <xf numFmtId="0" fontId="9" fillId="0" borderId="57" xfId="3" applyFont="1" applyBorder="1" applyAlignment="1">
      <alignment horizontal="center" vertical="center" wrapText="1"/>
    </xf>
    <xf numFmtId="0" fontId="9" fillId="0" borderId="27" xfId="3" applyFont="1" applyBorder="1" applyAlignment="1">
      <alignment horizontal="center" vertical="center" wrapText="1"/>
    </xf>
    <xf numFmtId="0" fontId="9" fillId="0" borderId="48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53" xfId="3" applyFont="1" applyBorder="1" applyAlignment="1">
      <alignment horizontal="center" vertical="center"/>
    </xf>
    <xf numFmtId="0" fontId="8" fillId="7" borderId="111" xfId="3" applyFont="1" applyFill="1" applyBorder="1" applyAlignment="1">
      <alignment horizontal="center" wrapText="1"/>
    </xf>
    <xf numFmtId="0" fontId="8" fillId="7" borderId="93" xfId="3" applyFont="1" applyFill="1" applyBorder="1" applyAlignment="1">
      <alignment horizontal="center" wrapText="1"/>
    </xf>
    <xf numFmtId="0" fontId="8" fillId="7" borderId="112" xfId="3" applyFont="1" applyFill="1" applyBorder="1" applyAlignment="1">
      <alignment horizontal="center" wrapText="1"/>
    </xf>
    <xf numFmtId="0" fontId="8" fillId="7" borderId="113" xfId="3" applyFont="1" applyFill="1" applyBorder="1" applyAlignment="1">
      <alignment horizontal="center" wrapText="1"/>
    </xf>
    <xf numFmtId="0" fontId="8" fillId="7" borderId="114" xfId="3" applyFont="1" applyFill="1" applyBorder="1" applyAlignment="1">
      <alignment horizontal="center" wrapText="1"/>
    </xf>
    <xf numFmtId="0" fontId="8" fillId="7" borderId="115" xfId="3" applyFont="1" applyFill="1" applyBorder="1" applyAlignment="1">
      <alignment horizontal="center" wrapText="1"/>
    </xf>
    <xf numFmtId="0" fontId="9" fillId="0" borderId="129" xfId="3" applyFont="1" applyBorder="1" applyAlignment="1">
      <alignment horizontal="center" vertical="center" wrapText="1"/>
    </xf>
    <xf numFmtId="0" fontId="9" fillId="0" borderId="131" xfId="3" applyFont="1" applyBorder="1" applyAlignment="1">
      <alignment horizontal="center" vertical="center" wrapText="1"/>
    </xf>
    <xf numFmtId="0" fontId="9" fillId="0" borderId="133" xfId="3" applyFont="1" applyBorder="1" applyAlignment="1">
      <alignment horizontal="center" vertical="center" wrapText="1"/>
    </xf>
    <xf numFmtId="0" fontId="9" fillId="0" borderId="129" xfId="3" applyFont="1" applyBorder="1" applyAlignment="1">
      <alignment horizontal="center" vertical="center"/>
    </xf>
    <xf numFmtId="0" fontId="9" fillId="0" borderId="131" xfId="3" applyFont="1" applyBorder="1" applyAlignment="1">
      <alignment horizontal="center" vertical="center"/>
    </xf>
    <xf numFmtId="0" fontId="9" fillId="0" borderId="133" xfId="3" applyFont="1" applyBorder="1" applyAlignment="1">
      <alignment horizontal="center" vertical="center"/>
    </xf>
    <xf numFmtId="0" fontId="8" fillId="7" borderId="110" xfId="3" applyFont="1" applyFill="1" applyBorder="1" applyAlignment="1">
      <alignment horizontal="center" vertical="center" wrapText="1"/>
    </xf>
    <xf numFmtId="0" fontId="8" fillId="7" borderId="116" xfId="3" applyFont="1" applyFill="1" applyBorder="1" applyAlignment="1">
      <alignment horizontal="center" vertical="center" wrapText="1"/>
    </xf>
    <xf numFmtId="0" fontId="8" fillId="7" borderId="111" xfId="3" applyFont="1" applyFill="1" applyBorder="1" applyAlignment="1">
      <alignment horizontal="left" vertical="center" wrapText="1"/>
    </xf>
    <xf numFmtId="0" fontId="8" fillId="7" borderId="92" xfId="3" applyFont="1" applyFill="1" applyBorder="1" applyAlignment="1">
      <alignment horizontal="left" vertical="center" wrapText="1"/>
    </xf>
    <xf numFmtId="0" fontId="8" fillId="7" borderId="93" xfId="3" applyFont="1" applyFill="1" applyBorder="1" applyAlignment="1">
      <alignment horizontal="left" vertical="center" wrapText="1"/>
    </xf>
    <xf numFmtId="0" fontId="9" fillId="0" borderId="131" xfId="3" applyFont="1" applyBorder="1"/>
    <xf numFmtId="0" fontId="9" fillId="0" borderId="133" xfId="3" applyFont="1" applyBorder="1"/>
    <xf numFmtId="0" fontId="13" fillId="0" borderId="27" xfId="3" applyFont="1" applyBorder="1" applyAlignment="1">
      <alignment horizontal="left" vertical="center" wrapText="1"/>
    </xf>
    <xf numFmtId="0" fontId="8" fillId="7" borderId="58" xfId="3" applyFont="1" applyFill="1" applyBorder="1" applyAlignment="1">
      <alignment horizontal="center" vertical="center"/>
    </xf>
    <xf numFmtId="0" fontId="8" fillId="7" borderId="105" xfId="3" applyFont="1" applyFill="1" applyBorder="1" applyAlignment="1">
      <alignment horizontal="center" vertical="center"/>
    </xf>
    <xf numFmtId="0" fontId="9" fillId="0" borderId="77" xfId="0" applyFont="1" applyBorder="1" applyAlignment="1">
      <alignment horizontal="left" vertical="center"/>
    </xf>
    <xf numFmtId="0" fontId="9" fillId="0" borderId="77" xfId="0" applyFont="1" applyBorder="1" applyAlignment="1">
      <alignment horizontal="center" vertical="center"/>
    </xf>
    <xf numFmtId="0" fontId="8" fillId="7" borderId="74" xfId="0" applyFont="1" applyFill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center"/>
    </xf>
    <xf numFmtId="0" fontId="9" fillId="0" borderId="138" xfId="0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/>
    </xf>
    <xf numFmtId="0" fontId="9" fillId="0" borderId="136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138" xfId="5" applyNumberFormat="1" applyFont="1" applyBorder="1" applyAlignment="1">
      <alignment horizontal="center" vertical="center"/>
    </xf>
    <xf numFmtId="44" fontId="9" fillId="8" borderId="57" xfId="5" applyFont="1" applyFill="1" applyBorder="1" applyAlignment="1">
      <alignment horizontal="left" wrapText="1"/>
    </xf>
    <xf numFmtId="0" fontId="24" fillId="10" borderId="58" xfId="0" applyFont="1" applyFill="1" applyBorder="1" applyAlignment="1">
      <alignment horizontal="center" vertical="center"/>
    </xf>
    <xf numFmtId="0" fontId="24" fillId="10" borderId="136" xfId="0" applyFont="1" applyFill="1" applyBorder="1" applyAlignment="1">
      <alignment horizontal="center" vertical="center"/>
    </xf>
    <xf numFmtId="0" fontId="24" fillId="10" borderId="106" xfId="0" applyFont="1" applyFill="1" applyBorder="1" applyAlignment="1">
      <alignment horizontal="center" vertical="center"/>
    </xf>
    <xf numFmtId="0" fontId="24" fillId="10" borderId="52" xfId="0" applyFont="1" applyFill="1" applyBorder="1" applyAlignment="1">
      <alignment horizontal="center" vertical="center"/>
    </xf>
    <xf numFmtId="0" fontId="24" fillId="10" borderId="60" xfId="0" applyFont="1" applyFill="1" applyBorder="1" applyAlignment="1">
      <alignment horizontal="center" vertical="center"/>
    </xf>
    <xf numFmtId="0" fontId="24" fillId="10" borderId="142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</cellXfs>
  <cellStyles count="6">
    <cellStyle name="Dziesiętny" xfId="1" builtinId="3"/>
    <cellStyle name="Dziesiętny 2" xfId="4"/>
    <cellStyle name="Normalny" xfId="0" builtinId="0"/>
    <cellStyle name="Normalny 2" xfId="3"/>
    <cellStyle name="Walutowy" xfId="2" builtinId="4"/>
    <cellStyle name="Walutowy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C2" sqref="C2:K2"/>
    </sheetView>
  </sheetViews>
  <sheetFormatPr defaultRowHeight="14.25"/>
  <cols>
    <col min="1" max="1" width="3" customWidth="1"/>
    <col min="2" max="2" width="7.25" customWidth="1"/>
    <col min="3" max="3" width="14.75" customWidth="1"/>
    <col min="4" max="4" width="10.5" customWidth="1"/>
    <col min="6" max="6" width="9.125" bestFit="1" customWidth="1"/>
    <col min="8" max="8" width="9.125" bestFit="1" customWidth="1"/>
    <col min="9" max="9" width="10.75" customWidth="1"/>
    <col min="10" max="10" width="10.375" customWidth="1"/>
    <col min="11" max="11" width="9.125" bestFit="1" customWidth="1"/>
  </cols>
  <sheetData>
    <row r="1" spans="1:13" ht="20.25">
      <c r="A1" s="466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20.25">
      <c r="A2" s="1"/>
      <c r="B2" s="1"/>
      <c r="C2" s="285" t="s">
        <v>1</v>
      </c>
      <c r="D2" s="285"/>
      <c r="E2" s="285"/>
      <c r="F2" s="285"/>
      <c r="G2" s="285"/>
      <c r="H2" s="285"/>
      <c r="I2" s="285"/>
      <c r="J2" s="285"/>
      <c r="K2" s="285"/>
      <c r="L2" s="2"/>
      <c r="M2" s="2"/>
    </row>
    <row r="3" spans="1:13" ht="18.75">
      <c r="A3" s="3" t="s">
        <v>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6.5" thickBot="1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" thickBot="1">
      <c r="A5" s="37" t="s">
        <v>4</v>
      </c>
      <c r="B5" s="286" t="s">
        <v>5</v>
      </c>
      <c r="C5" s="262" t="s">
        <v>6</v>
      </c>
      <c r="D5" s="264" t="s">
        <v>7</v>
      </c>
      <c r="E5" s="266" t="s">
        <v>8</v>
      </c>
      <c r="F5" s="267"/>
      <c r="G5" s="267"/>
      <c r="H5" s="267"/>
      <c r="I5" s="267"/>
      <c r="J5" s="267"/>
      <c r="K5" s="267"/>
      <c r="L5" s="267"/>
      <c r="M5" s="268"/>
    </row>
    <row r="6" spans="1:13" ht="15" thickBot="1">
      <c r="A6" s="38"/>
      <c r="B6" s="287"/>
      <c r="C6" s="263"/>
      <c r="D6" s="265"/>
      <c r="E6" s="6">
        <v>2007</v>
      </c>
      <c r="F6" s="7">
        <v>2008</v>
      </c>
      <c r="G6" s="6">
        <v>2009</v>
      </c>
      <c r="H6" s="6">
        <v>2010</v>
      </c>
      <c r="I6" s="6">
        <v>2011</v>
      </c>
      <c r="J6" s="6">
        <v>2012</v>
      </c>
      <c r="K6" s="8">
        <v>2013</v>
      </c>
      <c r="L6" s="7">
        <v>2014</v>
      </c>
      <c r="M6" s="8">
        <v>2015</v>
      </c>
    </row>
    <row r="7" spans="1:13">
      <c r="A7" s="272">
        <v>1</v>
      </c>
      <c r="B7" s="275" t="s">
        <v>9</v>
      </c>
      <c r="C7" s="9" t="s">
        <v>10</v>
      </c>
      <c r="D7" s="10">
        <v>31822430.699999999</v>
      </c>
      <c r="E7" s="10">
        <v>0</v>
      </c>
      <c r="F7" s="10">
        <v>261100</v>
      </c>
      <c r="G7" s="10">
        <v>3167490.7</v>
      </c>
      <c r="H7" s="10">
        <v>5286500</v>
      </c>
      <c r="I7" s="10">
        <v>12407340</v>
      </c>
      <c r="J7" s="10">
        <v>10600000</v>
      </c>
      <c r="K7" s="10">
        <v>100000</v>
      </c>
      <c r="L7" s="10">
        <v>0</v>
      </c>
      <c r="M7" s="11">
        <v>0</v>
      </c>
    </row>
    <row r="8" spans="1:13">
      <c r="A8" s="273"/>
      <c r="B8" s="276"/>
      <c r="C8" s="12" t="s">
        <v>11</v>
      </c>
      <c r="D8" s="13">
        <v>5368390.7</v>
      </c>
      <c r="E8" s="13">
        <v>0</v>
      </c>
      <c r="F8" s="13">
        <v>261100</v>
      </c>
      <c r="G8" s="13">
        <v>1338254.7</v>
      </c>
      <c r="H8" s="13">
        <v>1129150</v>
      </c>
      <c r="I8" s="13">
        <v>1677386</v>
      </c>
      <c r="J8" s="13">
        <v>1692500</v>
      </c>
      <c r="K8" s="13">
        <v>70000</v>
      </c>
      <c r="L8" s="13">
        <v>0</v>
      </c>
      <c r="M8" s="14">
        <v>0</v>
      </c>
    </row>
    <row r="9" spans="1:13">
      <c r="A9" s="273"/>
      <c r="B9" s="276"/>
      <c r="C9" s="12" t="s">
        <v>12</v>
      </c>
      <c r="D9" s="13">
        <v>1897614</v>
      </c>
      <c r="E9" s="13">
        <v>0</v>
      </c>
      <c r="F9" s="13">
        <v>0</v>
      </c>
      <c r="G9" s="13">
        <v>0</v>
      </c>
      <c r="H9" s="13">
        <v>0</v>
      </c>
      <c r="I9" s="13">
        <v>1897614</v>
      </c>
      <c r="J9" s="13">
        <v>1000000</v>
      </c>
      <c r="K9" s="13">
        <v>0</v>
      </c>
      <c r="L9" s="13">
        <v>0</v>
      </c>
      <c r="M9" s="14">
        <v>0</v>
      </c>
    </row>
    <row r="10" spans="1:13">
      <c r="A10" s="273"/>
      <c r="B10" s="276"/>
      <c r="C10" s="12" t="s">
        <v>13</v>
      </c>
      <c r="D10" s="13">
        <v>11846426</v>
      </c>
      <c r="E10" s="13">
        <v>0</v>
      </c>
      <c r="F10" s="13">
        <v>0</v>
      </c>
      <c r="G10" s="13">
        <v>1829236</v>
      </c>
      <c r="H10" s="13">
        <v>4157350</v>
      </c>
      <c r="I10" s="13">
        <v>3512340</v>
      </c>
      <c r="J10" s="13">
        <v>2317500</v>
      </c>
      <c r="K10" s="13">
        <v>30000</v>
      </c>
      <c r="L10" s="13">
        <v>0</v>
      </c>
      <c r="M10" s="14">
        <v>0</v>
      </c>
    </row>
    <row r="11" spans="1:13">
      <c r="A11" s="273"/>
      <c r="B11" s="276"/>
      <c r="C11" s="12" t="s">
        <v>14</v>
      </c>
      <c r="D11" s="13">
        <v>13440468.449999999</v>
      </c>
      <c r="E11" s="13">
        <v>0</v>
      </c>
      <c r="F11" s="13">
        <v>0</v>
      </c>
      <c r="G11" s="13">
        <v>0</v>
      </c>
      <c r="H11" s="13">
        <v>0</v>
      </c>
      <c r="I11" s="13">
        <v>7478068.4500000002</v>
      </c>
      <c r="J11" s="13">
        <v>5962400</v>
      </c>
      <c r="K11" s="13">
        <v>0</v>
      </c>
      <c r="L11" s="13">
        <v>0</v>
      </c>
      <c r="M11" s="14">
        <v>0</v>
      </c>
    </row>
    <row r="12" spans="1:13" ht="30.75" customHeight="1" thickBot="1">
      <c r="A12" s="282"/>
      <c r="B12" s="277"/>
      <c r="C12" s="15" t="s">
        <v>15</v>
      </c>
      <c r="D12" s="16">
        <v>3118647.48</v>
      </c>
      <c r="E12" s="16">
        <v>0</v>
      </c>
      <c r="F12" s="16">
        <v>0</v>
      </c>
      <c r="G12" s="16">
        <v>0</v>
      </c>
      <c r="H12" s="16">
        <v>0</v>
      </c>
      <c r="I12" s="16">
        <v>1891033.48</v>
      </c>
      <c r="J12" s="16">
        <v>1227614</v>
      </c>
      <c r="K12" s="16">
        <v>0</v>
      </c>
      <c r="L12" s="16">
        <v>0</v>
      </c>
      <c r="M12" s="17">
        <v>0</v>
      </c>
    </row>
    <row r="13" spans="1:13">
      <c r="A13" s="272">
        <v>2</v>
      </c>
      <c r="B13" s="283" t="s">
        <v>16</v>
      </c>
      <c r="C13" s="9" t="s">
        <v>10</v>
      </c>
      <c r="D13" s="18">
        <v>31971516</v>
      </c>
      <c r="E13" s="18">
        <v>8000</v>
      </c>
      <c r="F13" s="18">
        <v>1209661</v>
      </c>
      <c r="G13" s="18">
        <v>2618774</v>
      </c>
      <c r="H13" s="18">
        <v>6283241</v>
      </c>
      <c r="I13" s="18">
        <v>9792403.1999999993</v>
      </c>
      <c r="J13" s="18">
        <v>6557383.2000000002</v>
      </c>
      <c r="K13" s="18">
        <v>1222363.2</v>
      </c>
      <c r="L13" s="18">
        <v>1167355.2</v>
      </c>
      <c r="M13" s="19">
        <v>3112335.2</v>
      </c>
    </row>
    <row r="14" spans="1:13">
      <c r="A14" s="273"/>
      <c r="B14" s="276"/>
      <c r="C14" s="12" t="s">
        <v>11</v>
      </c>
      <c r="D14" s="20">
        <v>11937060</v>
      </c>
      <c r="E14" s="20">
        <v>8000</v>
      </c>
      <c r="F14" s="20">
        <v>1183360</v>
      </c>
      <c r="G14" s="20">
        <v>1130200</v>
      </c>
      <c r="H14" s="20">
        <v>1592500</v>
      </c>
      <c r="I14" s="20">
        <v>4205000</v>
      </c>
      <c r="J14" s="20">
        <v>3568000</v>
      </c>
      <c r="K14" s="20">
        <v>0</v>
      </c>
      <c r="L14" s="20">
        <v>0</v>
      </c>
      <c r="M14" s="21">
        <v>1000000</v>
      </c>
    </row>
    <row r="15" spans="1:13">
      <c r="A15" s="273"/>
      <c r="B15" s="276"/>
      <c r="C15" s="12" t="s">
        <v>12</v>
      </c>
      <c r="D15" s="20">
        <v>3400000</v>
      </c>
      <c r="E15" s="20">
        <v>0</v>
      </c>
      <c r="F15" s="20">
        <v>0</v>
      </c>
      <c r="G15" s="20">
        <v>1000000</v>
      </c>
      <c r="H15" s="20">
        <v>2400000</v>
      </c>
      <c r="I15" s="20">
        <v>0</v>
      </c>
      <c r="J15" s="20">
        <v>0</v>
      </c>
      <c r="K15" s="20">
        <v>0</v>
      </c>
      <c r="L15" s="20">
        <v>0</v>
      </c>
      <c r="M15" s="21">
        <v>0</v>
      </c>
    </row>
    <row r="16" spans="1:13">
      <c r="A16" s="273"/>
      <c r="B16" s="276"/>
      <c r="C16" s="12" t="s">
        <v>17</v>
      </c>
      <c r="D16" s="20">
        <v>7416156.0000000009</v>
      </c>
      <c r="E16" s="20">
        <v>0</v>
      </c>
      <c r="F16" s="20">
        <v>26301</v>
      </c>
      <c r="G16" s="20">
        <v>417774</v>
      </c>
      <c r="H16" s="20">
        <v>860241</v>
      </c>
      <c r="I16" s="20">
        <v>1332403.2</v>
      </c>
      <c r="J16" s="20">
        <v>1277383.2</v>
      </c>
      <c r="K16" s="20">
        <v>1222363.2</v>
      </c>
      <c r="L16" s="20">
        <v>1167355.2</v>
      </c>
      <c r="M16" s="21">
        <v>1112335.2</v>
      </c>
    </row>
    <row r="17" spans="1:13">
      <c r="A17" s="273"/>
      <c r="B17" s="276"/>
      <c r="C17" s="12" t="s">
        <v>18</v>
      </c>
      <c r="D17" s="20">
        <v>160800</v>
      </c>
      <c r="E17" s="20">
        <v>0</v>
      </c>
      <c r="F17" s="20">
        <v>0</v>
      </c>
      <c r="G17" s="20">
        <v>70800</v>
      </c>
      <c r="H17" s="20">
        <v>90000</v>
      </c>
      <c r="I17" s="20">
        <v>0</v>
      </c>
      <c r="J17" s="20">
        <v>0</v>
      </c>
      <c r="K17" s="20">
        <v>0</v>
      </c>
      <c r="L17" s="20">
        <v>0</v>
      </c>
      <c r="M17" s="21">
        <v>0</v>
      </c>
    </row>
    <row r="18" spans="1:13">
      <c r="A18" s="273"/>
      <c r="B18" s="276"/>
      <c r="C18" s="12" t="s">
        <v>19</v>
      </c>
      <c r="D18" s="20">
        <v>900000</v>
      </c>
      <c r="E18" s="20">
        <v>0</v>
      </c>
      <c r="F18" s="20">
        <v>0</v>
      </c>
      <c r="G18" s="20">
        <v>0</v>
      </c>
      <c r="H18" s="20">
        <v>900000</v>
      </c>
      <c r="I18" s="20">
        <v>0</v>
      </c>
      <c r="J18" s="20">
        <v>0</v>
      </c>
      <c r="K18" s="20">
        <v>0</v>
      </c>
      <c r="L18" s="20">
        <v>0</v>
      </c>
      <c r="M18" s="21">
        <v>0</v>
      </c>
    </row>
    <row r="19" spans="1:13" ht="33.75" customHeight="1">
      <c r="A19" s="273"/>
      <c r="B19" s="276"/>
      <c r="C19" s="22" t="s">
        <v>20</v>
      </c>
      <c r="D19" s="20">
        <v>1200000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1200000</v>
      </c>
      <c r="K19" s="20">
        <v>0</v>
      </c>
      <c r="L19" s="20">
        <v>0</v>
      </c>
      <c r="M19" s="21">
        <v>0</v>
      </c>
    </row>
    <row r="20" spans="1:13">
      <c r="A20" s="273"/>
      <c r="B20" s="276"/>
      <c r="C20" s="12" t="s">
        <v>14</v>
      </c>
      <c r="D20" s="20">
        <v>4212500</v>
      </c>
      <c r="E20" s="20">
        <v>0</v>
      </c>
      <c r="F20" s="20">
        <v>0</v>
      </c>
      <c r="G20" s="20">
        <v>0</v>
      </c>
      <c r="H20" s="20">
        <v>332500</v>
      </c>
      <c r="I20" s="20">
        <v>3630000</v>
      </c>
      <c r="J20" s="20">
        <v>0</v>
      </c>
      <c r="K20" s="20">
        <v>0</v>
      </c>
      <c r="L20" s="20">
        <v>0</v>
      </c>
      <c r="M20" s="21">
        <v>1000000</v>
      </c>
    </row>
    <row r="21" spans="1:13">
      <c r="A21" s="273"/>
      <c r="B21" s="276"/>
      <c r="C21" s="12" t="s">
        <v>15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1">
        <v>0</v>
      </c>
    </row>
    <row r="22" spans="1:13">
      <c r="A22" s="273"/>
      <c r="B22" s="276"/>
      <c r="C22" s="12" t="s">
        <v>21</v>
      </c>
      <c r="D22" s="20">
        <v>512000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512000</v>
      </c>
      <c r="K22" s="20">
        <v>0</v>
      </c>
      <c r="L22" s="20">
        <v>0</v>
      </c>
      <c r="M22" s="21">
        <v>0</v>
      </c>
    </row>
    <row r="23" spans="1:13" ht="15" thickBot="1">
      <c r="A23" s="282"/>
      <c r="B23" s="284"/>
      <c r="C23" s="15" t="s">
        <v>22</v>
      </c>
      <c r="D23" s="23">
        <v>1125000</v>
      </c>
      <c r="E23" s="23">
        <v>0</v>
      </c>
      <c r="F23" s="23">
        <v>0</v>
      </c>
      <c r="G23" s="23">
        <v>0</v>
      </c>
      <c r="H23" s="23">
        <v>0</v>
      </c>
      <c r="I23" s="23">
        <v>1125000</v>
      </c>
      <c r="J23" s="23">
        <v>0</v>
      </c>
      <c r="K23" s="23">
        <v>0</v>
      </c>
      <c r="L23" s="23">
        <v>0</v>
      </c>
      <c r="M23" s="24">
        <v>0</v>
      </c>
    </row>
    <row r="24" spans="1:13">
      <c r="A24" s="272">
        <v>3</v>
      </c>
      <c r="B24" s="275" t="s">
        <v>23</v>
      </c>
      <c r="C24" s="9" t="s">
        <v>10</v>
      </c>
      <c r="D24" s="18">
        <v>1504500</v>
      </c>
      <c r="E24" s="18">
        <v>92500</v>
      </c>
      <c r="F24" s="18">
        <v>222000</v>
      </c>
      <c r="G24" s="18">
        <v>140000</v>
      </c>
      <c r="H24" s="18">
        <v>200000</v>
      </c>
      <c r="I24" s="18">
        <v>200000</v>
      </c>
      <c r="J24" s="18">
        <v>180000</v>
      </c>
      <c r="K24" s="18">
        <v>170000</v>
      </c>
      <c r="L24" s="18">
        <v>150000</v>
      </c>
      <c r="M24" s="19">
        <v>150000</v>
      </c>
    </row>
    <row r="25" spans="1:13">
      <c r="A25" s="273"/>
      <c r="B25" s="276"/>
      <c r="C25" s="12" t="s">
        <v>11</v>
      </c>
      <c r="D25" s="20">
        <v>1504500</v>
      </c>
      <c r="E25" s="20">
        <v>92500</v>
      </c>
      <c r="F25" s="20">
        <v>222000</v>
      </c>
      <c r="G25" s="20">
        <v>140000</v>
      </c>
      <c r="H25" s="20">
        <v>200000</v>
      </c>
      <c r="I25" s="20">
        <v>200000</v>
      </c>
      <c r="J25" s="20">
        <v>180000</v>
      </c>
      <c r="K25" s="20">
        <v>170000</v>
      </c>
      <c r="L25" s="20">
        <v>150000</v>
      </c>
      <c r="M25" s="21">
        <v>150000</v>
      </c>
    </row>
    <row r="26" spans="1:13" ht="50.25" customHeight="1" thickBot="1">
      <c r="A26" s="282"/>
      <c r="B26" s="277"/>
      <c r="C26" s="12" t="s">
        <v>22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1">
        <v>0</v>
      </c>
    </row>
    <row r="27" spans="1:13">
      <c r="A27" s="272">
        <v>4</v>
      </c>
      <c r="B27" s="283" t="s">
        <v>24</v>
      </c>
      <c r="C27" s="39" t="s">
        <v>10</v>
      </c>
      <c r="D27" s="25">
        <v>14731975.6</v>
      </c>
      <c r="E27" s="25">
        <v>507000</v>
      </c>
      <c r="F27" s="25">
        <v>2411140</v>
      </c>
      <c r="G27" s="25">
        <v>989700</v>
      </c>
      <c r="H27" s="25">
        <v>1814501</v>
      </c>
      <c r="I27" s="25">
        <v>4258379.47</v>
      </c>
      <c r="J27" s="25">
        <v>933255.13</v>
      </c>
      <c r="K27" s="25">
        <v>341000</v>
      </c>
      <c r="L27" s="25">
        <v>408000</v>
      </c>
      <c r="M27" s="26">
        <v>0</v>
      </c>
    </row>
    <row r="28" spans="1:13">
      <c r="A28" s="273"/>
      <c r="B28" s="276"/>
      <c r="C28" s="40" t="s">
        <v>11</v>
      </c>
      <c r="D28" s="27">
        <v>6089386.5999999996</v>
      </c>
      <c r="E28" s="27">
        <v>207000</v>
      </c>
      <c r="F28" s="27">
        <v>1014440</v>
      </c>
      <c r="G28" s="27">
        <v>739700</v>
      </c>
      <c r="H28" s="27">
        <v>634000</v>
      </c>
      <c r="I28" s="27">
        <v>1247335.47</v>
      </c>
      <c r="J28" s="27">
        <v>341911.13</v>
      </c>
      <c r="K28" s="27">
        <v>1905000</v>
      </c>
      <c r="L28" s="27">
        <v>0</v>
      </c>
      <c r="M28" s="28">
        <v>0</v>
      </c>
    </row>
    <row r="29" spans="1:13" ht="22.5">
      <c r="A29" s="273"/>
      <c r="B29" s="276"/>
      <c r="C29" s="40" t="s">
        <v>25</v>
      </c>
      <c r="D29" s="27">
        <v>1099501</v>
      </c>
      <c r="E29" s="27">
        <v>0</v>
      </c>
      <c r="F29" s="27">
        <v>0</v>
      </c>
      <c r="G29" s="27">
        <v>0</v>
      </c>
      <c r="H29" s="27">
        <v>1099501</v>
      </c>
      <c r="I29" s="27">
        <v>0</v>
      </c>
      <c r="J29" s="27">
        <v>0</v>
      </c>
      <c r="K29" s="27">
        <v>0</v>
      </c>
      <c r="L29" s="27">
        <v>0</v>
      </c>
      <c r="M29" s="28">
        <v>0</v>
      </c>
    </row>
    <row r="30" spans="1:13" ht="22.5" customHeight="1">
      <c r="A30" s="273"/>
      <c r="B30" s="276"/>
      <c r="C30" s="40" t="s">
        <v>15</v>
      </c>
      <c r="D30" s="27">
        <v>2285388</v>
      </c>
      <c r="E30" s="27">
        <v>0</v>
      </c>
      <c r="F30" s="27">
        <v>0</v>
      </c>
      <c r="G30" s="27">
        <v>0</v>
      </c>
      <c r="H30" s="27">
        <v>81000</v>
      </c>
      <c r="I30" s="27">
        <v>1228044</v>
      </c>
      <c r="J30" s="27">
        <v>266344</v>
      </c>
      <c r="K30" s="27">
        <v>710000</v>
      </c>
      <c r="L30" s="27">
        <v>0</v>
      </c>
      <c r="M30" s="28">
        <v>0</v>
      </c>
    </row>
    <row r="31" spans="1:13" ht="22.5" customHeight="1">
      <c r="A31" s="273"/>
      <c r="B31" s="276"/>
      <c r="C31" s="40" t="s">
        <v>26</v>
      </c>
      <c r="D31" s="27">
        <v>408000</v>
      </c>
      <c r="E31" s="27">
        <v>0</v>
      </c>
      <c r="F31" s="27">
        <v>0</v>
      </c>
      <c r="G31" s="27">
        <v>0</v>
      </c>
      <c r="H31" s="27">
        <v>0</v>
      </c>
      <c r="I31" s="27">
        <v>408000</v>
      </c>
      <c r="J31" s="27">
        <v>0</v>
      </c>
      <c r="K31" s="27">
        <v>0</v>
      </c>
      <c r="L31" s="27">
        <v>408000</v>
      </c>
      <c r="M31" s="28">
        <v>0</v>
      </c>
    </row>
    <row r="32" spans="1:13" ht="22.5" customHeight="1">
      <c r="A32" s="273"/>
      <c r="B32" s="276"/>
      <c r="C32" s="40" t="s">
        <v>27</v>
      </c>
      <c r="D32" s="27">
        <v>1508000</v>
      </c>
      <c r="E32" s="27">
        <v>0</v>
      </c>
      <c r="F32" s="27">
        <v>0</v>
      </c>
      <c r="G32" s="27">
        <v>0</v>
      </c>
      <c r="H32" s="27">
        <v>0</v>
      </c>
      <c r="I32" s="27">
        <v>1183000</v>
      </c>
      <c r="J32" s="27">
        <v>325000</v>
      </c>
      <c r="K32" s="27">
        <v>0</v>
      </c>
      <c r="L32" s="27">
        <v>0</v>
      </c>
      <c r="M32" s="28">
        <v>0</v>
      </c>
    </row>
    <row r="33" spans="1:13" ht="22.5">
      <c r="A33" s="273"/>
      <c r="B33" s="276"/>
      <c r="C33" s="40" t="s">
        <v>28</v>
      </c>
      <c r="D33" s="27">
        <v>1825700</v>
      </c>
      <c r="E33" s="27">
        <v>0</v>
      </c>
      <c r="F33" s="27">
        <v>680700</v>
      </c>
      <c r="G33" s="27">
        <v>0</v>
      </c>
      <c r="H33" s="27">
        <v>0</v>
      </c>
      <c r="I33" s="27">
        <v>550000</v>
      </c>
      <c r="J33" s="27">
        <v>0</v>
      </c>
      <c r="K33" s="27">
        <v>595000</v>
      </c>
      <c r="L33" s="27">
        <v>0</v>
      </c>
      <c r="M33" s="28">
        <v>0</v>
      </c>
    </row>
    <row r="34" spans="1:13" ht="22.5">
      <c r="A34" s="273"/>
      <c r="B34" s="276"/>
      <c r="C34" s="40" t="s">
        <v>29</v>
      </c>
      <c r="D34" s="27">
        <v>100000</v>
      </c>
      <c r="E34" s="27">
        <v>0</v>
      </c>
      <c r="F34" s="27">
        <v>50000</v>
      </c>
      <c r="G34" s="27">
        <v>0</v>
      </c>
      <c r="H34" s="27">
        <v>0</v>
      </c>
      <c r="I34" s="27">
        <v>50000</v>
      </c>
      <c r="J34" s="27">
        <v>0</v>
      </c>
      <c r="K34" s="27">
        <v>0</v>
      </c>
      <c r="L34" s="27">
        <v>0</v>
      </c>
      <c r="M34" s="28">
        <v>0</v>
      </c>
    </row>
    <row r="35" spans="1:13">
      <c r="A35" s="273"/>
      <c r="B35" s="284"/>
      <c r="C35" s="40" t="s">
        <v>180</v>
      </c>
      <c r="D35" s="27">
        <v>200000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200000</v>
      </c>
      <c r="L35" s="27">
        <v>0</v>
      </c>
      <c r="M35" s="28">
        <v>0</v>
      </c>
    </row>
    <row r="36" spans="1:13">
      <c r="A36" s="273"/>
      <c r="B36" s="284"/>
      <c r="C36" s="40" t="s">
        <v>177</v>
      </c>
      <c r="D36" s="27">
        <v>100000</v>
      </c>
      <c r="E36" s="27">
        <v>0</v>
      </c>
      <c r="F36" s="27">
        <v>0</v>
      </c>
      <c r="G36" s="27">
        <v>100000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8">
        <v>0</v>
      </c>
    </row>
    <row r="37" spans="1:13" ht="23.25" customHeight="1" thickBot="1">
      <c r="A37" s="282"/>
      <c r="B37" s="284"/>
      <c r="C37" s="41" t="s">
        <v>30</v>
      </c>
      <c r="D37" s="29">
        <v>1116000</v>
      </c>
      <c r="E37" s="29">
        <v>300000</v>
      </c>
      <c r="F37" s="29">
        <v>666000</v>
      </c>
      <c r="G37" s="29">
        <v>150000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30">
        <v>0</v>
      </c>
    </row>
    <row r="38" spans="1:13">
      <c r="A38" s="272">
        <v>5</v>
      </c>
      <c r="B38" s="275" t="s">
        <v>31</v>
      </c>
      <c r="C38" s="9" t="s">
        <v>10</v>
      </c>
      <c r="D38" s="18">
        <v>8537671</v>
      </c>
      <c r="E38" s="18">
        <v>46960</v>
      </c>
      <c r="F38" s="18">
        <v>1775711</v>
      </c>
      <c r="G38" s="18">
        <v>550000</v>
      </c>
      <c r="H38" s="18">
        <v>2255000</v>
      </c>
      <c r="I38" s="18">
        <v>2220000</v>
      </c>
      <c r="J38" s="18">
        <v>1150000</v>
      </c>
      <c r="K38" s="18">
        <v>1000000</v>
      </c>
      <c r="L38" s="18">
        <v>0</v>
      </c>
      <c r="M38" s="19">
        <v>0</v>
      </c>
    </row>
    <row r="39" spans="1:13">
      <c r="A39" s="273"/>
      <c r="B39" s="276"/>
      <c r="C39" s="12" t="s">
        <v>11</v>
      </c>
      <c r="D39" s="20">
        <v>5002071</v>
      </c>
      <c r="E39" s="20">
        <v>46960</v>
      </c>
      <c r="F39" s="20">
        <v>1194111</v>
      </c>
      <c r="G39" s="20">
        <v>210000</v>
      </c>
      <c r="H39" s="20">
        <v>1001000</v>
      </c>
      <c r="I39" s="20">
        <v>1610000</v>
      </c>
      <c r="J39" s="20">
        <v>650000</v>
      </c>
      <c r="K39" s="20">
        <v>500000</v>
      </c>
      <c r="L39" s="20">
        <v>0</v>
      </c>
      <c r="M39" s="21">
        <v>0</v>
      </c>
    </row>
    <row r="40" spans="1:13">
      <c r="A40" s="273"/>
      <c r="B40" s="276"/>
      <c r="C40" s="12" t="s">
        <v>13</v>
      </c>
      <c r="D40" s="20">
        <v>1131340</v>
      </c>
      <c r="E40" s="20">
        <v>0</v>
      </c>
      <c r="F40" s="20">
        <v>267340</v>
      </c>
      <c r="G40" s="20">
        <v>240000</v>
      </c>
      <c r="H40" s="20">
        <v>624000</v>
      </c>
      <c r="I40" s="20">
        <v>0</v>
      </c>
      <c r="J40" s="20">
        <v>0</v>
      </c>
      <c r="K40" s="20">
        <v>0</v>
      </c>
      <c r="L40" s="20">
        <v>0</v>
      </c>
      <c r="M40" s="21">
        <v>0</v>
      </c>
    </row>
    <row r="41" spans="1:13">
      <c r="A41" s="273"/>
      <c r="B41" s="276"/>
      <c r="C41" s="12" t="s">
        <v>12</v>
      </c>
      <c r="D41" s="20">
        <v>500000</v>
      </c>
      <c r="E41" s="20">
        <v>0</v>
      </c>
      <c r="F41" s="20">
        <v>0</v>
      </c>
      <c r="G41" s="20">
        <v>0</v>
      </c>
      <c r="H41" s="20">
        <v>500000</v>
      </c>
      <c r="I41" s="20">
        <v>0</v>
      </c>
      <c r="J41" s="20">
        <v>0</v>
      </c>
      <c r="K41" s="20">
        <v>0</v>
      </c>
      <c r="L41" s="20">
        <v>0</v>
      </c>
      <c r="M41" s="21">
        <v>0</v>
      </c>
    </row>
    <row r="42" spans="1:13">
      <c r="A42" s="273"/>
      <c r="B42" s="276"/>
      <c r="C42" s="12" t="s">
        <v>32</v>
      </c>
      <c r="D42" s="20">
        <v>100000</v>
      </c>
      <c r="E42" s="20">
        <v>0</v>
      </c>
      <c r="F42" s="20">
        <v>0</v>
      </c>
      <c r="G42" s="20">
        <v>100000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1">
        <v>0</v>
      </c>
    </row>
    <row r="43" spans="1:13">
      <c r="A43" s="273"/>
      <c r="B43" s="276"/>
      <c r="C43" s="12" t="s">
        <v>14</v>
      </c>
      <c r="D43" s="20">
        <v>632548.80000000005</v>
      </c>
      <c r="E43" s="20">
        <v>0</v>
      </c>
      <c r="F43" s="20">
        <v>0</v>
      </c>
      <c r="G43" s="20">
        <v>0</v>
      </c>
      <c r="H43" s="20">
        <v>0</v>
      </c>
      <c r="I43" s="20">
        <v>632548.80000000005</v>
      </c>
      <c r="J43" s="20">
        <v>0</v>
      </c>
      <c r="K43" s="20">
        <v>0</v>
      </c>
      <c r="L43" s="20">
        <v>0</v>
      </c>
      <c r="M43" s="21">
        <v>0</v>
      </c>
    </row>
    <row r="44" spans="1:13" ht="33.75" customHeight="1">
      <c r="A44" s="273"/>
      <c r="B44" s="276"/>
      <c r="C44" s="22" t="s">
        <v>33</v>
      </c>
      <c r="D44" s="20">
        <v>674260</v>
      </c>
      <c r="E44" s="20">
        <v>0</v>
      </c>
      <c r="F44" s="20">
        <v>314260</v>
      </c>
      <c r="G44" s="20">
        <v>0</v>
      </c>
      <c r="H44" s="20">
        <v>0</v>
      </c>
      <c r="I44" s="20">
        <v>360000</v>
      </c>
      <c r="J44" s="20">
        <v>0</v>
      </c>
      <c r="K44" s="20">
        <v>0</v>
      </c>
      <c r="L44" s="20">
        <v>0</v>
      </c>
      <c r="M44" s="21">
        <v>0</v>
      </c>
    </row>
    <row r="45" spans="1:13" ht="33.75" customHeight="1">
      <c r="A45" s="273"/>
      <c r="B45" s="276"/>
      <c r="C45" s="22" t="s">
        <v>34</v>
      </c>
      <c r="D45" s="20">
        <v>762548.8</v>
      </c>
      <c r="E45" s="20">
        <v>0</v>
      </c>
      <c r="F45" s="20">
        <v>0</v>
      </c>
      <c r="G45" s="20">
        <v>0</v>
      </c>
      <c r="H45" s="20">
        <v>130000</v>
      </c>
      <c r="I45" s="20">
        <v>632548.80000000005</v>
      </c>
      <c r="J45" s="20">
        <v>0</v>
      </c>
      <c r="K45" s="20">
        <v>0</v>
      </c>
      <c r="L45" s="20">
        <v>0</v>
      </c>
      <c r="M45" s="21">
        <v>0</v>
      </c>
    </row>
    <row r="46" spans="1:13" ht="15" thickBot="1">
      <c r="A46" s="274"/>
      <c r="B46" s="277"/>
      <c r="C46" s="15" t="s">
        <v>35</v>
      </c>
      <c r="D46" s="23">
        <v>1000000</v>
      </c>
      <c r="E46" s="23">
        <v>0</v>
      </c>
      <c r="F46" s="23">
        <v>0</v>
      </c>
      <c r="G46" s="23">
        <v>0</v>
      </c>
      <c r="H46" s="23">
        <v>0</v>
      </c>
      <c r="I46" s="23">
        <v>250000</v>
      </c>
      <c r="J46" s="23">
        <v>250000</v>
      </c>
      <c r="K46" s="23">
        <v>500000</v>
      </c>
      <c r="L46" s="23">
        <v>0</v>
      </c>
      <c r="M46" s="24">
        <v>0</v>
      </c>
    </row>
    <row r="47" spans="1:13">
      <c r="A47" s="278">
        <v>6</v>
      </c>
      <c r="B47" s="279" t="s">
        <v>36</v>
      </c>
      <c r="C47" s="31" t="s">
        <v>10</v>
      </c>
      <c r="D47" s="32">
        <v>1097000</v>
      </c>
      <c r="E47" s="32">
        <v>0</v>
      </c>
      <c r="F47" s="32">
        <v>0</v>
      </c>
      <c r="G47" s="32">
        <v>0</v>
      </c>
      <c r="H47" s="32">
        <v>78000</v>
      </c>
      <c r="I47" s="32">
        <v>169000</v>
      </c>
      <c r="J47" s="32">
        <v>0</v>
      </c>
      <c r="K47" s="32">
        <v>0</v>
      </c>
      <c r="L47" s="32">
        <v>0</v>
      </c>
      <c r="M47" s="33">
        <v>0</v>
      </c>
    </row>
    <row r="48" spans="1:13">
      <c r="A48" s="273"/>
      <c r="B48" s="280"/>
      <c r="C48" s="12" t="s">
        <v>11</v>
      </c>
      <c r="D48" s="20">
        <v>349250</v>
      </c>
      <c r="E48" s="20">
        <v>0</v>
      </c>
      <c r="F48" s="20">
        <v>0</v>
      </c>
      <c r="G48" s="20">
        <v>0</v>
      </c>
      <c r="H48" s="20">
        <v>19500</v>
      </c>
      <c r="I48" s="20">
        <v>42250</v>
      </c>
      <c r="J48" s="20">
        <v>0</v>
      </c>
      <c r="K48" s="20">
        <v>0</v>
      </c>
      <c r="L48" s="20">
        <v>0</v>
      </c>
      <c r="M48" s="21">
        <v>0</v>
      </c>
    </row>
    <row r="49" spans="1:13" ht="15" thickBot="1">
      <c r="A49" s="273"/>
      <c r="B49" s="281"/>
      <c r="C49" s="12" t="s">
        <v>14</v>
      </c>
      <c r="D49" s="20">
        <v>747750</v>
      </c>
      <c r="E49" s="20">
        <v>0</v>
      </c>
      <c r="F49" s="20">
        <v>0</v>
      </c>
      <c r="G49" s="20">
        <v>0</v>
      </c>
      <c r="H49" s="20">
        <v>58500</v>
      </c>
      <c r="I49" s="20">
        <v>126750</v>
      </c>
      <c r="J49" s="20">
        <v>0</v>
      </c>
      <c r="K49" s="20">
        <v>0</v>
      </c>
      <c r="L49" s="20">
        <v>0</v>
      </c>
      <c r="M49" s="21">
        <v>0</v>
      </c>
    </row>
    <row r="50" spans="1:13" ht="15.75" thickTop="1" thickBot="1">
      <c r="A50" s="269" t="s">
        <v>37</v>
      </c>
      <c r="B50" s="270"/>
      <c r="C50" s="34"/>
      <c r="D50" s="35">
        <f>D7+D13+D24+D27+D38+D47</f>
        <v>89665093.299999997</v>
      </c>
      <c r="E50" s="35">
        <f>E7+E13+E24+E27+E38+E47</f>
        <v>654460</v>
      </c>
      <c r="F50" s="35">
        <f>F7+F13+F24+F27+F38+F47</f>
        <v>5879612</v>
      </c>
      <c r="G50" s="35">
        <f>G7+G13+G24+G27+G38+G47</f>
        <v>7465964.7000000002</v>
      </c>
      <c r="H50" s="35">
        <f>H7+H13+H24+H27+H38+H47</f>
        <v>15917242</v>
      </c>
      <c r="I50" s="35">
        <f>I7+I13+I24+I27+I38+I47</f>
        <v>29047122.669999998</v>
      </c>
      <c r="J50" s="35">
        <f>J7+J13+J24+J27+J38+J47</f>
        <v>19420638.329999998</v>
      </c>
      <c r="K50" s="35">
        <f>K7+K13+K24+K27+K38+K47</f>
        <v>2833363.2</v>
      </c>
      <c r="L50" s="35">
        <f>L7+L13+L24+L27+L38+L47</f>
        <v>1725355.2</v>
      </c>
      <c r="M50" s="36">
        <f>M7+M13+M24+M27+M38+M47</f>
        <v>3262335.2</v>
      </c>
    </row>
    <row r="51" spans="1:13" ht="15" thickTop="1"/>
  </sheetData>
  <mergeCells count="19">
    <mergeCell ref="B13:B23"/>
    <mergeCell ref="C2:K2"/>
    <mergeCell ref="B5:B6"/>
    <mergeCell ref="C5:C6"/>
    <mergeCell ref="D5:D6"/>
    <mergeCell ref="E5:M5"/>
    <mergeCell ref="A50:B50"/>
    <mergeCell ref="A1:M1"/>
    <mergeCell ref="A38:A46"/>
    <mergeCell ref="B38:B46"/>
    <mergeCell ref="A47:A49"/>
    <mergeCell ref="B47:B49"/>
    <mergeCell ref="A24:A26"/>
    <mergeCell ref="B24:B26"/>
    <mergeCell ref="A27:A37"/>
    <mergeCell ref="B27:B37"/>
    <mergeCell ref="A7:A12"/>
    <mergeCell ref="B7:B12"/>
    <mergeCell ref="A13:A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1"/>
  <sheetViews>
    <sheetView workbookViewId="0">
      <selection activeCell="N1" sqref="N1"/>
    </sheetView>
  </sheetViews>
  <sheetFormatPr defaultRowHeight="14.25"/>
  <cols>
    <col min="4" max="4" width="10.75" customWidth="1"/>
  </cols>
  <sheetData>
    <row r="1" spans="1:13" ht="19.5" thickBot="1">
      <c r="A1" s="42" t="s">
        <v>38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" thickBot="1">
      <c r="A2" s="304" t="s">
        <v>3</v>
      </c>
      <c r="B2" s="306" t="s">
        <v>5</v>
      </c>
      <c r="C2" s="306" t="s">
        <v>39</v>
      </c>
      <c r="D2" s="288" t="s">
        <v>7</v>
      </c>
      <c r="E2" s="290" t="s">
        <v>8</v>
      </c>
      <c r="F2" s="291"/>
      <c r="G2" s="291"/>
      <c r="H2" s="291"/>
      <c r="I2" s="291"/>
      <c r="J2" s="291"/>
      <c r="K2" s="291"/>
      <c r="L2" s="292"/>
      <c r="M2" s="293"/>
    </row>
    <row r="3" spans="1:13" ht="15" thickBot="1">
      <c r="A3" s="305"/>
      <c r="B3" s="307"/>
      <c r="C3" s="307"/>
      <c r="D3" s="289"/>
      <c r="E3" s="45">
        <v>2007</v>
      </c>
      <c r="F3" s="46">
        <v>2008</v>
      </c>
      <c r="G3" s="47">
        <v>2009</v>
      </c>
      <c r="H3" s="45">
        <v>2010</v>
      </c>
      <c r="I3" s="48">
        <v>2011</v>
      </c>
      <c r="J3" s="49">
        <v>2012</v>
      </c>
      <c r="K3" s="50">
        <v>2013</v>
      </c>
      <c r="L3" s="51">
        <v>2014</v>
      </c>
      <c r="M3" s="52">
        <v>2015</v>
      </c>
    </row>
    <row r="4" spans="1:13">
      <c r="A4" s="53">
        <v>1</v>
      </c>
      <c r="B4" s="54">
        <v>2</v>
      </c>
      <c r="C4" s="54">
        <v>3</v>
      </c>
      <c r="D4" s="55">
        <v>4</v>
      </c>
      <c r="E4" s="55">
        <v>5</v>
      </c>
      <c r="F4" s="56">
        <v>6</v>
      </c>
      <c r="G4" s="57">
        <v>7</v>
      </c>
      <c r="H4" s="55">
        <v>8</v>
      </c>
      <c r="I4" s="58">
        <v>9</v>
      </c>
      <c r="J4" s="59">
        <v>10</v>
      </c>
      <c r="K4" s="60">
        <v>11</v>
      </c>
      <c r="L4" s="59">
        <v>12</v>
      </c>
      <c r="M4" s="56">
        <v>13</v>
      </c>
    </row>
    <row r="5" spans="1:13">
      <c r="A5" s="303">
        <v>1</v>
      </c>
      <c r="B5" s="300" t="s">
        <v>40</v>
      </c>
      <c r="C5" s="61" t="s">
        <v>10</v>
      </c>
      <c r="D5" s="62">
        <v>70000</v>
      </c>
      <c r="E5" s="62">
        <v>0</v>
      </c>
      <c r="F5" s="62">
        <v>70000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63">
        <v>0</v>
      </c>
    </row>
    <row r="6" spans="1:13" ht="21.75">
      <c r="A6" s="303"/>
      <c r="B6" s="301"/>
      <c r="C6" s="64" t="s">
        <v>11</v>
      </c>
      <c r="D6" s="65">
        <v>70000</v>
      </c>
      <c r="E6" s="65">
        <v>0</v>
      </c>
      <c r="F6" s="65">
        <v>70000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6">
        <v>0</v>
      </c>
    </row>
    <row r="7" spans="1:13" ht="22.5">
      <c r="A7" s="303"/>
      <c r="B7" s="302"/>
      <c r="C7" s="67" t="s">
        <v>22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9">
        <v>0</v>
      </c>
    </row>
    <row r="8" spans="1:13">
      <c r="A8" s="294">
        <v>2</v>
      </c>
      <c r="B8" s="297" t="s">
        <v>41</v>
      </c>
      <c r="C8" s="61" t="s">
        <v>10</v>
      </c>
      <c r="D8" s="62">
        <v>60000</v>
      </c>
      <c r="E8" s="62">
        <v>0</v>
      </c>
      <c r="F8" s="62">
        <v>60000</v>
      </c>
      <c r="G8" s="62">
        <v>0</v>
      </c>
      <c r="H8" s="62">
        <v>0</v>
      </c>
      <c r="I8" s="62">
        <v>0</v>
      </c>
      <c r="J8" s="62">
        <v>0</v>
      </c>
      <c r="K8" s="70">
        <v>0</v>
      </c>
      <c r="L8" s="62">
        <v>0</v>
      </c>
      <c r="M8" s="63">
        <v>0</v>
      </c>
    </row>
    <row r="9" spans="1:13" ht="21.75">
      <c r="A9" s="295"/>
      <c r="B9" s="298"/>
      <c r="C9" s="64" t="s">
        <v>11</v>
      </c>
      <c r="D9" s="65">
        <v>60000</v>
      </c>
      <c r="E9" s="65">
        <v>0</v>
      </c>
      <c r="F9" s="65">
        <v>60000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6">
        <v>0</v>
      </c>
    </row>
    <row r="10" spans="1:13" ht="22.5">
      <c r="A10" s="296"/>
      <c r="B10" s="299"/>
      <c r="C10" s="67" t="s">
        <v>22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9">
        <v>0</v>
      </c>
    </row>
    <row r="11" spans="1:13">
      <c r="A11" s="294">
        <v>3</v>
      </c>
      <c r="B11" s="300" t="s">
        <v>42</v>
      </c>
      <c r="C11" s="61" t="s">
        <v>10</v>
      </c>
      <c r="D11" s="62">
        <v>10000</v>
      </c>
      <c r="E11" s="62">
        <v>0</v>
      </c>
      <c r="F11" s="62">
        <v>10000</v>
      </c>
      <c r="G11" s="62">
        <v>0</v>
      </c>
      <c r="H11" s="62">
        <v>0</v>
      </c>
      <c r="I11" s="62">
        <v>0</v>
      </c>
      <c r="J11" s="62">
        <v>0</v>
      </c>
      <c r="K11" s="70">
        <v>0</v>
      </c>
      <c r="L11" s="62">
        <v>0</v>
      </c>
      <c r="M11" s="63">
        <v>0</v>
      </c>
    </row>
    <row r="12" spans="1:13" ht="21.75">
      <c r="A12" s="295"/>
      <c r="B12" s="301"/>
      <c r="C12" s="64" t="s">
        <v>11</v>
      </c>
      <c r="D12" s="65">
        <v>10000</v>
      </c>
      <c r="E12" s="65">
        <v>0</v>
      </c>
      <c r="F12" s="65">
        <v>10000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6">
        <v>0</v>
      </c>
    </row>
    <row r="13" spans="1:13" ht="22.5">
      <c r="A13" s="296"/>
      <c r="B13" s="302"/>
      <c r="C13" s="67" t="s">
        <v>22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9">
        <v>0</v>
      </c>
    </row>
    <row r="14" spans="1:13">
      <c r="A14" s="294">
        <v>4</v>
      </c>
      <c r="B14" s="300" t="s">
        <v>43</v>
      </c>
      <c r="C14" s="61" t="s">
        <v>10</v>
      </c>
      <c r="D14" s="62">
        <v>1575710</v>
      </c>
      <c r="E14" s="62">
        <v>0</v>
      </c>
      <c r="F14" s="62">
        <v>0</v>
      </c>
      <c r="G14" s="62">
        <v>1575710</v>
      </c>
      <c r="H14" s="62">
        <v>0</v>
      </c>
      <c r="I14" s="62">
        <v>0</v>
      </c>
      <c r="J14" s="62">
        <v>0</v>
      </c>
      <c r="K14" s="70">
        <v>0</v>
      </c>
      <c r="L14" s="62">
        <v>0</v>
      </c>
      <c r="M14" s="63">
        <v>0</v>
      </c>
    </row>
    <row r="15" spans="1:13" ht="21.75">
      <c r="A15" s="295"/>
      <c r="B15" s="301"/>
      <c r="C15" s="64" t="s">
        <v>11</v>
      </c>
      <c r="D15" s="65">
        <v>628710</v>
      </c>
      <c r="E15" s="65">
        <v>0</v>
      </c>
      <c r="F15" s="65">
        <v>0</v>
      </c>
      <c r="G15" s="65">
        <v>628710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6">
        <v>0</v>
      </c>
    </row>
    <row r="16" spans="1:13" ht="21.75">
      <c r="A16" s="295"/>
      <c r="B16" s="301"/>
      <c r="C16" s="64" t="s">
        <v>13</v>
      </c>
      <c r="D16" s="65">
        <v>947000</v>
      </c>
      <c r="E16" s="65">
        <v>0</v>
      </c>
      <c r="F16" s="65">
        <v>0</v>
      </c>
      <c r="G16" s="65">
        <v>947000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6">
        <v>0</v>
      </c>
    </row>
    <row r="17" spans="1:13" ht="22.5">
      <c r="A17" s="296"/>
      <c r="B17" s="302"/>
      <c r="C17" s="67" t="s">
        <v>22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9">
        <v>0</v>
      </c>
    </row>
    <row r="18" spans="1:13">
      <c r="A18" s="294">
        <v>5</v>
      </c>
      <c r="B18" s="297" t="s">
        <v>44</v>
      </c>
      <c r="C18" s="61" t="s">
        <v>10</v>
      </c>
      <c r="D18" s="62">
        <v>80000</v>
      </c>
      <c r="E18" s="62">
        <v>0</v>
      </c>
      <c r="F18" s="62">
        <v>0</v>
      </c>
      <c r="G18" s="62">
        <v>80000</v>
      </c>
      <c r="H18" s="62">
        <v>0</v>
      </c>
      <c r="I18" s="62">
        <v>0</v>
      </c>
      <c r="J18" s="62">
        <v>0</v>
      </c>
      <c r="K18" s="70">
        <v>0</v>
      </c>
      <c r="L18" s="62">
        <v>0</v>
      </c>
      <c r="M18" s="63">
        <v>0</v>
      </c>
    </row>
    <row r="19" spans="1:13" ht="21.75">
      <c r="A19" s="295"/>
      <c r="B19" s="298"/>
      <c r="C19" s="64" t="s">
        <v>11</v>
      </c>
      <c r="D19" s="65">
        <v>80000</v>
      </c>
      <c r="E19" s="65">
        <v>0</v>
      </c>
      <c r="F19" s="65">
        <v>0</v>
      </c>
      <c r="G19" s="65">
        <v>80000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6">
        <v>0</v>
      </c>
    </row>
    <row r="20" spans="1:13" ht="22.5">
      <c r="A20" s="296"/>
      <c r="B20" s="299"/>
      <c r="C20" s="67" t="s">
        <v>22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9">
        <v>0</v>
      </c>
    </row>
    <row r="21" spans="1:13">
      <c r="A21" s="294">
        <v>6</v>
      </c>
      <c r="B21" s="297" t="s">
        <v>45</v>
      </c>
      <c r="C21" s="61" t="s">
        <v>10</v>
      </c>
      <c r="D21" s="62">
        <v>120000</v>
      </c>
      <c r="E21" s="62">
        <v>0</v>
      </c>
      <c r="F21" s="62">
        <v>0</v>
      </c>
      <c r="G21" s="62">
        <v>120000</v>
      </c>
      <c r="H21" s="62">
        <v>0</v>
      </c>
      <c r="I21" s="62">
        <v>0</v>
      </c>
      <c r="J21" s="62">
        <v>0</v>
      </c>
      <c r="K21" s="70">
        <v>0</v>
      </c>
      <c r="L21" s="62">
        <v>0</v>
      </c>
      <c r="M21" s="63">
        <v>0</v>
      </c>
    </row>
    <row r="22" spans="1:13" ht="21.75">
      <c r="A22" s="295"/>
      <c r="B22" s="298"/>
      <c r="C22" s="64" t="s">
        <v>11</v>
      </c>
      <c r="D22" s="65">
        <v>120000</v>
      </c>
      <c r="E22" s="65">
        <v>0</v>
      </c>
      <c r="F22" s="65">
        <v>0</v>
      </c>
      <c r="G22" s="65">
        <v>120000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6">
        <v>0</v>
      </c>
    </row>
    <row r="23" spans="1:13" ht="22.5">
      <c r="A23" s="296"/>
      <c r="B23" s="299"/>
      <c r="C23" s="67" t="s">
        <v>22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71">
        <v>0</v>
      </c>
      <c r="L23" s="68">
        <v>0</v>
      </c>
      <c r="M23" s="69">
        <v>0</v>
      </c>
    </row>
    <row r="24" spans="1:13">
      <c r="A24" s="308">
        <v>7</v>
      </c>
      <c r="B24" s="300" t="s">
        <v>46</v>
      </c>
      <c r="C24" s="61" t="s">
        <v>10</v>
      </c>
      <c r="D24" s="62">
        <f>E24+F24+G24+H24</f>
        <v>3904720.7</v>
      </c>
      <c r="E24" s="62">
        <v>0</v>
      </c>
      <c r="F24" s="62">
        <v>89100</v>
      </c>
      <c r="G24" s="62">
        <v>496620.7</v>
      </c>
      <c r="H24" s="62">
        <v>3319000</v>
      </c>
      <c r="I24" s="62">
        <v>0</v>
      </c>
      <c r="J24" s="62">
        <v>0</v>
      </c>
      <c r="K24" s="62">
        <v>0</v>
      </c>
      <c r="L24" s="62">
        <v>0</v>
      </c>
      <c r="M24" s="63">
        <v>0</v>
      </c>
    </row>
    <row r="25" spans="1:13" ht="21.75">
      <c r="A25" s="308"/>
      <c r="B25" s="301"/>
      <c r="C25" s="64" t="s">
        <v>11</v>
      </c>
      <c r="D25" s="65">
        <f>F25+G25+H25</f>
        <v>1077370.7</v>
      </c>
      <c r="E25" s="65">
        <v>0</v>
      </c>
      <c r="F25" s="65">
        <v>89100</v>
      </c>
      <c r="G25" s="65">
        <f>G24-G26</f>
        <v>96620.700000000012</v>
      </c>
      <c r="H25" s="65">
        <f>H24-H26</f>
        <v>891650</v>
      </c>
      <c r="I25" s="65">
        <v>0</v>
      </c>
      <c r="J25" s="65">
        <v>0</v>
      </c>
      <c r="K25" s="65">
        <v>0</v>
      </c>
      <c r="L25" s="65">
        <v>0</v>
      </c>
      <c r="M25" s="66">
        <v>0</v>
      </c>
    </row>
    <row r="26" spans="1:13" ht="21.75">
      <c r="A26" s="308"/>
      <c r="B26" s="301"/>
      <c r="C26" s="64" t="s">
        <v>13</v>
      </c>
      <c r="D26" s="65">
        <f>G26+H26</f>
        <v>2827350</v>
      </c>
      <c r="E26" s="70">
        <v>0</v>
      </c>
      <c r="F26" s="70">
        <v>0</v>
      </c>
      <c r="G26" s="65">
        <v>400000</v>
      </c>
      <c r="H26" s="65">
        <v>2427350</v>
      </c>
      <c r="I26" s="65">
        <v>0</v>
      </c>
      <c r="J26" s="65">
        <v>0</v>
      </c>
      <c r="K26" s="65">
        <v>0</v>
      </c>
      <c r="L26" s="65">
        <v>0</v>
      </c>
      <c r="M26" s="66">
        <v>0</v>
      </c>
    </row>
    <row r="27" spans="1:13" ht="33.75">
      <c r="A27" s="308"/>
      <c r="B27" s="302"/>
      <c r="C27" s="67" t="s">
        <v>47</v>
      </c>
      <c r="D27" s="68">
        <f>I27</f>
        <v>2538068.4500000002</v>
      </c>
      <c r="E27" s="68">
        <v>0</v>
      </c>
      <c r="F27" s="68">
        <v>0</v>
      </c>
      <c r="G27" s="68">
        <v>0</v>
      </c>
      <c r="H27" s="68">
        <v>0</v>
      </c>
      <c r="I27" s="68">
        <v>2538068.4500000002</v>
      </c>
      <c r="J27" s="68">
        <v>0</v>
      </c>
      <c r="K27" s="68">
        <v>0</v>
      </c>
      <c r="L27" s="68">
        <v>0</v>
      </c>
      <c r="M27" s="69">
        <v>0</v>
      </c>
    </row>
    <row r="28" spans="1:13">
      <c r="A28" s="309">
        <v>8</v>
      </c>
      <c r="B28" s="297" t="s">
        <v>48</v>
      </c>
      <c r="C28" s="61" t="s">
        <v>10</v>
      </c>
      <c r="D28" s="62">
        <v>800000</v>
      </c>
      <c r="E28" s="62">
        <v>0</v>
      </c>
      <c r="F28" s="62">
        <v>0</v>
      </c>
      <c r="G28" s="62">
        <v>800000</v>
      </c>
      <c r="H28" s="62">
        <v>0</v>
      </c>
      <c r="I28" s="70">
        <v>0</v>
      </c>
      <c r="J28" s="62">
        <v>0</v>
      </c>
      <c r="K28" s="70">
        <v>0</v>
      </c>
      <c r="L28" s="62">
        <v>0</v>
      </c>
      <c r="M28" s="63">
        <v>0</v>
      </c>
    </row>
    <row r="29" spans="1:13" ht="21.75">
      <c r="A29" s="310"/>
      <c r="B29" s="298"/>
      <c r="C29" s="64" t="s">
        <v>11</v>
      </c>
      <c r="D29" s="65">
        <v>317764</v>
      </c>
      <c r="E29" s="65">
        <v>0</v>
      </c>
      <c r="F29" s="65">
        <v>0</v>
      </c>
      <c r="G29" s="65">
        <v>317764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6">
        <v>0</v>
      </c>
    </row>
    <row r="30" spans="1:13" ht="21.75">
      <c r="A30" s="310"/>
      <c r="B30" s="298"/>
      <c r="C30" s="64" t="s">
        <v>13</v>
      </c>
      <c r="D30" s="65">
        <v>482236</v>
      </c>
      <c r="E30" s="65">
        <v>0</v>
      </c>
      <c r="F30" s="65">
        <v>0</v>
      </c>
      <c r="G30" s="65">
        <v>482236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6">
        <v>0</v>
      </c>
    </row>
    <row r="31" spans="1:13" ht="22.5">
      <c r="A31" s="311"/>
      <c r="B31" s="312"/>
      <c r="C31" s="67" t="s">
        <v>22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9">
        <v>0</v>
      </c>
    </row>
    <row r="32" spans="1:13">
      <c r="A32" s="313">
        <v>9</v>
      </c>
      <c r="B32" s="314" t="s">
        <v>49</v>
      </c>
      <c r="C32" s="72" t="s">
        <v>10</v>
      </c>
      <c r="D32" s="73">
        <v>3070000</v>
      </c>
      <c r="E32" s="73">
        <v>0</v>
      </c>
      <c r="F32" s="73">
        <v>0</v>
      </c>
      <c r="G32" s="73">
        <v>95160</v>
      </c>
      <c r="H32" s="73">
        <v>1817500</v>
      </c>
      <c r="I32" s="73">
        <v>1157340</v>
      </c>
      <c r="J32" s="73">
        <v>0</v>
      </c>
      <c r="K32" s="73">
        <v>0</v>
      </c>
      <c r="L32" s="73">
        <v>0</v>
      </c>
      <c r="M32" s="74">
        <v>0</v>
      </c>
    </row>
    <row r="33" spans="1:13" ht="21.75">
      <c r="A33" s="313"/>
      <c r="B33" s="315"/>
      <c r="C33" s="75" t="s">
        <v>11</v>
      </c>
      <c r="D33" s="76">
        <v>312660</v>
      </c>
      <c r="E33" s="76">
        <v>0</v>
      </c>
      <c r="F33" s="76">
        <v>0</v>
      </c>
      <c r="G33" s="76">
        <v>95160</v>
      </c>
      <c r="H33" s="76">
        <v>117500</v>
      </c>
      <c r="I33" s="76">
        <v>100000</v>
      </c>
      <c r="J33" s="76">
        <v>0</v>
      </c>
      <c r="K33" s="76">
        <v>0</v>
      </c>
      <c r="L33" s="76">
        <v>0</v>
      </c>
      <c r="M33" s="77">
        <v>0</v>
      </c>
    </row>
    <row r="34" spans="1:13" ht="32.25">
      <c r="A34" s="313"/>
      <c r="B34" s="315"/>
      <c r="C34" s="75" t="s">
        <v>50</v>
      </c>
      <c r="D34" s="76">
        <v>2757340</v>
      </c>
      <c r="E34" s="76">
        <v>0</v>
      </c>
      <c r="F34" s="76">
        <v>0</v>
      </c>
      <c r="G34" s="76">
        <v>0</v>
      </c>
      <c r="H34" s="76">
        <v>1700000</v>
      </c>
      <c r="I34" s="76">
        <v>1057340</v>
      </c>
      <c r="J34" s="76">
        <v>0</v>
      </c>
      <c r="K34" s="76">
        <v>0</v>
      </c>
      <c r="L34" s="76">
        <v>0</v>
      </c>
      <c r="M34" s="77">
        <v>0</v>
      </c>
    </row>
    <row r="35" spans="1:13" ht="33.75">
      <c r="A35" s="313"/>
      <c r="B35" s="316"/>
      <c r="C35" s="78" t="s">
        <v>51</v>
      </c>
      <c r="D35" s="79">
        <v>1511033.48</v>
      </c>
      <c r="E35" s="79">
        <v>0</v>
      </c>
      <c r="F35" s="79">
        <v>0</v>
      </c>
      <c r="G35" s="79">
        <v>0</v>
      </c>
      <c r="H35" s="79">
        <v>0</v>
      </c>
      <c r="I35" s="79">
        <v>1511033.48</v>
      </c>
      <c r="J35" s="79">
        <v>0</v>
      </c>
      <c r="K35" s="79">
        <v>0</v>
      </c>
      <c r="L35" s="79">
        <v>0</v>
      </c>
      <c r="M35" s="80">
        <v>0</v>
      </c>
    </row>
    <row r="36" spans="1:13">
      <c r="A36" s="294">
        <v>10</v>
      </c>
      <c r="B36" s="300" t="s">
        <v>52</v>
      </c>
      <c r="C36" s="61" t="s">
        <v>10</v>
      </c>
      <c r="D36" s="62">
        <v>532000</v>
      </c>
      <c r="E36" s="62">
        <v>0</v>
      </c>
      <c r="F36" s="62">
        <v>32000</v>
      </c>
      <c r="G36" s="62">
        <v>0</v>
      </c>
      <c r="H36" s="62">
        <v>0</v>
      </c>
      <c r="I36" s="62">
        <v>500000</v>
      </c>
      <c r="J36" s="62">
        <v>0</v>
      </c>
      <c r="K36" s="62">
        <v>0</v>
      </c>
      <c r="L36" s="62">
        <v>0</v>
      </c>
      <c r="M36" s="63">
        <v>0</v>
      </c>
    </row>
    <row r="37" spans="1:13" ht="21.75">
      <c r="A37" s="295"/>
      <c r="B37" s="301"/>
      <c r="C37" s="64" t="s">
        <v>11</v>
      </c>
      <c r="D37" s="65">
        <v>132000</v>
      </c>
      <c r="E37" s="65">
        <v>0</v>
      </c>
      <c r="F37" s="65">
        <v>32000</v>
      </c>
      <c r="G37" s="65">
        <v>0</v>
      </c>
      <c r="H37" s="65">
        <v>0</v>
      </c>
      <c r="I37" s="65">
        <v>100000</v>
      </c>
      <c r="J37" s="65">
        <v>0</v>
      </c>
      <c r="K37" s="65">
        <v>0</v>
      </c>
      <c r="L37" s="65">
        <v>0</v>
      </c>
      <c r="M37" s="66">
        <v>0</v>
      </c>
    </row>
    <row r="38" spans="1:13" ht="21.75">
      <c r="A38" s="295"/>
      <c r="B38" s="301"/>
      <c r="C38" s="64" t="s">
        <v>13</v>
      </c>
      <c r="D38" s="65">
        <v>400000</v>
      </c>
      <c r="E38" s="65">
        <v>0</v>
      </c>
      <c r="F38" s="65">
        <v>0</v>
      </c>
      <c r="G38" s="65">
        <v>0</v>
      </c>
      <c r="H38" s="65">
        <v>0</v>
      </c>
      <c r="I38" s="65">
        <v>400000</v>
      </c>
      <c r="J38" s="65">
        <v>0</v>
      </c>
      <c r="K38" s="65">
        <v>0</v>
      </c>
      <c r="L38" s="65">
        <v>0</v>
      </c>
      <c r="M38" s="66">
        <v>0</v>
      </c>
    </row>
    <row r="39" spans="1:13" ht="45">
      <c r="A39" s="296"/>
      <c r="B39" s="302"/>
      <c r="C39" s="67" t="s">
        <v>53</v>
      </c>
      <c r="D39" s="68">
        <v>372400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372400</v>
      </c>
      <c r="K39" s="68">
        <v>0</v>
      </c>
      <c r="L39" s="68">
        <v>0</v>
      </c>
      <c r="M39" s="69">
        <v>0</v>
      </c>
    </row>
    <row r="40" spans="1:13">
      <c r="A40" s="308">
        <v>11</v>
      </c>
      <c r="B40" s="300" t="s">
        <v>54</v>
      </c>
      <c r="C40" s="61" t="s">
        <v>10</v>
      </c>
      <c r="D40" s="62">
        <v>16200000</v>
      </c>
      <c r="E40" s="62">
        <v>0</v>
      </c>
      <c r="F40" s="62">
        <v>0</v>
      </c>
      <c r="G40" s="62">
        <v>0</v>
      </c>
      <c r="H40" s="62">
        <v>0</v>
      </c>
      <c r="I40" s="62">
        <v>7600000</v>
      </c>
      <c r="J40" s="62">
        <v>8600000</v>
      </c>
      <c r="K40" s="62">
        <v>0</v>
      </c>
      <c r="L40" s="62">
        <v>0</v>
      </c>
      <c r="M40" s="63">
        <v>0</v>
      </c>
    </row>
    <row r="41" spans="1:13" ht="21.75">
      <c r="A41" s="308"/>
      <c r="B41" s="301"/>
      <c r="C41" s="64" t="s">
        <v>11</v>
      </c>
      <c r="D41" s="65">
        <v>1417500</v>
      </c>
      <c r="E41" s="65">
        <v>0</v>
      </c>
      <c r="F41" s="65">
        <v>0</v>
      </c>
      <c r="G41" s="65">
        <v>0</v>
      </c>
      <c r="H41" s="65">
        <v>0</v>
      </c>
      <c r="I41" s="65">
        <v>665000</v>
      </c>
      <c r="J41" s="65">
        <v>752500</v>
      </c>
      <c r="K41" s="65">
        <v>0</v>
      </c>
      <c r="L41" s="65">
        <v>0</v>
      </c>
      <c r="M41" s="66">
        <v>0</v>
      </c>
    </row>
    <row r="42" spans="1:13" ht="32.25">
      <c r="A42" s="308"/>
      <c r="B42" s="301"/>
      <c r="C42" s="64" t="s">
        <v>55</v>
      </c>
      <c r="D42" s="65">
        <v>4252500</v>
      </c>
      <c r="E42" s="70">
        <v>0</v>
      </c>
      <c r="F42" s="70">
        <v>0</v>
      </c>
      <c r="G42" s="65">
        <v>0</v>
      </c>
      <c r="H42" s="65">
        <v>0</v>
      </c>
      <c r="I42" s="65">
        <v>1995000</v>
      </c>
      <c r="J42" s="65">
        <v>2257500</v>
      </c>
      <c r="K42" s="65">
        <v>0</v>
      </c>
      <c r="L42" s="65">
        <v>0</v>
      </c>
      <c r="M42" s="66">
        <v>0</v>
      </c>
    </row>
    <row r="43" spans="1:13" ht="33.75">
      <c r="A43" s="308"/>
      <c r="B43" s="302"/>
      <c r="C43" s="67" t="s">
        <v>56</v>
      </c>
      <c r="D43" s="68">
        <v>10530000</v>
      </c>
      <c r="E43" s="68">
        <v>0</v>
      </c>
      <c r="F43" s="68">
        <v>0</v>
      </c>
      <c r="G43" s="68">
        <v>0</v>
      </c>
      <c r="H43" s="68">
        <v>0</v>
      </c>
      <c r="I43" s="68">
        <v>4940000</v>
      </c>
      <c r="J43" s="68">
        <v>5590000</v>
      </c>
      <c r="K43" s="68">
        <v>0</v>
      </c>
      <c r="L43" s="68">
        <v>0</v>
      </c>
      <c r="M43" s="69">
        <v>0</v>
      </c>
    </row>
    <row r="44" spans="1:13">
      <c r="A44" s="324">
        <v>12</v>
      </c>
      <c r="B44" s="301" t="s">
        <v>57</v>
      </c>
      <c r="C44" s="81" t="s">
        <v>10</v>
      </c>
      <c r="D44" s="70">
        <v>600000</v>
      </c>
      <c r="E44" s="70">
        <v>0</v>
      </c>
      <c r="F44" s="70">
        <v>0</v>
      </c>
      <c r="G44" s="70">
        <v>0</v>
      </c>
      <c r="H44" s="70">
        <v>100000</v>
      </c>
      <c r="I44" s="70">
        <v>200000</v>
      </c>
      <c r="J44" s="70">
        <v>200000</v>
      </c>
      <c r="K44" s="70">
        <v>100000</v>
      </c>
      <c r="L44" s="70">
        <v>0</v>
      </c>
      <c r="M44" s="82">
        <v>0</v>
      </c>
    </row>
    <row r="45" spans="1:13" ht="21.75">
      <c r="A45" s="308"/>
      <c r="B45" s="301"/>
      <c r="C45" s="64" t="s">
        <v>11</v>
      </c>
      <c r="D45" s="65">
        <v>420000</v>
      </c>
      <c r="E45" s="65">
        <v>0</v>
      </c>
      <c r="F45" s="65">
        <v>0</v>
      </c>
      <c r="G45" s="65">
        <v>0</v>
      </c>
      <c r="H45" s="65">
        <v>70000</v>
      </c>
      <c r="I45" s="65">
        <v>140000</v>
      </c>
      <c r="J45" s="65">
        <v>140000</v>
      </c>
      <c r="K45" s="65">
        <v>70000</v>
      </c>
      <c r="L45" s="65">
        <v>0</v>
      </c>
      <c r="M45" s="66">
        <v>0</v>
      </c>
    </row>
    <row r="46" spans="1:13" ht="21.75">
      <c r="A46" s="308"/>
      <c r="B46" s="301"/>
      <c r="C46" s="64" t="s">
        <v>13</v>
      </c>
      <c r="D46" s="65">
        <v>180000</v>
      </c>
      <c r="E46" s="65">
        <v>0</v>
      </c>
      <c r="F46" s="65">
        <v>0</v>
      </c>
      <c r="G46" s="65">
        <v>0</v>
      </c>
      <c r="H46" s="65">
        <v>30000</v>
      </c>
      <c r="I46" s="65">
        <v>60000</v>
      </c>
      <c r="J46" s="65">
        <v>60000</v>
      </c>
      <c r="K46" s="65">
        <v>30000</v>
      </c>
      <c r="L46" s="65">
        <v>0</v>
      </c>
      <c r="M46" s="66">
        <v>0</v>
      </c>
    </row>
    <row r="47" spans="1:13" ht="22.5">
      <c r="A47" s="308"/>
      <c r="B47" s="302"/>
      <c r="C47" s="67" t="s">
        <v>22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71">
        <v>0</v>
      </c>
      <c r="L47" s="68">
        <v>0</v>
      </c>
      <c r="M47" s="69">
        <v>0</v>
      </c>
    </row>
    <row r="48" spans="1:13">
      <c r="A48" s="308">
        <v>13</v>
      </c>
      <c r="B48" s="297" t="s">
        <v>58</v>
      </c>
      <c r="C48" s="61" t="s">
        <v>10</v>
      </c>
      <c r="D48" s="62">
        <v>2000000</v>
      </c>
      <c r="E48" s="62">
        <v>0</v>
      </c>
      <c r="F48" s="62">
        <v>0</v>
      </c>
      <c r="G48" s="62">
        <v>0</v>
      </c>
      <c r="H48" s="62">
        <v>50000</v>
      </c>
      <c r="I48" s="62">
        <v>1950000</v>
      </c>
      <c r="J48" s="62">
        <v>0</v>
      </c>
      <c r="K48" s="62">
        <v>0</v>
      </c>
      <c r="L48" s="62">
        <v>0</v>
      </c>
      <c r="M48" s="63">
        <v>0</v>
      </c>
    </row>
    <row r="49" spans="1:13" ht="21.75">
      <c r="A49" s="308"/>
      <c r="B49" s="325"/>
      <c r="C49" s="64" t="s">
        <v>11</v>
      </c>
      <c r="D49" s="65">
        <v>222386</v>
      </c>
      <c r="E49" s="65">
        <v>0</v>
      </c>
      <c r="F49" s="70">
        <v>0</v>
      </c>
      <c r="G49" s="65">
        <v>0</v>
      </c>
      <c r="H49" s="65">
        <v>50000</v>
      </c>
      <c r="I49" s="65">
        <v>172386</v>
      </c>
      <c r="J49" s="65">
        <v>0</v>
      </c>
      <c r="K49" s="65">
        <v>0</v>
      </c>
      <c r="L49" s="65">
        <v>0</v>
      </c>
      <c r="M49" s="66">
        <v>0</v>
      </c>
    </row>
    <row r="50" spans="1:13" ht="21.75">
      <c r="A50" s="308"/>
      <c r="B50" s="325"/>
      <c r="C50" s="64" t="s">
        <v>59</v>
      </c>
      <c r="D50" s="65">
        <v>1777614</v>
      </c>
      <c r="E50" s="65">
        <v>0</v>
      </c>
      <c r="F50" s="70">
        <v>0</v>
      </c>
      <c r="G50" s="65">
        <v>0</v>
      </c>
      <c r="H50" s="65">
        <v>0</v>
      </c>
      <c r="I50" s="65">
        <v>1777614</v>
      </c>
      <c r="J50" s="65">
        <v>0</v>
      </c>
      <c r="K50" s="65">
        <v>0</v>
      </c>
      <c r="L50" s="65">
        <v>0</v>
      </c>
      <c r="M50" s="66">
        <v>0</v>
      </c>
    </row>
    <row r="51" spans="1:13" ht="45">
      <c r="A51" s="308"/>
      <c r="B51" s="326"/>
      <c r="C51" s="67" t="s">
        <v>60</v>
      </c>
      <c r="D51" s="68">
        <v>1227614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1227614</v>
      </c>
      <c r="K51" s="68">
        <v>0</v>
      </c>
      <c r="L51" s="68">
        <v>0</v>
      </c>
      <c r="M51" s="69">
        <v>0</v>
      </c>
    </row>
    <row r="52" spans="1:13">
      <c r="A52" s="317">
        <v>14</v>
      </c>
      <c r="B52" s="300" t="s">
        <v>61</v>
      </c>
      <c r="C52" s="61" t="s">
        <v>10</v>
      </c>
      <c r="D52" s="62">
        <v>2800000</v>
      </c>
      <c r="E52" s="62">
        <v>0</v>
      </c>
      <c r="F52" s="62">
        <v>0</v>
      </c>
      <c r="G52" s="62">
        <v>0</v>
      </c>
      <c r="H52" s="62">
        <v>0</v>
      </c>
      <c r="I52" s="62">
        <v>1000000</v>
      </c>
      <c r="J52" s="62">
        <v>1800000</v>
      </c>
      <c r="K52" s="70">
        <v>0</v>
      </c>
      <c r="L52" s="62">
        <v>0</v>
      </c>
      <c r="M52" s="63">
        <v>0</v>
      </c>
    </row>
    <row r="53" spans="1:13" ht="21.75">
      <c r="A53" s="317"/>
      <c r="B53" s="301"/>
      <c r="C53" s="64" t="s">
        <v>11</v>
      </c>
      <c r="D53" s="65">
        <v>500000</v>
      </c>
      <c r="E53" s="65">
        <v>0</v>
      </c>
      <c r="F53" s="65">
        <v>0</v>
      </c>
      <c r="G53" s="65">
        <v>0</v>
      </c>
      <c r="H53" s="65">
        <v>0</v>
      </c>
      <c r="I53" s="65">
        <v>500000</v>
      </c>
      <c r="J53" s="65">
        <v>800000</v>
      </c>
      <c r="K53" s="65">
        <v>0</v>
      </c>
      <c r="L53" s="65">
        <v>0</v>
      </c>
      <c r="M53" s="66">
        <v>0</v>
      </c>
    </row>
    <row r="54" spans="1:13">
      <c r="A54" s="309"/>
      <c r="B54" s="301"/>
      <c r="C54" s="64" t="s">
        <v>12</v>
      </c>
      <c r="D54" s="65">
        <v>120000</v>
      </c>
      <c r="E54" s="65">
        <v>0</v>
      </c>
      <c r="F54" s="65">
        <v>0</v>
      </c>
      <c r="G54" s="65">
        <v>0</v>
      </c>
      <c r="H54" s="65">
        <v>0</v>
      </c>
      <c r="I54" s="65">
        <v>120000</v>
      </c>
      <c r="J54" s="65">
        <v>1000000</v>
      </c>
      <c r="K54" s="65">
        <v>0</v>
      </c>
      <c r="L54" s="65">
        <v>0</v>
      </c>
      <c r="M54" s="66">
        <v>0</v>
      </c>
    </row>
    <row r="55" spans="1:13" ht="45.75" thickBot="1">
      <c r="A55" s="309"/>
      <c r="B55" s="301"/>
      <c r="C55" s="67" t="s">
        <v>60</v>
      </c>
      <c r="D55" s="71">
        <v>380000</v>
      </c>
      <c r="E55" s="71">
        <v>0</v>
      </c>
      <c r="F55" s="71">
        <v>0</v>
      </c>
      <c r="G55" s="71">
        <v>0</v>
      </c>
      <c r="H55" s="71">
        <v>0</v>
      </c>
      <c r="I55" s="71">
        <v>380000</v>
      </c>
      <c r="J55" s="71">
        <v>0</v>
      </c>
      <c r="K55" s="71">
        <v>0</v>
      </c>
      <c r="L55" s="71">
        <v>0</v>
      </c>
      <c r="M55" s="83">
        <v>0</v>
      </c>
    </row>
    <row r="56" spans="1:13" ht="15" thickBot="1">
      <c r="A56" s="318" t="s">
        <v>62</v>
      </c>
      <c r="B56" s="319"/>
      <c r="C56" s="84" t="s">
        <v>10</v>
      </c>
      <c r="D56" s="85">
        <f>D52+D48+D44+D40+D36+D32+D28+D24+D21+D18+D14+D11+D8+D5</f>
        <v>31822430.699999999</v>
      </c>
      <c r="E56" s="85">
        <f t="shared" ref="E56:M57" si="0">E52+E48+E44+E40+E36+E32+E28+E24+E21+E18+E14+E11+E8+E5</f>
        <v>0</v>
      </c>
      <c r="F56" s="85">
        <f t="shared" si="0"/>
        <v>261100</v>
      </c>
      <c r="G56" s="85">
        <f t="shared" si="0"/>
        <v>3167490.7</v>
      </c>
      <c r="H56" s="85">
        <f t="shared" si="0"/>
        <v>5286500</v>
      </c>
      <c r="I56" s="85">
        <f t="shared" si="0"/>
        <v>12407340</v>
      </c>
      <c r="J56" s="85">
        <f t="shared" si="0"/>
        <v>10600000</v>
      </c>
      <c r="K56" s="85">
        <f t="shared" si="0"/>
        <v>100000</v>
      </c>
      <c r="L56" s="85">
        <f t="shared" si="0"/>
        <v>0</v>
      </c>
      <c r="M56" s="89">
        <f t="shared" si="0"/>
        <v>0</v>
      </c>
    </row>
    <row r="57" spans="1:13" ht="21.75">
      <c r="A57" s="320"/>
      <c r="B57" s="321"/>
      <c r="C57" s="64" t="s">
        <v>11</v>
      </c>
      <c r="D57" s="86">
        <f>D53+D49+D45+D41+D37+D33+D29+D25+D22+D19+D15+D12+D9+D6</f>
        <v>5368390.7</v>
      </c>
      <c r="E57" s="86">
        <f t="shared" si="0"/>
        <v>0</v>
      </c>
      <c r="F57" s="86">
        <f t="shared" si="0"/>
        <v>261100</v>
      </c>
      <c r="G57" s="86">
        <f t="shared" si="0"/>
        <v>1338254.7</v>
      </c>
      <c r="H57" s="86">
        <f t="shared" si="0"/>
        <v>1129150</v>
      </c>
      <c r="I57" s="86">
        <f t="shared" si="0"/>
        <v>1677386</v>
      </c>
      <c r="J57" s="86">
        <f t="shared" si="0"/>
        <v>1692500</v>
      </c>
      <c r="K57" s="86">
        <f t="shared" si="0"/>
        <v>70000</v>
      </c>
      <c r="L57" s="86">
        <f t="shared" si="0"/>
        <v>0</v>
      </c>
      <c r="M57" s="90">
        <f t="shared" si="0"/>
        <v>0</v>
      </c>
    </row>
    <row r="58" spans="1:13">
      <c r="A58" s="320"/>
      <c r="B58" s="321"/>
      <c r="C58" s="64" t="s">
        <v>12</v>
      </c>
      <c r="D58" s="86">
        <f>D54+D50</f>
        <v>1897614</v>
      </c>
      <c r="E58" s="86">
        <f t="shared" ref="E58:M58" si="1">E54+E50</f>
        <v>0</v>
      </c>
      <c r="F58" s="86">
        <f t="shared" si="1"/>
        <v>0</v>
      </c>
      <c r="G58" s="86">
        <f t="shared" si="1"/>
        <v>0</v>
      </c>
      <c r="H58" s="86">
        <f t="shared" si="1"/>
        <v>0</v>
      </c>
      <c r="I58" s="86">
        <f t="shared" si="1"/>
        <v>1897614</v>
      </c>
      <c r="J58" s="86">
        <f t="shared" si="1"/>
        <v>1000000</v>
      </c>
      <c r="K58" s="86">
        <f t="shared" si="1"/>
        <v>0</v>
      </c>
      <c r="L58" s="86">
        <f t="shared" si="1"/>
        <v>0</v>
      </c>
      <c r="M58" s="90">
        <f t="shared" si="1"/>
        <v>0</v>
      </c>
    </row>
    <row r="59" spans="1:13" ht="21.75">
      <c r="A59" s="320"/>
      <c r="B59" s="321"/>
      <c r="C59" s="64" t="s">
        <v>13</v>
      </c>
      <c r="D59" s="86">
        <f>D46+D42+D38+D34+D30+D26+D16</f>
        <v>11846426</v>
      </c>
      <c r="E59" s="86">
        <f t="shared" ref="E59:M59" si="2">E46+E42+E38+E34+E30+E26+E16</f>
        <v>0</v>
      </c>
      <c r="F59" s="86">
        <f t="shared" si="2"/>
        <v>0</v>
      </c>
      <c r="G59" s="86">
        <f t="shared" si="2"/>
        <v>1829236</v>
      </c>
      <c r="H59" s="86">
        <f t="shared" si="2"/>
        <v>4157350</v>
      </c>
      <c r="I59" s="86">
        <f t="shared" si="2"/>
        <v>3512340</v>
      </c>
      <c r="J59" s="86">
        <f t="shared" si="2"/>
        <v>2317500</v>
      </c>
      <c r="K59" s="86">
        <f t="shared" si="2"/>
        <v>30000</v>
      </c>
      <c r="L59" s="86">
        <f t="shared" si="2"/>
        <v>0</v>
      </c>
      <c r="M59" s="90">
        <f t="shared" si="2"/>
        <v>0</v>
      </c>
    </row>
    <row r="60" spans="1:13" ht="21.75">
      <c r="A60" s="320"/>
      <c r="B60" s="321"/>
      <c r="C60" s="64" t="s">
        <v>14</v>
      </c>
      <c r="D60" s="86">
        <f>D43+D39+D27</f>
        <v>13440468.449999999</v>
      </c>
      <c r="E60" s="86">
        <f t="shared" ref="E60:M60" si="3">E43+E39+E27</f>
        <v>0</v>
      </c>
      <c r="F60" s="86">
        <f t="shared" si="3"/>
        <v>0</v>
      </c>
      <c r="G60" s="86">
        <f t="shared" si="3"/>
        <v>0</v>
      </c>
      <c r="H60" s="86">
        <f t="shared" si="3"/>
        <v>0</v>
      </c>
      <c r="I60" s="86">
        <f t="shared" si="3"/>
        <v>7478068.4500000002</v>
      </c>
      <c r="J60" s="86">
        <f t="shared" si="3"/>
        <v>5962400</v>
      </c>
      <c r="K60" s="86">
        <f t="shared" si="3"/>
        <v>0</v>
      </c>
      <c r="L60" s="86">
        <f t="shared" si="3"/>
        <v>0</v>
      </c>
      <c r="M60" s="90">
        <f t="shared" si="3"/>
        <v>0</v>
      </c>
    </row>
    <row r="61" spans="1:13" ht="22.5" thickBot="1">
      <c r="A61" s="322"/>
      <c r="B61" s="323"/>
      <c r="C61" s="87" t="s">
        <v>15</v>
      </c>
      <c r="D61" s="88">
        <f>D55+D51+D35</f>
        <v>3118647.48</v>
      </c>
      <c r="E61" s="88">
        <f t="shared" ref="E61:M61" si="4">E55+E51+E35</f>
        <v>0</v>
      </c>
      <c r="F61" s="88">
        <f t="shared" si="4"/>
        <v>0</v>
      </c>
      <c r="G61" s="88">
        <f t="shared" si="4"/>
        <v>0</v>
      </c>
      <c r="H61" s="88">
        <f t="shared" si="4"/>
        <v>0</v>
      </c>
      <c r="I61" s="88">
        <f t="shared" si="4"/>
        <v>1891033.48</v>
      </c>
      <c r="J61" s="88">
        <f t="shared" si="4"/>
        <v>1227614</v>
      </c>
      <c r="K61" s="88">
        <f t="shared" si="4"/>
        <v>0</v>
      </c>
      <c r="L61" s="88">
        <f t="shared" si="4"/>
        <v>0</v>
      </c>
      <c r="M61" s="91">
        <f t="shared" si="4"/>
        <v>0</v>
      </c>
    </row>
  </sheetData>
  <mergeCells count="34">
    <mergeCell ref="A36:A39"/>
    <mergeCell ref="B36:B39"/>
    <mergeCell ref="A52:A55"/>
    <mergeCell ref="B52:B55"/>
    <mergeCell ref="A56:B61"/>
    <mergeCell ref="A40:A43"/>
    <mergeCell ref="B40:B43"/>
    <mergeCell ref="A44:A47"/>
    <mergeCell ref="B44:B47"/>
    <mergeCell ref="A48:A51"/>
    <mergeCell ref="B48:B51"/>
    <mergeCell ref="A24:A27"/>
    <mergeCell ref="B24:B27"/>
    <mergeCell ref="A28:A31"/>
    <mergeCell ref="B28:B31"/>
    <mergeCell ref="A32:A35"/>
    <mergeCell ref="B32:B35"/>
    <mergeCell ref="A14:A17"/>
    <mergeCell ref="B14:B17"/>
    <mergeCell ref="A18:A20"/>
    <mergeCell ref="B18:B20"/>
    <mergeCell ref="A21:A23"/>
    <mergeCell ref="B21:B23"/>
    <mergeCell ref="D2:D3"/>
    <mergeCell ref="E2:M2"/>
    <mergeCell ref="A8:A10"/>
    <mergeCell ref="B8:B10"/>
    <mergeCell ref="A11:A13"/>
    <mergeCell ref="B11:B13"/>
    <mergeCell ref="A5:A7"/>
    <mergeCell ref="B5:B7"/>
    <mergeCell ref="A2:A3"/>
    <mergeCell ref="B2:B3"/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selection activeCell="O7" sqref="O7"/>
    </sheetView>
  </sheetViews>
  <sheetFormatPr defaultRowHeight="14.25"/>
  <sheetData>
    <row r="1" spans="1:13" ht="19.5" thickBot="1">
      <c r="A1" s="92" t="s">
        <v>63</v>
      </c>
      <c r="B1" s="9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" thickBot="1">
      <c r="A2" s="304" t="s">
        <v>3</v>
      </c>
      <c r="B2" s="306" t="s">
        <v>5</v>
      </c>
      <c r="C2" s="306" t="s">
        <v>6</v>
      </c>
      <c r="D2" s="288" t="s">
        <v>7</v>
      </c>
      <c r="E2" s="290" t="s">
        <v>8</v>
      </c>
      <c r="F2" s="291"/>
      <c r="G2" s="291"/>
      <c r="H2" s="291"/>
      <c r="I2" s="291"/>
      <c r="J2" s="291"/>
      <c r="K2" s="291"/>
      <c r="L2" s="291"/>
      <c r="M2" s="327"/>
    </row>
    <row r="3" spans="1:13" ht="15" thickBot="1">
      <c r="A3" s="305"/>
      <c r="B3" s="307"/>
      <c r="C3" s="307"/>
      <c r="D3" s="289"/>
      <c r="E3" s="45">
        <v>2007</v>
      </c>
      <c r="F3" s="46">
        <v>2008</v>
      </c>
      <c r="G3" s="47">
        <v>2009</v>
      </c>
      <c r="H3" s="45">
        <v>2010</v>
      </c>
      <c r="I3" s="48">
        <v>2011</v>
      </c>
      <c r="J3" s="49">
        <v>2012</v>
      </c>
      <c r="K3" s="94">
        <v>2013</v>
      </c>
      <c r="L3" s="49">
        <v>2014</v>
      </c>
      <c r="M3" s="95">
        <v>2015</v>
      </c>
    </row>
    <row r="4" spans="1:13">
      <c r="A4" s="96">
        <v>1</v>
      </c>
      <c r="B4" s="97">
        <v>2</v>
      </c>
      <c r="C4" s="98">
        <v>3</v>
      </c>
      <c r="D4" s="99">
        <v>4</v>
      </c>
      <c r="E4" s="99">
        <v>5</v>
      </c>
      <c r="F4" s="100">
        <v>6</v>
      </c>
      <c r="G4" s="100">
        <v>7</v>
      </c>
      <c r="H4" s="100">
        <v>8</v>
      </c>
      <c r="I4" s="97">
        <v>9</v>
      </c>
      <c r="J4" s="101">
        <v>10</v>
      </c>
      <c r="K4" s="101">
        <v>11</v>
      </c>
      <c r="L4" s="101">
        <v>12</v>
      </c>
      <c r="M4" s="101">
        <v>13</v>
      </c>
    </row>
    <row r="5" spans="1:13">
      <c r="A5" s="328" t="s">
        <v>64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30"/>
    </row>
    <row r="6" spans="1:13">
      <c r="A6" s="332">
        <v>1</v>
      </c>
      <c r="B6" s="297" t="s">
        <v>65</v>
      </c>
      <c r="C6" s="61" t="s">
        <v>10</v>
      </c>
      <c r="D6" s="102">
        <f>E6+F6+G6+H6+I6+J6+K6+L6+M6</f>
        <v>7416156.0000000009</v>
      </c>
      <c r="E6" s="103">
        <v>0</v>
      </c>
      <c r="F6" s="103">
        <f>F7</f>
        <v>26301</v>
      </c>
      <c r="G6" s="103">
        <f t="shared" ref="G6:M6" si="0">G7</f>
        <v>417774</v>
      </c>
      <c r="H6" s="103">
        <f t="shared" si="0"/>
        <v>860241</v>
      </c>
      <c r="I6" s="103">
        <f t="shared" si="0"/>
        <v>1332403.2</v>
      </c>
      <c r="J6" s="103">
        <f t="shared" si="0"/>
        <v>1277383.2</v>
      </c>
      <c r="K6" s="103">
        <f t="shared" si="0"/>
        <v>1222363.2</v>
      </c>
      <c r="L6" s="103">
        <f t="shared" si="0"/>
        <v>1167355.2</v>
      </c>
      <c r="M6" s="104">
        <f t="shared" si="0"/>
        <v>1112335.2</v>
      </c>
    </row>
    <row r="7" spans="1:13" ht="74.25">
      <c r="A7" s="333"/>
      <c r="B7" s="298"/>
      <c r="C7" s="64" t="s">
        <v>66</v>
      </c>
      <c r="D7" s="105">
        <f>E7+F7+G7+H7+I7+J7+K7+L7+M7</f>
        <v>7416156.0000000009</v>
      </c>
      <c r="E7" s="106">
        <v>0</v>
      </c>
      <c r="F7" s="106">
        <v>26301</v>
      </c>
      <c r="G7" s="106">
        <f>321774+96000</f>
        <v>417774</v>
      </c>
      <c r="H7" s="106">
        <v>860241</v>
      </c>
      <c r="I7" s="106">
        <v>1332403.2</v>
      </c>
      <c r="J7" s="106">
        <v>1277383.2</v>
      </c>
      <c r="K7" s="106">
        <v>1222363.2</v>
      </c>
      <c r="L7" s="106">
        <v>1167355.2</v>
      </c>
      <c r="M7" s="107">
        <v>1112335.2</v>
      </c>
    </row>
    <row r="8" spans="1:13" ht="22.5">
      <c r="A8" s="334"/>
      <c r="B8" s="299"/>
      <c r="C8" s="67" t="s">
        <v>22</v>
      </c>
      <c r="D8" s="108">
        <v>0</v>
      </c>
      <c r="E8" s="108">
        <v>0</v>
      </c>
      <c r="F8" s="108">
        <f>D8</f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9">
        <v>0</v>
      </c>
    </row>
    <row r="9" spans="1:13">
      <c r="A9" s="335" t="s">
        <v>67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7"/>
    </row>
    <row r="10" spans="1:13">
      <c r="A10" s="308">
        <v>2</v>
      </c>
      <c r="B10" s="331" t="s">
        <v>68</v>
      </c>
      <c r="C10" s="61" t="s">
        <v>10</v>
      </c>
      <c r="D10" s="103">
        <v>122000</v>
      </c>
      <c r="E10" s="103">
        <v>0</v>
      </c>
      <c r="F10" s="103">
        <v>122000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4">
        <v>0</v>
      </c>
    </row>
    <row r="11" spans="1:13" ht="21.75">
      <c r="A11" s="308"/>
      <c r="B11" s="331"/>
      <c r="C11" s="64" t="s">
        <v>11</v>
      </c>
      <c r="D11" s="106">
        <v>122000</v>
      </c>
      <c r="E11" s="106">
        <v>0</v>
      </c>
      <c r="F11" s="106">
        <v>122000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7">
        <v>0</v>
      </c>
    </row>
    <row r="12" spans="1:13" ht="22.5">
      <c r="A12" s="308"/>
      <c r="B12" s="331"/>
      <c r="C12" s="67" t="s">
        <v>22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9">
        <v>0</v>
      </c>
    </row>
    <row r="13" spans="1:13">
      <c r="A13" s="308">
        <v>3</v>
      </c>
      <c r="B13" s="331" t="s">
        <v>69</v>
      </c>
      <c r="C13" s="61" t="s">
        <v>10</v>
      </c>
      <c r="D13" s="103">
        <v>700000</v>
      </c>
      <c r="E13" s="103">
        <v>0</v>
      </c>
      <c r="F13" s="103">
        <v>700000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4">
        <v>0</v>
      </c>
    </row>
    <row r="14" spans="1:13" ht="21.75">
      <c r="A14" s="308"/>
      <c r="B14" s="331"/>
      <c r="C14" s="64" t="s">
        <v>11</v>
      </c>
      <c r="D14" s="106">
        <v>700000</v>
      </c>
      <c r="E14" s="106">
        <v>0</v>
      </c>
      <c r="F14" s="106">
        <v>700000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7">
        <v>0</v>
      </c>
    </row>
    <row r="15" spans="1:13" ht="22.5">
      <c r="A15" s="308"/>
      <c r="B15" s="331"/>
      <c r="C15" s="67" t="s">
        <v>70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9">
        <v>0</v>
      </c>
    </row>
    <row r="16" spans="1:13">
      <c r="A16" s="308">
        <v>4</v>
      </c>
      <c r="B16" s="331" t="s">
        <v>71</v>
      </c>
      <c r="C16" s="61" t="s">
        <v>10</v>
      </c>
      <c r="D16" s="103">
        <v>70000</v>
      </c>
      <c r="E16" s="103">
        <v>0</v>
      </c>
      <c r="F16" s="103">
        <v>0</v>
      </c>
      <c r="G16" s="103">
        <v>70000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4">
        <v>0</v>
      </c>
    </row>
    <row r="17" spans="1:13" ht="21.75">
      <c r="A17" s="308"/>
      <c r="B17" s="331"/>
      <c r="C17" s="64" t="s">
        <v>11</v>
      </c>
      <c r="D17" s="106">
        <f>G17</f>
        <v>70000</v>
      </c>
      <c r="E17" s="106">
        <v>0</v>
      </c>
      <c r="F17" s="106">
        <v>0</v>
      </c>
      <c r="G17" s="106">
        <v>70000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7">
        <v>0</v>
      </c>
    </row>
    <row r="18" spans="1:13" ht="22.5">
      <c r="A18" s="308"/>
      <c r="B18" s="331"/>
      <c r="C18" s="67" t="s">
        <v>22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9">
        <v>0</v>
      </c>
    </row>
    <row r="19" spans="1:13">
      <c r="A19" s="308">
        <v>5</v>
      </c>
      <c r="B19" s="331" t="s">
        <v>72</v>
      </c>
      <c r="C19" s="61" t="s">
        <v>10</v>
      </c>
      <c r="D19" s="103">
        <v>80000</v>
      </c>
      <c r="E19" s="103">
        <v>0</v>
      </c>
      <c r="F19" s="103">
        <v>0</v>
      </c>
      <c r="G19" s="103">
        <v>80000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4">
        <v>0</v>
      </c>
    </row>
    <row r="20" spans="1:13" ht="21.75">
      <c r="A20" s="308"/>
      <c r="B20" s="331"/>
      <c r="C20" s="64" t="s">
        <v>11</v>
      </c>
      <c r="D20" s="106">
        <v>80000</v>
      </c>
      <c r="E20" s="106">
        <v>0</v>
      </c>
      <c r="F20" s="106">
        <v>0</v>
      </c>
      <c r="G20" s="106">
        <v>80000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7">
        <v>0</v>
      </c>
    </row>
    <row r="21" spans="1:13" ht="22.5">
      <c r="A21" s="308"/>
      <c r="B21" s="331"/>
      <c r="C21" s="67" t="s">
        <v>22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9">
        <v>0</v>
      </c>
    </row>
    <row r="22" spans="1:13">
      <c r="A22" s="308">
        <v>6</v>
      </c>
      <c r="B22" s="331" t="s">
        <v>73</v>
      </c>
      <c r="C22" s="61" t="s">
        <v>10</v>
      </c>
      <c r="D22" s="103">
        <f>F22+G22+H22+I22</f>
        <v>1484000</v>
      </c>
      <c r="E22" s="103">
        <v>0</v>
      </c>
      <c r="F22" s="103">
        <v>24000</v>
      </c>
      <c r="G22" s="103">
        <f>G23+G24+G25</f>
        <v>1460000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4">
        <v>0</v>
      </c>
    </row>
    <row r="23" spans="1:13" ht="21.75">
      <c r="A23" s="308"/>
      <c r="B23" s="331"/>
      <c r="C23" s="64" t="s">
        <v>11</v>
      </c>
      <c r="D23" s="106">
        <f>F23+G23+H23+I23+J23</f>
        <v>413200</v>
      </c>
      <c r="E23" s="106">
        <v>0</v>
      </c>
      <c r="F23" s="106">
        <v>24000</v>
      </c>
      <c r="G23" s="106">
        <v>389200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7">
        <v>0</v>
      </c>
    </row>
    <row r="24" spans="1:13">
      <c r="A24" s="308"/>
      <c r="B24" s="331"/>
      <c r="C24" s="64" t="s">
        <v>74</v>
      </c>
      <c r="D24" s="106">
        <f>G24+H24+I24</f>
        <v>1000000</v>
      </c>
      <c r="E24" s="106">
        <v>0</v>
      </c>
      <c r="F24" s="106">
        <v>0</v>
      </c>
      <c r="G24" s="106">
        <v>1000000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7">
        <v>0</v>
      </c>
    </row>
    <row r="25" spans="1:13" ht="22.5">
      <c r="A25" s="308"/>
      <c r="B25" s="331"/>
      <c r="C25" s="67" t="s">
        <v>18</v>
      </c>
      <c r="D25" s="108">
        <f>G25</f>
        <v>70800</v>
      </c>
      <c r="E25" s="108">
        <v>0</v>
      </c>
      <c r="F25" s="108">
        <v>0</v>
      </c>
      <c r="G25" s="108">
        <v>70800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10">
        <v>0</v>
      </c>
    </row>
    <row r="26" spans="1:13">
      <c r="A26" s="338">
        <v>7</v>
      </c>
      <c r="B26" s="341" t="s">
        <v>75</v>
      </c>
      <c r="C26" s="61" t="s">
        <v>10</v>
      </c>
      <c r="D26" s="103">
        <f>F26+G26+H26</f>
        <v>1037360</v>
      </c>
      <c r="E26" s="103">
        <v>0</v>
      </c>
      <c r="F26" s="103">
        <v>337360</v>
      </c>
      <c r="G26" s="103">
        <v>200000</v>
      </c>
      <c r="H26" s="103">
        <v>500000</v>
      </c>
      <c r="I26" s="103">
        <v>0</v>
      </c>
      <c r="J26" s="103">
        <v>0</v>
      </c>
      <c r="K26" s="103">
        <v>0</v>
      </c>
      <c r="L26" s="103">
        <v>0</v>
      </c>
      <c r="M26" s="104">
        <v>0</v>
      </c>
    </row>
    <row r="27" spans="1:13" ht="21.75">
      <c r="A27" s="339"/>
      <c r="B27" s="342"/>
      <c r="C27" s="64" t="s">
        <v>11</v>
      </c>
      <c r="D27" s="106">
        <f>F27+G27+H27</f>
        <v>587360</v>
      </c>
      <c r="E27" s="106">
        <v>0</v>
      </c>
      <c r="F27" s="106">
        <v>337360</v>
      </c>
      <c r="G27" s="106">
        <v>200000</v>
      </c>
      <c r="H27" s="106">
        <v>50000</v>
      </c>
      <c r="I27" s="106">
        <v>0</v>
      </c>
      <c r="J27" s="106">
        <v>0</v>
      </c>
      <c r="K27" s="106">
        <v>0</v>
      </c>
      <c r="L27" s="106">
        <v>0</v>
      </c>
      <c r="M27" s="107">
        <v>0</v>
      </c>
    </row>
    <row r="28" spans="1:13" ht="21.75">
      <c r="A28" s="339"/>
      <c r="B28" s="342"/>
      <c r="C28" s="64" t="s">
        <v>19</v>
      </c>
      <c r="D28" s="106">
        <f>H28</f>
        <v>450000</v>
      </c>
      <c r="E28" s="106">
        <v>0</v>
      </c>
      <c r="F28" s="106">
        <v>0</v>
      </c>
      <c r="G28" s="106">
        <v>0</v>
      </c>
      <c r="H28" s="106">
        <v>450000</v>
      </c>
      <c r="I28" s="106">
        <v>0</v>
      </c>
      <c r="J28" s="106">
        <v>0</v>
      </c>
      <c r="K28" s="106">
        <v>0</v>
      </c>
      <c r="L28" s="106">
        <v>0</v>
      </c>
      <c r="M28" s="107">
        <v>0</v>
      </c>
    </row>
    <row r="29" spans="1:13" ht="22.5">
      <c r="A29" s="340"/>
      <c r="B29" s="343"/>
      <c r="C29" s="67" t="s">
        <v>70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9">
        <v>0</v>
      </c>
    </row>
    <row r="30" spans="1:13">
      <c r="A30" s="344">
        <v>8</v>
      </c>
      <c r="B30" s="297" t="s">
        <v>76</v>
      </c>
      <c r="C30" s="61" t="s">
        <v>10</v>
      </c>
      <c r="D30" s="102">
        <f t="shared" ref="D30:D40" si="1">G30</f>
        <v>50000</v>
      </c>
      <c r="E30" s="103">
        <v>0</v>
      </c>
      <c r="F30" s="103">
        <v>0</v>
      </c>
      <c r="G30" s="102">
        <v>50000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4">
        <v>0</v>
      </c>
    </row>
    <row r="31" spans="1:13" ht="21.75">
      <c r="A31" s="345"/>
      <c r="B31" s="298"/>
      <c r="C31" s="64" t="s">
        <v>11</v>
      </c>
      <c r="D31" s="106">
        <f t="shared" si="1"/>
        <v>50000</v>
      </c>
      <c r="E31" s="106">
        <v>0</v>
      </c>
      <c r="F31" s="106">
        <v>0</v>
      </c>
      <c r="G31" s="106">
        <v>50000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7">
        <v>0</v>
      </c>
    </row>
    <row r="32" spans="1:13" ht="22.5">
      <c r="A32" s="324"/>
      <c r="B32" s="299"/>
      <c r="C32" s="67" t="s">
        <v>22</v>
      </c>
      <c r="D32" s="108">
        <f t="shared" si="1"/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10">
        <v>0</v>
      </c>
    </row>
    <row r="33" spans="1:13">
      <c r="A33" s="344">
        <v>9</v>
      </c>
      <c r="B33" s="297" t="s">
        <v>77</v>
      </c>
      <c r="C33" s="61" t="s">
        <v>10</v>
      </c>
      <c r="D33" s="102">
        <f t="shared" si="1"/>
        <v>85000</v>
      </c>
      <c r="E33" s="102">
        <v>0</v>
      </c>
      <c r="F33" s="102">
        <v>0</v>
      </c>
      <c r="G33" s="102">
        <v>85000</v>
      </c>
      <c r="H33" s="102">
        <v>0</v>
      </c>
      <c r="I33" s="103">
        <v>0</v>
      </c>
      <c r="J33" s="103">
        <v>0</v>
      </c>
      <c r="K33" s="103">
        <v>0</v>
      </c>
      <c r="L33" s="103">
        <v>0</v>
      </c>
      <c r="M33" s="104">
        <v>0</v>
      </c>
    </row>
    <row r="34" spans="1:13" ht="21.75">
      <c r="A34" s="345"/>
      <c r="B34" s="298"/>
      <c r="C34" s="64" t="s">
        <v>11</v>
      </c>
      <c r="D34" s="106">
        <f t="shared" si="1"/>
        <v>85000</v>
      </c>
      <c r="E34" s="106">
        <v>0</v>
      </c>
      <c r="F34" s="106">
        <v>0</v>
      </c>
      <c r="G34" s="106">
        <v>85000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7">
        <v>0</v>
      </c>
    </row>
    <row r="35" spans="1:13" ht="22.5">
      <c r="A35" s="324"/>
      <c r="B35" s="299"/>
      <c r="C35" s="67" t="s">
        <v>22</v>
      </c>
      <c r="D35" s="108">
        <f t="shared" si="1"/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10">
        <v>0</v>
      </c>
    </row>
    <row r="36" spans="1:13">
      <c r="A36" s="344">
        <v>10</v>
      </c>
      <c r="B36" s="297" t="s">
        <v>78</v>
      </c>
      <c r="C36" s="61" t="s">
        <v>10</v>
      </c>
      <c r="D36" s="102">
        <f>H36</f>
        <v>200000</v>
      </c>
      <c r="E36" s="103">
        <v>0</v>
      </c>
      <c r="F36" s="103">
        <v>0</v>
      </c>
      <c r="G36" s="102">
        <v>0</v>
      </c>
      <c r="H36" s="103">
        <v>200000</v>
      </c>
      <c r="I36" s="103">
        <v>0</v>
      </c>
      <c r="J36" s="103">
        <v>0</v>
      </c>
      <c r="K36" s="103">
        <v>0</v>
      </c>
      <c r="L36" s="103">
        <v>0</v>
      </c>
      <c r="M36" s="104">
        <v>0</v>
      </c>
    </row>
    <row r="37" spans="1:13" ht="21.75">
      <c r="A37" s="345"/>
      <c r="B37" s="298"/>
      <c r="C37" s="64" t="s">
        <v>11</v>
      </c>
      <c r="D37" s="106">
        <f>H37</f>
        <v>200000</v>
      </c>
      <c r="E37" s="106">
        <v>0</v>
      </c>
      <c r="F37" s="106">
        <v>0</v>
      </c>
      <c r="G37" s="106">
        <v>0</v>
      </c>
      <c r="H37" s="106">
        <v>200000</v>
      </c>
      <c r="I37" s="106">
        <v>0</v>
      </c>
      <c r="J37" s="106">
        <v>0</v>
      </c>
      <c r="K37" s="106">
        <v>0</v>
      </c>
      <c r="L37" s="106">
        <v>0</v>
      </c>
      <c r="M37" s="107">
        <v>0</v>
      </c>
    </row>
    <row r="38" spans="1:13" ht="22.5">
      <c r="A38" s="324"/>
      <c r="B38" s="299"/>
      <c r="C38" s="67" t="s">
        <v>22</v>
      </c>
      <c r="D38" s="108">
        <f>G38</f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10">
        <v>0</v>
      </c>
    </row>
    <row r="39" spans="1:13">
      <c r="A39" s="308">
        <v>11</v>
      </c>
      <c r="B39" s="331" t="s">
        <v>79</v>
      </c>
      <c r="C39" s="61" t="s">
        <v>10</v>
      </c>
      <c r="D39" s="103">
        <f t="shared" si="1"/>
        <v>20000</v>
      </c>
      <c r="E39" s="103">
        <v>0</v>
      </c>
      <c r="F39" s="103">
        <v>0</v>
      </c>
      <c r="G39" s="103">
        <v>20000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4">
        <v>0</v>
      </c>
    </row>
    <row r="40" spans="1:13" ht="21.75">
      <c r="A40" s="308"/>
      <c r="B40" s="331"/>
      <c r="C40" s="64" t="s">
        <v>11</v>
      </c>
      <c r="D40" s="106">
        <f t="shared" si="1"/>
        <v>20000</v>
      </c>
      <c r="E40" s="106">
        <v>0</v>
      </c>
      <c r="F40" s="106">
        <v>0</v>
      </c>
      <c r="G40" s="106">
        <v>20000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7">
        <v>0</v>
      </c>
    </row>
    <row r="41" spans="1:13" ht="22.5">
      <c r="A41" s="308"/>
      <c r="B41" s="331"/>
      <c r="C41" s="67" t="s">
        <v>22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10">
        <v>0</v>
      </c>
    </row>
    <row r="42" spans="1:13">
      <c r="A42" s="308">
        <v>12</v>
      </c>
      <c r="B42" s="297" t="s">
        <v>80</v>
      </c>
      <c r="C42" s="61" t="s">
        <v>10</v>
      </c>
      <c r="D42" s="103">
        <f>G42+H42</f>
        <v>1230000</v>
      </c>
      <c r="E42" s="103">
        <v>0</v>
      </c>
      <c r="F42" s="103">
        <v>0</v>
      </c>
      <c r="G42" s="103">
        <f>G43+G44</f>
        <v>60000</v>
      </c>
      <c r="H42" s="103">
        <v>1170000</v>
      </c>
      <c r="I42" s="103">
        <v>0</v>
      </c>
      <c r="J42" s="103">
        <v>0</v>
      </c>
      <c r="K42" s="103">
        <v>0</v>
      </c>
      <c r="L42" s="103">
        <v>0</v>
      </c>
      <c r="M42" s="104">
        <v>0</v>
      </c>
    </row>
    <row r="43" spans="1:13" ht="21.75">
      <c r="A43" s="308"/>
      <c r="B43" s="325"/>
      <c r="C43" s="64" t="s">
        <v>11</v>
      </c>
      <c r="D43" s="106">
        <f>G43+H43</f>
        <v>222000</v>
      </c>
      <c r="E43" s="106">
        <v>0</v>
      </c>
      <c r="F43" s="106">
        <v>0</v>
      </c>
      <c r="G43" s="106">
        <v>60000</v>
      </c>
      <c r="H43" s="106">
        <v>162000</v>
      </c>
      <c r="I43" s="106">
        <v>0</v>
      </c>
      <c r="J43" s="106">
        <v>0</v>
      </c>
      <c r="K43" s="106">
        <v>0</v>
      </c>
      <c r="L43" s="106">
        <v>0</v>
      </c>
      <c r="M43" s="107">
        <v>0</v>
      </c>
    </row>
    <row r="44" spans="1:13">
      <c r="A44" s="308"/>
      <c r="B44" s="325"/>
      <c r="C44" s="64" t="s">
        <v>74</v>
      </c>
      <c r="D44" s="106">
        <f>G44+H44</f>
        <v>900000</v>
      </c>
      <c r="E44" s="106">
        <v>0</v>
      </c>
      <c r="F44" s="106">
        <v>0</v>
      </c>
      <c r="G44" s="106">
        <v>0</v>
      </c>
      <c r="H44" s="106">
        <v>900000</v>
      </c>
      <c r="I44" s="106">
        <v>0</v>
      </c>
      <c r="J44" s="106">
        <v>0</v>
      </c>
      <c r="K44" s="106">
        <v>0</v>
      </c>
      <c r="L44" s="106">
        <v>0</v>
      </c>
      <c r="M44" s="111">
        <v>0</v>
      </c>
    </row>
    <row r="45" spans="1:13" ht="45">
      <c r="A45" s="308"/>
      <c r="B45" s="326"/>
      <c r="C45" s="67" t="s">
        <v>81</v>
      </c>
      <c r="D45" s="108">
        <f>I45</f>
        <v>500000</v>
      </c>
      <c r="E45" s="108">
        <v>0</v>
      </c>
      <c r="F45" s="108">
        <v>0</v>
      </c>
      <c r="G45" s="108">
        <v>0</v>
      </c>
      <c r="H45" s="108">
        <v>0</v>
      </c>
      <c r="I45" s="108">
        <v>500000</v>
      </c>
      <c r="J45" s="108">
        <v>0</v>
      </c>
      <c r="K45" s="108">
        <v>0</v>
      </c>
      <c r="L45" s="108">
        <v>0</v>
      </c>
      <c r="M45" s="110">
        <v>0</v>
      </c>
    </row>
    <row r="46" spans="1:13">
      <c r="A46" s="308">
        <v>13</v>
      </c>
      <c r="B46" s="331" t="s">
        <v>82</v>
      </c>
      <c r="C46" s="61" t="s">
        <v>10</v>
      </c>
      <c r="D46" s="103">
        <f>G46+H46</f>
        <v>1736000</v>
      </c>
      <c r="E46" s="103">
        <v>0</v>
      </c>
      <c r="F46" s="103">
        <v>0</v>
      </c>
      <c r="G46" s="103">
        <v>26000</v>
      </c>
      <c r="H46" s="103">
        <f>H47+H48+H49</f>
        <v>1710000</v>
      </c>
      <c r="I46" s="103">
        <v>0</v>
      </c>
      <c r="J46" s="103">
        <v>0</v>
      </c>
      <c r="K46" s="103">
        <v>0</v>
      </c>
      <c r="L46" s="103">
        <v>0</v>
      </c>
      <c r="M46" s="104">
        <v>0</v>
      </c>
    </row>
    <row r="47" spans="1:13" ht="21.75">
      <c r="A47" s="308"/>
      <c r="B47" s="331"/>
      <c r="C47" s="64" t="s">
        <v>11</v>
      </c>
      <c r="D47" s="106">
        <f>F47+G47+H47+I47+J47+M47</f>
        <v>146000</v>
      </c>
      <c r="E47" s="106">
        <v>0</v>
      </c>
      <c r="F47" s="106">
        <v>0</v>
      </c>
      <c r="G47" s="106">
        <v>26000</v>
      </c>
      <c r="H47" s="106">
        <v>120000</v>
      </c>
      <c r="I47" s="106">
        <v>0</v>
      </c>
      <c r="J47" s="106">
        <v>0</v>
      </c>
      <c r="K47" s="106">
        <v>0</v>
      </c>
      <c r="L47" s="106">
        <v>0</v>
      </c>
      <c r="M47" s="107">
        <v>0</v>
      </c>
    </row>
    <row r="48" spans="1:13">
      <c r="A48" s="308"/>
      <c r="B48" s="331"/>
      <c r="C48" s="64" t="s">
        <v>12</v>
      </c>
      <c r="D48" s="106">
        <f>H48+I48+J48</f>
        <v>1500000</v>
      </c>
      <c r="E48" s="106">
        <v>0</v>
      </c>
      <c r="F48" s="106">
        <v>0</v>
      </c>
      <c r="G48" s="106">
        <v>0</v>
      </c>
      <c r="H48" s="106">
        <v>1500000</v>
      </c>
      <c r="I48" s="106">
        <v>0</v>
      </c>
      <c r="J48" s="106">
        <v>0</v>
      </c>
      <c r="K48" s="106">
        <v>0</v>
      </c>
      <c r="L48" s="106">
        <v>0</v>
      </c>
      <c r="M48" s="107">
        <v>0</v>
      </c>
    </row>
    <row r="49" spans="1:13" ht="22.5">
      <c r="A49" s="308"/>
      <c r="B49" s="331"/>
      <c r="C49" s="67" t="s">
        <v>18</v>
      </c>
      <c r="D49" s="108">
        <f>E49+F49+G49+H49+I49+J49+M49</f>
        <v>90000</v>
      </c>
      <c r="E49" s="108">
        <v>0</v>
      </c>
      <c r="F49" s="108">
        <v>0</v>
      </c>
      <c r="G49" s="108">
        <v>0</v>
      </c>
      <c r="H49" s="108">
        <v>90000</v>
      </c>
      <c r="I49" s="108">
        <v>0</v>
      </c>
      <c r="J49" s="108">
        <v>0</v>
      </c>
      <c r="K49" s="108">
        <v>0</v>
      </c>
      <c r="L49" s="108">
        <v>0</v>
      </c>
      <c r="M49" s="109">
        <v>0</v>
      </c>
    </row>
    <row r="50" spans="1:13">
      <c r="A50" s="308">
        <v>14</v>
      </c>
      <c r="B50" s="331" t="s">
        <v>83</v>
      </c>
      <c r="C50" s="61" t="s">
        <v>10</v>
      </c>
      <c r="D50" s="103">
        <v>600000</v>
      </c>
      <c r="E50" s="103">
        <v>0</v>
      </c>
      <c r="F50" s="103">
        <v>0</v>
      </c>
      <c r="G50" s="103">
        <v>0</v>
      </c>
      <c r="H50" s="103">
        <v>600000</v>
      </c>
      <c r="I50" s="103">
        <v>0</v>
      </c>
      <c r="J50" s="103">
        <v>0</v>
      </c>
      <c r="K50" s="103">
        <v>0</v>
      </c>
      <c r="L50" s="103">
        <v>0</v>
      </c>
      <c r="M50" s="104">
        <v>0</v>
      </c>
    </row>
    <row r="51" spans="1:13" ht="21.75">
      <c r="A51" s="308"/>
      <c r="B51" s="331"/>
      <c r="C51" s="64" t="s">
        <v>11</v>
      </c>
      <c r="D51" s="106">
        <v>600000</v>
      </c>
      <c r="E51" s="106">
        <v>0</v>
      </c>
      <c r="F51" s="106">
        <v>0</v>
      </c>
      <c r="G51" s="106">
        <v>0</v>
      </c>
      <c r="H51" s="106">
        <v>600000</v>
      </c>
      <c r="I51" s="106">
        <v>0</v>
      </c>
      <c r="J51" s="106">
        <v>0</v>
      </c>
      <c r="K51" s="106">
        <v>0</v>
      </c>
      <c r="L51" s="106">
        <v>0</v>
      </c>
      <c r="M51" s="107">
        <v>0</v>
      </c>
    </row>
    <row r="52" spans="1:13" ht="22.5">
      <c r="A52" s="308"/>
      <c r="B52" s="331"/>
      <c r="C52" s="67" t="s">
        <v>22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10">
        <v>0</v>
      </c>
    </row>
    <row r="53" spans="1:13">
      <c r="A53" s="308">
        <v>15</v>
      </c>
      <c r="B53" s="331" t="s">
        <v>84</v>
      </c>
      <c r="C53" s="61" t="s">
        <v>10</v>
      </c>
      <c r="D53" s="103">
        <f>E53+G53+H53+F53</f>
        <v>678000</v>
      </c>
      <c r="E53" s="103">
        <v>8000</v>
      </c>
      <c r="F53" s="103">
        <v>0</v>
      </c>
      <c r="G53" s="103">
        <v>150000</v>
      </c>
      <c r="H53" s="103">
        <f>H54+H55</f>
        <v>520000</v>
      </c>
      <c r="I53" s="103">
        <v>0</v>
      </c>
      <c r="J53" s="103">
        <v>0</v>
      </c>
      <c r="K53" s="103">
        <v>0</v>
      </c>
      <c r="L53" s="103">
        <v>0</v>
      </c>
      <c r="M53" s="104">
        <v>0</v>
      </c>
    </row>
    <row r="54" spans="1:13" ht="21.75">
      <c r="A54" s="308"/>
      <c r="B54" s="331"/>
      <c r="C54" s="64" t="s">
        <v>11</v>
      </c>
      <c r="D54" s="106">
        <f>E54+G54+H54+F54</f>
        <v>228000</v>
      </c>
      <c r="E54" s="106">
        <v>8000</v>
      </c>
      <c r="F54" s="106">
        <v>0</v>
      </c>
      <c r="G54" s="106">
        <v>150000</v>
      </c>
      <c r="H54" s="106">
        <v>70000</v>
      </c>
      <c r="I54" s="106">
        <v>0</v>
      </c>
      <c r="J54" s="106">
        <v>0</v>
      </c>
      <c r="K54" s="106">
        <v>0</v>
      </c>
      <c r="L54" s="106">
        <v>0</v>
      </c>
      <c r="M54" s="107">
        <v>0</v>
      </c>
    </row>
    <row r="55" spans="1:13" ht="21.75">
      <c r="A55" s="308"/>
      <c r="B55" s="331"/>
      <c r="C55" s="64" t="s">
        <v>19</v>
      </c>
      <c r="D55" s="106">
        <f>H55</f>
        <v>450000</v>
      </c>
      <c r="E55" s="106">
        <v>0</v>
      </c>
      <c r="F55" s="106">
        <v>0</v>
      </c>
      <c r="G55" s="106">
        <v>0</v>
      </c>
      <c r="H55" s="106">
        <v>450000</v>
      </c>
      <c r="I55" s="106">
        <v>0</v>
      </c>
      <c r="J55" s="106">
        <v>0</v>
      </c>
      <c r="K55" s="106">
        <v>0</v>
      </c>
      <c r="L55" s="106">
        <v>0</v>
      </c>
      <c r="M55" s="107">
        <v>0</v>
      </c>
    </row>
    <row r="56" spans="1:13" ht="22.5">
      <c r="A56" s="308"/>
      <c r="B56" s="331"/>
      <c r="C56" s="67" t="s">
        <v>22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08">
        <v>0</v>
      </c>
      <c r="M56" s="109">
        <v>0</v>
      </c>
    </row>
    <row r="57" spans="1:13">
      <c r="A57" s="308">
        <v>16</v>
      </c>
      <c r="B57" s="331" t="s">
        <v>85</v>
      </c>
      <c r="C57" s="61" t="s">
        <v>10</v>
      </c>
      <c r="D57" s="103">
        <f>H57+I57</f>
        <v>1558000</v>
      </c>
      <c r="E57" s="103">
        <v>0</v>
      </c>
      <c r="F57" s="103">
        <v>0</v>
      </c>
      <c r="G57" s="103">
        <v>0</v>
      </c>
      <c r="H57" s="103">
        <v>58000</v>
      </c>
      <c r="I57" s="103">
        <v>1500000</v>
      </c>
      <c r="J57" s="103">
        <v>0</v>
      </c>
      <c r="K57" s="103">
        <v>0</v>
      </c>
      <c r="L57" s="103">
        <v>0</v>
      </c>
      <c r="M57" s="104">
        <v>0</v>
      </c>
    </row>
    <row r="58" spans="1:13" ht="21.75">
      <c r="A58" s="308"/>
      <c r="B58" s="331"/>
      <c r="C58" s="64" t="s">
        <v>11</v>
      </c>
      <c r="D58" s="106">
        <f>D57-D59</f>
        <v>433000</v>
      </c>
      <c r="E58" s="106">
        <v>0</v>
      </c>
      <c r="F58" s="106">
        <v>0</v>
      </c>
      <c r="G58" s="106">
        <v>0</v>
      </c>
      <c r="H58" s="106">
        <v>58000</v>
      </c>
      <c r="I58" s="106">
        <f>I57-I59</f>
        <v>375000</v>
      </c>
      <c r="J58" s="106">
        <v>0</v>
      </c>
      <c r="K58" s="106">
        <v>0</v>
      </c>
      <c r="L58" s="106">
        <v>0</v>
      </c>
      <c r="M58" s="107">
        <v>0</v>
      </c>
    </row>
    <row r="59" spans="1:13" ht="22.5">
      <c r="A59" s="308"/>
      <c r="B59" s="331"/>
      <c r="C59" s="67" t="s">
        <v>22</v>
      </c>
      <c r="D59" s="108">
        <f>I59</f>
        <v>1125000</v>
      </c>
      <c r="E59" s="108">
        <v>0</v>
      </c>
      <c r="F59" s="108">
        <v>0</v>
      </c>
      <c r="G59" s="108">
        <v>0</v>
      </c>
      <c r="H59" s="108">
        <v>0</v>
      </c>
      <c r="I59" s="108">
        <f>I57*0.75</f>
        <v>1125000</v>
      </c>
      <c r="J59" s="108">
        <v>0</v>
      </c>
      <c r="K59" s="108">
        <v>0</v>
      </c>
      <c r="L59" s="108">
        <v>0</v>
      </c>
      <c r="M59" s="109">
        <v>0</v>
      </c>
    </row>
    <row r="60" spans="1:13">
      <c r="A60" s="308">
        <v>17</v>
      </c>
      <c r="B60" s="331" t="s">
        <v>86</v>
      </c>
      <c r="C60" s="61" t="s">
        <v>10</v>
      </c>
      <c r="D60" s="103">
        <v>1665000</v>
      </c>
      <c r="E60" s="103">
        <v>0</v>
      </c>
      <c r="F60" s="103">
        <v>0</v>
      </c>
      <c r="G60" s="103">
        <v>0</v>
      </c>
      <c r="H60" s="103">
        <v>665000</v>
      </c>
      <c r="I60" s="103">
        <v>1000000</v>
      </c>
      <c r="J60" s="103">
        <v>0</v>
      </c>
      <c r="K60" s="103">
        <v>0</v>
      </c>
      <c r="L60" s="103">
        <v>0</v>
      </c>
      <c r="M60" s="104">
        <v>0</v>
      </c>
    </row>
    <row r="61" spans="1:13" ht="21.75">
      <c r="A61" s="308"/>
      <c r="B61" s="331"/>
      <c r="C61" s="64" t="s">
        <v>11</v>
      </c>
      <c r="D61" s="106">
        <f>H61+I61</f>
        <v>832500</v>
      </c>
      <c r="E61" s="106">
        <v>0</v>
      </c>
      <c r="F61" s="102">
        <v>0</v>
      </c>
      <c r="G61" s="106">
        <v>0</v>
      </c>
      <c r="H61" s="106">
        <f>H60-H62</f>
        <v>332500</v>
      </c>
      <c r="I61" s="106">
        <f>I60-I62</f>
        <v>500000</v>
      </c>
      <c r="J61" s="106">
        <v>0</v>
      </c>
      <c r="K61" s="106">
        <v>0</v>
      </c>
      <c r="L61" s="106">
        <v>0</v>
      </c>
      <c r="M61" s="107">
        <v>0</v>
      </c>
    </row>
    <row r="62" spans="1:13" ht="22.5">
      <c r="A62" s="308"/>
      <c r="B62" s="331"/>
      <c r="C62" s="67" t="s">
        <v>14</v>
      </c>
      <c r="D62" s="108">
        <f>H62+I62</f>
        <v>832500</v>
      </c>
      <c r="E62" s="108">
        <v>0</v>
      </c>
      <c r="F62" s="108">
        <v>0</v>
      </c>
      <c r="G62" s="108">
        <v>0</v>
      </c>
      <c r="H62" s="108">
        <f>H60*0.5</f>
        <v>332500</v>
      </c>
      <c r="I62" s="108">
        <f>I60*0.5</f>
        <v>500000</v>
      </c>
      <c r="J62" s="108">
        <v>0</v>
      </c>
      <c r="K62" s="108">
        <v>0</v>
      </c>
      <c r="L62" s="108">
        <v>0</v>
      </c>
      <c r="M62" s="109">
        <v>0</v>
      </c>
    </row>
    <row r="63" spans="1:13">
      <c r="A63" s="308">
        <v>18</v>
      </c>
      <c r="B63" s="331" t="s">
        <v>87</v>
      </c>
      <c r="C63" s="61" t="s">
        <v>10</v>
      </c>
      <c r="D63" s="103">
        <v>700000</v>
      </c>
      <c r="E63" s="103">
        <v>0</v>
      </c>
      <c r="F63" s="103">
        <v>0</v>
      </c>
      <c r="G63" s="103">
        <v>0</v>
      </c>
      <c r="H63" s="103">
        <v>0</v>
      </c>
      <c r="I63" s="103">
        <v>700000</v>
      </c>
      <c r="J63" s="103">
        <v>0</v>
      </c>
      <c r="K63" s="103">
        <v>0</v>
      </c>
      <c r="L63" s="103">
        <v>0</v>
      </c>
      <c r="M63" s="112">
        <v>0</v>
      </c>
    </row>
    <row r="64" spans="1:13" ht="21.75">
      <c r="A64" s="308"/>
      <c r="B64" s="331"/>
      <c r="C64" s="64" t="s">
        <v>11</v>
      </c>
      <c r="D64" s="106">
        <v>700000</v>
      </c>
      <c r="E64" s="102">
        <v>0</v>
      </c>
      <c r="F64" s="106">
        <v>0</v>
      </c>
      <c r="G64" s="102">
        <v>0</v>
      </c>
      <c r="H64" s="106">
        <v>0</v>
      </c>
      <c r="I64" s="106">
        <v>700000</v>
      </c>
      <c r="J64" s="106">
        <v>0</v>
      </c>
      <c r="K64" s="106">
        <v>0</v>
      </c>
      <c r="L64" s="106">
        <v>0</v>
      </c>
      <c r="M64" s="107">
        <v>0</v>
      </c>
    </row>
    <row r="65" spans="1:13" ht="22.5">
      <c r="A65" s="308"/>
      <c r="B65" s="331"/>
      <c r="C65" s="67" t="s">
        <v>70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10">
        <v>0</v>
      </c>
    </row>
    <row r="66" spans="1:13">
      <c r="A66" s="308">
        <v>19</v>
      </c>
      <c r="B66" s="331" t="s">
        <v>88</v>
      </c>
      <c r="C66" s="61" t="s">
        <v>10</v>
      </c>
      <c r="D66" s="103">
        <v>900000</v>
      </c>
      <c r="E66" s="103">
        <v>0</v>
      </c>
      <c r="F66" s="103">
        <v>0</v>
      </c>
      <c r="G66" s="103">
        <v>0</v>
      </c>
      <c r="H66" s="103">
        <v>0</v>
      </c>
      <c r="I66" s="103">
        <v>900000</v>
      </c>
      <c r="J66" s="103">
        <v>0</v>
      </c>
      <c r="K66" s="103">
        <v>0</v>
      </c>
      <c r="L66" s="103">
        <v>0</v>
      </c>
      <c r="M66" s="112">
        <v>0</v>
      </c>
    </row>
    <row r="67" spans="1:13" ht="21.75">
      <c r="A67" s="308"/>
      <c r="B67" s="331"/>
      <c r="C67" s="64" t="s">
        <v>11</v>
      </c>
      <c r="D67" s="106">
        <f>I67</f>
        <v>450000</v>
      </c>
      <c r="E67" s="102">
        <v>0</v>
      </c>
      <c r="F67" s="106">
        <v>0</v>
      </c>
      <c r="G67" s="106">
        <v>0</v>
      </c>
      <c r="H67" s="106">
        <v>0</v>
      </c>
      <c r="I67" s="106">
        <f>I66-I68</f>
        <v>450000</v>
      </c>
      <c r="J67" s="106">
        <v>0</v>
      </c>
      <c r="K67" s="106">
        <v>0</v>
      </c>
      <c r="L67" s="106">
        <v>0</v>
      </c>
      <c r="M67" s="107">
        <v>0</v>
      </c>
    </row>
    <row r="68" spans="1:13" ht="22.5">
      <c r="A68" s="308"/>
      <c r="B68" s="331"/>
      <c r="C68" s="67" t="s">
        <v>14</v>
      </c>
      <c r="D68" s="108">
        <f>I68</f>
        <v>450000</v>
      </c>
      <c r="E68" s="108">
        <v>0</v>
      </c>
      <c r="F68" s="108">
        <v>0</v>
      </c>
      <c r="G68" s="108">
        <v>0</v>
      </c>
      <c r="H68" s="108">
        <v>0</v>
      </c>
      <c r="I68" s="108">
        <f>I66*0.5</f>
        <v>450000</v>
      </c>
      <c r="J68" s="108">
        <v>0</v>
      </c>
      <c r="K68" s="108">
        <v>0</v>
      </c>
      <c r="L68" s="108">
        <v>0</v>
      </c>
      <c r="M68" s="110">
        <v>0</v>
      </c>
    </row>
    <row r="69" spans="1:13">
      <c r="A69" s="308">
        <v>20</v>
      </c>
      <c r="B69" s="331" t="s">
        <v>89</v>
      </c>
      <c r="C69" s="61" t="s">
        <v>10</v>
      </c>
      <c r="D69" s="103">
        <v>4000000</v>
      </c>
      <c r="E69" s="103">
        <v>0</v>
      </c>
      <c r="F69" s="103">
        <v>0</v>
      </c>
      <c r="G69" s="103">
        <v>0</v>
      </c>
      <c r="H69" s="103">
        <v>0</v>
      </c>
      <c r="I69" s="103">
        <v>0</v>
      </c>
      <c r="J69" s="103">
        <v>4000000</v>
      </c>
      <c r="K69" s="103">
        <v>0</v>
      </c>
      <c r="L69" s="103">
        <v>0</v>
      </c>
      <c r="M69" s="104">
        <v>0</v>
      </c>
    </row>
    <row r="70" spans="1:13" ht="21.75">
      <c r="A70" s="308"/>
      <c r="B70" s="331"/>
      <c r="C70" s="64" t="s">
        <v>11</v>
      </c>
      <c r="D70" s="106">
        <v>2800000</v>
      </c>
      <c r="E70" s="106">
        <v>0</v>
      </c>
      <c r="F70" s="102">
        <v>0</v>
      </c>
      <c r="G70" s="106">
        <v>0</v>
      </c>
      <c r="H70" s="106">
        <v>0</v>
      </c>
      <c r="I70" s="106">
        <f>I69-I71</f>
        <v>0</v>
      </c>
      <c r="J70" s="106">
        <v>2800000</v>
      </c>
      <c r="K70" s="106">
        <v>0</v>
      </c>
      <c r="L70" s="106">
        <v>0</v>
      </c>
      <c r="M70" s="107">
        <v>0</v>
      </c>
    </row>
    <row r="71" spans="1:13" ht="33.75">
      <c r="A71" s="308"/>
      <c r="B71" s="331"/>
      <c r="C71" s="67" t="s">
        <v>90</v>
      </c>
      <c r="D71" s="108">
        <v>1200000</v>
      </c>
      <c r="E71" s="108">
        <v>0</v>
      </c>
      <c r="F71" s="108">
        <v>0</v>
      </c>
      <c r="G71" s="108">
        <v>0</v>
      </c>
      <c r="H71" s="108">
        <v>0</v>
      </c>
      <c r="I71" s="108">
        <f>I69*50%</f>
        <v>0</v>
      </c>
      <c r="J71" s="108">
        <v>1200000</v>
      </c>
      <c r="K71" s="108">
        <v>0</v>
      </c>
      <c r="L71" s="108">
        <v>0</v>
      </c>
      <c r="M71" s="109">
        <v>0</v>
      </c>
    </row>
    <row r="72" spans="1:13">
      <c r="A72" s="308">
        <v>21</v>
      </c>
      <c r="B72" s="331" t="s">
        <v>91</v>
      </c>
      <c r="C72" s="61" t="s">
        <v>10</v>
      </c>
      <c r="D72" s="103">
        <v>1500000</v>
      </c>
      <c r="E72" s="103">
        <v>0</v>
      </c>
      <c r="F72" s="103">
        <v>0</v>
      </c>
      <c r="G72" s="103">
        <v>0</v>
      </c>
      <c r="H72" s="103">
        <v>0</v>
      </c>
      <c r="I72" s="103">
        <v>1500000</v>
      </c>
      <c r="J72" s="103">
        <v>0</v>
      </c>
      <c r="K72" s="103">
        <v>0</v>
      </c>
      <c r="L72" s="103">
        <v>0</v>
      </c>
      <c r="M72" s="112">
        <v>0</v>
      </c>
    </row>
    <row r="73" spans="1:13" ht="21.75">
      <c r="A73" s="308"/>
      <c r="B73" s="331"/>
      <c r="C73" s="64" t="s">
        <v>11</v>
      </c>
      <c r="D73" s="106">
        <f>J73</f>
        <v>0</v>
      </c>
      <c r="E73" s="102">
        <v>0</v>
      </c>
      <c r="F73" s="106">
        <v>0</v>
      </c>
      <c r="G73" s="106">
        <v>0</v>
      </c>
      <c r="H73" s="106">
        <v>0</v>
      </c>
      <c r="I73" s="106">
        <v>750000</v>
      </c>
      <c r="J73" s="106">
        <v>0</v>
      </c>
      <c r="K73" s="106">
        <v>0</v>
      </c>
      <c r="L73" s="106">
        <v>0</v>
      </c>
      <c r="M73" s="107">
        <v>0</v>
      </c>
    </row>
    <row r="74" spans="1:13" ht="22.5">
      <c r="A74" s="308"/>
      <c r="B74" s="331"/>
      <c r="C74" s="67" t="s">
        <v>14</v>
      </c>
      <c r="D74" s="108">
        <f>J74</f>
        <v>0</v>
      </c>
      <c r="E74" s="108">
        <v>0</v>
      </c>
      <c r="F74" s="108">
        <v>0</v>
      </c>
      <c r="G74" s="108">
        <v>0</v>
      </c>
      <c r="H74" s="108">
        <v>0</v>
      </c>
      <c r="I74" s="108">
        <v>750000</v>
      </c>
      <c r="J74" s="108">
        <f>J72*0.5</f>
        <v>0</v>
      </c>
      <c r="K74" s="108">
        <v>0</v>
      </c>
      <c r="L74" s="108">
        <v>0</v>
      </c>
      <c r="M74" s="110">
        <v>0</v>
      </c>
    </row>
    <row r="75" spans="1:13">
      <c r="A75" s="308">
        <v>22</v>
      </c>
      <c r="B75" s="331" t="s">
        <v>92</v>
      </c>
      <c r="C75" s="61" t="s">
        <v>10</v>
      </c>
      <c r="D75" s="103">
        <v>2160000</v>
      </c>
      <c r="E75" s="103">
        <v>0</v>
      </c>
      <c r="F75" s="103">
        <v>0</v>
      </c>
      <c r="G75" s="103">
        <v>0</v>
      </c>
      <c r="H75" s="103">
        <v>0</v>
      </c>
      <c r="I75" s="103">
        <v>2160000</v>
      </c>
      <c r="J75" s="103">
        <v>0</v>
      </c>
      <c r="K75" s="103">
        <v>0</v>
      </c>
      <c r="L75" s="103">
        <v>0</v>
      </c>
      <c r="M75" s="104">
        <v>0</v>
      </c>
    </row>
    <row r="76" spans="1:13" ht="21.75">
      <c r="A76" s="308"/>
      <c r="B76" s="331"/>
      <c r="C76" s="64" t="s">
        <v>11</v>
      </c>
      <c r="D76" s="106">
        <f>I76</f>
        <v>1080000</v>
      </c>
      <c r="E76" s="102">
        <v>0</v>
      </c>
      <c r="F76" s="106">
        <v>0</v>
      </c>
      <c r="G76" s="106">
        <v>0</v>
      </c>
      <c r="H76" s="106">
        <v>0</v>
      </c>
      <c r="I76" s="106">
        <v>1080000</v>
      </c>
      <c r="J76" s="106">
        <v>0</v>
      </c>
      <c r="K76" s="106">
        <v>0</v>
      </c>
      <c r="L76" s="106">
        <f>L75-L77</f>
        <v>0</v>
      </c>
      <c r="M76" s="107">
        <f>M75-M77</f>
        <v>0</v>
      </c>
    </row>
    <row r="77" spans="1:13" ht="22.5">
      <c r="A77" s="308"/>
      <c r="B77" s="331"/>
      <c r="C77" s="67" t="s">
        <v>14</v>
      </c>
      <c r="D77" s="108">
        <f>I77</f>
        <v>1080000</v>
      </c>
      <c r="E77" s="108">
        <v>0</v>
      </c>
      <c r="F77" s="108">
        <v>0</v>
      </c>
      <c r="G77" s="108">
        <v>0</v>
      </c>
      <c r="H77" s="108">
        <v>0</v>
      </c>
      <c r="I77" s="108">
        <v>1080000</v>
      </c>
      <c r="J77" s="108">
        <v>0</v>
      </c>
      <c r="K77" s="108">
        <v>0</v>
      </c>
      <c r="L77" s="108">
        <f>L75*0.5</f>
        <v>0</v>
      </c>
      <c r="M77" s="109">
        <f>M75*0.5</f>
        <v>0</v>
      </c>
    </row>
    <row r="78" spans="1:13">
      <c r="A78" s="344">
        <v>23</v>
      </c>
      <c r="B78" s="297" t="s">
        <v>93</v>
      </c>
      <c r="C78" s="61" t="s">
        <v>10</v>
      </c>
      <c r="D78" s="103">
        <v>700000</v>
      </c>
      <c r="E78" s="103">
        <v>0</v>
      </c>
      <c r="F78" s="103">
        <v>0</v>
      </c>
      <c r="G78" s="103">
        <v>0</v>
      </c>
      <c r="H78" s="103">
        <v>0</v>
      </c>
      <c r="I78" s="103">
        <v>700000</v>
      </c>
      <c r="J78" s="103">
        <v>0</v>
      </c>
      <c r="K78" s="103">
        <v>0</v>
      </c>
      <c r="L78" s="103">
        <v>0</v>
      </c>
      <c r="M78" s="104">
        <v>0</v>
      </c>
    </row>
    <row r="79" spans="1:13" ht="21.75">
      <c r="A79" s="345"/>
      <c r="B79" s="298"/>
      <c r="C79" s="64" t="s">
        <v>11</v>
      </c>
      <c r="D79" s="106">
        <v>350000</v>
      </c>
      <c r="E79" s="106">
        <v>0</v>
      </c>
      <c r="F79" s="106">
        <v>0</v>
      </c>
      <c r="G79" s="106">
        <v>0</v>
      </c>
      <c r="H79" s="106">
        <v>0</v>
      </c>
      <c r="I79" s="106">
        <v>350000</v>
      </c>
      <c r="J79" s="106">
        <v>0</v>
      </c>
      <c r="K79" s="106">
        <v>0</v>
      </c>
      <c r="L79" s="106">
        <f>L78-L80</f>
        <v>0</v>
      </c>
      <c r="M79" s="107">
        <v>0</v>
      </c>
    </row>
    <row r="80" spans="1:13" ht="22.5">
      <c r="A80" s="324"/>
      <c r="B80" s="299"/>
      <c r="C80" s="67" t="s">
        <v>14</v>
      </c>
      <c r="D80" s="108">
        <v>350000</v>
      </c>
      <c r="E80" s="108">
        <v>0</v>
      </c>
      <c r="F80" s="108">
        <v>0</v>
      </c>
      <c r="G80" s="108">
        <v>0</v>
      </c>
      <c r="H80" s="108">
        <v>0</v>
      </c>
      <c r="I80" s="108">
        <v>350000</v>
      </c>
      <c r="J80" s="108">
        <v>0</v>
      </c>
      <c r="K80" s="108">
        <v>0</v>
      </c>
      <c r="L80" s="108">
        <f>L78*0.5</f>
        <v>0</v>
      </c>
      <c r="M80" s="109">
        <v>0</v>
      </c>
    </row>
    <row r="81" spans="1:13">
      <c r="A81" s="308">
        <v>24</v>
      </c>
      <c r="B81" s="331" t="s">
        <v>94</v>
      </c>
      <c r="C81" s="61" t="s">
        <v>10</v>
      </c>
      <c r="D81" s="103">
        <v>1000000</v>
      </c>
      <c r="E81" s="103">
        <v>0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3">
        <v>0</v>
      </c>
      <c r="L81" s="103">
        <v>0</v>
      </c>
      <c r="M81" s="104">
        <v>1000000</v>
      </c>
    </row>
    <row r="82" spans="1:13" ht="21.75">
      <c r="A82" s="308"/>
      <c r="B82" s="331"/>
      <c r="C82" s="64" t="s">
        <v>11</v>
      </c>
      <c r="D82" s="106">
        <f>M82</f>
        <v>500000</v>
      </c>
      <c r="E82" s="106">
        <v>0</v>
      </c>
      <c r="F82" s="102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7">
        <f>M81-M83</f>
        <v>500000</v>
      </c>
    </row>
    <row r="83" spans="1:13" ht="22.5">
      <c r="A83" s="308"/>
      <c r="B83" s="331"/>
      <c r="C83" s="67" t="s">
        <v>14</v>
      </c>
      <c r="D83" s="108">
        <f>M83</f>
        <v>500000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9">
        <f>M81*0.5</f>
        <v>500000</v>
      </c>
    </row>
    <row r="84" spans="1:13">
      <c r="A84" s="308">
        <v>25</v>
      </c>
      <c r="B84" s="331" t="s">
        <v>95</v>
      </c>
      <c r="C84" s="61" t="s">
        <v>10</v>
      </c>
      <c r="D84" s="103">
        <v>1000000</v>
      </c>
      <c r="E84" s="103">
        <v>0</v>
      </c>
      <c r="F84" s="103">
        <v>0</v>
      </c>
      <c r="G84" s="103"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4">
        <v>1000000</v>
      </c>
    </row>
    <row r="85" spans="1:13" ht="21.75">
      <c r="A85" s="308"/>
      <c r="B85" s="331"/>
      <c r="C85" s="64" t="s">
        <v>11</v>
      </c>
      <c r="D85" s="106">
        <f>M85</f>
        <v>500000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7">
        <f>M84-M86</f>
        <v>500000</v>
      </c>
    </row>
    <row r="86" spans="1:13" ht="22.5">
      <c r="A86" s="308"/>
      <c r="B86" s="331"/>
      <c r="C86" s="67" t="s">
        <v>14</v>
      </c>
      <c r="D86" s="108">
        <f>M86</f>
        <v>500000</v>
      </c>
      <c r="E86" s="108">
        <v>0</v>
      </c>
      <c r="F86" s="108">
        <v>0</v>
      </c>
      <c r="G86" s="108">
        <v>0</v>
      </c>
      <c r="H86" s="108">
        <v>0</v>
      </c>
      <c r="I86" s="108">
        <v>0</v>
      </c>
      <c r="J86" s="108">
        <v>0</v>
      </c>
      <c r="K86" s="108">
        <v>0</v>
      </c>
      <c r="L86" s="108">
        <v>0</v>
      </c>
      <c r="M86" s="109">
        <f>M84*0.5</f>
        <v>500000</v>
      </c>
    </row>
    <row r="87" spans="1:13">
      <c r="A87" s="308">
        <v>26</v>
      </c>
      <c r="B87" s="331" t="s">
        <v>96</v>
      </c>
      <c r="C87" s="61" t="s">
        <v>10</v>
      </c>
      <c r="D87" s="103">
        <v>1280000</v>
      </c>
      <c r="E87" s="103">
        <v>0</v>
      </c>
      <c r="F87" s="103">
        <v>0</v>
      </c>
      <c r="G87" s="103">
        <v>0</v>
      </c>
      <c r="H87" s="103">
        <v>0</v>
      </c>
      <c r="I87" s="103">
        <v>0</v>
      </c>
      <c r="J87" s="103">
        <v>1280000</v>
      </c>
      <c r="K87" s="103">
        <v>0</v>
      </c>
      <c r="L87" s="103">
        <v>0</v>
      </c>
      <c r="M87" s="104">
        <v>0</v>
      </c>
    </row>
    <row r="88" spans="1:13" ht="21.75">
      <c r="A88" s="308"/>
      <c r="B88" s="331"/>
      <c r="C88" s="64" t="s">
        <v>11</v>
      </c>
      <c r="D88" s="106">
        <v>768000</v>
      </c>
      <c r="E88" s="106">
        <v>0</v>
      </c>
      <c r="F88" s="106">
        <v>0</v>
      </c>
      <c r="G88" s="106">
        <v>0</v>
      </c>
      <c r="H88" s="106">
        <v>0</v>
      </c>
      <c r="I88" s="106">
        <v>0</v>
      </c>
      <c r="J88" s="106">
        <v>768000</v>
      </c>
      <c r="K88" s="106">
        <v>0</v>
      </c>
      <c r="L88" s="106">
        <v>0</v>
      </c>
      <c r="M88" s="107">
        <v>0</v>
      </c>
    </row>
    <row r="89" spans="1:13" ht="23.25" thickBot="1">
      <c r="A89" s="308"/>
      <c r="B89" s="331"/>
      <c r="C89" s="67" t="s">
        <v>21</v>
      </c>
      <c r="D89" s="108">
        <v>512000</v>
      </c>
      <c r="E89" s="108">
        <v>0</v>
      </c>
      <c r="F89" s="108">
        <v>0</v>
      </c>
      <c r="G89" s="108">
        <v>0</v>
      </c>
      <c r="H89" s="108">
        <v>0</v>
      </c>
      <c r="I89" s="108">
        <v>0</v>
      </c>
      <c r="J89" s="108">
        <v>512000</v>
      </c>
      <c r="K89" s="108">
        <v>0</v>
      </c>
      <c r="L89" s="108">
        <v>0</v>
      </c>
      <c r="M89" s="109">
        <f>M87*0.5</f>
        <v>0</v>
      </c>
    </row>
    <row r="90" spans="1:13" ht="15" thickBot="1">
      <c r="A90" s="346" t="s">
        <v>97</v>
      </c>
      <c r="B90" s="347"/>
      <c r="C90" s="113" t="s">
        <v>10</v>
      </c>
      <c r="D90" s="114">
        <f>D6+D10+D13+D16+D19+D22+D26+D30+D33+D36+D39+D42+D46+D50+D53+D57+D60+D63+D66+D69+D72+D75+D78+D81+D84+D87</f>
        <v>31971516</v>
      </c>
      <c r="E90" s="114">
        <f>E53</f>
        <v>8000</v>
      </c>
      <c r="F90" s="114">
        <f>F6+F10+F13+F22+F26</f>
        <v>1209661</v>
      </c>
      <c r="G90" s="114">
        <f>G6+G16+G19+G22+G26+G30+G33+G39+G42+G46+G53</f>
        <v>2618774</v>
      </c>
      <c r="H90" s="114">
        <f>H6+H26+H36+H42+H46+H50+H53+H57+H60</f>
        <v>6283241</v>
      </c>
      <c r="I90" s="114">
        <f>I6+I57+I60+I63+I66+I72+I75+I78</f>
        <v>9792403.1999999993</v>
      </c>
      <c r="J90" s="114">
        <f>J6+J69+J87</f>
        <v>6557383.2000000002</v>
      </c>
      <c r="K90" s="114">
        <f>K6</f>
        <v>1222363.2</v>
      </c>
      <c r="L90" s="114">
        <f>L6</f>
        <v>1167355.2</v>
      </c>
      <c r="M90" s="115">
        <f>M6+M81+M84</f>
        <v>3112335.2</v>
      </c>
    </row>
    <row r="91" spans="1:13" ht="21.75">
      <c r="A91" s="348"/>
      <c r="B91" s="349"/>
      <c r="C91" s="116" t="s">
        <v>11</v>
      </c>
      <c r="D91" s="117">
        <f>D11+D14+D17+D20+D23+D27+D31+D34+D37+D40+D43+D47+D51+D54+D58+D61+D64+D67+D70+D76+D79+D82+D85+D88</f>
        <v>11937060</v>
      </c>
      <c r="E91" s="117">
        <f>E54</f>
        <v>8000</v>
      </c>
      <c r="F91" s="117">
        <f>F11+F14+F23+F27</f>
        <v>1183360</v>
      </c>
      <c r="G91" s="117">
        <f>G17+G20+G23+G27+G31+G34+G40+G43+G47+G54</f>
        <v>1130200</v>
      </c>
      <c r="H91" s="117">
        <f>H27+H37+H43+H47+H51+H54+H58+H61</f>
        <v>1592500</v>
      </c>
      <c r="I91" s="117">
        <f>I58+I61+I64+I67+I73+I76+I79</f>
        <v>4205000</v>
      </c>
      <c r="J91" s="117">
        <f>J70+J88</f>
        <v>3568000</v>
      </c>
      <c r="K91" s="117">
        <v>0</v>
      </c>
      <c r="L91" s="117">
        <v>0</v>
      </c>
      <c r="M91" s="118">
        <f>M82+M85</f>
        <v>1000000</v>
      </c>
    </row>
    <row r="92" spans="1:13">
      <c r="A92" s="348"/>
      <c r="B92" s="349"/>
      <c r="C92" s="116" t="s">
        <v>12</v>
      </c>
      <c r="D92" s="117">
        <f>D24+D44+D48</f>
        <v>3400000</v>
      </c>
      <c r="E92" s="117">
        <v>0</v>
      </c>
      <c r="F92" s="117">
        <v>0</v>
      </c>
      <c r="G92" s="117">
        <f>G24</f>
        <v>1000000</v>
      </c>
      <c r="H92" s="117">
        <f>H44+H48</f>
        <v>2400000</v>
      </c>
      <c r="I92" s="117">
        <v>0</v>
      </c>
      <c r="J92" s="117">
        <v>0</v>
      </c>
      <c r="K92" s="117">
        <v>0</v>
      </c>
      <c r="L92" s="117">
        <v>0</v>
      </c>
      <c r="M92" s="118">
        <v>0</v>
      </c>
    </row>
    <row r="93" spans="1:13" ht="32.25">
      <c r="A93" s="348"/>
      <c r="B93" s="349"/>
      <c r="C93" s="116" t="s">
        <v>17</v>
      </c>
      <c r="D93" s="117">
        <f t="shared" ref="D93:M93" si="2">D7</f>
        <v>7416156.0000000009</v>
      </c>
      <c r="E93" s="117">
        <f t="shared" si="2"/>
        <v>0</v>
      </c>
      <c r="F93" s="117">
        <f t="shared" si="2"/>
        <v>26301</v>
      </c>
      <c r="G93" s="117">
        <f t="shared" si="2"/>
        <v>417774</v>
      </c>
      <c r="H93" s="117">
        <f t="shared" si="2"/>
        <v>860241</v>
      </c>
      <c r="I93" s="117">
        <f t="shared" si="2"/>
        <v>1332403.2</v>
      </c>
      <c r="J93" s="117">
        <f t="shared" si="2"/>
        <v>1277383.2</v>
      </c>
      <c r="K93" s="117">
        <f t="shared" si="2"/>
        <v>1222363.2</v>
      </c>
      <c r="L93" s="117">
        <f t="shared" si="2"/>
        <v>1167355.2</v>
      </c>
      <c r="M93" s="118">
        <f t="shared" si="2"/>
        <v>1112335.2</v>
      </c>
    </row>
    <row r="94" spans="1:13" ht="21.75">
      <c r="A94" s="348"/>
      <c r="B94" s="349"/>
      <c r="C94" s="116" t="s">
        <v>18</v>
      </c>
      <c r="D94" s="117">
        <f>D25+D49</f>
        <v>160800</v>
      </c>
      <c r="E94" s="117">
        <v>0</v>
      </c>
      <c r="F94" s="117">
        <v>0</v>
      </c>
      <c r="G94" s="117">
        <f>G25</f>
        <v>70800</v>
      </c>
      <c r="H94" s="117">
        <f>H49</f>
        <v>90000</v>
      </c>
      <c r="I94" s="117">
        <v>0</v>
      </c>
      <c r="J94" s="117">
        <v>0</v>
      </c>
      <c r="K94" s="117">
        <v>0</v>
      </c>
      <c r="L94" s="117">
        <v>0</v>
      </c>
      <c r="M94" s="118">
        <v>0</v>
      </c>
    </row>
    <row r="95" spans="1:13" ht="21.75">
      <c r="A95" s="348"/>
      <c r="B95" s="349"/>
      <c r="C95" s="116" t="s">
        <v>19</v>
      </c>
      <c r="D95" s="117">
        <f>D28+D55</f>
        <v>900000</v>
      </c>
      <c r="E95" s="117">
        <v>0</v>
      </c>
      <c r="F95" s="117">
        <v>0</v>
      </c>
      <c r="G95" s="117">
        <v>0</v>
      </c>
      <c r="H95" s="117">
        <f>H28+H55</f>
        <v>900000</v>
      </c>
      <c r="I95" s="117">
        <v>0</v>
      </c>
      <c r="J95" s="117">
        <v>0</v>
      </c>
      <c r="K95" s="117">
        <v>0</v>
      </c>
      <c r="L95" s="117">
        <v>0</v>
      </c>
      <c r="M95" s="118">
        <v>0</v>
      </c>
    </row>
    <row r="96" spans="1:13" ht="42.75">
      <c r="A96" s="348"/>
      <c r="B96" s="349"/>
      <c r="C96" s="116" t="s">
        <v>20</v>
      </c>
      <c r="D96" s="117">
        <f>D71</f>
        <v>1200000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f>J71</f>
        <v>1200000</v>
      </c>
      <c r="K96" s="117">
        <v>0</v>
      </c>
      <c r="L96" s="117">
        <v>0</v>
      </c>
      <c r="M96" s="118">
        <v>0</v>
      </c>
    </row>
    <row r="97" spans="1:13" ht="21.75">
      <c r="A97" s="348"/>
      <c r="B97" s="349"/>
      <c r="C97" s="116" t="s">
        <v>14</v>
      </c>
      <c r="D97" s="117">
        <f>D45+D62+D68+D77+D80+D83+D86</f>
        <v>4212500</v>
      </c>
      <c r="E97" s="117">
        <v>0</v>
      </c>
      <c r="F97" s="117">
        <v>0</v>
      </c>
      <c r="G97" s="117">
        <v>0</v>
      </c>
      <c r="H97" s="117">
        <f>H62</f>
        <v>332500</v>
      </c>
      <c r="I97" s="117">
        <f>I45+I62+I68+I74+I77+I80</f>
        <v>3630000</v>
      </c>
      <c r="J97" s="117">
        <v>0</v>
      </c>
      <c r="K97" s="117">
        <v>0</v>
      </c>
      <c r="L97" s="117">
        <v>0</v>
      </c>
      <c r="M97" s="118">
        <f>M83+M86</f>
        <v>1000000</v>
      </c>
    </row>
    <row r="98" spans="1:13" ht="21.75">
      <c r="A98" s="348"/>
      <c r="B98" s="349"/>
      <c r="C98" s="116" t="s">
        <v>15</v>
      </c>
      <c r="D98" s="117">
        <v>0</v>
      </c>
      <c r="E98" s="117">
        <v>0</v>
      </c>
      <c r="F98" s="117">
        <v>0</v>
      </c>
      <c r="G98" s="117">
        <v>0</v>
      </c>
      <c r="H98" s="117">
        <v>0</v>
      </c>
      <c r="I98" s="117">
        <v>0</v>
      </c>
      <c r="J98" s="117">
        <v>0</v>
      </c>
      <c r="K98" s="117">
        <v>0</v>
      </c>
      <c r="L98" s="117">
        <v>0</v>
      </c>
      <c r="M98" s="118">
        <v>0</v>
      </c>
    </row>
    <row r="99" spans="1:13" ht="21.75">
      <c r="A99" s="348"/>
      <c r="B99" s="321"/>
      <c r="C99" s="119" t="s">
        <v>21</v>
      </c>
      <c r="D99" s="117">
        <f>D89</f>
        <v>512000</v>
      </c>
      <c r="E99" s="117">
        <v>0</v>
      </c>
      <c r="F99" s="117">
        <v>0</v>
      </c>
      <c r="G99" s="117">
        <v>0</v>
      </c>
      <c r="H99" s="117">
        <v>0</v>
      </c>
      <c r="I99" s="117">
        <v>0</v>
      </c>
      <c r="J99" s="117">
        <f>J89</f>
        <v>512000</v>
      </c>
      <c r="K99" s="117">
        <v>0</v>
      </c>
      <c r="L99" s="117">
        <v>0</v>
      </c>
      <c r="M99" s="118">
        <v>0</v>
      </c>
    </row>
    <row r="100" spans="1:13" ht="22.5" thickBot="1">
      <c r="A100" s="350"/>
      <c r="B100" s="351"/>
      <c r="C100" s="120" t="s">
        <v>22</v>
      </c>
      <c r="D100" s="121">
        <f>D59</f>
        <v>1125000</v>
      </c>
      <c r="E100" s="121">
        <v>0</v>
      </c>
      <c r="F100" s="121">
        <v>0</v>
      </c>
      <c r="G100" s="121">
        <v>0</v>
      </c>
      <c r="H100" s="121">
        <v>0</v>
      </c>
      <c r="I100" s="121">
        <f>I59</f>
        <v>1125000</v>
      </c>
      <c r="J100" s="121">
        <v>0</v>
      </c>
      <c r="K100" s="121">
        <v>0</v>
      </c>
      <c r="L100" s="121">
        <v>0</v>
      </c>
      <c r="M100" s="122">
        <v>0</v>
      </c>
    </row>
  </sheetData>
  <mergeCells count="60">
    <mergeCell ref="A84:A86"/>
    <mergeCell ref="B84:B86"/>
    <mergeCell ref="A87:A89"/>
    <mergeCell ref="B87:B89"/>
    <mergeCell ref="A90:B100"/>
    <mergeCell ref="A75:A77"/>
    <mergeCell ref="B75:B77"/>
    <mergeCell ref="A78:A80"/>
    <mergeCell ref="B78:B80"/>
    <mergeCell ref="A81:A83"/>
    <mergeCell ref="B81:B83"/>
    <mergeCell ref="A66:A68"/>
    <mergeCell ref="B66:B68"/>
    <mergeCell ref="A69:A71"/>
    <mergeCell ref="B69:B71"/>
    <mergeCell ref="A72:A74"/>
    <mergeCell ref="B72:B74"/>
    <mergeCell ref="A57:A59"/>
    <mergeCell ref="B57:B59"/>
    <mergeCell ref="A60:A62"/>
    <mergeCell ref="B60:B62"/>
    <mergeCell ref="A63:A65"/>
    <mergeCell ref="B63:B65"/>
    <mergeCell ref="A46:A49"/>
    <mergeCell ref="B46:B49"/>
    <mergeCell ref="A50:A52"/>
    <mergeCell ref="B50:B52"/>
    <mergeCell ref="A53:A56"/>
    <mergeCell ref="B53:B56"/>
    <mergeCell ref="A36:A38"/>
    <mergeCell ref="B36:B38"/>
    <mergeCell ref="A39:A41"/>
    <mergeCell ref="B39:B41"/>
    <mergeCell ref="A42:A45"/>
    <mergeCell ref="B42:B45"/>
    <mergeCell ref="A26:A29"/>
    <mergeCell ref="B26:B29"/>
    <mergeCell ref="A30:A32"/>
    <mergeCell ref="B30:B32"/>
    <mergeCell ref="A33:A35"/>
    <mergeCell ref="B33:B35"/>
    <mergeCell ref="A16:A18"/>
    <mergeCell ref="B16:B18"/>
    <mergeCell ref="A19:A21"/>
    <mergeCell ref="B19:B21"/>
    <mergeCell ref="A22:A25"/>
    <mergeCell ref="B22:B25"/>
    <mergeCell ref="D2:D3"/>
    <mergeCell ref="E2:M2"/>
    <mergeCell ref="A5:M5"/>
    <mergeCell ref="A13:A15"/>
    <mergeCell ref="B13:B15"/>
    <mergeCell ref="A2:A3"/>
    <mergeCell ref="B2:B3"/>
    <mergeCell ref="C2:C3"/>
    <mergeCell ref="A6:A8"/>
    <mergeCell ref="B6:B8"/>
    <mergeCell ref="A9:M9"/>
    <mergeCell ref="A10:A12"/>
    <mergeCell ref="B10:B1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C15" sqref="C15"/>
    </sheetView>
  </sheetViews>
  <sheetFormatPr defaultRowHeight="14.25"/>
  <sheetData>
    <row r="1" spans="1:13" ht="19.5" thickBot="1">
      <c r="A1" s="352" t="s">
        <v>98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ht="15" thickBot="1">
      <c r="A2" s="354" t="s">
        <v>3</v>
      </c>
      <c r="B2" s="356" t="s">
        <v>5</v>
      </c>
      <c r="C2" s="358" t="s">
        <v>39</v>
      </c>
      <c r="D2" s="360" t="s">
        <v>7</v>
      </c>
      <c r="E2" s="362" t="s">
        <v>8</v>
      </c>
      <c r="F2" s="363"/>
      <c r="G2" s="363"/>
      <c r="H2" s="363"/>
      <c r="I2" s="363"/>
      <c r="J2" s="363"/>
      <c r="K2" s="363"/>
      <c r="L2" s="363"/>
      <c r="M2" s="364"/>
    </row>
    <row r="3" spans="1:13" ht="15" thickBot="1">
      <c r="A3" s="355"/>
      <c r="B3" s="357"/>
      <c r="C3" s="359"/>
      <c r="D3" s="361"/>
      <c r="E3" s="123">
        <v>2007</v>
      </c>
      <c r="F3" s="124">
        <v>2008</v>
      </c>
      <c r="G3" s="123">
        <v>2009</v>
      </c>
      <c r="H3" s="123">
        <v>2010</v>
      </c>
      <c r="I3" s="125">
        <v>2011</v>
      </c>
      <c r="J3" s="125">
        <v>2012</v>
      </c>
      <c r="K3" s="125">
        <v>2013</v>
      </c>
      <c r="L3" s="124">
        <v>2014</v>
      </c>
      <c r="M3" s="125">
        <v>2015</v>
      </c>
    </row>
    <row r="4" spans="1:13" ht="15" thickBot="1">
      <c r="A4" s="126">
        <v>1</v>
      </c>
      <c r="B4" s="97">
        <v>2</v>
      </c>
      <c r="C4" s="98">
        <v>3</v>
      </c>
      <c r="D4" s="127">
        <v>4</v>
      </c>
      <c r="E4" s="100">
        <v>5</v>
      </c>
      <c r="F4" s="100">
        <v>6</v>
      </c>
      <c r="G4" s="100">
        <v>7</v>
      </c>
      <c r="H4" s="100">
        <v>8</v>
      </c>
      <c r="I4" s="97">
        <v>9</v>
      </c>
      <c r="J4" s="97">
        <v>10</v>
      </c>
      <c r="K4" s="97">
        <v>11</v>
      </c>
      <c r="L4" s="101">
        <v>12</v>
      </c>
      <c r="M4" s="101">
        <v>13</v>
      </c>
    </row>
    <row r="5" spans="1:13">
      <c r="A5" s="365">
        <v>1</v>
      </c>
      <c r="B5" s="368" t="s">
        <v>99</v>
      </c>
      <c r="C5" s="128" t="s">
        <v>10</v>
      </c>
      <c r="D5" s="129">
        <f>E5+F5+G5+H5+I5+J5+K5+L5+M5</f>
        <v>980000</v>
      </c>
      <c r="E5" s="130">
        <v>80000</v>
      </c>
      <c r="F5" s="130">
        <v>200000</v>
      </c>
      <c r="G5" s="130">
        <v>100000</v>
      </c>
      <c r="H5" s="130">
        <v>100000</v>
      </c>
      <c r="I5" s="130">
        <v>100000</v>
      </c>
      <c r="J5" s="130">
        <v>100000</v>
      </c>
      <c r="K5" s="130">
        <v>100000</v>
      </c>
      <c r="L5" s="129">
        <v>100000</v>
      </c>
      <c r="M5" s="131">
        <v>100000</v>
      </c>
    </row>
    <row r="6" spans="1:13" ht="21.75">
      <c r="A6" s="366"/>
      <c r="B6" s="369"/>
      <c r="C6" s="132" t="s">
        <v>100</v>
      </c>
      <c r="D6" s="133">
        <f>E6+F6+G6+H6+I6+J6+K6+L6+M6</f>
        <v>980000</v>
      </c>
      <c r="E6" s="133">
        <v>80000</v>
      </c>
      <c r="F6" s="133">
        <f>F5-F7</f>
        <v>200000</v>
      </c>
      <c r="G6" s="134">
        <v>100000</v>
      </c>
      <c r="H6" s="134">
        <v>100000</v>
      </c>
      <c r="I6" s="134">
        <v>100000</v>
      </c>
      <c r="J6" s="134">
        <v>100000</v>
      </c>
      <c r="K6" s="134">
        <v>100000</v>
      </c>
      <c r="L6" s="134">
        <v>100000</v>
      </c>
      <c r="M6" s="135">
        <v>100000</v>
      </c>
    </row>
    <row r="7" spans="1:13" ht="22.5">
      <c r="A7" s="367"/>
      <c r="B7" s="370"/>
      <c r="C7" s="136" t="s">
        <v>22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37">
        <v>0</v>
      </c>
      <c r="M7" s="138">
        <v>0</v>
      </c>
    </row>
    <row r="8" spans="1:13">
      <c r="A8" s="366">
        <v>2</v>
      </c>
      <c r="B8" s="369" t="s">
        <v>101</v>
      </c>
      <c r="C8" s="139" t="s">
        <v>10</v>
      </c>
      <c r="D8" s="140">
        <f>E8+F8+G8+H8+I8+J8+K8+L8+M8</f>
        <v>524500</v>
      </c>
      <c r="E8" s="141">
        <v>12500</v>
      </c>
      <c r="F8" s="141">
        <v>22000</v>
      </c>
      <c r="G8" s="140">
        <v>40000</v>
      </c>
      <c r="H8" s="140">
        <v>100000</v>
      </c>
      <c r="I8" s="140">
        <v>100000</v>
      </c>
      <c r="J8" s="140">
        <v>80000</v>
      </c>
      <c r="K8" s="140">
        <v>70000</v>
      </c>
      <c r="L8" s="140">
        <v>50000</v>
      </c>
      <c r="M8" s="142">
        <v>50000</v>
      </c>
    </row>
    <row r="9" spans="1:13" ht="21.75">
      <c r="A9" s="366"/>
      <c r="B9" s="369"/>
      <c r="C9" s="132" t="s">
        <v>100</v>
      </c>
      <c r="D9" s="133">
        <f>E9+F9+G9+H9+I9+J9+K9+L9+M9</f>
        <v>524500</v>
      </c>
      <c r="E9" s="133">
        <v>12500</v>
      </c>
      <c r="F9" s="133">
        <v>22000</v>
      </c>
      <c r="G9" s="133">
        <v>40000</v>
      </c>
      <c r="H9" s="133">
        <v>100000</v>
      </c>
      <c r="I9" s="133">
        <v>100000</v>
      </c>
      <c r="J9" s="133">
        <v>80000</v>
      </c>
      <c r="K9" s="133">
        <f>K8</f>
        <v>70000</v>
      </c>
      <c r="L9" s="133">
        <f>L8</f>
        <v>50000</v>
      </c>
      <c r="M9" s="143">
        <f>M8</f>
        <v>50000</v>
      </c>
    </row>
    <row r="10" spans="1:13" ht="23.25" thickBot="1">
      <c r="A10" s="371"/>
      <c r="B10" s="372"/>
      <c r="C10" s="144" t="s">
        <v>22</v>
      </c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6">
        <v>0</v>
      </c>
    </row>
    <row r="11" spans="1:13" ht="15" thickBot="1">
      <c r="A11" s="373" t="s">
        <v>97</v>
      </c>
      <c r="B11" s="374"/>
      <c r="C11" s="84" t="s">
        <v>10</v>
      </c>
      <c r="D11" s="147">
        <f>D5+D8</f>
        <v>1504500</v>
      </c>
      <c r="E11" s="148">
        <f>E5+E8</f>
        <v>92500</v>
      </c>
      <c r="F11" s="148">
        <f>F5+F8</f>
        <v>222000</v>
      </c>
      <c r="G11" s="148">
        <f>G5+G8</f>
        <v>140000</v>
      </c>
      <c r="H11" s="148">
        <f t="shared" ref="H11:M11" si="0">H5+H8</f>
        <v>200000</v>
      </c>
      <c r="I11" s="148">
        <f t="shared" si="0"/>
        <v>200000</v>
      </c>
      <c r="J11" s="148">
        <f t="shared" si="0"/>
        <v>180000</v>
      </c>
      <c r="K11" s="148">
        <f t="shared" si="0"/>
        <v>170000</v>
      </c>
      <c r="L11" s="148">
        <f t="shared" si="0"/>
        <v>150000</v>
      </c>
      <c r="M11" s="149">
        <f t="shared" si="0"/>
        <v>150000</v>
      </c>
    </row>
    <row r="12" spans="1:13" ht="21.75">
      <c r="A12" s="375"/>
      <c r="B12" s="376"/>
      <c r="C12" s="64" t="s">
        <v>100</v>
      </c>
      <c r="D12" s="133">
        <f t="shared" ref="D12:M13" si="1">D6+D9</f>
        <v>1504500</v>
      </c>
      <c r="E12" s="133">
        <f t="shared" si="1"/>
        <v>92500</v>
      </c>
      <c r="F12" s="133">
        <f t="shared" si="1"/>
        <v>222000</v>
      </c>
      <c r="G12" s="134">
        <f t="shared" si="1"/>
        <v>140000</v>
      </c>
      <c r="H12" s="134">
        <f t="shared" si="1"/>
        <v>200000</v>
      </c>
      <c r="I12" s="134">
        <f t="shared" si="1"/>
        <v>200000</v>
      </c>
      <c r="J12" s="134">
        <f t="shared" si="1"/>
        <v>180000</v>
      </c>
      <c r="K12" s="134">
        <f t="shared" si="1"/>
        <v>170000</v>
      </c>
      <c r="L12" s="134">
        <f t="shared" si="1"/>
        <v>150000</v>
      </c>
      <c r="M12" s="135">
        <f t="shared" si="1"/>
        <v>150000</v>
      </c>
    </row>
    <row r="13" spans="1:13" ht="22.5" thickBot="1">
      <c r="A13" s="377"/>
      <c r="B13" s="378"/>
      <c r="C13" s="150" t="s">
        <v>22</v>
      </c>
      <c r="D13" s="151">
        <f t="shared" si="1"/>
        <v>0</v>
      </c>
      <c r="E13" s="151">
        <f t="shared" si="1"/>
        <v>0</v>
      </c>
      <c r="F13" s="151">
        <f t="shared" si="1"/>
        <v>0</v>
      </c>
      <c r="G13" s="151">
        <f t="shared" si="1"/>
        <v>0</v>
      </c>
      <c r="H13" s="151">
        <f t="shared" si="1"/>
        <v>0</v>
      </c>
      <c r="I13" s="151">
        <f t="shared" si="1"/>
        <v>0</v>
      </c>
      <c r="J13" s="151">
        <f t="shared" si="1"/>
        <v>0</v>
      </c>
      <c r="K13" s="151">
        <f t="shared" si="1"/>
        <v>0</v>
      </c>
      <c r="L13" s="151">
        <f t="shared" si="1"/>
        <v>0</v>
      </c>
      <c r="M13" s="152">
        <f t="shared" si="1"/>
        <v>0</v>
      </c>
    </row>
  </sheetData>
  <mergeCells count="11">
    <mergeCell ref="A5:A7"/>
    <mergeCell ref="B5:B7"/>
    <mergeCell ref="A8:A10"/>
    <mergeCell ref="B8:B10"/>
    <mergeCell ref="A11:B13"/>
    <mergeCell ref="A1:M1"/>
    <mergeCell ref="A2:A3"/>
    <mergeCell ref="B2:B3"/>
    <mergeCell ref="C2:C3"/>
    <mergeCell ref="D2:D3"/>
    <mergeCell ref="E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3"/>
  <sheetViews>
    <sheetView tabSelected="1" topLeftCell="A70" workbookViewId="0">
      <selection activeCell="O99" sqref="O99"/>
    </sheetView>
  </sheetViews>
  <sheetFormatPr defaultRowHeight="14.25"/>
  <cols>
    <col min="1" max="1" width="5.125" customWidth="1"/>
    <col min="2" max="2" width="9.25" customWidth="1"/>
    <col min="3" max="3" width="11.625" customWidth="1"/>
    <col min="4" max="4" width="10" customWidth="1"/>
    <col min="6" max="6" width="9.125" bestFit="1" customWidth="1"/>
    <col min="8" max="9" width="9.125" bestFit="1" customWidth="1"/>
    <col min="11" max="11" width="9.125" bestFit="1" customWidth="1"/>
  </cols>
  <sheetData>
    <row r="1" spans="1:13" ht="19.5" thickBot="1">
      <c r="A1" s="153" t="s">
        <v>102</v>
      </c>
      <c r="B1" s="154"/>
      <c r="C1" s="155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5" thickBot="1">
      <c r="A2" s="396" t="s">
        <v>3</v>
      </c>
      <c r="B2" s="394" t="s">
        <v>5</v>
      </c>
      <c r="C2" s="394" t="s">
        <v>39</v>
      </c>
      <c r="D2" s="396" t="s">
        <v>7</v>
      </c>
      <c r="E2" s="398" t="s">
        <v>8</v>
      </c>
      <c r="F2" s="399"/>
      <c r="G2" s="399"/>
      <c r="H2" s="399"/>
      <c r="I2" s="399"/>
      <c r="J2" s="399"/>
      <c r="K2" s="399"/>
      <c r="L2" s="399"/>
      <c r="M2" s="400"/>
    </row>
    <row r="3" spans="1:13" ht="15" thickBot="1">
      <c r="A3" s="406"/>
      <c r="B3" s="395"/>
      <c r="C3" s="395"/>
      <c r="D3" s="397"/>
      <c r="E3" s="157">
        <v>2007</v>
      </c>
      <c r="F3" s="158">
        <v>2008</v>
      </c>
      <c r="G3" s="157">
        <v>2009</v>
      </c>
      <c r="H3" s="157">
        <v>2010</v>
      </c>
      <c r="I3" s="159">
        <v>2011</v>
      </c>
      <c r="J3" s="159">
        <v>2012</v>
      </c>
      <c r="K3" s="159">
        <v>2013</v>
      </c>
      <c r="L3" s="158">
        <v>2014</v>
      </c>
      <c r="M3" s="159">
        <v>2015</v>
      </c>
    </row>
    <row r="4" spans="1:13" ht="15" thickBot="1">
      <c r="A4" s="160">
        <v>1</v>
      </c>
      <c r="B4" s="161">
        <v>2</v>
      </c>
      <c r="C4" s="162">
        <v>3</v>
      </c>
      <c r="D4" s="163">
        <v>4</v>
      </c>
      <c r="E4" s="163">
        <v>5</v>
      </c>
      <c r="F4" s="163">
        <v>6</v>
      </c>
      <c r="G4" s="163">
        <v>7</v>
      </c>
      <c r="H4" s="163">
        <v>8</v>
      </c>
      <c r="I4" s="164">
        <v>9</v>
      </c>
      <c r="J4" s="164">
        <v>10</v>
      </c>
      <c r="K4" s="164">
        <v>11</v>
      </c>
      <c r="L4" s="165">
        <v>12</v>
      </c>
      <c r="M4" s="165">
        <v>13</v>
      </c>
    </row>
    <row r="5" spans="1:13">
      <c r="A5" s="401">
        <v>1</v>
      </c>
      <c r="B5" s="403" t="s">
        <v>103</v>
      </c>
      <c r="C5" s="166" t="s">
        <v>10</v>
      </c>
      <c r="D5" s="62">
        <v>507000</v>
      </c>
      <c r="E5" s="167">
        <v>507000</v>
      </c>
      <c r="F5" s="62">
        <v>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168">
        <v>0</v>
      </c>
    </row>
    <row r="6" spans="1:13">
      <c r="A6" s="402"/>
      <c r="B6" s="404"/>
      <c r="C6" s="169" t="s">
        <v>11</v>
      </c>
      <c r="D6" s="65">
        <v>207000</v>
      </c>
      <c r="E6" s="170">
        <v>207000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171">
        <v>0</v>
      </c>
    </row>
    <row r="7" spans="1:13" ht="22.5">
      <c r="A7" s="402"/>
      <c r="B7" s="405"/>
      <c r="C7" s="172" t="s">
        <v>104</v>
      </c>
      <c r="D7" s="68">
        <v>300000</v>
      </c>
      <c r="E7" s="173">
        <v>300000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174">
        <v>0</v>
      </c>
    </row>
    <row r="8" spans="1:13">
      <c r="A8" s="388">
        <v>2</v>
      </c>
      <c r="B8" s="391" t="s">
        <v>105</v>
      </c>
      <c r="C8" s="166" t="s">
        <v>10</v>
      </c>
      <c r="D8" s="62">
        <v>1299000</v>
      </c>
      <c r="E8" s="62">
        <v>0</v>
      </c>
      <c r="F8" s="62">
        <v>1299000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168">
        <v>0</v>
      </c>
    </row>
    <row r="9" spans="1:13">
      <c r="A9" s="389"/>
      <c r="B9" s="392"/>
      <c r="C9" s="169" t="s">
        <v>11</v>
      </c>
      <c r="D9" s="65">
        <v>633000</v>
      </c>
      <c r="E9" s="65">
        <v>0</v>
      </c>
      <c r="F9" s="65">
        <v>633000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171">
        <v>0</v>
      </c>
    </row>
    <row r="10" spans="1:13" ht="42" customHeight="1">
      <c r="A10" s="390"/>
      <c r="B10" s="393"/>
      <c r="C10" s="175" t="s">
        <v>106</v>
      </c>
      <c r="D10" s="68">
        <v>666000</v>
      </c>
      <c r="E10" s="68">
        <v>0</v>
      </c>
      <c r="F10" s="68">
        <v>666000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174">
        <v>0</v>
      </c>
    </row>
    <row r="11" spans="1:13">
      <c r="A11" s="388">
        <v>3</v>
      </c>
      <c r="B11" s="391" t="s">
        <v>107</v>
      </c>
      <c r="C11" s="166" t="s">
        <v>10</v>
      </c>
      <c r="D11" s="62">
        <v>50000</v>
      </c>
      <c r="E11" s="62">
        <v>0</v>
      </c>
      <c r="F11" s="62">
        <v>50000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168">
        <v>0</v>
      </c>
    </row>
    <row r="12" spans="1:13">
      <c r="A12" s="389"/>
      <c r="B12" s="392"/>
      <c r="C12" s="169" t="s">
        <v>11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171">
        <v>0</v>
      </c>
    </row>
    <row r="13" spans="1:13" ht="49.5" customHeight="1">
      <c r="A13" s="390"/>
      <c r="B13" s="393"/>
      <c r="C13" s="175" t="s">
        <v>29</v>
      </c>
      <c r="D13" s="68">
        <v>50000</v>
      </c>
      <c r="E13" s="68">
        <v>0</v>
      </c>
      <c r="F13" s="68">
        <v>50000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174">
        <v>0</v>
      </c>
    </row>
    <row r="14" spans="1:13">
      <c r="A14" s="388">
        <v>4</v>
      </c>
      <c r="B14" s="391" t="s">
        <v>108</v>
      </c>
      <c r="C14" s="166" t="s">
        <v>10</v>
      </c>
      <c r="D14" s="62">
        <v>14700</v>
      </c>
      <c r="E14" s="62">
        <v>0</v>
      </c>
      <c r="F14" s="62">
        <v>14700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168">
        <v>0</v>
      </c>
    </row>
    <row r="15" spans="1:13">
      <c r="A15" s="389"/>
      <c r="B15" s="392"/>
      <c r="C15" s="169" t="s">
        <v>11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171">
        <v>0</v>
      </c>
    </row>
    <row r="16" spans="1:13" ht="43.5" customHeight="1">
      <c r="A16" s="390"/>
      <c r="B16" s="393"/>
      <c r="C16" s="175" t="s">
        <v>28</v>
      </c>
      <c r="D16" s="68">
        <v>14700</v>
      </c>
      <c r="E16" s="68">
        <v>0</v>
      </c>
      <c r="F16" s="68">
        <v>14700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174">
        <v>0</v>
      </c>
    </row>
    <row r="17" spans="1:13">
      <c r="A17" s="388">
        <v>5</v>
      </c>
      <c r="B17" s="391" t="s">
        <v>109</v>
      </c>
      <c r="C17" s="166" t="s">
        <v>10</v>
      </c>
      <c r="D17" s="62">
        <v>20000</v>
      </c>
      <c r="E17" s="62">
        <v>0</v>
      </c>
      <c r="F17" s="62">
        <v>20000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168">
        <v>0</v>
      </c>
    </row>
    <row r="18" spans="1:13">
      <c r="A18" s="389"/>
      <c r="B18" s="392"/>
      <c r="C18" s="169" t="s">
        <v>11</v>
      </c>
      <c r="D18" s="65">
        <v>20000</v>
      </c>
      <c r="E18" s="65">
        <v>0</v>
      </c>
      <c r="F18" s="65">
        <v>20000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171">
        <v>0</v>
      </c>
    </row>
    <row r="19" spans="1:13">
      <c r="A19" s="390"/>
      <c r="B19" s="393"/>
      <c r="C19" s="175" t="s">
        <v>22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174">
        <v>0</v>
      </c>
    </row>
    <row r="20" spans="1:13">
      <c r="A20" s="379">
        <v>6</v>
      </c>
      <c r="B20" s="380" t="s">
        <v>110</v>
      </c>
      <c r="C20" s="166" t="s">
        <v>10</v>
      </c>
      <c r="D20" s="62">
        <v>855000</v>
      </c>
      <c r="E20" s="62">
        <v>0</v>
      </c>
      <c r="F20" s="62">
        <v>240000</v>
      </c>
      <c r="G20" s="62">
        <v>315000</v>
      </c>
      <c r="H20" s="62">
        <v>0</v>
      </c>
      <c r="I20" s="62">
        <v>300000</v>
      </c>
      <c r="J20" s="62">
        <v>0</v>
      </c>
      <c r="K20" s="62">
        <v>0</v>
      </c>
      <c r="L20" s="62">
        <v>0</v>
      </c>
      <c r="M20" s="168">
        <v>0</v>
      </c>
    </row>
    <row r="21" spans="1:13">
      <c r="A21" s="379"/>
      <c r="B21" s="380"/>
      <c r="C21" s="169" t="s">
        <v>11</v>
      </c>
      <c r="D21" s="65">
        <v>555000</v>
      </c>
      <c r="E21" s="65">
        <v>0</v>
      </c>
      <c r="F21" s="65">
        <v>240000</v>
      </c>
      <c r="G21" s="65">
        <v>215000</v>
      </c>
      <c r="H21" s="65">
        <v>0</v>
      </c>
      <c r="I21" s="65">
        <v>100000</v>
      </c>
      <c r="J21" s="65">
        <v>0</v>
      </c>
      <c r="K21" s="65">
        <v>0</v>
      </c>
      <c r="L21" s="65">
        <v>0</v>
      </c>
      <c r="M21" s="171">
        <v>0</v>
      </c>
    </row>
    <row r="22" spans="1:13" ht="22.5">
      <c r="A22" s="379"/>
      <c r="B22" s="380"/>
      <c r="C22" s="176" t="s">
        <v>111</v>
      </c>
      <c r="D22" s="71">
        <v>100000</v>
      </c>
      <c r="E22" s="71">
        <v>0</v>
      </c>
      <c r="F22" s="71">
        <v>0</v>
      </c>
      <c r="G22" s="71">
        <v>100000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</row>
    <row r="23" spans="1:13" ht="33" customHeight="1">
      <c r="A23" s="379"/>
      <c r="B23" s="381"/>
      <c r="C23" s="177" t="s">
        <v>176</v>
      </c>
      <c r="D23" s="178">
        <v>338000</v>
      </c>
      <c r="E23" s="68">
        <v>0</v>
      </c>
      <c r="F23" s="68">
        <v>0</v>
      </c>
      <c r="G23" s="68">
        <v>0</v>
      </c>
      <c r="H23" s="179">
        <v>0</v>
      </c>
      <c r="I23" s="180">
        <v>338000</v>
      </c>
      <c r="J23" s="180">
        <v>0</v>
      </c>
      <c r="K23" s="180">
        <v>0</v>
      </c>
      <c r="L23" s="180">
        <v>0</v>
      </c>
      <c r="M23" s="180">
        <v>0</v>
      </c>
    </row>
    <row r="24" spans="1:13">
      <c r="A24" s="382">
        <v>7</v>
      </c>
      <c r="B24" s="385" t="s">
        <v>112</v>
      </c>
      <c r="C24" s="166" t="s">
        <v>10</v>
      </c>
      <c r="D24" s="62">
        <v>155000</v>
      </c>
      <c r="E24" s="62">
        <v>0</v>
      </c>
      <c r="F24" s="62">
        <v>80000</v>
      </c>
      <c r="G24" s="62">
        <v>75000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168">
        <v>0</v>
      </c>
    </row>
    <row r="25" spans="1:13">
      <c r="A25" s="383"/>
      <c r="B25" s="386"/>
      <c r="C25" s="169" t="s">
        <v>11</v>
      </c>
      <c r="D25" s="65">
        <v>155000</v>
      </c>
      <c r="E25" s="70">
        <v>0</v>
      </c>
      <c r="F25" s="65">
        <v>80000</v>
      </c>
      <c r="G25" s="65">
        <v>75000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171">
        <v>0</v>
      </c>
    </row>
    <row r="26" spans="1:13">
      <c r="A26" s="384"/>
      <c r="B26" s="387"/>
      <c r="C26" s="175" t="s">
        <v>22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174">
        <v>0</v>
      </c>
    </row>
    <row r="27" spans="1:13">
      <c r="A27" s="407">
        <v>8</v>
      </c>
      <c r="B27" s="408" t="s">
        <v>113</v>
      </c>
      <c r="C27" s="166" t="s">
        <v>10</v>
      </c>
      <c r="D27" s="62">
        <v>30000</v>
      </c>
      <c r="E27" s="62">
        <v>0</v>
      </c>
      <c r="F27" s="62">
        <v>0</v>
      </c>
      <c r="G27" s="62">
        <v>30000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168">
        <v>0</v>
      </c>
    </row>
    <row r="28" spans="1:13">
      <c r="A28" s="407"/>
      <c r="B28" s="408"/>
      <c r="C28" s="169" t="s">
        <v>11</v>
      </c>
      <c r="D28" s="65">
        <v>30000</v>
      </c>
      <c r="E28" s="70">
        <v>0</v>
      </c>
      <c r="F28" s="65">
        <v>0</v>
      </c>
      <c r="G28" s="65">
        <v>30000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171">
        <v>0</v>
      </c>
    </row>
    <row r="29" spans="1:13">
      <c r="A29" s="407"/>
      <c r="B29" s="408"/>
      <c r="C29" s="175" t="s">
        <v>22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174">
        <v>0</v>
      </c>
    </row>
    <row r="30" spans="1:13">
      <c r="A30" s="407">
        <v>9</v>
      </c>
      <c r="B30" s="408" t="s">
        <v>114</v>
      </c>
      <c r="C30" s="166" t="s">
        <v>10</v>
      </c>
      <c r="D30" s="62">
        <v>50000</v>
      </c>
      <c r="E30" s="62">
        <v>0</v>
      </c>
      <c r="F30" s="62">
        <v>0</v>
      </c>
      <c r="G30" s="62">
        <v>50000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168">
        <v>0</v>
      </c>
    </row>
    <row r="31" spans="1:13">
      <c r="A31" s="407"/>
      <c r="B31" s="408"/>
      <c r="C31" s="169" t="s">
        <v>11</v>
      </c>
      <c r="D31" s="65">
        <v>50000</v>
      </c>
      <c r="E31" s="70">
        <v>0</v>
      </c>
      <c r="F31" s="65">
        <v>0</v>
      </c>
      <c r="G31" s="65">
        <v>50000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171">
        <v>0</v>
      </c>
    </row>
    <row r="32" spans="1:13">
      <c r="A32" s="407"/>
      <c r="B32" s="408"/>
      <c r="C32" s="175" t="s">
        <v>22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174">
        <v>0</v>
      </c>
    </row>
    <row r="33" spans="1:13">
      <c r="A33" s="382">
        <v>10</v>
      </c>
      <c r="B33" s="385" t="s">
        <v>115</v>
      </c>
      <c r="C33" s="166" t="s">
        <v>10</v>
      </c>
      <c r="D33" s="62">
        <v>50000</v>
      </c>
      <c r="E33" s="62">
        <v>0</v>
      </c>
      <c r="F33" s="62">
        <v>0</v>
      </c>
      <c r="G33" s="62">
        <v>50000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168">
        <v>0</v>
      </c>
    </row>
    <row r="34" spans="1:13">
      <c r="A34" s="409"/>
      <c r="B34" s="411"/>
      <c r="C34" s="169" t="s">
        <v>11</v>
      </c>
      <c r="D34" s="65">
        <v>50000</v>
      </c>
      <c r="E34" s="70">
        <v>0</v>
      </c>
      <c r="F34" s="65">
        <v>0</v>
      </c>
      <c r="G34" s="65">
        <v>50000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171">
        <v>0</v>
      </c>
    </row>
    <row r="35" spans="1:13">
      <c r="A35" s="410"/>
      <c r="B35" s="412"/>
      <c r="C35" s="175" t="s">
        <v>22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174">
        <v>0</v>
      </c>
    </row>
    <row r="36" spans="1:13">
      <c r="A36" s="407">
        <v>11</v>
      </c>
      <c r="B36" s="408" t="s">
        <v>116</v>
      </c>
      <c r="C36" s="166" t="s">
        <v>10</v>
      </c>
      <c r="D36" s="62">
        <v>465000</v>
      </c>
      <c r="E36" s="62">
        <v>0</v>
      </c>
      <c r="F36" s="62">
        <v>0</v>
      </c>
      <c r="G36" s="62">
        <v>465000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168">
        <v>0</v>
      </c>
    </row>
    <row r="37" spans="1:13">
      <c r="A37" s="407"/>
      <c r="B37" s="408"/>
      <c r="C37" s="169" t="s">
        <v>11</v>
      </c>
      <c r="D37" s="65">
        <v>315000</v>
      </c>
      <c r="E37" s="70">
        <v>0</v>
      </c>
      <c r="F37" s="65">
        <v>0</v>
      </c>
      <c r="G37" s="65">
        <v>315000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171">
        <v>0</v>
      </c>
    </row>
    <row r="38" spans="1:13" ht="22.5">
      <c r="A38" s="407"/>
      <c r="B38" s="408"/>
      <c r="C38" s="175" t="s">
        <v>117</v>
      </c>
      <c r="D38" s="68">
        <v>150000</v>
      </c>
      <c r="E38" s="68">
        <v>0</v>
      </c>
      <c r="F38" s="68">
        <v>0</v>
      </c>
      <c r="G38" s="68">
        <v>150000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174">
        <v>0</v>
      </c>
    </row>
    <row r="39" spans="1:13">
      <c r="A39" s="388">
        <v>12</v>
      </c>
      <c r="B39" s="391" t="s">
        <v>118</v>
      </c>
      <c r="C39" s="166" t="s">
        <v>10</v>
      </c>
      <c r="D39" s="62">
        <v>796140</v>
      </c>
      <c r="E39" s="62">
        <v>0</v>
      </c>
      <c r="F39" s="62">
        <v>41440</v>
      </c>
      <c r="G39" s="62">
        <v>4700</v>
      </c>
      <c r="H39" s="62">
        <v>750000</v>
      </c>
      <c r="I39" s="62">
        <v>0</v>
      </c>
      <c r="J39" s="62">
        <v>0</v>
      </c>
      <c r="K39" s="62">
        <v>0</v>
      </c>
      <c r="L39" s="62">
        <v>0</v>
      </c>
      <c r="M39" s="168">
        <v>0</v>
      </c>
    </row>
    <row r="40" spans="1:13">
      <c r="A40" s="389"/>
      <c r="B40" s="392"/>
      <c r="C40" s="169" t="s">
        <v>11</v>
      </c>
      <c r="D40" s="181">
        <v>196140</v>
      </c>
      <c r="E40" s="181">
        <v>0</v>
      </c>
      <c r="F40" s="181">
        <v>41440</v>
      </c>
      <c r="G40" s="181">
        <v>4700</v>
      </c>
      <c r="H40" s="181">
        <v>150000</v>
      </c>
      <c r="I40" s="181">
        <v>0</v>
      </c>
      <c r="J40" s="181">
        <v>0</v>
      </c>
      <c r="K40" s="181">
        <v>0</v>
      </c>
      <c r="L40" s="181">
        <v>0</v>
      </c>
      <c r="M40" s="182">
        <v>0</v>
      </c>
    </row>
    <row r="41" spans="1:13">
      <c r="A41" s="389"/>
      <c r="B41" s="392"/>
      <c r="C41" s="169" t="s">
        <v>12</v>
      </c>
      <c r="D41" s="65">
        <v>600000</v>
      </c>
      <c r="E41" s="65">
        <v>0</v>
      </c>
      <c r="F41" s="65">
        <v>0</v>
      </c>
      <c r="G41" s="65">
        <v>0</v>
      </c>
      <c r="H41" s="65">
        <v>600000</v>
      </c>
      <c r="I41" s="65">
        <v>0</v>
      </c>
      <c r="J41" s="65">
        <v>0</v>
      </c>
      <c r="K41" s="65">
        <v>0</v>
      </c>
      <c r="L41" s="65">
        <v>0</v>
      </c>
      <c r="M41" s="171">
        <v>0</v>
      </c>
    </row>
    <row r="42" spans="1:13" ht="33.75">
      <c r="A42" s="390"/>
      <c r="B42" s="393"/>
      <c r="C42" s="176" t="s">
        <v>119</v>
      </c>
      <c r="D42" s="71">
        <v>400000</v>
      </c>
      <c r="E42" s="71">
        <v>0</v>
      </c>
      <c r="F42" s="71">
        <v>0</v>
      </c>
      <c r="G42" s="71">
        <v>0</v>
      </c>
      <c r="H42" s="71">
        <v>0</v>
      </c>
      <c r="I42" s="71">
        <v>400000</v>
      </c>
      <c r="J42" s="71">
        <v>0</v>
      </c>
      <c r="K42" s="71">
        <v>0</v>
      </c>
      <c r="L42" s="71">
        <v>0</v>
      </c>
      <c r="M42" s="183">
        <v>0</v>
      </c>
    </row>
    <row r="43" spans="1:13">
      <c r="A43" s="382">
        <v>13</v>
      </c>
      <c r="B43" s="391" t="s">
        <v>173</v>
      </c>
      <c r="C43" s="166" t="s">
        <v>10</v>
      </c>
      <c r="D43" s="62">
        <v>2550000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2550000</v>
      </c>
      <c r="L43" s="62">
        <v>0</v>
      </c>
      <c r="M43" s="168">
        <v>0</v>
      </c>
    </row>
    <row r="44" spans="1:13" ht="24.75" customHeight="1">
      <c r="A44" s="409"/>
      <c r="B44" s="392"/>
      <c r="C44" s="169" t="s">
        <v>11</v>
      </c>
      <c r="D44" s="65">
        <v>1640000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1640000</v>
      </c>
      <c r="L44" s="65">
        <v>0</v>
      </c>
      <c r="M44" s="171">
        <v>0</v>
      </c>
    </row>
    <row r="45" spans="1:13" ht="40.5" customHeight="1">
      <c r="A45" s="409"/>
      <c r="B45" s="392"/>
      <c r="C45" s="169" t="s">
        <v>28</v>
      </c>
      <c r="D45" s="65">
        <v>210000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/>
      <c r="K45" s="65">
        <v>210000</v>
      </c>
      <c r="L45" s="65">
        <v>0</v>
      </c>
      <c r="M45" s="171">
        <v>0</v>
      </c>
    </row>
    <row r="46" spans="1:13" ht="24" customHeight="1">
      <c r="A46" s="409"/>
      <c r="B46" s="392"/>
      <c r="C46" s="169" t="s">
        <v>172</v>
      </c>
      <c r="D46" s="65">
        <v>500000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/>
      <c r="K46" s="65">
        <v>500000</v>
      </c>
      <c r="L46" s="65">
        <v>0</v>
      </c>
      <c r="M46" s="171">
        <v>0</v>
      </c>
    </row>
    <row r="47" spans="1:13" ht="14.25" customHeight="1">
      <c r="A47" s="410"/>
      <c r="B47" s="393"/>
      <c r="C47" s="175" t="s">
        <v>166</v>
      </c>
      <c r="D47" s="68">
        <v>200000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200000</v>
      </c>
      <c r="L47" s="68">
        <v>0</v>
      </c>
      <c r="M47" s="174">
        <v>0</v>
      </c>
    </row>
    <row r="48" spans="1:13">
      <c r="A48" s="382">
        <v>14</v>
      </c>
      <c r="B48" s="385" t="s">
        <v>120</v>
      </c>
      <c r="C48" s="166" t="s">
        <v>10</v>
      </c>
      <c r="D48" s="62">
        <v>108000</v>
      </c>
      <c r="E48" s="62">
        <v>0</v>
      </c>
      <c r="F48" s="62">
        <v>0</v>
      </c>
      <c r="G48" s="62">
        <v>0</v>
      </c>
      <c r="H48" s="62">
        <v>108000</v>
      </c>
      <c r="I48" s="62">
        <v>0</v>
      </c>
      <c r="J48" s="62">
        <v>0</v>
      </c>
      <c r="K48" s="62">
        <v>0</v>
      </c>
      <c r="L48" s="62">
        <v>0</v>
      </c>
      <c r="M48" s="168">
        <v>0</v>
      </c>
    </row>
    <row r="49" spans="1:13">
      <c r="A49" s="409"/>
      <c r="B49" s="411"/>
      <c r="C49" s="169" t="s">
        <v>11</v>
      </c>
      <c r="D49" s="65">
        <v>27000</v>
      </c>
      <c r="E49" s="70">
        <v>0</v>
      </c>
      <c r="F49" s="65">
        <v>0</v>
      </c>
      <c r="G49" s="65">
        <v>0</v>
      </c>
      <c r="H49" s="65">
        <v>27000</v>
      </c>
      <c r="I49" s="65">
        <v>0</v>
      </c>
      <c r="J49" s="65">
        <v>0</v>
      </c>
      <c r="K49" s="65">
        <v>0</v>
      </c>
      <c r="L49" s="65">
        <v>0</v>
      </c>
      <c r="M49" s="171">
        <v>0</v>
      </c>
    </row>
    <row r="50" spans="1:13" ht="33.75">
      <c r="A50" s="410"/>
      <c r="B50" s="412"/>
      <c r="C50" s="175" t="s">
        <v>121</v>
      </c>
      <c r="D50" s="68">
        <v>81000</v>
      </c>
      <c r="E50" s="68">
        <v>0</v>
      </c>
      <c r="F50" s="68">
        <v>0</v>
      </c>
      <c r="G50" s="68">
        <v>0</v>
      </c>
      <c r="H50" s="68">
        <v>81000</v>
      </c>
      <c r="I50" s="68">
        <v>0</v>
      </c>
      <c r="J50" s="68">
        <v>0</v>
      </c>
      <c r="K50" s="68">
        <v>0</v>
      </c>
      <c r="L50" s="68">
        <v>0</v>
      </c>
      <c r="M50" s="174">
        <v>0</v>
      </c>
    </row>
    <row r="51" spans="1:13">
      <c r="A51" s="382">
        <v>15</v>
      </c>
      <c r="B51" s="385" t="s">
        <v>122</v>
      </c>
      <c r="C51" s="166" t="s">
        <v>10</v>
      </c>
      <c r="D51" s="62">
        <v>166500</v>
      </c>
      <c r="E51" s="62">
        <v>0</v>
      </c>
      <c r="F51" s="62">
        <v>0</v>
      </c>
      <c r="G51" s="62">
        <v>0</v>
      </c>
      <c r="H51" s="62">
        <v>166500</v>
      </c>
      <c r="I51" s="62">
        <v>0</v>
      </c>
      <c r="J51" s="62">
        <v>0</v>
      </c>
      <c r="K51" s="62">
        <v>0</v>
      </c>
      <c r="L51" s="62">
        <v>0</v>
      </c>
      <c r="M51" s="168">
        <v>0</v>
      </c>
    </row>
    <row r="52" spans="1:13">
      <c r="A52" s="409"/>
      <c r="B52" s="411"/>
      <c r="C52" s="169" t="s">
        <v>11</v>
      </c>
      <c r="D52" s="65">
        <v>166500</v>
      </c>
      <c r="E52" s="65">
        <v>0</v>
      </c>
      <c r="F52" s="65">
        <v>0</v>
      </c>
      <c r="G52" s="65">
        <v>0</v>
      </c>
      <c r="H52" s="65">
        <v>166500</v>
      </c>
      <c r="I52" s="65">
        <v>0</v>
      </c>
      <c r="J52" s="65">
        <v>0</v>
      </c>
      <c r="K52" s="65">
        <v>0</v>
      </c>
      <c r="L52" s="65">
        <v>0</v>
      </c>
      <c r="M52" s="171">
        <v>0</v>
      </c>
    </row>
    <row r="53" spans="1:13">
      <c r="A53" s="409"/>
      <c r="B53" s="411"/>
      <c r="C53" s="169" t="s">
        <v>12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171">
        <v>0</v>
      </c>
    </row>
    <row r="54" spans="1:13" ht="33.75">
      <c r="A54" s="410"/>
      <c r="B54" s="412"/>
      <c r="C54" s="175" t="s">
        <v>121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174">
        <v>0</v>
      </c>
    </row>
    <row r="55" spans="1:13">
      <c r="A55" s="407">
        <v>16</v>
      </c>
      <c r="B55" s="408" t="s">
        <v>123</v>
      </c>
      <c r="C55" s="166" t="s">
        <v>10</v>
      </c>
      <c r="D55" s="62">
        <v>50000</v>
      </c>
      <c r="E55" s="62">
        <v>0</v>
      </c>
      <c r="F55" s="62">
        <v>0</v>
      </c>
      <c r="G55" s="62">
        <v>0</v>
      </c>
      <c r="H55" s="62">
        <v>50000</v>
      </c>
      <c r="I55" s="62">
        <v>0</v>
      </c>
      <c r="J55" s="62">
        <v>0</v>
      </c>
      <c r="K55" s="62">
        <v>0</v>
      </c>
      <c r="L55" s="62">
        <v>0</v>
      </c>
      <c r="M55" s="168">
        <v>0</v>
      </c>
    </row>
    <row r="56" spans="1:13">
      <c r="A56" s="407"/>
      <c r="B56" s="408"/>
      <c r="C56" s="169" t="s">
        <v>11</v>
      </c>
      <c r="D56" s="65">
        <v>50000</v>
      </c>
      <c r="E56" s="70">
        <v>0</v>
      </c>
      <c r="F56" s="65">
        <v>0</v>
      </c>
      <c r="G56" s="65">
        <v>0</v>
      </c>
      <c r="H56" s="65">
        <v>50000</v>
      </c>
      <c r="I56" s="65">
        <v>0</v>
      </c>
      <c r="J56" s="65">
        <v>0</v>
      </c>
      <c r="K56" s="65">
        <v>0</v>
      </c>
      <c r="L56" s="65">
        <v>0</v>
      </c>
      <c r="M56" s="171">
        <v>0</v>
      </c>
    </row>
    <row r="57" spans="1:13">
      <c r="A57" s="407"/>
      <c r="B57" s="408"/>
      <c r="C57" s="175" t="s">
        <v>124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174">
        <v>0</v>
      </c>
    </row>
    <row r="58" spans="1:13">
      <c r="A58" s="388">
        <v>17</v>
      </c>
      <c r="B58" s="391" t="s">
        <v>125</v>
      </c>
      <c r="C58" s="166" t="s">
        <v>10</v>
      </c>
      <c r="D58" s="62">
        <v>705001</v>
      </c>
      <c r="E58" s="62">
        <v>0</v>
      </c>
      <c r="F58" s="62">
        <v>0</v>
      </c>
      <c r="G58" s="62">
        <v>0</v>
      </c>
      <c r="H58" s="62">
        <v>705001</v>
      </c>
      <c r="I58" s="62">
        <v>0</v>
      </c>
      <c r="J58" s="62">
        <v>0</v>
      </c>
      <c r="K58" s="62">
        <v>0</v>
      </c>
      <c r="L58" s="62">
        <v>0</v>
      </c>
      <c r="M58" s="168">
        <v>0</v>
      </c>
    </row>
    <row r="59" spans="1:13">
      <c r="A59" s="389"/>
      <c r="B59" s="392"/>
      <c r="C59" s="169" t="s">
        <v>11</v>
      </c>
      <c r="D59" s="65">
        <v>205500</v>
      </c>
      <c r="E59" s="65">
        <v>0</v>
      </c>
      <c r="F59" s="65">
        <v>0</v>
      </c>
      <c r="G59" s="65">
        <v>0</v>
      </c>
      <c r="H59" s="65">
        <v>205500</v>
      </c>
      <c r="I59" s="65">
        <v>0</v>
      </c>
      <c r="J59" s="65">
        <v>0</v>
      </c>
      <c r="K59" s="65">
        <v>0</v>
      </c>
      <c r="L59" s="65">
        <v>0</v>
      </c>
      <c r="M59" s="171">
        <v>0</v>
      </c>
    </row>
    <row r="60" spans="1:13">
      <c r="A60" s="389"/>
      <c r="B60" s="392"/>
      <c r="C60" s="169" t="s">
        <v>12</v>
      </c>
      <c r="D60" s="65">
        <v>499501</v>
      </c>
      <c r="E60" s="65">
        <v>0</v>
      </c>
      <c r="F60" s="65">
        <v>0</v>
      </c>
      <c r="G60" s="65">
        <v>0</v>
      </c>
      <c r="H60" s="65">
        <v>499501</v>
      </c>
      <c r="I60" s="65">
        <v>0</v>
      </c>
      <c r="J60" s="65">
        <v>0</v>
      </c>
      <c r="K60" s="65">
        <v>0</v>
      </c>
      <c r="L60" s="65">
        <v>0</v>
      </c>
      <c r="M60" s="171">
        <v>0</v>
      </c>
    </row>
    <row r="61" spans="1:13" ht="33.75">
      <c r="A61" s="390"/>
      <c r="B61" s="393"/>
      <c r="C61" s="175" t="s">
        <v>121</v>
      </c>
      <c r="D61" s="68">
        <v>409426</v>
      </c>
      <c r="E61" s="68">
        <v>0</v>
      </c>
      <c r="F61" s="68">
        <v>0</v>
      </c>
      <c r="G61" s="68">
        <v>0</v>
      </c>
      <c r="H61" s="68">
        <v>0</v>
      </c>
      <c r="I61" s="68">
        <v>409426</v>
      </c>
      <c r="J61" s="68">
        <v>0</v>
      </c>
      <c r="K61" s="68">
        <v>0</v>
      </c>
      <c r="L61" s="68">
        <v>0</v>
      </c>
      <c r="M61" s="174">
        <v>0</v>
      </c>
    </row>
    <row r="62" spans="1:13">
      <c r="A62" s="388">
        <v>18</v>
      </c>
      <c r="B62" s="385" t="s">
        <v>126</v>
      </c>
      <c r="C62" s="166" t="s">
        <v>10</v>
      </c>
      <c r="D62" s="62">
        <v>50000</v>
      </c>
      <c r="E62" s="62">
        <v>0</v>
      </c>
      <c r="F62" s="62">
        <v>0</v>
      </c>
      <c r="G62" s="62">
        <v>0</v>
      </c>
      <c r="H62" s="62">
        <v>0</v>
      </c>
      <c r="I62" s="62">
        <v>50000</v>
      </c>
      <c r="J62" s="62">
        <v>0</v>
      </c>
      <c r="K62" s="62">
        <v>0</v>
      </c>
      <c r="L62" s="62">
        <v>0</v>
      </c>
      <c r="M62" s="168">
        <v>0</v>
      </c>
    </row>
    <row r="63" spans="1:13">
      <c r="A63" s="389"/>
      <c r="B63" s="411"/>
      <c r="C63" s="169" t="s">
        <v>11</v>
      </c>
      <c r="D63" s="65">
        <v>0</v>
      </c>
      <c r="E63" s="70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171">
        <v>0</v>
      </c>
    </row>
    <row r="64" spans="1:13" ht="22.5">
      <c r="A64" s="390"/>
      <c r="B64" s="412"/>
      <c r="C64" s="175" t="s">
        <v>29</v>
      </c>
      <c r="D64" s="68">
        <v>50000</v>
      </c>
      <c r="E64" s="68">
        <v>0</v>
      </c>
      <c r="F64" s="68">
        <v>0</v>
      </c>
      <c r="G64" s="68">
        <v>0</v>
      </c>
      <c r="H64" s="68">
        <v>0</v>
      </c>
      <c r="I64" s="68">
        <v>50000</v>
      </c>
      <c r="J64" s="68">
        <v>0</v>
      </c>
      <c r="K64" s="68">
        <v>0</v>
      </c>
      <c r="L64" s="68">
        <v>0</v>
      </c>
      <c r="M64" s="174">
        <v>0</v>
      </c>
    </row>
    <row r="65" spans="1:13">
      <c r="A65" s="388">
        <v>19</v>
      </c>
      <c r="B65" s="385" t="s">
        <v>127</v>
      </c>
      <c r="C65" s="166" t="s">
        <v>10</v>
      </c>
      <c r="D65" s="62">
        <v>1000000</v>
      </c>
      <c r="E65" s="62">
        <v>0</v>
      </c>
      <c r="F65" s="62">
        <v>0</v>
      </c>
      <c r="G65" s="62">
        <v>0</v>
      </c>
      <c r="H65" s="62">
        <v>0</v>
      </c>
      <c r="I65" s="62">
        <v>1000000</v>
      </c>
      <c r="J65" s="62">
        <v>0</v>
      </c>
      <c r="K65" s="62">
        <v>0</v>
      </c>
      <c r="L65" s="62">
        <v>0</v>
      </c>
      <c r="M65" s="168">
        <v>0</v>
      </c>
    </row>
    <row r="66" spans="1:13">
      <c r="A66" s="389"/>
      <c r="B66" s="411"/>
      <c r="C66" s="169" t="s">
        <v>11</v>
      </c>
      <c r="D66" s="65">
        <v>500000</v>
      </c>
      <c r="E66" s="65">
        <v>0</v>
      </c>
      <c r="F66" s="70">
        <v>0</v>
      </c>
      <c r="G66" s="65">
        <v>0</v>
      </c>
      <c r="H66" s="65">
        <v>0</v>
      </c>
      <c r="I66" s="65">
        <v>500000</v>
      </c>
      <c r="J66" s="65">
        <v>0</v>
      </c>
      <c r="K66" s="65">
        <v>0</v>
      </c>
      <c r="L66" s="65">
        <v>0</v>
      </c>
      <c r="M66" s="171">
        <v>0</v>
      </c>
    </row>
    <row r="67" spans="1:13" ht="38.25" customHeight="1">
      <c r="A67" s="390"/>
      <c r="B67" s="412"/>
      <c r="C67" s="175" t="s">
        <v>106</v>
      </c>
      <c r="D67" s="71">
        <v>500000</v>
      </c>
      <c r="E67" s="71">
        <v>0</v>
      </c>
      <c r="F67" s="71">
        <v>0</v>
      </c>
      <c r="G67" s="71">
        <v>0</v>
      </c>
      <c r="H67" s="71">
        <v>0</v>
      </c>
      <c r="I67" s="71">
        <v>500000</v>
      </c>
      <c r="J67" s="71">
        <v>0</v>
      </c>
      <c r="K67" s="71">
        <v>0</v>
      </c>
      <c r="L67" s="71">
        <v>0</v>
      </c>
      <c r="M67" s="183">
        <v>0</v>
      </c>
    </row>
    <row r="68" spans="1:13">
      <c r="A68" s="388">
        <v>20</v>
      </c>
      <c r="B68" s="385" t="s">
        <v>128</v>
      </c>
      <c r="C68" s="166" t="s">
        <v>10</v>
      </c>
      <c r="D68" s="62">
        <v>800000</v>
      </c>
      <c r="E68" s="62">
        <v>0</v>
      </c>
      <c r="F68" s="62">
        <v>0</v>
      </c>
      <c r="G68" s="62">
        <v>0</v>
      </c>
      <c r="H68" s="62">
        <v>0</v>
      </c>
      <c r="I68" s="62">
        <v>800000</v>
      </c>
      <c r="J68" s="62">
        <v>0</v>
      </c>
      <c r="K68" s="62">
        <v>0</v>
      </c>
      <c r="L68" s="62">
        <v>0</v>
      </c>
      <c r="M68" s="168">
        <v>0</v>
      </c>
    </row>
    <row r="69" spans="1:13">
      <c r="A69" s="389"/>
      <c r="B69" s="411"/>
      <c r="C69" s="169" t="s">
        <v>11</v>
      </c>
      <c r="D69" s="65">
        <v>280000</v>
      </c>
      <c r="E69" s="65">
        <v>0</v>
      </c>
      <c r="F69" s="70">
        <v>0</v>
      </c>
      <c r="G69" s="65">
        <v>0</v>
      </c>
      <c r="H69" s="65">
        <v>0</v>
      </c>
      <c r="I69" s="65">
        <v>280000</v>
      </c>
      <c r="J69" s="65">
        <v>0</v>
      </c>
      <c r="K69" s="65">
        <v>0</v>
      </c>
      <c r="L69" s="65">
        <v>0</v>
      </c>
      <c r="M69" s="171">
        <v>0</v>
      </c>
    </row>
    <row r="70" spans="1:13" ht="22.5">
      <c r="A70" s="390"/>
      <c r="B70" s="412"/>
      <c r="C70" s="175" t="s">
        <v>27</v>
      </c>
      <c r="D70" s="71">
        <v>520000</v>
      </c>
      <c r="E70" s="71">
        <v>0</v>
      </c>
      <c r="F70" s="71">
        <v>0</v>
      </c>
      <c r="G70" s="71">
        <v>0</v>
      </c>
      <c r="H70" s="71">
        <v>0</v>
      </c>
      <c r="I70" s="71">
        <v>520000</v>
      </c>
      <c r="J70" s="71">
        <v>0</v>
      </c>
      <c r="K70" s="71">
        <v>0</v>
      </c>
      <c r="L70" s="71">
        <v>0</v>
      </c>
      <c r="M70" s="183">
        <v>0</v>
      </c>
    </row>
    <row r="71" spans="1:13">
      <c r="A71" s="388">
        <v>21</v>
      </c>
      <c r="B71" s="391" t="s">
        <v>129</v>
      </c>
      <c r="C71" s="166" t="s">
        <v>10</v>
      </c>
      <c r="D71" s="62">
        <v>100000</v>
      </c>
      <c r="E71" s="62">
        <v>0</v>
      </c>
      <c r="F71" s="62">
        <v>0</v>
      </c>
      <c r="G71" s="62">
        <v>0</v>
      </c>
      <c r="H71" s="62">
        <v>0</v>
      </c>
      <c r="I71" s="62">
        <v>100000</v>
      </c>
      <c r="J71" s="62">
        <v>0</v>
      </c>
      <c r="K71" s="62">
        <v>0</v>
      </c>
      <c r="L71" s="62">
        <v>0</v>
      </c>
      <c r="M71" s="168">
        <v>0</v>
      </c>
    </row>
    <row r="72" spans="1:13">
      <c r="A72" s="389"/>
      <c r="B72" s="392"/>
      <c r="C72" s="169" t="s">
        <v>11</v>
      </c>
      <c r="D72" s="65">
        <v>50000</v>
      </c>
      <c r="E72" s="65">
        <v>0</v>
      </c>
      <c r="F72" s="65">
        <v>0</v>
      </c>
      <c r="G72" s="65">
        <v>0</v>
      </c>
      <c r="H72" s="65">
        <v>0</v>
      </c>
      <c r="I72" s="65">
        <v>50000</v>
      </c>
      <c r="J72" s="65">
        <v>0</v>
      </c>
      <c r="K72" s="65">
        <v>0</v>
      </c>
      <c r="L72" s="65">
        <v>0</v>
      </c>
      <c r="M72" s="171">
        <v>0</v>
      </c>
    </row>
    <row r="73" spans="1:13" ht="22.5">
      <c r="A73" s="390"/>
      <c r="B73" s="393"/>
      <c r="C73" s="175" t="s">
        <v>28</v>
      </c>
      <c r="D73" s="68">
        <v>50000</v>
      </c>
      <c r="E73" s="68">
        <v>0</v>
      </c>
      <c r="F73" s="68">
        <v>0</v>
      </c>
      <c r="G73" s="68">
        <v>0</v>
      </c>
      <c r="H73" s="68">
        <v>0</v>
      </c>
      <c r="I73" s="68">
        <v>50000</v>
      </c>
      <c r="J73" s="68">
        <v>0</v>
      </c>
      <c r="K73" s="68">
        <v>0</v>
      </c>
      <c r="L73" s="68">
        <v>0</v>
      </c>
      <c r="M73" s="174">
        <v>0</v>
      </c>
    </row>
    <row r="74" spans="1:13">
      <c r="A74" s="413">
        <v>22</v>
      </c>
      <c r="B74" s="408" t="s">
        <v>130</v>
      </c>
      <c r="C74" s="166" t="s">
        <v>10</v>
      </c>
      <c r="D74" s="62">
        <v>1000000</v>
      </c>
      <c r="E74" s="62">
        <v>0</v>
      </c>
      <c r="F74" s="62">
        <v>0</v>
      </c>
      <c r="G74" s="62">
        <v>0</v>
      </c>
      <c r="H74" s="62">
        <v>0</v>
      </c>
      <c r="I74" s="62">
        <v>500000</v>
      </c>
      <c r="J74" s="62">
        <v>500000</v>
      </c>
      <c r="K74" s="62">
        <v>0</v>
      </c>
      <c r="L74" s="62">
        <v>0</v>
      </c>
      <c r="M74" s="168">
        <v>0</v>
      </c>
    </row>
    <row r="75" spans="1:13">
      <c r="A75" s="413"/>
      <c r="B75" s="408"/>
      <c r="C75" s="169" t="s">
        <v>11</v>
      </c>
      <c r="D75" s="65">
        <v>350000</v>
      </c>
      <c r="E75" s="65">
        <v>0</v>
      </c>
      <c r="F75" s="70">
        <v>0</v>
      </c>
      <c r="G75" s="65">
        <v>0</v>
      </c>
      <c r="H75" s="65">
        <v>0</v>
      </c>
      <c r="I75" s="65">
        <v>175000</v>
      </c>
      <c r="J75" s="65">
        <v>175000</v>
      </c>
      <c r="K75" s="65">
        <v>0</v>
      </c>
      <c r="L75" s="65">
        <v>0</v>
      </c>
      <c r="M75" s="171">
        <v>0</v>
      </c>
    </row>
    <row r="76" spans="1:13" ht="45" customHeight="1">
      <c r="A76" s="388"/>
      <c r="B76" s="391"/>
      <c r="C76" s="175" t="s">
        <v>27</v>
      </c>
      <c r="D76" s="71">
        <v>650000</v>
      </c>
      <c r="E76" s="71">
        <v>0</v>
      </c>
      <c r="F76" s="71">
        <v>0</v>
      </c>
      <c r="G76" s="71">
        <v>0</v>
      </c>
      <c r="H76" s="71">
        <v>0</v>
      </c>
      <c r="I76" s="71">
        <v>325000</v>
      </c>
      <c r="J76" s="71">
        <v>325000</v>
      </c>
      <c r="K76" s="71">
        <v>0</v>
      </c>
      <c r="L76" s="71">
        <v>0</v>
      </c>
      <c r="M76" s="183">
        <v>0</v>
      </c>
    </row>
    <row r="77" spans="1:13">
      <c r="A77" s="413">
        <v>23</v>
      </c>
      <c r="B77" s="408" t="s">
        <v>174</v>
      </c>
      <c r="C77" s="166" t="s">
        <v>10</v>
      </c>
      <c r="D77" s="62">
        <v>350000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350000</v>
      </c>
      <c r="L77" s="62">
        <v>0</v>
      </c>
      <c r="M77" s="168">
        <v>0</v>
      </c>
    </row>
    <row r="78" spans="1:13" ht="20.25" customHeight="1">
      <c r="A78" s="413"/>
      <c r="B78" s="408"/>
      <c r="C78" s="169" t="s">
        <v>11</v>
      </c>
      <c r="D78" s="65">
        <v>175000</v>
      </c>
      <c r="E78" s="65">
        <v>0</v>
      </c>
      <c r="F78" s="70">
        <v>0</v>
      </c>
      <c r="G78" s="65">
        <v>0</v>
      </c>
      <c r="H78" s="65">
        <v>0</v>
      </c>
      <c r="I78" s="65">
        <v>0</v>
      </c>
      <c r="J78" s="65">
        <v>0</v>
      </c>
      <c r="K78" s="65">
        <v>175000</v>
      </c>
      <c r="L78" s="65">
        <v>0</v>
      </c>
      <c r="M78" s="171">
        <v>0</v>
      </c>
    </row>
    <row r="79" spans="1:13" ht="42" customHeight="1">
      <c r="A79" s="388"/>
      <c r="B79" s="391"/>
      <c r="C79" s="176" t="s">
        <v>179</v>
      </c>
      <c r="D79" s="71">
        <v>175000</v>
      </c>
      <c r="E79" s="71">
        <v>0</v>
      </c>
      <c r="F79" s="71">
        <v>0</v>
      </c>
      <c r="G79" s="71">
        <v>0</v>
      </c>
      <c r="H79" s="71">
        <v>0</v>
      </c>
      <c r="I79" s="71">
        <v>0</v>
      </c>
      <c r="J79" s="71">
        <v>0</v>
      </c>
      <c r="K79" s="71">
        <v>175000</v>
      </c>
      <c r="L79" s="71">
        <v>0</v>
      </c>
      <c r="M79" s="183">
        <v>0</v>
      </c>
    </row>
    <row r="80" spans="1:13">
      <c r="A80" s="413">
        <v>24</v>
      </c>
      <c r="B80" s="408" t="s">
        <v>131</v>
      </c>
      <c r="C80" s="166" t="s">
        <v>10</v>
      </c>
      <c r="D80" s="62">
        <v>15000</v>
      </c>
      <c r="E80" s="62">
        <v>0</v>
      </c>
      <c r="F80" s="62">
        <v>0</v>
      </c>
      <c r="G80" s="62">
        <v>0</v>
      </c>
      <c r="H80" s="62">
        <v>15000</v>
      </c>
      <c r="I80" s="62">
        <v>0</v>
      </c>
      <c r="J80" s="62">
        <v>0</v>
      </c>
      <c r="K80" s="62">
        <v>0</v>
      </c>
      <c r="L80" s="62">
        <v>0</v>
      </c>
      <c r="M80" s="168">
        <v>0</v>
      </c>
    </row>
    <row r="81" spans="1:13">
      <c r="A81" s="413"/>
      <c r="B81" s="408"/>
      <c r="C81" s="169" t="s">
        <v>11</v>
      </c>
      <c r="D81" s="65">
        <v>15000</v>
      </c>
      <c r="E81" s="65">
        <v>0</v>
      </c>
      <c r="F81" s="70">
        <v>0</v>
      </c>
      <c r="G81" s="65">
        <v>0</v>
      </c>
      <c r="H81" s="65">
        <v>15000</v>
      </c>
      <c r="I81" s="65">
        <v>0</v>
      </c>
      <c r="J81" s="65">
        <v>0</v>
      </c>
      <c r="K81" s="65">
        <v>0</v>
      </c>
      <c r="L81" s="65">
        <v>0</v>
      </c>
      <c r="M81" s="171">
        <v>0</v>
      </c>
    </row>
    <row r="82" spans="1:13">
      <c r="A82" s="388"/>
      <c r="B82" s="391"/>
      <c r="C82" s="176" t="s">
        <v>22</v>
      </c>
      <c r="D82" s="71">
        <v>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183">
        <v>0</v>
      </c>
    </row>
    <row r="83" spans="1:13">
      <c r="A83" s="413">
        <v>25</v>
      </c>
      <c r="B83" s="408" t="s">
        <v>132</v>
      </c>
      <c r="C83" s="166" t="s">
        <v>10</v>
      </c>
      <c r="D83" s="62">
        <f>I83+J83</f>
        <v>362729.75</v>
      </c>
      <c r="E83" s="62">
        <v>0</v>
      </c>
      <c r="F83" s="62">
        <v>0</v>
      </c>
      <c r="G83" s="62">
        <v>0</v>
      </c>
      <c r="H83" s="62">
        <v>0</v>
      </c>
      <c r="I83" s="62">
        <v>184005.57</v>
      </c>
      <c r="J83" s="62">
        <v>178724.18</v>
      </c>
      <c r="K83" s="62">
        <v>0</v>
      </c>
      <c r="L83" s="62">
        <v>0</v>
      </c>
      <c r="M83" s="168">
        <v>0</v>
      </c>
    </row>
    <row r="84" spans="1:13">
      <c r="A84" s="413"/>
      <c r="B84" s="408"/>
      <c r="C84" s="169" t="s">
        <v>11</v>
      </c>
      <c r="D84" s="65">
        <f>I84+J84</f>
        <v>139740.75</v>
      </c>
      <c r="E84" s="65">
        <v>0</v>
      </c>
      <c r="F84" s="70">
        <v>0</v>
      </c>
      <c r="G84" s="65">
        <v>0</v>
      </c>
      <c r="H84" s="65">
        <v>0</v>
      </c>
      <c r="I84" s="65">
        <f>I83-I85</f>
        <v>70887.570000000007</v>
      </c>
      <c r="J84" s="65">
        <f>J83-J85</f>
        <v>68853.179999999993</v>
      </c>
      <c r="K84" s="65">
        <v>0</v>
      </c>
      <c r="L84" s="65">
        <v>0</v>
      </c>
      <c r="M84" s="171">
        <v>0</v>
      </c>
    </row>
    <row r="85" spans="1:13" ht="22.5">
      <c r="A85" s="388"/>
      <c r="B85" s="391"/>
      <c r="C85" s="176" t="s">
        <v>133</v>
      </c>
      <c r="D85" s="71">
        <f>I85+J85</f>
        <v>222989</v>
      </c>
      <c r="E85" s="71">
        <v>0</v>
      </c>
      <c r="F85" s="71">
        <v>0</v>
      </c>
      <c r="G85" s="71">
        <v>0</v>
      </c>
      <c r="H85" s="71">
        <v>0</v>
      </c>
      <c r="I85" s="71">
        <v>113118</v>
      </c>
      <c r="J85" s="71">
        <v>109871</v>
      </c>
      <c r="K85" s="71">
        <v>0</v>
      </c>
      <c r="L85" s="71">
        <v>0</v>
      </c>
      <c r="M85" s="183">
        <v>0</v>
      </c>
    </row>
    <row r="86" spans="1:13">
      <c r="A86" s="413">
        <v>26</v>
      </c>
      <c r="B86" s="408" t="s">
        <v>134</v>
      </c>
      <c r="C86" s="166" t="s">
        <v>10</v>
      </c>
      <c r="D86" s="62">
        <f>I86+J86+H86</f>
        <v>751478.85000000009</v>
      </c>
      <c r="E86" s="62">
        <v>0</v>
      </c>
      <c r="F86" s="62">
        <v>0</v>
      </c>
      <c r="G86" s="62">
        <v>0</v>
      </c>
      <c r="H86" s="62">
        <f>H87</f>
        <v>20000</v>
      </c>
      <c r="I86" s="62">
        <f>I87+I88</f>
        <v>476947.9</v>
      </c>
      <c r="J86" s="62">
        <v>254530.95</v>
      </c>
      <c r="K86" s="62">
        <v>0</v>
      </c>
      <c r="L86" s="62">
        <v>0</v>
      </c>
      <c r="M86" s="168">
        <v>0</v>
      </c>
    </row>
    <row r="87" spans="1:13">
      <c r="A87" s="413"/>
      <c r="B87" s="408"/>
      <c r="C87" s="169" t="s">
        <v>11</v>
      </c>
      <c r="D87" s="65">
        <f>I87+J87</f>
        <v>269505.84999999998</v>
      </c>
      <c r="E87" s="65">
        <v>0</v>
      </c>
      <c r="F87" s="70">
        <v>0</v>
      </c>
      <c r="G87" s="65">
        <v>0</v>
      </c>
      <c r="H87" s="65">
        <v>20000</v>
      </c>
      <c r="I87" s="65">
        <v>171447.9</v>
      </c>
      <c r="J87" s="65">
        <f>J86-J88</f>
        <v>98057.950000000012</v>
      </c>
      <c r="K87" s="65">
        <v>0</v>
      </c>
      <c r="L87" s="65">
        <v>0</v>
      </c>
      <c r="M87" s="171">
        <v>0</v>
      </c>
    </row>
    <row r="88" spans="1:13" ht="46.5" customHeight="1">
      <c r="A88" s="388"/>
      <c r="B88" s="391"/>
      <c r="C88" s="176" t="s">
        <v>135</v>
      </c>
      <c r="D88" s="71">
        <f>I88+J88</f>
        <v>461973</v>
      </c>
      <c r="E88" s="71">
        <v>0</v>
      </c>
      <c r="F88" s="71">
        <v>0</v>
      </c>
      <c r="G88" s="71">
        <v>0</v>
      </c>
      <c r="H88" s="71">
        <v>0</v>
      </c>
      <c r="I88" s="71">
        <v>305500</v>
      </c>
      <c r="J88" s="71">
        <v>156473</v>
      </c>
      <c r="K88" s="71">
        <v>0</v>
      </c>
      <c r="L88" s="71">
        <v>0</v>
      </c>
      <c r="M88" s="183">
        <v>0</v>
      </c>
    </row>
    <row r="89" spans="1:13">
      <c r="A89" s="422">
        <v>27</v>
      </c>
      <c r="B89" s="419" t="s">
        <v>168</v>
      </c>
      <c r="C89" s="247" t="s">
        <v>10</v>
      </c>
      <c r="D89" s="248">
        <v>300000</v>
      </c>
      <c r="E89" s="248">
        <v>0</v>
      </c>
      <c r="F89" s="248">
        <v>0</v>
      </c>
      <c r="G89" s="248">
        <v>0</v>
      </c>
      <c r="H89" s="248">
        <v>0</v>
      </c>
      <c r="I89" s="248">
        <v>0</v>
      </c>
      <c r="J89" s="248">
        <v>0</v>
      </c>
      <c r="K89" s="248">
        <v>300000</v>
      </c>
      <c r="L89" s="248">
        <v>0</v>
      </c>
      <c r="M89" s="255">
        <v>0</v>
      </c>
    </row>
    <row r="90" spans="1:13" ht="18" customHeight="1">
      <c r="A90" s="423"/>
      <c r="B90" s="420"/>
      <c r="C90" s="247" t="s">
        <v>11</v>
      </c>
      <c r="D90" s="249">
        <v>90000</v>
      </c>
      <c r="E90" s="248">
        <v>0</v>
      </c>
      <c r="F90" s="248">
        <v>0</v>
      </c>
      <c r="G90" s="248">
        <v>0</v>
      </c>
      <c r="H90" s="248">
        <v>0</v>
      </c>
      <c r="I90" s="248">
        <v>0</v>
      </c>
      <c r="J90" s="248">
        <v>0</v>
      </c>
      <c r="K90" s="249">
        <v>90000</v>
      </c>
      <c r="L90" s="248">
        <v>0</v>
      </c>
      <c r="M90" s="255">
        <v>0</v>
      </c>
    </row>
    <row r="91" spans="1:13" ht="18" customHeight="1">
      <c r="A91" s="424"/>
      <c r="B91" s="421"/>
      <c r="C91" s="259" t="s">
        <v>167</v>
      </c>
      <c r="D91" s="260">
        <v>210000</v>
      </c>
      <c r="E91" s="260">
        <v>0</v>
      </c>
      <c r="F91" s="260">
        <v>0</v>
      </c>
      <c r="G91" s="260">
        <v>0</v>
      </c>
      <c r="H91" s="260">
        <v>0</v>
      </c>
      <c r="I91" s="260">
        <v>0</v>
      </c>
      <c r="J91" s="260">
        <v>0</v>
      </c>
      <c r="K91" s="260">
        <v>210000</v>
      </c>
      <c r="L91" s="260">
        <v>0</v>
      </c>
      <c r="M91" s="261">
        <v>0</v>
      </c>
    </row>
    <row r="92" spans="1:13" ht="15" thickBot="1">
      <c r="A92" s="414" t="s">
        <v>97</v>
      </c>
      <c r="B92" s="415"/>
      <c r="C92" s="250" t="s">
        <v>10</v>
      </c>
      <c r="D92" s="251">
        <v>14731975.6</v>
      </c>
      <c r="E92" s="251">
        <v>507000</v>
      </c>
      <c r="F92" s="251">
        <v>2411140</v>
      </c>
      <c r="G92" s="251">
        <v>989700</v>
      </c>
      <c r="H92" s="251">
        <v>1814501</v>
      </c>
      <c r="I92" s="251">
        <v>4258379.47</v>
      </c>
      <c r="J92" s="251">
        <v>933255.13</v>
      </c>
      <c r="K92" s="251">
        <v>3410000</v>
      </c>
      <c r="L92" s="251">
        <v>408000</v>
      </c>
      <c r="M92" s="252">
        <v>0</v>
      </c>
    </row>
    <row r="93" spans="1:13">
      <c r="A93" s="416"/>
      <c r="B93" s="415"/>
      <c r="C93" s="253" t="s">
        <v>11</v>
      </c>
      <c r="D93" s="185">
        <v>6089386.5999999996</v>
      </c>
      <c r="E93" s="185">
        <v>207000</v>
      </c>
      <c r="F93" s="185">
        <v>1014440</v>
      </c>
      <c r="G93" s="185">
        <v>739700</v>
      </c>
      <c r="H93" s="185">
        <v>634000</v>
      </c>
      <c r="I93" s="185">
        <v>1247335.47</v>
      </c>
      <c r="J93" s="185" t="s">
        <v>178</v>
      </c>
      <c r="K93" s="185">
        <v>1905000</v>
      </c>
      <c r="L93" s="185">
        <v>0</v>
      </c>
      <c r="M93" s="186">
        <v>0</v>
      </c>
    </row>
    <row r="94" spans="1:13" ht="21.75">
      <c r="A94" s="416"/>
      <c r="B94" s="415"/>
      <c r="C94" s="253" t="s">
        <v>25</v>
      </c>
      <c r="D94" s="185">
        <v>1099501</v>
      </c>
      <c r="E94" s="185">
        <v>0</v>
      </c>
      <c r="F94" s="185">
        <v>0</v>
      </c>
      <c r="G94" s="185">
        <v>0</v>
      </c>
      <c r="H94" s="185">
        <v>1099501</v>
      </c>
      <c r="I94" s="185">
        <v>0</v>
      </c>
      <c r="J94" s="185">
        <v>0</v>
      </c>
      <c r="K94" s="185">
        <v>0</v>
      </c>
      <c r="L94" s="185">
        <v>0</v>
      </c>
      <c r="M94" s="186">
        <v>0</v>
      </c>
    </row>
    <row r="95" spans="1:13" ht="21.75">
      <c r="A95" s="416"/>
      <c r="B95" s="415"/>
      <c r="C95" s="253" t="s">
        <v>15</v>
      </c>
      <c r="D95" s="185">
        <v>2285388</v>
      </c>
      <c r="E95" s="185">
        <v>0</v>
      </c>
      <c r="F95" s="185">
        <v>0</v>
      </c>
      <c r="G95" s="185">
        <v>0</v>
      </c>
      <c r="H95" s="185">
        <v>81000</v>
      </c>
      <c r="I95" s="185">
        <v>1228044</v>
      </c>
      <c r="J95" s="185">
        <v>266344</v>
      </c>
      <c r="K95" s="185">
        <v>710000</v>
      </c>
      <c r="L95" s="185">
        <v>0</v>
      </c>
      <c r="M95" s="186">
        <v>0</v>
      </c>
    </row>
    <row r="96" spans="1:13" ht="21.75">
      <c r="A96" s="416"/>
      <c r="B96" s="415"/>
      <c r="C96" s="253" t="s">
        <v>26</v>
      </c>
      <c r="D96" s="185">
        <v>408000</v>
      </c>
      <c r="E96" s="185">
        <v>0</v>
      </c>
      <c r="F96" s="185">
        <v>0</v>
      </c>
      <c r="G96" s="185">
        <v>0</v>
      </c>
      <c r="H96" s="185">
        <v>0</v>
      </c>
      <c r="I96" s="185">
        <v>0</v>
      </c>
      <c r="J96" s="185">
        <v>0</v>
      </c>
      <c r="K96" s="185">
        <v>0</v>
      </c>
      <c r="L96" s="185">
        <v>408000</v>
      </c>
      <c r="M96" s="186">
        <v>0</v>
      </c>
    </row>
    <row r="97" spans="1:13" ht="21.75">
      <c r="A97" s="416"/>
      <c r="B97" s="415"/>
      <c r="C97" s="253" t="s">
        <v>27</v>
      </c>
      <c r="D97" s="185">
        <v>1508000</v>
      </c>
      <c r="E97" s="185">
        <v>0</v>
      </c>
      <c r="F97" s="185">
        <v>0</v>
      </c>
      <c r="G97" s="185">
        <v>0</v>
      </c>
      <c r="H97" s="185">
        <v>0</v>
      </c>
      <c r="I97" s="185">
        <v>1183000</v>
      </c>
      <c r="J97" s="185">
        <v>325000</v>
      </c>
      <c r="K97" s="185">
        <v>0</v>
      </c>
      <c r="L97" s="185">
        <v>0</v>
      </c>
      <c r="M97" s="186">
        <v>0</v>
      </c>
    </row>
    <row r="98" spans="1:13" ht="36.75" customHeight="1">
      <c r="A98" s="416"/>
      <c r="B98" s="415"/>
      <c r="C98" s="253" t="s">
        <v>28</v>
      </c>
      <c r="D98" s="185">
        <v>1825700</v>
      </c>
      <c r="E98" s="185">
        <v>0</v>
      </c>
      <c r="F98" s="185">
        <v>680700</v>
      </c>
      <c r="G98" s="185">
        <v>0</v>
      </c>
      <c r="H98" s="185">
        <v>0</v>
      </c>
      <c r="I98" s="185">
        <v>550000</v>
      </c>
      <c r="J98" s="185">
        <v>0</v>
      </c>
      <c r="K98" s="185">
        <v>595000</v>
      </c>
      <c r="L98" s="185">
        <v>0</v>
      </c>
      <c r="M98" s="186">
        <v>0</v>
      </c>
    </row>
    <row r="99" spans="1:13" ht="21.75">
      <c r="A99" s="416"/>
      <c r="B99" s="415"/>
      <c r="C99" s="253" t="s">
        <v>29</v>
      </c>
      <c r="D99" s="185">
        <v>100000</v>
      </c>
      <c r="E99" s="185">
        <v>0</v>
      </c>
      <c r="F99" s="185">
        <v>50000</v>
      </c>
      <c r="G99" s="185">
        <v>0</v>
      </c>
      <c r="H99" s="185">
        <v>0</v>
      </c>
      <c r="I99" s="185">
        <v>50000</v>
      </c>
      <c r="J99" s="185">
        <v>0</v>
      </c>
      <c r="K99" s="185">
        <v>0</v>
      </c>
      <c r="L99" s="185">
        <v>0</v>
      </c>
      <c r="M99" s="186">
        <v>0</v>
      </c>
    </row>
    <row r="100" spans="1:13" ht="19.5" customHeight="1">
      <c r="A100" s="416"/>
      <c r="B100" s="415"/>
      <c r="C100" s="258" t="s">
        <v>175</v>
      </c>
      <c r="D100" s="185">
        <v>200000</v>
      </c>
      <c r="E100" s="185">
        <v>0</v>
      </c>
      <c r="F100" s="185">
        <v>0</v>
      </c>
      <c r="G100" s="185">
        <v>0</v>
      </c>
      <c r="H100" s="185">
        <v>0</v>
      </c>
      <c r="I100" s="185">
        <v>0</v>
      </c>
      <c r="J100" s="185">
        <v>0</v>
      </c>
      <c r="K100" s="185">
        <v>200000</v>
      </c>
      <c r="L100" s="185">
        <v>0</v>
      </c>
      <c r="M100" s="186">
        <v>0</v>
      </c>
    </row>
    <row r="101" spans="1:13" ht="19.5" customHeight="1">
      <c r="A101" s="416"/>
      <c r="B101" s="415"/>
      <c r="C101" s="258" t="s">
        <v>177</v>
      </c>
      <c r="D101" s="185">
        <v>100000</v>
      </c>
      <c r="E101" s="185">
        <v>0</v>
      </c>
      <c r="F101" s="185">
        <v>0</v>
      </c>
      <c r="G101" s="185">
        <v>100000</v>
      </c>
      <c r="H101" s="185">
        <v>0</v>
      </c>
      <c r="I101" s="185">
        <v>0</v>
      </c>
      <c r="J101" s="185">
        <v>0</v>
      </c>
      <c r="K101" s="185">
        <v>0</v>
      </c>
      <c r="L101" s="185">
        <v>0</v>
      </c>
      <c r="M101" s="186">
        <v>0</v>
      </c>
    </row>
    <row r="102" spans="1:13" ht="22.5" thickBot="1">
      <c r="A102" s="417"/>
      <c r="B102" s="418"/>
      <c r="C102" s="254" t="s">
        <v>30</v>
      </c>
      <c r="D102" s="187">
        <v>1116000</v>
      </c>
      <c r="E102" s="187">
        <v>300000</v>
      </c>
      <c r="F102" s="187">
        <v>666000</v>
      </c>
      <c r="G102" s="187">
        <v>150000</v>
      </c>
      <c r="H102" s="187">
        <v>0</v>
      </c>
      <c r="I102" s="187">
        <v>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D103" s="256"/>
      <c r="E103" s="257"/>
      <c r="L103" s="256"/>
    </row>
  </sheetData>
  <mergeCells count="60">
    <mergeCell ref="A86:A88"/>
    <mergeCell ref="B86:B88"/>
    <mergeCell ref="A92:B102"/>
    <mergeCell ref="A77:A79"/>
    <mergeCell ref="B77:B79"/>
    <mergeCell ref="A80:A82"/>
    <mergeCell ref="B80:B82"/>
    <mergeCell ref="A83:A85"/>
    <mergeCell ref="B83:B85"/>
    <mergeCell ref="B89:B91"/>
    <mergeCell ref="A89:A91"/>
    <mergeCell ref="A68:A70"/>
    <mergeCell ref="B68:B70"/>
    <mergeCell ref="A71:A73"/>
    <mergeCell ref="B71:B73"/>
    <mergeCell ref="A74:A76"/>
    <mergeCell ref="B74:B76"/>
    <mergeCell ref="A58:A61"/>
    <mergeCell ref="B58:B61"/>
    <mergeCell ref="A62:A64"/>
    <mergeCell ref="B62:B64"/>
    <mergeCell ref="A65:A67"/>
    <mergeCell ref="B65:B67"/>
    <mergeCell ref="A48:A50"/>
    <mergeCell ref="B48:B50"/>
    <mergeCell ref="A51:A54"/>
    <mergeCell ref="B51:B54"/>
    <mergeCell ref="A55:A57"/>
    <mergeCell ref="B55:B57"/>
    <mergeCell ref="A36:A38"/>
    <mergeCell ref="B36:B38"/>
    <mergeCell ref="A39:A42"/>
    <mergeCell ref="B39:B42"/>
    <mergeCell ref="A43:A47"/>
    <mergeCell ref="B43:B47"/>
    <mergeCell ref="A27:A29"/>
    <mergeCell ref="B27:B29"/>
    <mergeCell ref="A30:A32"/>
    <mergeCell ref="B30:B32"/>
    <mergeCell ref="A33:A35"/>
    <mergeCell ref="B33:B35"/>
    <mergeCell ref="C2:C3"/>
    <mergeCell ref="D2:D3"/>
    <mergeCell ref="E2:M2"/>
    <mergeCell ref="A8:A10"/>
    <mergeCell ref="B8:B10"/>
    <mergeCell ref="A5:A7"/>
    <mergeCell ref="B5:B7"/>
    <mergeCell ref="A2:A3"/>
    <mergeCell ref="B2:B3"/>
    <mergeCell ref="A20:A23"/>
    <mergeCell ref="B20:B23"/>
    <mergeCell ref="A24:A26"/>
    <mergeCell ref="B24:B26"/>
    <mergeCell ref="A11:A13"/>
    <mergeCell ref="B11:B13"/>
    <mergeCell ref="A14:A16"/>
    <mergeCell ref="B14:B16"/>
    <mergeCell ref="A17:A19"/>
    <mergeCell ref="B17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selection activeCell="N1" sqref="N1"/>
    </sheetView>
  </sheetViews>
  <sheetFormatPr defaultRowHeight="14.25"/>
  <sheetData>
    <row r="1" spans="1:13" ht="19.5" thickBot="1">
      <c r="A1" s="153" t="s">
        <v>136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5.75" thickTop="1" thickBot="1">
      <c r="A2" s="437" t="s">
        <v>4</v>
      </c>
      <c r="B2" s="439" t="s">
        <v>5</v>
      </c>
      <c r="C2" s="439" t="s">
        <v>39</v>
      </c>
      <c r="D2" s="425" t="s">
        <v>7</v>
      </c>
      <c r="E2" s="427" t="s">
        <v>8</v>
      </c>
      <c r="F2" s="428"/>
      <c r="G2" s="428"/>
      <c r="H2" s="428"/>
      <c r="I2" s="428"/>
      <c r="J2" s="428"/>
      <c r="K2" s="429"/>
      <c r="L2" s="428"/>
      <c r="M2" s="430"/>
    </row>
    <row r="3" spans="1:13" ht="15" thickBot="1">
      <c r="A3" s="438"/>
      <c r="B3" s="440"/>
      <c r="C3" s="441"/>
      <c r="D3" s="426"/>
      <c r="E3" s="191">
        <v>2007</v>
      </c>
      <c r="F3" s="192">
        <v>2008</v>
      </c>
      <c r="G3" s="193">
        <v>2009</v>
      </c>
      <c r="H3" s="194">
        <v>2010</v>
      </c>
      <c r="I3" s="195">
        <v>2011</v>
      </c>
      <c r="J3" s="196">
        <v>2012</v>
      </c>
      <c r="K3" s="197">
        <v>2013</v>
      </c>
      <c r="L3" s="196">
        <v>2014</v>
      </c>
      <c r="M3" s="198">
        <v>2015</v>
      </c>
    </row>
    <row r="4" spans="1:13" ht="15" thickBot="1">
      <c r="A4" s="199">
        <v>1</v>
      </c>
      <c r="B4" s="200">
        <v>2</v>
      </c>
      <c r="C4" s="201">
        <v>3</v>
      </c>
      <c r="D4" s="202">
        <v>4</v>
      </c>
      <c r="E4" s="202">
        <v>5</v>
      </c>
      <c r="F4" s="203">
        <v>6</v>
      </c>
      <c r="G4" s="204">
        <v>7</v>
      </c>
      <c r="H4" s="204">
        <v>8</v>
      </c>
      <c r="I4" s="205">
        <v>9</v>
      </c>
      <c r="J4" s="202">
        <v>10</v>
      </c>
      <c r="K4" s="206">
        <v>11</v>
      </c>
      <c r="L4" s="207">
        <v>12</v>
      </c>
      <c r="M4" s="208">
        <v>13</v>
      </c>
    </row>
    <row r="5" spans="1:13" ht="15" thickTop="1">
      <c r="A5" s="434">
        <v>1</v>
      </c>
      <c r="B5" s="385" t="s">
        <v>137</v>
      </c>
      <c r="C5" s="166" t="s">
        <v>10</v>
      </c>
      <c r="D5" s="62">
        <v>90000</v>
      </c>
      <c r="E5" s="62">
        <v>0</v>
      </c>
      <c r="F5" s="62">
        <v>90000</v>
      </c>
      <c r="G5" s="62">
        <v>0</v>
      </c>
      <c r="H5" s="62">
        <v>0</v>
      </c>
      <c r="I5" s="62">
        <v>0</v>
      </c>
      <c r="J5" s="62">
        <v>0</v>
      </c>
      <c r="K5" s="62">
        <v>0</v>
      </c>
      <c r="L5" s="62">
        <v>0</v>
      </c>
      <c r="M5" s="209">
        <v>0</v>
      </c>
    </row>
    <row r="6" spans="1:13" ht="21.75">
      <c r="A6" s="435"/>
      <c r="B6" s="411"/>
      <c r="C6" s="169" t="s">
        <v>11</v>
      </c>
      <c r="D6" s="65">
        <v>90000</v>
      </c>
      <c r="E6" s="65">
        <v>0</v>
      </c>
      <c r="F6" s="65">
        <v>90000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210">
        <v>0</v>
      </c>
    </row>
    <row r="7" spans="1:13" ht="22.5">
      <c r="A7" s="436"/>
      <c r="B7" s="412"/>
      <c r="C7" s="175" t="s">
        <v>22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211">
        <v>0</v>
      </c>
    </row>
    <row r="8" spans="1:13">
      <c r="A8" s="431">
        <v>2</v>
      </c>
      <c r="B8" s="385" t="s">
        <v>138</v>
      </c>
      <c r="C8" s="166" t="s">
        <v>10</v>
      </c>
      <c r="D8" s="62">
        <v>120000</v>
      </c>
      <c r="E8" s="62">
        <v>0</v>
      </c>
      <c r="F8" s="62">
        <v>120000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209">
        <v>0</v>
      </c>
    </row>
    <row r="9" spans="1:13" ht="21.75">
      <c r="A9" s="432"/>
      <c r="B9" s="411"/>
      <c r="C9" s="169" t="s">
        <v>11</v>
      </c>
      <c r="D9" s="65">
        <v>120000</v>
      </c>
      <c r="E9" s="65">
        <v>0</v>
      </c>
      <c r="F9" s="65">
        <v>120000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210">
        <v>0</v>
      </c>
    </row>
    <row r="10" spans="1:13" ht="22.5">
      <c r="A10" s="433"/>
      <c r="B10" s="412"/>
      <c r="C10" s="175" t="s">
        <v>22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211">
        <v>0</v>
      </c>
    </row>
    <row r="11" spans="1:13">
      <c r="A11" s="431">
        <v>3</v>
      </c>
      <c r="B11" s="385" t="s">
        <v>139</v>
      </c>
      <c r="C11" s="166" t="s">
        <v>10</v>
      </c>
      <c r="D11" s="62">
        <v>50000</v>
      </c>
      <c r="E11" s="62">
        <v>0</v>
      </c>
      <c r="F11" s="62">
        <v>50000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209">
        <v>0</v>
      </c>
    </row>
    <row r="12" spans="1:13" ht="21.75">
      <c r="A12" s="432"/>
      <c r="B12" s="411"/>
      <c r="C12" s="169" t="s">
        <v>11</v>
      </c>
      <c r="D12" s="65">
        <v>50000</v>
      </c>
      <c r="E12" s="65">
        <v>0</v>
      </c>
      <c r="F12" s="65">
        <v>50000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210">
        <v>0</v>
      </c>
    </row>
    <row r="13" spans="1:13" ht="22.5">
      <c r="A13" s="433"/>
      <c r="B13" s="412"/>
      <c r="C13" s="175" t="s">
        <v>22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211">
        <v>0</v>
      </c>
    </row>
    <row r="14" spans="1:13">
      <c r="A14" s="434">
        <v>4</v>
      </c>
      <c r="B14" s="385" t="s">
        <v>140</v>
      </c>
      <c r="C14" s="166" t="s">
        <v>10</v>
      </c>
      <c r="D14" s="62">
        <v>1139260</v>
      </c>
      <c r="E14" s="62">
        <v>25000</v>
      </c>
      <c r="F14" s="62">
        <v>1114260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209">
        <v>0</v>
      </c>
    </row>
    <row r="15" spans="1:13" ht="21.75">
      <c r="A15" s="435"/>
      <c r="B15" s="411"/>
      <c r="C15" s="169" t="s">
        <v>11</v>
      </c>
      <c r="D15" s="65">
        <v>825000</v>
      </c>
      <c r="E15" s="65">
        <v>25000</v>
      </c>
      <c r="F15" s="65">
        <v>800000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210">
        <v>0</v>
      </c>
    </row>
    <row r="16" spans="1:13" ht="45">
      <c r="A16" s="436"/>
      <c r="B16" s="412"/>
      <c r="C16" s="175" t="s">
        <v>141</v>
      </c>
      <c r="D16" s="68">
        <v>314260</v>
      </c>
      <c r="E16" s="68">
        <v>0</v>
      </c>
      <c r="F16" s="68">
        <v>314260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211">
        <v>0</v>
      </c>
    </row>
    <row r="17" spans="1:13">
      <c r="A17" s="434">
        <v>5</v>
      </c>
      <c r="B17" s="385" t="s">
        <v>142</v>
      </c>
      <c r="C17" s="166" t="s">
        <v>10</v>
      </c>
      <c r="D17" s="62">
        <v>678411</v>
      </c>
      <c r="E17" s="62">
        <v>21960</v>
      </c>
      <c r="F17" s="62">
        <v>356451</v>
      </c>
      <c r="G17" s="62">
        <v>300000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209">
        <v>0</v>
      </c>
    </row>
    <row r="18" spans="1:13" ht="21.75">
      <c r="A18" s="435"/>
      <c r="B18" s="411"/>
      <c r="C18" s="169" t="s">
        <v>11</v>
      </c>
      <c r="D18" s="65">
        <v>171071</v>
      </c>
      <c r="E18" s="65">
        <v>21960</v>
      </c>
      <c r="F18" s="65">
        <v>89111</v>
      </c>
      <c r="G18" s="65">
        <v>60000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210">
        <v>0</v>
      </c>
    </row>
    <row r="19" spans="1:13" ht="22.5">
      <c r="A19" s="436"/>
      <c r="B19" s="412"/>
      <c r="C19" s="175" t="s">
        <v>13</v>
      </c>
      <c r="D19" s="68">
        <v>507340</v>
      </c>
      <c r="E19" s="68">
        <v>0</v>
      </c>
      <c r="F19" s="68">
        <v>267340</v>
      </c>
      <c r="G19" s="68">
        <v>240000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211">
        <v>0</v>
      </c>
    </row>
    <row r="20" spans="1:13">
      <c r="A20" s="434">
        <v>6</v>
      </c>
      <c r="B20" s="385" t="s">
        <v>143</v>
      </c>
      <c r="C20" s="166" t="s">
        <v>10</v>
      </c>
      <c r="D20" s="62">
        <v>25000</v>
      </c>
      <c r="E20" s="62">
        <v>0</v>
      </c>
      <c r="F20" s="62">
        <v>25000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209">
        <v>0</v>
      </c>
    </row>
    <row r="21" spans="1:13" ht="21.75">
      <c r="A21" s="435"/>
      <c r="B21" s="411"/>
      <c r="C21" s="169" t="s">
        <v>11</v>
      </c>
      <c r="D21" s="65">
        <v>25000</v>
      </c>
      <c r="E21" s="65">
        <v>0</v>
      </c>
      <c r="F21" s="65">
        <v>25000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210">
        <v>0</v>
      </c>
    </row>
    <row r="22" spans="1:13" ht="22.5">
      <c r="A22" s="436"/>
      <c r="B22" s="412"/>
      <c r="C22" s="175" t="s">
        <v>22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211">
        <v>0</v>
      </c>
    </row>
    <row r="23" spans="1:13">
      <c r="A23" s="432">
        <v>7</v>
      </c>
      <c r="B23" s="411" t="s">
        <v>144</v>
      </c>
      <c r="C23" s="212" t="s">
        <v>10</v>
      </c>
      <c r="D23" s="70">
        <v>60000</v>
      </c>
      <c r="E23" s="70">
        <v>0</v>
      </c>
      <c r="F23" s="70">
        <v>0</v>
      </c>
      <c r="G23" s="70">
        <v>60000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213">
        <v>0</v>
      </c>
    </row>
    <row r="24" spans="1:13" ht="21.75">
      <c r="A24" s="442"/>
      <c r="B24" s="411"/>
      <c r="C24" s="169" t="s">
        <v>11</v>
      </c>
      <c r="D24" s="65">
        <v>60000</v>
      </c>
      <c r="E24" s="65">
        <v>0</v>
      </c>
      <c r="F24" s="65">
        <v>0</v>
      </c>
      <c r="G24" s="65">
        <v>60000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210">
        <v>0</v>
      </c>
    </row>
    <row r="25" spans="1:13" ht="22.5">
      <c r="A25" s="443"/>
      <c r="B25" s="412"/>
      <c r="C25" s="175" t="s">
        <v>22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211">
        <v>0</v>
      </c>
    </row>
    <row r="26" spans="1:13">
      <c r="A26" s="434">
        <v>8</v>
      </c>
      <c r="B26" s="385" t="s">
        <v>145</v>
      </c>
      <c r="C26" s="166" t="s">
        <v>10</v>
      </c>
      <c r="D26" s="62">
        <v>70000</v>
      </c>
      <c r="E26" s="62">
        <v>0</v>
      </c>
      <c r="F26" s="62">
        <v>20000</v>
      </c>
      <c r="G26" s="62">
        <v>50000</v>
      </c>
      <c r="H26" s="62">
        <v>50000</v>
      </c>
      <c r="I26" s="62">
        <v>0</v>
      </c>
      <c r="J26" s="62">
        <v>400000</v>
      </c>
      <c r="K26" s="62">
        <v>0</v>
      </c>
      <c r="L26" s="62">
        <v>0</v>
      </c>
      <c r="M26" s="209">
        <v>0</v>
      </c>
    </row>
    <row r="27" spans="1:13" ht="21.75">
      <c r="A27" s="435"/>
      <c r="B27" s="411"/>
      <c r="C27" s="169" t="s">
        <v>11</v>
      </c>
      <c r="D27" s="65">
        <v>70000</v>
      </c>
      <c r="E27" s="65">
        <v>0</v>
      </c>
      <c r="F27" s="65">
        <v>20000</v>
      </c>
      <c r="G27" s="65">
        <v>50000</v>
      </c>
      <c r="H27" s="65">
        <v>50000</v>
      </c>
      <c r="I27" s="65">
        <v>0</v>
      </c>
      <c r="J27" s="65">
        <v>150000</v>
      </c>
      <c r="K27" s="65">
        <v>0</v>
      </c>
      <c r="L27" s="65">
        <v>0</v>
      </c>
      <c r="M27" s="210">
        <v>0</v>
      </c>
    </row>
    <row r="28" spans="1:13" ht="22.5">
      <c r="A28" s="436"/>
      <c r="B28" s="412"/>
      <c r="C28" s="175" t="s">
        <v>22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250000</v>
      </c>
      <c r="K28" s="68">
        <v>0</v>
      </c>
      <c r="L28" s="68">
        <v>0</v>
      </c>
      <c r="M28" s="211">
        <v>0</v>
      </c>
    </row>
    <row r="29" spans="1:13">
      <c r="A29" s="434">
        <v>9</v>
      </c>
      <c r="B29" s="385" t="s">
        <v>146</v>
      </c>
      <c r="C29" s="166" t="s">
        <v>10</v>
      </c>
      <c r="D29" s="62">
        <v>130000</v>
      </c>
      <c r="E29" s="62">
        <v>0</v>
      </c>
      <c r="F29" s="62">
        <v>0</v>
      </c>
      <c r="G29" s="62">
        <v>130000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209">
        <v>0</v>
      </c>
    </row>
    <row r="30" spans="1:13" ht="21.75">
      <c r="A30" s="435"/>
      <c r="B30" s="411"/>
      <c r="C30" s="169" t="s">
        <v>11</v>
      </c>
      <c r="D30" s="65">
        <v>30000</v>
      </c>
      <c r="E30" s="65">
        <v>0</v>
      </c>
      <c r="F30" s="65">
        <v>0</v>
      </c>
      <c r="G30" s="65">
        <v>30000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210">
        <v>0</v>
      </c>
    </row>
    <row r="31" spans="1:13" ht="45">
      <c r="A31" s="436"/>
      <c r="B31" s="412"/>
      <c r="C31" s="175" t="s">
        <v>147</v>
      </c>
      <c r="D31" s="68">
        <v>100000</v>
      </c>
      <c r="E31" s="68">
        <v>0</v>
      </c>
      <c r="F31" s="68">
        <v>0</v>
      </c>
      <c r="G31" s="68">
        <v>100000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211">
        <v>0</v>
      </c>
    </row>
    <row r="32" spans="1:13">
      <c r="A32" s="434">
        <v>10</v>
      </c>
      <c r="B32" s="385" t="s">
        <v>148</v>
      </c>
      <c r="C32" s="166" t="s">
        <v>10</v>
      </c>
      <c r="D32" s="62">
        <v>1800000</v>
      </c>
      <c r="E32" s="62">
        <v>0</v>
      </c>
      <c r="F32" s="62">
        <v>0</v>
      </c>
      <c r="G32" s="62">
        <v>0</v>
      </c>
      <c r="H32" s="62">
        <v>1080000</v>
      </c>
      <c r="I32" s="62">
        <v>720000</v>
      </c>
      <c r="J32" s="62">
        <v>0</v>
      </c>
      <c r="K32" s="62">
        <v>0</v>
      </c>
      <c r="L32" s="62">
        <v>0</v>
      </c>
      <c r="M32" s="209">
        <v>0</v>
      </c>
    </row>
    <row r="33" spans="1:13" ht="21.75">
      <c r="A33" s="435"/>
      <c r="B33" s="411"/>
      <c r="C33" s="169" t="s">
        <v>11</v>
      </c>
      <c r="D33" s="65">
        <v>940000</v>
      </c>
      <c r="E33" s="65">
        <v>0</v>
      </c>
      <c r="F33" s="65">
        <v>0</v>
      </c>
      <c r="G33" s="65">
        <v>0</v>
      </c>
      <c r="H33" s="65">
        <v>580000</v>
      </c>
      <c r="I33" s="65">
        <v>360000</v>
      </c>
      <c r="J33" s="65">
        <v>0</v>
      </c>
      <c r="K33" s="65">
        <v>0</v>
      </c>
      <c r="L33" s="65">
        <v>0</v>
      </c>
      <c r="M33" s="210">
        <v>0</v>
      </c>
    </row>
    <row r="34" spans="1:13">
      <c r="A34" s="435"/>
      <c r="B34" s="411"/>
      <c r="C34" s="169" t="s">
        <v>12</v>
      </c>
      <c r="D34" s="65">
        <v>500000</v>
      </c>
      <c r="E34" s="65">
        <v>0</v>
      </c>
      <c r="F34" s="65">
        <v>0</v>
      </c>
      <c r="G34" s="65">
        <v>0</v>
      </c>
      <c r="H34" s="65">
        <v>500000</v>
      </c>
      <c r="I34" s="65">
        <v>0</v>
      </c>
      <c r="J34" s="65">
        <v>0</v>
      </c>
      <c r="K34" s="65">
        <v>0</v>
      </c>
      <c r="L34" s="65">
        <v>0</v>
      </c>
      <c r="M34" s="210">
        <v>0</v>
      </c>
    </row>
    <row r="35" spans="1:13" ht="45">
      <c r="A35" s="436"/>
      <c r="B35" s="412"/>
      <c r="C35" s="175" t="s">
        <v>149</v>
      </c>
      <c r="D35" s="68">
        <v>360000</v>
      </c>
      <c r="E35" s="68">
        <v>0</v>
      </c>
      <c r="F35" s="68">
        <v>0</v>
      </c>
      <c r="G35" s="68">
        <v>0</v>
      </c>
      <c r="H35" s="68">
        <v>0</v>
      </c>
      <c r="I35" s="68">
        <v>360000</v>
      </c>
      <c r="J35" s="68">
        <v>0</v>
      </c>
      <c r="K35" s="68">
        <v>0</v>
      </c>
      <c r="L35" s="68">
        <v>0</v>
      </c>
      <c r="M35" s="211">
        <v>0</v>
      </c>
    </row>
    <row r="36" spans="1:13">
      <c r="A36" s="434">
        <v>11</v>
      </c>
      <c r="B36" s="385" t="s">
        <v>150</v>
      </c>
      <c r="C36" s="166" t="s">
        <v>10</v>
      </c>
      <c r="D36" s="62">
        <v>50000</v>
      </c>
      <c r="E36" s="62">
        <v>0</v>
      </c>
      <c r="F36" s="62">
        <v>0</v>
      </c>
      <c r="G36" s="62">
        <v>0</v>
      </c>
      <c r="H36" s="62">
        <v>0</v>
      </c>
      <c r="I36" s="62">
        <v>50000</v>
      </c>
      <c r="J36" s="62">
        <v>0</v>
      </c>
      <c r="K36" s="62">
        <v>0</v>
      </c>
      <c r="L36" s="62">
        <v>0</v>
      </c>
      <c r="M36" s="209">
        <v>0</v>
      </c>
    </row>
    <row r="37" spans="1:13" ht="21.75">
      <c r="A37" s="435"/>
      <c r="B37" s="411"/>
      <c r="C37" s="169" t="s">
        <v>11</v>
      </c>
      <c r="D37" s="65">
        <v>50000</v>
      </c>
      <c r="E37" s="65">
        <v>0</v>
      </c>
      <c r="F37" s="65">
        <v>0</v>
      </c>
      <c r="G37" s="65">
        <v>0</v>
      </c>
      <c r="H37" s="65">
        <v>0</v>
      </c>
      <c r="I37" s="65">
        <v>50000</v>
      </c>
      <c r="J37" s="65">
        <v>0</v>
      </c>
      <c r="K37" s="65">
        <v>0</v>
      </c>
      <c r="L37" s="65">
        <v>0</v>
      </c>
      <c r="M37" s="210">
        <v>0</v>
      </c>
    </row>
    <row r="38" spans="1:13" ht="22.5">
      <c r="A38" s="436"/>
      <c r="B38" s="412"/>
      <c r="C38" s="175" t="s">
        <v>22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211">
        <v>0</v>
      </c>
    </row>
    <row r="39" spans="1:13">
      <c r="A39" s="432">
        <v>12</v>
      </c>
      <c r="B39" s="411" t="s">
        <v>151</v>
      </c>
      <c r="C39" s="212" t="s">
        <v>10</v>
      </c>
      <c r="D39" s="70">
        <f>H39</f>
        <v>659000</v>
      </c>
      <c r="E39" s="70">
        <v>0</v>
      </c>
      <c r="F39" s="70">
        <v>0</v>
      </c>
      <c r="G39" s="70">
        <v>0</v>
      </c>
      <c r="H39" s="70">
        <v>659000</v>
      </c>
      <c r="I39" s="70">
        <v>0</v>
      </c>
      <c r="J39" s="70">
        <v>0</v>
      </c>
      <c r="K39" s="70">
        <v>0</v>
      </c>
      <c r="L39" s="70">
        <v>0</v>
      </c>
      <c r="M39" s="213">
        <v>0</v>
      </c>
    </row>
    <row r="40" spans="1:13" ht="21.75">
      <c r="A40" s="442"/>
      <c r="B40" s="411"/>
      <c r="C40" s="169" t="s">
        <v>11</v>
      </c>
      <c r="D40" s="65">
        <f>H40</f>
        <v>173034.44</v>
      </c>
      <c r="E40" s="65">
        <v>0</v>
      </c>
      <c r="F40" s="65">
        <v>0</v>
      </c>
      <c r="G40" s="65">
        <v>0</v>
      </c>
      <c r="H40" s="65">
        <f>H39-H41</f>
        <v>173034.44</v>
      </c>
      <c r="I40" s="65">
        <v>0</v>
      </c>
      <c r="J40" s="65">
        <v>0</v>
      </c>
      <c r="K40" s="65">
        <v>0</v>
      </c>
      <c r="L40" s="65">
        <v>0</v>
      </c>
      <c r="M40" s="210">
        <v>0</v>
      </c>
    </row>
    <row r="41" spans="1:13" ht="21.75">
      <c r="A41" s="442"/>
      <c r="B41" s="411"/>
      <c r="C41" s="169" t="s">
        <v>13</v>
      </c>
      <c r="D41" s="65">
        <f>H41</f>
        <v>485965.56</v>
      </c>
      <c r="E41" s="65">
        <v>0</v>
      </c>
      <c r="F41" s="65">
        <v>0</v>
      </c>
      <c r="G41" s="65">
        <v>0</v>
      </c>
      <c r="H41" s="65">
        <v>485965.56</v>
      </c>
      <c r="I41" s="65">
        <v>0</v>
      </c>
      <c r="J41" s="65">
        <v>0</v>
      </c>
      <c r="K41" s="65">
        <v>0</v>
      </c>
      <c r="L41" s="65">
        <v>0</v>
      </c>
      <c r="M41" s="210">
        <v>0</v>
      </c>
    </row>
    <row r="42" spans="1:13" ht="22.5">
      <c r="A42" s="443"/>
      <c r="B42" s="412"/>
      <c r="C42" s="175" t="s">
        <v>14</v>
      </c>
      <c r="D42" s="68">
        <f>I42</f>
        <v>493833.06</v>
      </c>
      <c r="E42" s="68">
        <v>0</v>
      </c>
      <c r="F42" s="68">
        <v>0</v>
      </c>
      <c r="G42" s="68">
        <v>0</v>
      </c>
      <c r="H42" s="68">
        <v>0</v>
      </c>
      <c r="I42" s="68">
        <v>493833.06</v>
      </c>
      <c r="J42" s="68">
        <v>0</v>
      </c>
      <c r="K42" s="68">
        <v>0</v>
      </c>
      <c r="L42" s="68">
        <v>0</v>
      </c>
      <c r="M42" s="211">
        <v>0</v>
      </c>
    </row>
    <row r="43" spans="1:13">
      <c r="A43" s="434">
        <v>13</v>
      </c>
      <c r="B43" s="385" t="s">
        <v>152</v>
      </c>
      <c r="C43" s="166" t="s">
        <v>10</v>
      </c>
      <c r="D43" s="62">
        <v>210000</v>
      </c>
      <c r="E43" s="62">
        <v>0</v>
      </c>
      <c r="F43" s="62">
        <v>0</v>
      </c>
      <c r="G43" s="62">
        <v>0</v>
      </c>
      <c r="H43" s="62">
        <v>210000</v>
      </c>
      <c r="I43" s="62">
        <v>0</v>
      </c>
      <c r="J43" s="62">
        <v>0</v>
      </c>
      <c r="K43" s="62">
        <v>0</v>
      </c>
      <c r="L43" s="62">
        <v>0</v>
      </c>
      <c r="M43" s="209">
        <v>0</v>
      </c>
    </row>
    <row r="44" spans="1:13" ht="21.75">
      <c r="A44" s="435"/>
      <c r="B44" s="411"/>
      <c r="C44" s="169" t="s">
        <v>11</v>
      </c>
      <c r="D44" s="65">
        <v>80000</v>
      </c>
      <c r="E44" s="65">
        <v>0</v>
      </c>
      <c r="F44" s="65">
        <v>0</v>
      </c>
      <c r="G44" s="65">
        <v>0</v>
      </c>
      <c r="H44" s="65">
        <v>80000</v>
      </c>
      <c r="I44" s="65">
        <v>0</v>
      </c>
      <c r="J44" s="65">
        <v>0</v>
      </c>
      <c r="K44" s="65">
        <v>0</v>
      </c>
      <c r="L44" s="65">
        <v>0</v>
      </c>
      <c r="M44" s="210">
        <v>0</v>
      </c>
    </row>
    <row r="45" spans="1:13" ht="56.25">
      <c r="A45" s="436"/>
      <c r="B45" s="412"/>
      <c r="C45" s="175" t="s">
        <v>34</v>
      </c>
      <c r="D45" s="68">
        <v>130000</v>
      </c>
      <c r="E45" s="68">
        <v>0</v>
      </c>
      <c r="F45" s="68">
        <v>0</v>
      </c>
      <c r="G45" s="68">
        <v>0</v>
      </c>
      <c r="H45" s="68">
        <v>130000</v>
      </c>
      <c r="I45" s="68">
        <v>0</v>
      </c>
      <c r="J45" s="68">
        <v>0</v>
      </c>
      <c r="K45" s="68">
        <v>0</v>
      </c>
      <c r="L45" s="68">
        <v>0</v>
      </c>
      <c r="M45" s="211">
        <v>0</v>
      </c>
    </row>
    <row r="46" spans="1:13">
      <c r="A46" s="434">
        <v>14</v>
      </c>
      <c r="B46" s="385" t="s">
        <v>153</v>
      </c>
      <c r="C46" s="166" t="s">
        <v>10</v>
      </c>
      <c r="D46" s="62">
        <v>2000000</v>
      </c>
      <c r="E46" s="62">
        <v>0</v>
      </c>
      <c r="F46" s="62">
        <v>0</v>
      </c>
      <c r="G46" s="62">
        <v>10000</v>
      </c>
      <c r="H46" s="62">
        <v>0</v>
      </c>
      <c r="I46" s="62">
        <v>500000</v>
      </c>
      <c r="J46" s="62">
        <v>500000</v>
      </c>
      <c r="K46" s="62">
        <v>1000000</v>
      </c>
      <c r="L46" s="62">
        <v>0</v>
      </c>
      <c r="M46" s="209">
        <v>0</v>
      </c>
    </row>
    <row r="47" spans="1:13" ht="21.75">
      <c r="A47" s="435"/>
      <c r="B47" s="411"/>
      <c r="C47" s="169" t="s">
        <v>11</v>
      </c>
      <c r="D47" s="65">
        <v>1000000</v>
      </c>
      <c r="E47" s="65">
        <v>0</v>
      </c>
      <c r="F47" s="65">
        <v>0</v>
      </c>
      <c r="G47" s="65">
        <v>10000</v>
      </c>
      <c r="H47" s="65">
        <v>0</v>
      </c>
      <c r="I47" s="65">
        <v>250000</v>
      </c>
      <c r="J47" s="65">
        <v>250000</v>
      </c>
      <c r="K47" s="65">
        <v>500000</v>
      </c>
      <c r="L47" s="65">
        <v>0</v>
      </c>
      <c r="M47" s="210">
        <v>0</v>
      </c>
    </row>
    <row r="48" spans="1:13" ht="33.75">
      <c r="A48" s="436"/>
      <c r="B48" s="412"/>
      <c r="C48" s="214" t="s">
        <v>154</v>
      </c>
      <c r="D48" s="68">
        <v>1000000</v>
      </c>
      <c r="E48" s="68">
        <v>0</v>
      </c>
      <c r="F48" s="68">
        <v>0</v>
      </c>
      <c r="G48" s="68">
        <v>0</v>
      </c>
      <c r="H48" s="68">
        <v>0</v>
      </c>
      <c r="I48" s="68">
        <v>250000</v>
      </c>
      <c r="J48" s="68">
        <v>250000</v>
      </c>
      <c r="K48" s="68">
        <v>500000</v>
      </c>
      <c r="L48" s="68">
        <v>0</v>
      </c>
      <c r="M48" s="211">
        <v>0</v>
      </c>
    </row>
    <row r="49" spans="1:13">
      <c r="A49" s="432">
        <v>15</v>
      </c>
      <c r="B49" s="411" t="s">
        <v>155</v>
      </c>
      <c r="C49" s="212" t="s">
        <v>10</v>
      </c>
      <c r="D49" s="70">
        <v>70000</v>
      </c>
      <c r="E49" s="70">
        <v>0</v>
      </c>
      <c r="F49" s="70">
        <v>0</v>
      </c>
      <c r="G49" s="70">
        <v>0</v>
      </c>
      <c r="H49" s="70">
        <v>0</v>
      </c>
      <c r="I49" s="70">
        <v>70000</v>
      </c>
      <c r="J49" s="70">
        <v>0</v>
      </c>
      <c r="K49" s="70">
        <v>0</v>
      </c>
      <c r="L49" s="70">
        <v>0</v>
      </c>
      <c r="M49" s="213">
        <v>0</v>
      </c>
    </row>
    <row r="50" spans="1:13" ht="21.75">
      <c r="A50" s="442"/>
      <c r="B50" s="411"/>
      <c r="C50" s="169" t="s">
        <v>11</v>
      </c>
      <c r="D50" s="65">
        <v>70000</v>
      </c>
      <c r="E50" s="65">
        <v>0</v>
      </c>
      <c r="F50" s="65">
        <v>0</v>
      </c>
      <c r="G50" s="65">
        <v>0</v>
      </c>
      <c r="H50" s="65">
        <v>0</v>
      </c>
      <c r="I50" s="65">
        <v>70000</v>
      </c>
      <c r="J50" s="65">
        <v>0</v>
      </c>
      <c r="K50" s="65">
        <v>0</v>
      </c>
      <c r="L50" s="65">
        <v>0</v>
      </c>
      <c r="M50" s="210">
        <v>0</v>
      </c>
    </row>
    <row r="51" spans="1:13" ht="22.5">
      <c r="A51" s="443"/>
      <c r="B51" s="412"/>
      <c r="C51" s="175" t="s">
        <v>22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211">
        <v>0</v>
      </c>
    </row>
    <row r="52" spans="1:13">
      <c r="A52" s="434">
        <v>16</v>
      </c>
      <c r="B52" s="215" t="s">
        <v>156</v>
      </c>
      <c r="C52" s="166" t="s">
        <v>10</v>
      </c>
      <c r="D52" s="62">
        <v>350000</v>
      </c>
      <c r="E52" s="62">
        <v>0</v>
      </c>
      <c r="F52" s="62">
        <v>0</v>
      </c>
      <c r="G52" s="62">
        <v>0</v>
      </c>
      <c r="H52" s="62">
        <v>10000</v>
      </c>
      <c r="I52" s="62">
        <v>340000</v>
      </c>
      <c r="J52" s="62">
        <v>0</v>
      </c>
      <c r="K52" s="62">
        <v>0</v>
      </c>
      <c r="L52" s="62">
        <v>0</v>
      </c>
      <c r="M52" s="209">
        <v>0</v>
      </c>
    </row>
    <row r="53" spans="1:13" ht="21.75">
      <c r="A53" s="435"/>
      <c r="B53" s="411" t="s">
        <v>157</v>
      </c>
      <c r="C53" s="169" t="s">
        <v>11</v>
      </c>
      <c r="D53" s="65">
        <v>350000</v>
      </c>
      <c r="E53" s="65">
        <v>0</v>
      </c>
      <c r="F53" s="65">
        <v>0</v>
      </c>
      <c r="G53" s="65">
        <v>0</v>
      </c>
      <c r="H53" s="65">
        <v>10000</v>
      </c>
      <c r="I53" s="65">
        <v>340000</v>
      </c>
      <c r="J53" s="65">
        <v>0</v>
      </c>
      <c r="K53" s="65">
        <v>0</v>
      </c>
      <c r="L53" s="65">
        <v>0</v>
      </c>
      <c r="M53" s="210">
        <v>0</v>
      </c>
    </row>
    <row r="54" spans="1:13" ht="22.5">
      <c r="A54" s="436"/>
      <c r="B54" s="444"/>
      <c r="C54" s="175" t="s">
        <v>22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211">
        <v>0</v>
      </c>
    </row>
    <row r="55" spans="1:13">
      <c r="A55" s="434">
        <v>17</v>
      </c>
      <c r="B55" s="215" t="s">
        <v>156</v>
      </c>
      <c r="C55" s="166" t="s">
        <v>10</v>
      </c>
      <c r="D55" s="62">
        <v>350000</v>
      </c>
      <c r="E55" s="62">
        <v>0</v>
      </c>
      <c r="F55" s="62">
        <v>0</v>
      </c>
      <c r="G55" s="62">
        <v>0</v>
      </c>
      <c r="H55" s="62">
        <v>60000</v>
      </c>
      <c r="I55" s="62">
        <v>290000</v>
      </c>
      <c r="J55" s="62">
        <v>0</v>
      </c>
      <c r="K55" s="62">
        <v>0</v>
      </c>
      <c r="L55" s="62">
        <v>0</v>
      </c>
      <c r="M55" s="209">
        <v>0</v>
      </c>
    </row>
    <row r="56" spans="1:13" ht="21.75">
      <c r="A56" s="435"/>
      <c r="B56" s="411" t="s">
        <v>158</v>
      </c>
      <c r="C56" s="169" t="s">
        <v>11</v>
      </c>
      <c r="D56" s="65">
        <v>350000</v>
      </c>
      <c r="E56" s="65">
        <v>0</v>
      </c>
      <c r="F56" s="65">
        <v>0</v>
      </c>
      <c r="G56" s="65">
        <v>0</v>
      </c>
      <c r="H56" s="65">
        <v>60000</v>
      </c>
      <c r="I56" s="65">
        <v>290000</v>
      </c>
      <c r="J56" s="65">
        <v>0</v>
      </c>
      <c r="K56" s="65">
        <v>0</v>
      </c>
      <c r="L56" s="65">
        <v>0</v>
      </c>
      <c r="M56" s="210">
        <v>0</v>
      </c>
    </row>
    <row r="57" spans="1:13" ht="22.5">
      <c r="A57" s="436"/>
      <c r="B57" s="444"/>
      <c r="C57" s="175" t="s">
        <v>22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211">
        <v>0</v>
      </c>
    </row>
    <row r="58" spans="1:13">
      <c r="A58" s="434">
        <v>18</v>
      </c>
      <c r="B58" s="215" t="s">
        <v>156</v>
      </c>
      <c r="C58" s="166" t="s">
        <v>10</v>
      </c>
      <c r="D58" s="62">
        <v>250000</v>
      </c>
      <c r="E58" s="62">
        <v>0</v>
      </c>
      <c r="F58" s="62">
        <v>0</v>
      </c>
      <c r="G58" s="62">
        <v>0</v>
      </c>
      <c r="H58" s="62">
        <v>0</v>
      </c>
      <c r="I58" s="62">
        <v>250000</v>
      </c>
      <c r="J58" s="62">
        <v>0</v>
      </c>
      <c r="K58" s="62">
        <v>0</v>
      </c>
      <c r="L58" s="62">
        <v>0</v>
      </c>
      <c r="M58" s="209">
        <v>0</v>
      </c>
    </row>
    <row r="59" spans="1:13" ht="21.75">
      <c r="A59" s="435"/>
      <c r="B59" s="411" t="s">
        <v>159</v>
      </c>
      <c r="C59" s="169" t="s">
        <v>11</v>
      </c>
      <c r="D59" s="65">
        <v>250000</v>
      </c>
      <c r="E59" s="65">
        <v>0</v>
      </c>
      <c r="F59" s="65">
        <v>0</v>
      </c>
      <c r="G59" s="65">
        <v>0</v>
      </c>
      <c r="H59" s="65">
        <v>0</v>
      </c>
      <c r="I59" s="65">
        <v>250000</v>
      </c>
      <c r="J59" s="65">
        <v>0</v>
      </c>
      <c r="K59" s="65">
        <v>0</v>
      </c>
      <c r="L59" s="65">
        <v>0</v>
      </c>
      <c r="M59" s="210">
        <v>0</v>
      </c>
    </row>
    <row r="60" spans="1:13" ht="22.5">
      <c r="A60" s="436"/>
      <c r="B60" s="444"/>
      <c r="C60" s="175" t="s">
        <v>22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211">
        <v>0</v>
      </c>
    </row>
    <row r="61" spans="1:13">
      <c r="A61" s="434">
        <v>19</v>
      </c>
      <c r="B61" s="215" t="s">
        <v>156</v>
      </c>
      <c r="C61" s="166" t="s">
        <v>10</v>
      </c>
      <c r="D61" s="62">
        <v>250000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250000</v>
      </c>
      <c r="K61" s="62">
        <v>0</v>
      </c>
      <c r="L61" s="62">
        <v>0</v>
      </c>
      <c r="M61" s="209">
        <v>0</v>
      </c>
    </row>
    <row r="62" spans="1:13" ht="21.75">
      <c r="A62" s="435"/>
      <c r="B62" s="411" t="s">
        <v>160</v>
      </c>
      <c r="C62" s="169" t="s">
        <v>11</v>
      </c>
      <c r="D62" s="65">
        <v>250000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250000</v>
      </c>
      <c r="K62" s="65">
        <v>0</v>
      </c>
      <c r="L62" s="65">
        <v>0</v>
      </c>
      <c r="M62" s="210">
        <v>0</v>
      </c>
    </row>
    <row r="63" spans="1:13" ht="23.25" thickBot="1">
      <c r="A63" s="436"/>
      <c r="B63" s="444"/>
      <c r="C63" s="175" t="s">
        <v>22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211">
        <v>0</v>
      </c>
    </row>
    <row r="64" spans="1:13" ht="15" thickBot="1">
      <c r="A64" s="445"/>
      <c r="B64" s="446" t="s">
        <v>97</v>
      </c>
      <c r="C64" s="216" t="s">
        <v>10</v>
      </c>
      <c r="D64" s="217">
        <v>8537671</v>
      </c>
      <c r="E64" s="217">
        <v>46960</v>
      </c>
      <c r="F64" s="217">
        <v>1775711</v>
      </c>
      <c r="G64" s="217">
        <v>550000</v>
      </c>
      <c r="H64" s="217">
        <v>2255000</v>
      </c>
      <c r="I64" s="217">
        <v>2220000</v>
      </c>
      <c r="J64" s="217">
        <v>1150000</v>
      </c>
      <c r="K64" s="217">
        <v>1000000</v>
      </c>
      <c r="L64" s="217">
        <v>0</v>
      </c>
      <c r="M64" s="218">
        <v>0</v>
      </c>
    </row>
    <row r="65" spans="1:13" ht="21.75">
      <c r="A65" s="416"/>
      <c r="B65" s="415"/>
      <c r="C65" s="184" t="s">
        <v>11</v>
      </c>
      <c r="D65" s="185">
        <v>5002071</v>
      </c>
      <c r="E65" s="185">
        <v>46960</v>
      </c>
      <c r="F65" s="185">
        <v>1194111</v>
      </c>
      <c r="G65" s="185">
        <v>210000</v>
      </c>
      <c r="H65" s="185">
        <v>1001000</v>
      </c>
      <c r="I65" s="185">
        <v>1610000</v>
      </c>
      <c r="J65" s="185">
        <v>650000</v>
      </c>
      <c r="K65" s="185">
        <v>500000</v>
      </c>
      <c r="L65" s="185">
        <v>0</v>
      </c>
      <c r="M65" s="186">
        <v>0</v>
      </c>
    </row>
    <row r="66" spans="1:13" ht="21.75">
      <c r="A66" s="416"/>
      <c r="B66" s="415"/>
      <c r="C66" s="184" t="s">
        <v>13</v>
      </c>
      <c r="D66" s="185">
        <v>1131340</v>
      </c>
      <c r="E66" s="185">
        <v>0</v>
      </c>
      <c r="F66" s="185">
        <v>267340</v>
      </c>
      <c r="G66" s="185">
        <v>240000</v>
      </c>
      <c r="H66" s="185">
        <v>624000</v>
      </c>
      <c r="I66" s="185">
        <v>0</v>
      </c>
      <c r="J66" s="185">
        <v>0</v>
      </c>
      <c r="K66" s="185">
        <v>0</v>
      </c>
      <c r="L66" s="185">
        <v>0</v>
      </c>
      <c r="M66" s="186">
        <v>0</v>
      </c>
    </row>
    <row r="67" spans="1:13">
      <c r="A67" s="416"/>
      <c r="B67" s="415"/>
      <c r="C67" s="184" t="s">
        <v>12</v>
      </c>
      <c r="D67" s="185">
        <v>500000</v>
      </c>
      <c r="E67" s="185">
        <v>0</v>
      </c>
      <c r="F67" s="185">
        <v>0</v>
      </c>
      <c r="G67" s="185">
        <v>0</v>
      </c>
      <c r="H67" s="185">
        <v>500000</v>
      </c>
      <c r="I67" s="185">
        <v>0</v>
      </c>
      <c r="J67" s="185">
        <v>0</v>
      </c>
      <c r="K67" s="185">
        <v>0</v>
      </c>
      <c r="L67" s="185">
        <v>0</v>
      </c>
      <c r="M67" s="186">
        <v>0</v>
      </c>
    </row>
    <row r="68" spans="1:13" ht="42.75">
      <c r="A68" s="416"/>
      <c r="B68" s="415"/>
      <c r="C68" s="184" t="s">
        <v>32</v>
      </c>
      <c r="D68" s="185">
        <v>100000</v>
      </c>
      <c r="E68" s="185">
        <v>0</v>
      </c>
      <c r="F68" s="185">
        <v>0</v>
      </c>
      <c r="G68" s="185">
        <v>100000</v>
      </c>
      <c r="H68" s="185">
        <v>0</v>
      </c>
      <c r="I68" s="185">
        <v>0</v>
      </c>
      <c r="J68" s="185">
        <v>0</v>
      </c>
      <c r="K68" s="185">
        <v>0</v>
      </c>
      <c r="L68" s="185">
        <v>0</v>
      </c>
      <c r="M68" s="186">
        <v>0</v>
      </c>
    </row>
    <row r="69" spans="1:13" ht="21.75">
      <c r="A69" s="416"/>
      <c r="B69" s="415"/>
      <c r="C69" s="184" t="s">
        <v>14</v>
      </c>
      <c r="D69" s="185">
        <v>632548.80000000005</v>
      </c>
      <c r="E69" s="185">
        <v>0</v>
      </c>
      <c r="F69" s="185">
        <v>0</v>
      </c>
      <c r="G69" s="185">
        <v>0</v>
      </c>
      <c r="H69" s="185">
        <v>0</v>
      </c>
      <c r="I69" s="185">
        <v>632548.80000000005</v>
      </c>
      <c r="J69" s="185">
        <v>0</v>
      </c>
      <c r="K69" s="185">
        <v>0</v>
      </c>
      <c r="L69" s="185">
        <v>0</v>
      </c>
      <c r="M69" s="186">
        <v>0</v>
      </c>
    </row>
    <row r="70" spans="1:13" ht="42.75">
      <c r="A70" s="416"/>
      <c r="B70" s="415"/>
      <c r="C70" s="184" t="s">
        <v>33</v>
      </c>
      <c r="D70" s="185">
        <v>674260</v>
      </c>
      <c r="E70" s="185">
        <v>0</v>
      </c>
      <c r="F70" s="185">
        <v>314260</v>
      </c>
      <c r="G70" s="185">
        <v>0</v>
      </c>
      <c r="H70" s="185">
        <v>0</v>
      </c>
      <c r="I70" s="185">
        <v>360000</v>
      </c>
      <c r="J70" s="185">
        <v>0</v>
      </c>
      <c r="K70" s="185">
        <v>0</v>
      </c>
      <c r="L70" s="185">
        <v>0</v>
      </c>
      <c r="M70" s="186">
        <v>0</v>
      </c>
    </row>
    <row r="71" spans="1:13" ht="53.25">
      <c r="A71" s="416"/>
      <c r="B71" s="415"/>
      <c r="C71" s="184" t="s">
        <v>34</v>
      </c>
      <c r="D71" s="185">
        <v>762548.8</v>
      </c>
      <c r="E71" s="185">
        <v>0</v>
      </c>
      <c r="F71" s="185">
        <v>0</v>
      </c>
      <c r="G71" s="185">
        <v>0</v>
      </c>
      <c r="H71" s="185">
        <v>130000</v>
      </c>
      <c r="I71" s="185">
        <v>632548.80000000005</v>
      </c>
      <c r="J71" s="185">
        <v>0</v>
      </c>
      <c r="K71" s="185">
        <v>0</v>
      </c>
      <c r="L71" s="185">
        <v>0</v>
      </c>
      <c r="M71" s="186">
        <v>0</v>
      </c>
    </row>
    <row r="72" spans="1:13" ht="15" thickBot="1">
      <c r="A72" s="417"/>
      <c r="B72" s="418"/>
      <c r="C72" s="219" t="s">
        <v>35</v>
      </c>
      <c r="D72" s="187">
        <v>1000000</v>
      </c>
      <c r="E72" s="187">
        <v>0</v>
      </c>
      <c r="F72" s="187">
        <v>0</v>
      </c>
      <c r="G72" s="187">
        <v>0</v>
      </c>
      <c r="H72" s="187">
        <v>0</v>
      </c>
      <c r="I72" s="187">
        <v>250000</v>
      </c>
      <c r="J72" s="187">
        <v>250000</v>
      </c>
      <c r="K72" s="187">
        <v>500000</v>
      </c>
      <c r="L72" s="187">
        <v>0</v>
      </c>
      <c r="M72" s="188">
        <v>0</v>
      </c>
    </row>
  </sheetData>
  <mergeCells count="45">
    <mergeCell ref="A52:A54"/>
    <mergeCell ref="B53:B54"/>
    <mergeCell ref="A64:A72"/>
    <mergeCell ref="B64:B72"/>
    <mergeCell ref="A55:A57"/>
    <mergeCell ref="B56:B57"/>
    <mergeCell ref="A58:A60"/>
    <mergeCell ref="B59:B60"/>
    <mergeCell ref="A61:A63"/>
    <mergeCell ref="B62:B63"/>
    <mergeCell ref="A43:A45"/>
    <mergeCell ref="B43:B45"/>
    <mergeCell ref="A46:A48"/>
    <mergeCell ref="B46:B48"/>
    <mergeCell ref="A49:A51"/>
    <mergeCell ref="B49:B51"/>
    <mergeCell ref="A32:A35"/>
    <mergeCell ref="B32:B35"/>
    <mergeCell ref="A36:A38"/>
    <mergeCell ref="B36:B38"/>
    <mergeCell ref="A39:A42"/>
    <mergeCell ref="B39:B42"/>
    <mergeCell ref="A23:A25"/>
    <mergeCell ref="B23:B25"/>
    <mergeCell ref="A26:A28"/>
    <mergeCell ref="B26:B28"/>
    <mergeCell ref="A29:A31"/>
    <mergeCell ref="B29:B31"/>
    <mergeCell ref="A14:A16"/>
    <mergeCell ref="B14:B16"/>
    <mergeCell ref="A17:A19"/>
    <mergeCell ref="B17:B19"/>
    <mergeCell ref="A20:A22"/>
    <mergeCell ref="B20:B22"/>
    <mergeCell ref="D2:D3"/>
    <mergeCell ref="E2:M2"/>
    <mergeCell ref="A8:A10"/>
    <mergeCell ref="B8:B10"/>
    <mergeCell ref="A11:A13"/>
    <mergeCell ref="B11:B13"/>
    <mergeCell ref="A5:A7"/>
    <mergeCell ref="B5:B7"/>
    <mergeCell ref="A2:A3"/>
    <mergeCell ref="B2:B3"/>
    <mergeCell ref="C2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A6" sqref="A6:M14"/>
    </sheetView>
  </sheetViews>
  <sheetFormatPr defaultRowHeight="14.25"/>
  <sheetData>
    <row r="1" spans="1:13" ht="18.75">
      <c r="A1" s="92" t="s">
        <v>161</v>
      </c>
    </row>
    <row r="2" spans="1:13" ht="15" thickBot="1"/>
    <row r="3" spans="1:13" ht="15" thickBot="1">
      <c r="A3" s="354" t="s">
        <v>3</v>
      </c>
      <c r="B3" s="356" t="s">
        <v>5</v>
      </c>
      <c r="C3" s="356" t="s">
        <v>39</v>
      </c>
      <c r="D3" s="354" t="s">
        <v>7</v>
      </c>
      <c r="E3" s="449" t="s">
        <v>8</v>
      </c>
      <c r="F3" s="450"/>
      <c r="G3" s="450"/>
      <c r="H3" s="450"/>
      <c r="I3" s="450"/>
      <c r="J3" s="450"/>
      <c r="K3" s="450"/>
      <c r="L3" s="450"/>
      <c r="M3" s="451"/>
    </row>
    <row r="4" spans="1:13" ht="15" thickBot="1">
      <c r="A4" s="355"/>
      <c r="B4" s="447"/>
      <c r="C4" s="447"/>
      <c r="D4" s="448"/>
      <c r="E4" s="220">
        <v>2007</v>
      </c>
      <c r="F4" s="221">
        <v>2008</v>
      </c>
      <c r="G4" s="220">
        <v>2009</v>
      </c>
      <c r="H4" s="220">
        <v>2010</v>
      </c>
      <c r="I4" s="222">
        <v>2011</v>
      </c>
      <c r="J4" s="222">
        <v>2012</v>
      </c>
      <c r="K4" s="222">
        <v>2013</v>
      </c>
      <c r="L4" s="221">
        <v>2014</v>
      </c>
      <c r="M4" s="222">
        <v>2015</v>
      </c>
    </row>
    <row r="5" spans="1:13" ht="15" thickBot="1">
      <c r="A5" s="126">
        <v>1</v>
      </c>
      <c r="B5" s="223">
        <v>2</v>
      </c>
      <c r="C5" s="224">
        <v>3</v>
      </c>
      <c r="D5" s="127">
        <v>4</v>
      </c>
      <c r="E5" s="225">
        <v>5</v>
      </c>
      <c r="F5" s="127">
        <v>6</v>
      </c>
      <c r="G5" s="127">
        <v>7</v>
      </c>
      <c r="H5" s="127">
        <v>8</v>
      </c>
      <c r="I5" s="223">
        <v>9</v>
      </c>
      <c r="J5" s="223">
        <v>10</v>
      </c>
      <c r="K5" s="223">
        <v>11</v>
      </c>
      <c r="L5" s="226">
        <v>12</v>
      </c>
      <c r="M5" s="226">
        <v>13</v>
      </c>
    </row>
    <row r="6" spans="1:13">
      <c r="A6" s="452">
        <v>1</v>
      </c>
      <c r="B6" s="455" t="s">
        <v>162</v>
      </c>
      <c r="C6" s="227" t="s">
        <v>10</v>
      </c>
      <c r="D6" s="228">
        <f>F6+G6+H6+I6+J6+K6+L6+M6</f>
        <v>850000</v>
      </c>
      <c r="E6" s="228">
        <v>0</v>
      </c>
      <c r="F6" s="228">
        <v>35000</v>
      </c>
      <c r="G6" s="228">
        <v>15000</v>
      </c>
      <c r="H6" s="228">
        <v>50000</v>
      </c>
      <c r="I6" s="228">
        <v>200000</v>
      </c>
      <c r="J6" s="228">
        <v>200000</v>
      </c>
      <c r="K6" s="228">
        <v>150000</v>
      </c>
      <c r="L6" s="228">
        <v>100000</v>
      </c>
      <c r="M6" s="229">
        <v>100000</v>
      </c>
    </row>
    <row r="7" spans="1:13" ht="21.75">
      <c r="A7" s="453"/>
      <c r="B7" s="456"/>
      <c r="C7" s="116" t="s">
        <v>11</v>
      </c>
      <c r="D7" s="65">
        <f>F7+G7+H7+I7+J7+K7+L7+M7</f>
        <v>287500</v>
      </c>
      <c r="E7" s="65">
        <v>0</v>
      </c>
      <c r="F7" s="65">
        <v>35000</v>
      </c>
      <c r="G7" s="65">
        <v>15000</v>
      </c>
      <c r="H7" s="65">
        <v>50000</v>
      </c>
      <c r="I7" s="65">
        <v>50000</v>
      </c>
      <c r="J7" s="65">
        <v>50000</v>
      </c>
      <c r="K7" s="65">
        <v>37500</v>
      </c>
      <c r="L7" s="65">
        <f>L6-L8</f>
        <v>25000</v>
      </c>
      <c r="M7" s="230">
        <f>M6-M8</f>
        <v>25000</v>
      </c>
    </row>
    <row r="8" spans="1:13" ht="45">
      <c r="A8" s="454"/>
      <c r="B8" s="457"/>
      <c r="C8" s="231" t="s">
        <v>163</v>
      </c>
      <c r="D8" s="68">
        <f>F8+G8+H8+I8+J8+K8+L8+M8</f>
        <v>562500</v>
      </c>
      <c r="E8" s="68">
        <v>0</v>
      </c>
      <c r="F8" s="68">
        <v>0</v>
      </c>
      <c r="G8" s="68">
        <v>0</v>
      </c>
      <c r="H8" s="68">
        <v>0</v>
      </c>
      <c r="I8" s="68">
        <v>150000</v>
      </c>
      <c r="J8" s="68">
        <v>150000</v>
      </c>
      <c r="K8" s="68">
        <v>112500</v>
      </c>
      <c r="L8" s="68">
        <v>75000</v>
      </c>
      <c r="M8" s="232">
        <v>75000</v>
      </c>
    </row>
    <row r="9" spans="1:13">
      <c r="A9" s="458">
        <v>2</v>
      </c>
      <c r="B9" s="459" t="s">
        <v>164</v>
      </c>
      <c r="C9" s="61" t="s">
        <v>10</v>
      </c>
      <c r="D9" s="62">
        <v>247000</v>
      </c>
      <c r="E9" s="70">
        <v>0</v>
      </c>
      <c r="F9" s="62">
        <v>0</v>
      </c>
      <c r="G9" s="62">
        <v>0</v>
      </c>
      <c r="H9" s="62">
        <v>78000</v>
      </c>
      <c r="I9" s="62">
        <v>169000</v>
      </c>
      <c r="J9" s="62">
        <v>0</v>
      </c>
      <c r="K9" s="62">
        <v>0</v>
      </c>
      <c r="L9" s="62">
        <v>0</v>
      </c>
      <c r="M9" s="233">
        <v>0</v>
      </c>
    </row>
    <row r="10" spans="1:13" ht="21.75">
      <c r="A10" s="458"/>
      <c r="B10" s="459"/>
      <c r="C10" s="64" t="s">
        <v>11</v>
      </c>
      <c r="D10" s="65">
        <v>61750</v>
      </c>
      <c r="E10" s="65">
        <v>0</v>
      </c>
      <c r="F10" s="65">
        <v>0</v>
      </c>
      <c r="G10" s="65">
        <v>0</v>
      </c>
      <c r="H10" s="65">
        <v>19500</v>
      </c>
      <c r="I10" s="65">
        <v>42250</v>
      </c>
      <c r="J10" s="65">
        <v>0</v>
      </c>
      <c r="K10" s="65">
        <v>0</v>
      </c>
      <c r="L10" s="65">
        <v>0</v>
      </c>
      <c r="M10" s="230">
        <v>0</v>
      </c>
    </row>
    <row r="11" spans="1:13" ht="34.5" thickBot="1">
      <c r="A11" s="458"/>
      <c r="B11" s="459"/>
      <c r="C11" s="234" t="s">
        <v>165</v>
      </c>
      <c r="D11" s="71">
        <v>185250</v>
      </c>
      <c r="E11" s="71">
        <v>0</v>
      </c>
      <c r="F11" s="71">
        <v>0</v>
      </c>
      <c r="G11" s="71">
        <v>0</v>
      </c>
      <c r="H11" s="71">
        <v>58500</v>
      </c>
      <c r="I11" s="71">
        <v>126750</v>
      </c>
      <c r="J11" s="71">
        <v>0</v>
      </c>
      <c r="K11" s="71">
        <v>0</v>
      </c>
      <c r="L11" s="71">
        <v>0</v>
      </c>
      <c r="M11" s="235">
        <v>0</v>
      </c>
    </row>
    <row r="12" spans="1:13">
      <c r="A12" s="460" t="s">
        <v>97</v>
      </c>
      <c r="B12" s="461"/>
      <c r="C12" s="236" t="s">
        <v>10</v>
      </c>
      <c r="D12" s="237">
        <f>D9+D6</f>
        <v>1097000</v>
      </c>
      <c r="E12" s="238">
        <v>0</v>
      </c>
      <c r="F12" s="238">
        <v>0</v>
      </c>
      <c r="G12" s="238">
        <v>0</v>
      </c>
      <c r="H12" s="238">
        <v>78000</v>
      </c>
      <c r="I12" s="238">
        <v>169000</v>
      </c>
      <c r="J12" s="238">
        <v>0</v>
      </c>
      <c r="K12" s="238">
        <v>0</v>
      </c>
      <c r="L12" s="238">
        <v>0</v>
      </c>
      <c r="M12" s="239">
        <v>0</v>
      </c>
    </row>
    <row r="13" spans="1:13" ht="21.75">
      <c r="A13" s="462"/>
      <c r="B13" s="463"/>
      <c r="C13" s="240" t="s">
        <v>11</v>
      </c>
      <c r="D13" s="241">
        <f>D10+D7</f>
        <v>349250</v>
      </c>
      <c r="E13" s="181">
        <v>0</v>
      </c>
      <c r="F13" s="181">
        <v>0</v>
      </c>
      <c r="G13" s="181">
        <v>0</v>
      </c>
      <c r="H13" s="181">
        <v>19500</v>
      </c>
      <c r="I13" s="181">
        <v>42250</v>
      </c>
      <c r="J13" s="181">
        <v>0</v>
      </c>
      <c r="K13" s="181">
        <v>0</v>
      </c>
      <c r="L13" s="181">
        <v>0</v>
      </c>
      <c r="M13" s="242">
        <v>0</v>
      </c>
    </row>
    <row r="14" spans="1:13" ht="22.5" thickBot="1">
      <c r="A14" s="464"/>
      <c r="B14" s="465"/>
      <c r="C14" s="243" t="s">
        <v>14</v>
      </c>
      <c r="D14" s="244">
        <f>D11+D8</f>
        <v>747750</v>
      </c>
      <c r="E14" s="245">
        <v>0</v>
      </c>
      <c r="F14" s="245">
        <v>0</v>
      </c>
      <c r="G14" s="245">
        <v>0</v>
      </c>
      <c r="H14" s="245">
        <v>58500</v>
      </c>
      <c r="I14" s="245">
        <v>126750</v>
      </c>
      <c r="J14" s="245">
        <v>0</v>
      </c>
      <c r="K14" s="245">
        <v>0</v>
      </c>
      <c r="L14" s="245">
        <v>0</v>
      </c>
      <c r="M14" s="246">
        <v>0</v>
      </c>
    </row>
  </sheetData>
  <mergeCells count="10">
    <mergeCell ref="A9:A11"/>
    <mergeCell ref="B9:B11"/>
    <mergeCell ref="A12:B14"/>
    <mergeCell ref="A3:A4"/>
    <mergeCell ref="B3:B4"/>
    <mergeCell ref="C3:C4"/>
    <mergeCell ref="D3:D4"/>
    <mergeCell ref="E3:M3"/>
    <mergeCell ref="A6:A8"/>
    <mergeCell ref="B6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F14" sqref="F14"/>
    </sheetView>
  </sheetViews>
  <sheetFormatPr defaultRowHeight="14.25"/>
  <sheetData>
    <row r="1" spans="1:13">
      <c r="A1" t="s">
        <v>169</v>
      </c>
    </row>
    <row r="2" spans="1:13" ht="15" thickBot="1"/>
    <row r="3" spans="1:13" ht="15" thickBot="1">
      <c r="A3" s="354" t="s">
        <v>3</v>
      </c>
      <c r="B3" s="356" t="s">
        <v>5</v>
      </c>
      <c r="C3" s="356" t="s">
        <v>39</v>
      </c>
      <c r="D3" s="354" t="s">
        <v>7</v>
      </c>
      <c r="E3" s="449" t="s">
        <v>8</v>
      </c>
      <c r="F3" s="450"/>
      <c r="G3" s="450"/>
      <c r="H3" s="450"/>
      <c r="I3" s="450"/>
      <c r="J3" s="450"/>
      <c r="K3" s="450"/>
      <c r="L3" s="450"/>
      <c r="M3" s="451"/>
    </row>
    <row r="4" spans="1:13" ht="15" thickBot="1">
      <c r="A4" s="355"/>
      <c r="B4" s="447"/>
      <c r="C4" s="447"/>
      <c r="D4" s="448"/>
      <c r="E4" s="220">
        <v>2007</v>
      </c>
      <c r="F4" s="221">
        <v>2008</v>
      </c>
      <c r="G4" s="220">
        <v>2009</v>
      </c>
      <c r="H4" s="220">
        <v>2010</v>
      </c>
      <c r="I4" s="222">
        <v>2011</v>
      </c>
      <c r="J4" s="222">
        <v>2012</v>
      </c>
      <c r="K4" s="222">
        <v>2013</v>
      </c>
      <c r="L4" s="221">
        <v>2014</v>
      </c>
      <c r="M4" s="222">
        <v>2015</v>
      </c>
    </row>
    <row r="5" spans="1:13" ht="15" thickBot="1">
      <c r="A5" s="126">
        <v>1</v>
      </c>
      <c r="B5" s="223">
        <v>2</v>
      </c>
      <c r="C5" s="224">
        <v>3</v>
      </c>
      <c r="D5" s="127">
        <v>4</v>
      </c>
      <c r="E5" s="225">
        <v>5</v>
      </c>
      <c r="F5" s="127">
        <v>6</v>
      </c>
      <c r="G5" s="127">
        <v>7</v>
      </c>
      <c r="H5" s="127">
        <v>8</v>
      </c>
      <c r="I5" s="223">
        <v>9</v>
      </c>
      <c r="J5" s="223">
        <v>10</v>
      </c>
      <c r="K5" s="223">
        <v>11</v>
      </c>
      <c r="L5" s="226">
        <v>12</v>
      </c>
      <c r="M5" s="226">
        <v>13</v>
      </c>
    </row>
    <row r="6" spans="1:13">
      <c r="A6" s="452">
        <v>1</v>
      </c>
      <c r="B6" s="455" t="s">
        <v>170</v>
      </c>
      <c r="C6" s="227" t="s">
        <v>10</v>
      </c>
      <c r="D6" s="228"/>
      <c r="E6" s="228"/>
      <c r="F6" s="228"/>
      <c r="G6" s="228"/>
      <c r="H6" s="228"/>
      <c r="I6" s="228"/>
      <c r="J6" s="228"/>
      <c r="K6" s="228"/>
      <c r="L6" s="228"/>
      <c r="M6" s="229"/>
    </row>
    <row r="7" spans="1:13" ht="21.75">
      <c r="A7" s="453"/>
      <c r="B7" s="456"/>
      <c r="C7" s="116" t="s">
        <v>11</v>
      </c>
      <c r="D7" s="65"/>
      <c r="E7" s="65"/>
      <c r="F7" s="65"/>
      <c r="G7" s="65"/>
      <c r="H7" s="65"/>
      <c r="I7" s="65"/>
      <c r="J7" s="65"/>
      <c r="K7" s="65"/>
      <c r="L7" s="65"/>
      <c r="M7" s="230"/>
    </row>
    <row r="8" spans="1:13">
      <c r="A8" s="454"/>
      <c r="B8" s="457"/>
      <c r="C8" s="231"/>
      <c r="D8" s="68"/>
      <c r="E8" s="68"/>
      <c r="F8" s="68"/>
      <c r="G8" s="68"/>
      <c r="H8" s="68"/>
      <c r="I8" s="68"/>
      <c r="J8" s="68"/>
      <c r="K8" s="68"/>
      <c r="L8" s="68"/>
      <c r="M8" s="232"/>
    </row>
    <row r="9" spans="1:13">
      <c r="A9" s="458">
        <v>2</v>
      </c>
      <c r="B9" s="459" t="s">
        <v>171</v>
      </c>
      <c r="C9" s="61" t="s">
        <v>10</v>
      </c>
      <c r="D9" s="62"/>
      <c r="E9" s="70"/>
      <c r="F9" s="62"/>
      <c r="G9" s="62"/>
      <c r="H9" s="62"/>
      <c r="I9" s="62"/>
      <c r="J9" s="62">
        <v>0</v>
      </c>
      <c r="K9" s="62">
        <v>0</v>
      </c>
      <c r="L9" s="62">
        <v>0</v>
      </c>
      <c r="M9" s="233">
        <v>0</v>
      </c>
    </row>
    <row r="10" spans="1:13" ht="21.75">
      <c r="A10" s="458"/>
      <c r="B10" s="459"/>
      <c r="C10" s="64" t="s">
        <v>11</v>
      </c>
      <c r="D10" s="65"/>
      <c r="E10" s="65"/>
      <c r="F10" s="65"/>
      <c r="G10" s="65"/>
      <c r="H10" s="65"/>
      <c r="I10" s="65"/>
      <c r="J10" s="65">
        <v>0</v>
      </c>
      <c r="K10" s="65">
        <v>0</v>
      </c>
      <c r="L10" s="65">
        <v>0</v>
      </c>
      <c r="M10" s="230">
        <v>0</v>
      </c>
    </row>
    <row r="11" spans="1:13" ht="15" thickBot="1">
      <c r="A11" s="458"/>
      <c r="B11" s="459"/>
      <c r="C11" s="234"/>
      <c r="D11" s="71"/>
      <c r="E11" s="71"/>
      <c r="F11" s="71"/>
      <c r="G11" s="71"/>
      <c r="H11" s="71"/>
      <c r="I11" s="71"/>
      <c r="J11" s="71">
        <v>0</v>
      </c>
      <c r="K11" s="71">
        <v>0</v>
      </c>
      <c r="L11" s="71">
        <v>0</v>
      </c>
      <c r="M11" s="235">
        <v>0</v>
      </c>
    </row>
    <row r="12" spans="1:13">
      <c r="A12" s="460" t="s">
        <v>97</v>
      </c>
      <c r="B12" s="461"/>
      <c r="C12" s="236" t="s">
        <v>10</v>
      </c>
      <c r="D12" s="237"/>
      <c r="E12" s="238"/>
      <c r="F12" s="238"/>
      <c r="G12" s="238"/>
      <c r="H12" s="238"/>
      <c r="I12" s="238"/>
      <c r="J12" s="238"/>
      <c r="K12" s="238"/>
      <c r="L12" s="238"/>
      <c r="M12" s="239"/>
    </row>
    <row r="13" spans="1:13" ht="21.75">
      <c r="A13" s="462"/>
      <c r="B13" s="463"/>
      <c r="C13" s="240" t="s">
        <v>11</v>
      </c>
      <c r="D13" s="241"/>
      <c r="E13" s="181"/>
      <c r="F13" s="181"/>
      <c r="G13" s="181"/>
      <c r="H13" s="181"/>
      <c r="I13" s="181"/>
      <c r="J13" s="181"/>
      <c r="K13" s="181"/>
      <c r="L13" s="181"/>
      <c r="M13" s="242"/>
    </row>
    <row r="14" spans="1:13" ht="22.5" thickBot="1">
      <c r="A14" s="464"/>
      <c r="B14" s="465"/>
      <c r="C14" s="243" t="s">
        <v>14</v>
      </c>
      <c r="D14" s="244"/>
      <c r="E14" s="245"/>
      <c r="F14" s="245"/>
      <c r="G14" s="245"/>
      <c r="H14" s="245"/>
      <c r="I14" s="245"/>
      <c r="J14" s="245"/>
      <c r="K14" s="245"/>
      <c r="L14" s="245"/>
      <c r="M14" s="246"/>
    </row>
  </sheetData>
  <mergeCells count="10">
    <mergeCell ref="C3:C4"/>
    <mergeCell ref="D3:D4"/>
    <mergeCell ref="E3:M3"/>
    <mergeCell ref="A6:A8"/>
    <mergeCell ref="B6:B8"/>
    <mergeCell ref="A9:A11"/>
    <mergeCell ref="B9:B11"/>
    <mergeCell ref="A12:B14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Tab 1. - Zest. zbiorcze</vt:lpstr>
      <vt:lpstr>Tab 2. - Infr. wod-kan, gosp od</vt:lpstr>
      <vt:lpstr>Tab 3. - Infr. drog.</vt:lpstr>
      <vt:lpstr>Tab 4. - Zagosp. przestrz.</vt:lpstr>
      <vt:lpstr>Tab 5. - Infr. sport, kult, tur</vt:lpstr>
      <vt:lpstr>Tab 6. - Infr. społ i mieszk</vt:lpstr>
      <vt:lpstr>Tab 7. - Informatyka</vt:lpstr>
      <vt:lpstr>Tab 8.-Księstwo Gniewkowskie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2012-10-24T10:04:25Z</cp:lastPrinted>
  <dcterms:created xsi:type="dcterms:W3CDTF">2012-02-03T09:24:06Z</dcterms:created>
  <dcterms:modified xsi:type="dcterms:W3CDTF">2012-10-24T10:18:25Z</dcterms:modified>
</cp:coreProperties>
</file>