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an Łożyński\Desktop\"/>
    </mc:Choice>
  </mc:AlternateContent>
  <bookViews>
    <workbookView xWindow="0" yWindow="0" windowWidth="28800" windowHeight="13740" tabRatio="527"/>
  </bookViews>
  <sheets>
    <sheet name="inwentaryzacja oświetlenia 2015" sheetId="2" r:id="rId1"/>
    <sheet name="Liczniki energii 2014" sheetId="4" r:id="rId2"/>
    <sheet name="Taryfa opłat za energię el." sheetId="3" r:id="rId3"/>
  </sheets>
  <definedNames>
    <definedName name="_xlnm._FilterDatabase" localSheetId="0" hidden="1">'inwentaryzacja oświetlenia 2015'!$L$1:$L$166</definedName>
  </definedNames>
  <calcPr calcId="152511"/>
</workbook>
</file>

<file path=xl/calcChain.xml><?xml version="1.0" encoding="utf-8"?>
<calcChain xmlns="http://schemas.openxmlformats.org/spreadsheetml/2006/main">
  <c r="J60" i="4" l="1"/>
  <c r="J59" i="4"/>
  <c r="J58" i="4"/>
  <c r="J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4" i="2"/>
  <c r="L5" i="2"/>
  <c r="L6" i="2"/>
  <c r="L7" i="2"/>
  <c r="L8" i="2"/>
  <c r="L9" i="2"/>
  <c r="P9" i="2" s="1"/>
  <c r="L10" i="2"/>
  <c r="L11" i="2"/>
  <c r="L12" i="2"/>
  <c r="L13" i="2"/>
  <c r="P13" i="2" s="1"/>
  <c r="L14" i="2"/>
  <c r="P14" i="2" s="1"/>
  <c r="L15" i="2"/>
  <c r="L16" i="2"/>
  <c r="L17" i="2"/>
  <c r="L18" i="2"/>
  <c r="L19" i="2"/>
  <c r="L20" i="2"/>
  <c r="P20" i="2" s="1"/>
  <c r="L21" i="2"/>
  <c r="P21" i="2" s="1"/>
  <c r="L22" i="2"/>
  <c r="L23" i="2"/>
  <c r="L24" i="2"/>
  <c r="L25" i="2"/>
  <c r="L26" i="2"/>
  <c r="L27" i="2"/>
  <c r="L28" i="2"/>
  <c r="L29" i="2"/>
  <c r="L30" i="2"/>
  <c r="L31" i="2"/>
  <c r="L32" i="2"/>
  <c r="P32" i="2" s="1"/>
  <c r="L33" i="2"/>
  <c r="L34" i="2"/>
  <c r="L35" i="2"/>
  <c r="L36" i="2"/>
  <c r="P36" i="2" s="1"/>
  <c r="L37" i="2"/>
  <c r="L38" i="2"/>
  <c r="L39" i="2"/>
  <c r="L40" i="2"/>
  <c r="L41" i="2"/>
  <c r="P41" i="2" s="1"/>
  <c r="L42" i="2"/>
  <c r="L43" i="2"/>
  <c r="L44" i="2"/>
  <c r="L45" i="2"/>
  <c r="P45" i="2" s="1"/>
  <c r="L46" i="2"/>
  <c r="L47" i="2"/>
  <c r="L48" i="2"/>
  <c r="L49" i="2"/>
  <c r="L50" i="2"/>
  <c r="P50" i="2" s="1"/>
  <c r="L51" i="2"/>
  <c r="L52" i="2"/>
  <c r="P52" i="2" s="1"/>
  <c r="L53" i="2"/>
  <c r="P53" i="2" s="1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P69" i="2" s="1"/>
  <c r="L70" i="2"/>
  <c r="L71" i="2"/>
  <c r="L72" i="2"/>
  <c r="L73" i="2"/>
  <c r="P73" i="2" s="1"/>
  <c r="L74" i="2"/>
  <c r="L75" i="2"/>
  <c r="L76" i="2"/>
  <c r="L77" i="2"/>
  <c r="P77" i="2" s="1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P93" i="2" s="1"/>
  <c r="L94" i="2"/>
  <c r="L95" i="2"/>
  <c r="P95" i="2" s="1"/>
  <c r="L96" i="2"/>
  <c r="L97" i="2"/>
  <c r="L98" i="2"/>
  <c r="L99" i="2"/>
  <c r="L100" i="2"/>
  <c r="L101" i="2"/>
  <c r="P101" i="2" s="1"/>
  <c r="L102" i="2"/>
  <c r="L103" i="2"/>
  <c r="L104" i="2"/>
  <c r="L105" i="2"/>
  <c r="P105" i="2" s="1"/>
  <c r="L106" i="2"/>
  <c r="P106" i="2" s="1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P119" i="2" s="1"/>
  <c r="L120" i="2"/>
  <c r="L121" i="2"/>
  <c r="L122" i="2"/>
  <c r="L123" i="2"/>
  <c r="P123" i="2" s="1"/>
  <c r="L124" i="2"/>
  <c r="L125" i="2"/>
  <c r="P125" i="2" s="1"/>
  <c r="L126" i="2"/>
  <c r="L127" i="2"/>
  <c r="L128" i="2"/>
  <c r="L129" i="2"/>
  <c r="P129" i="2" s="1"/>
  <c r="L130" i="2"/>
  <c r="L131" i="2"/>
  <c r="L132" i="2"/>
  <c r="L133" i="2"/>
  <c r="L134" i="2"/>
  <c r="L135" i="2"/>
  <c r="P135" i="2" s="1"/>
  <c r="L136" i="2"/>
  <c r="L137" i="2"/>
  <c r="P137" i="2" s="1"/>
  <c r="L138" i="2"/>
  <c r="L139" i="2"/>
  <c r="L140" i="2"/>
  <c r="L141" i="2"/>
  <c r="P141" i="2" s="1"/>
  <c r="L142" i="2"/>
  <c r="L143" i="2"/>
  <c r="L144" i="2"/>
  <c r="L145" i="2"/>
  <c r="P145" i="2" s="1"/>
  <c r="L146" i="2"/>
  <c r="L147" i="2"/>
  <c r="L148" i="2"/>
  <c r="L149" i="2"/>
  <c r="L150" i="2"/>
  <c r="L151" i="2"/>
  <c r="L152" i="2"/>
  <c r="L153" i="2"/>
  <c r="P153" i="2" s="1"/>
  <c r="L154" i="2"/>
  <c r="L155" i="2"/>
  <c r="L156" i="2"/>
  <c r="L157" i="2"/>
  <c r="P157" i="2" s="1"/>
  <c r="L158" i="2"/>
  <c r="L159" i="2"/>
  <c r="L160" i="2"/>
  <c r="L161" i="2"/>
  <c r="L162" i="2"/>
  <c r="L163" i="2"/>
  <c r="L164" i="2"/>
  <c r="P164" i="2" s="1"/>
  <c r="L165" i="2"/>
  <c r="P165" i="2" s="1"/>
  <c r="L166" i="2"/>
  <c r="L4" i="2"/>
  <c r="A14" i="3"/>
  <c r="A13" i="3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P160" i="2"/>
  <c r="P148" i="2"/>
  <c r="P136" i="2"/>
  <c r="P112" i="2"/>
  <c r="P88" i="2"/>
  <c r="P76" i="2"/>
  <c r="P64" i="2"/>
  <c r="P40" i="2"/>
  <c r="P28" i="2"/>
  <c r="P16" i="2"/>
  <c r="P8" i="2"/>
  <c r="P161" i="2"/>
  <c r="P140" i="2"/>
  <c r="P128" i="2"/>
  <c r="P116" i="2"/>
  <c r="P104" i="2"/>
  <c r="P92" i="2"/>
  <c r="P80" i="2"/>
  <c r="P68" i="2"/>
  <c r="P60" i="2"/>
  <c r="P48" i="2"/>
  <c r="P24" i="2"/>
  <c r="P163" i="2"/>
  <c r="P147" i="2"/>
  <c r="P143" i="2"/>
  <c r="P139" i="2"/>
  <c r="P111" i="2"/>
  <c r="P4" i="2"/>
  <c r="P156" i="2"/>
  <c r="P144" i="2"/>
  <c r="P132" i="2"/>
  <c r="P120" i="2"/>
  <c r="P108" i="2"/>
  <c r="P96" i="2"/>
  <c r="P72" i="2"/>
  <c r="P56" i="2"/>
  <c r="P44" i="2"/>
  <c r="P12" i="2"/>
  <c r="P162" i="2"/>
  <c r="P158" i="2"/>
  <c r="P154" i="2"/>
  <c r="P150" i="2"/>
  <c r="P134" i="2"/>
  <c r="P126" i="2"/>
  <c r="P122" i="2"/>
  <c r="P118" i="2"/>
  <c r="P114" i="2"/>
  <c r="P151" i="2"/>
  <c r="P83" i="2"/>
  <c r="P67" i="2"/>
  <c r="P51" i="2"/>
  <c r="P35" i="2"/>
  <c r="P19" i="2"/>
  <c r="P110" i="2"/>
  <c r="P98" i="2"/>
  <c r="P94" i="2"/>
  <c r="P86" i="2"/>
  <c r="P74" i="2"/>
  <c r="P70" i="2"/>
  <c r="P66" i="2"/>
  <c r="P62" i="2"/>
  <c r="P58" i="2"/>
  <c r="P54" i="2"/>
  <c r="P42" i="2"/>
  <c r="P38" i="2"/>
  <c r="P34" i="2"/>
  <c r="P30" i="2"/>
  <c r="P26" i="2"/>
  <c r="P22" i="2"/>
  <c r="P6" i="2"/>
  <c r="P79" i="2"/>
  <c r="P63" i="2"/>
  <c r="P47" i="2"/>
  <c r="P31" i="2"/>
  <c r="P15" i="2"/>
  <c r="P109" i="2"/>
  <c r="P85" i="2"/>
  <c r="P61" i="2"/>
  <c r="P37" i="2"/>
  <c r="P5" i="2"/>
  <c r="P107" i="2"/>
  <c r="P91" i="2"/>
  <c r="P59" i="2"/>
  <c r="P43" i="2"/>
  <c r="P27" i="2"/>
  <c r="P11" i="2"/>
  <c r="C2" i="2" l="1"/>
  <c r="L2" i="2"/>
  <c r="P25" i="2"/>
  <c r="P78" i="2"/>
  <c r="P131" i="2"/>
  <c r="P89" i="2"/>
  <c r="P75" i="2"/>
  <c r="P29" i="2"/>
  <c r="P117" i="2"/>
  <c r="P18" i="2"/>
  <c r="P82" i="2"/>
  <c r="P102" i="2"/>
  <c r="P99" i="2"/>
  <c r="P138" i="2"/>
  <c r="M2" i="2"/>
  <c r="P46" i="2"/>
  <c r="P57" i="2"/>
  <c r="P121" i="2"/>
  <c r="P166" i="2"/>
  <c r="P155" i="2"/>
  <c r="P97" i="2"/>
  <c r="P87" i="2"/>
  <c r="P55" i="2"/>
  <c r="P146" i="2"/>
  <c r="P142" i="2"/>
  <c r="P124" i="2"/>
  <c r="P100" i="2"/>
  <c r="P65" i="2"/>
  <c r="P33" i="2"/>
  <c r="P7" i="2"/>
  <c r="P103" i="2"/>
  <c r="P115" i="2"/>
  <c r="P23" i="2"/>
  <c r="P90" i="2"/>
  <c r="P149" i="2"/>
  <c r="P127" i="2"/>
  <c r="P113" i="2"/>
  <c r="P71" i="2"/>
  <c r="P10" i="2"/>
  <c r="P39" i="2"/>
  <c r="P159" i="2"/>
  <c r="P84" i="2"/>
  <c r="P133" i="2"/>
  <c r="P152" i="2"/>
  <c r="P130" i="2"/>
  <c r="P81" i="2"/>
  <c r="P49" i="2"/>
  <c r="P17" i="2"/>
</calcChain>
</file>

<file path=xl/sharedStrings.xml><?xml version="1.0" encoding="utf-8"?>
<sst xmlns="http://schemas.openxmlformats.org/spreadsheetml/2006/main" count="328" uniqueCount="303">
  <si>
    <t>Białostocka</t>
  </si>
  <si>
    <t xml:space="preserve">Jagiełły </t>
  </si>
  <si>
    <t>Górna</t>
  </si>
  <si>
    <t>Gdańska</t>
  </si>
  <si>
    <t xml:space="preserve">3 Maja </t>
  </si>
  <si>
    <t>Zakole</t>
  </si>
  <si>
    <t>Polna</t>
  </si>
  <si>
    <t>Wiejska</t>
  </si>
  <si>
    <t>LP.</t>
  </si>
  <si>
    <t>ulica</t>
  </si>
  <si>
    <t>ilość opraw</t>
  </si>
  <si>
    <t xml:space="preserve">lampy rtęciowe </t>
  </si>
  <si>
    <t>lampy sodowe</t>
  </si>
  <si>
    <t>lampy LED</t>
  </si>
  <si>
    <t xml:space="preserve">1-go Maja - droga wewn. garaże </t>
  </si>
  <si>
    <t>3 Maja -  parking</t>
  </si>
  <si>
    <t xml:space="preserve">3 Maja /podwórka Sikorskiego-Okrzei/ </t>
  </si>
  <si>
    <t>Aleja 1 Maja  /od hotelu Wodnik do granicy miasta/</t>
  </si>
  <si>
    <t>Antonowska</t>
  </si>
  <si>
    <t>Armii Krajowej</t>
  </si>
  <si>
    <t>Batorego</t>
  </si>
  <si>
    <t>Bema</t>
  </si>
  <si>
    <t>Białostocka - iluminacja cerkwi</t>
  </si>
  <si>
    <t>Białostocka podwórka</t>
  </si>
  <si>
    <t>Boczna</t>
  </si>
  <si>
    <t>Bohaterów Westerplatte</t>
  </si>
  <si>
    <t>Cmentarz 1 Maja</t>
  </si>
  <si>
    <t>Daszyńskiego</t>
  </si>
  <si>
    <t>Daszyńskiego /droga do ZAZ/</t>
  </si>
  <si>
    <t>Daszyńskiego-Smętka - podwórko</t>
  </si>
  <si>
    <t xml:space="preserve">Daszyńskiego-Wodociągowa </t>
  </si>
  <si>
    <t>Dąbrowskiego</t>
  </si>
  <si>
    <t>Dąbrowskiego - parking</t>
  </si>
  <si>
    <t>Drzymały</t>
  </si>
  <si>
    <t>Drzymały-Koszarowa</t>
  </si>
  <si>
    <t>Działkowa</t>
  </si>
  <si>
    <t>EKOMARINA</t>
  </si>
  <si>
    <t>Emilii Plater</t>
  </si>
  <si>
    <t>GCK</t>
  </si>
  <si>
    <t>Gdańska - Park</t>
  </si>
  <si>
    <t>Grodzieńska</t>
  </si>
  <si>
    <t>Hetmańska</t>
  </si>
  <si>
    <t>I Dyw. im. T. Kościuszki /bez słupów stalowych ośw. Ronda Polskich Dzieci Wojny/</t>
  </si>
  <si>
    <t>I Dyw. im. T.Kościuszki 12</t>
  </si>
  <si>
    <t>Jagiełły - parking</t>
  </si>
  <si>
    <t>Jagiełły podwórka przy Królowej Jadwigi</t>
  </si>
  <si>
    <t>Jagiełły podwórka przy Wodociągowej</t>
  </si>
  <si>
    <t>Jarzębinowa</t>
  </si>
  <si>
    <t>Jasna</t>
  </si>
  <si>
    <t>Jeziorna</t>
  </si>
  <si>
    <t xml:space="preserve">Jeziorna - parking </t>
  </si>
  <si>
    <t>Kajki</t>
  </si>
  <si>
    <t>Kasztanowa</t>
  </si>
  <si>
    <t>Kasztelańska</t>
  </si>
  <si>
    <t>Kazimierza Wielkiego</t>
  </si>
  <si>
    <t>Kazimierza Wielkiego - podwórka</t>
  </si>
  <si>
    <t>Kętrzyńskiego</t>
  </si>
  <si>
    <t>Kętrzyńskiego podwórka</t>
  </si>
  <si>
    <t>Kilińskiego</t>
  </si>
  <si>
    <t>Klonowa</t>
  </si>
  <si>
    <t>Kolejowa</t>
  </si>
  <si>
    <t>Kombatantów</t>
  </si>
  <si>
    <t>Konarskiego</t>
  </si>
  <si>
    <t xml:space="preserve">Konarskiego-Pocztowa - pasaż </t>
  </si>
  <si>
    <t>Konopnickiej</t>
  </si>
  <si>
    <t>Kopernika</t>
  </si>
  <si>
    <t>Koszarowa</t>
  </si>
  <si>
    <t>Królowej Jadwigi</t>
  </si>
  <si>
    <t>Królowej Jadwigi-Kazimierza Wielkiego - podwórka</t>
  </si>
  <si>
    <t>Królowej Jadwigi-Wodociągowa - podwórka</t>
  </si>
  <si>
    <t>Krótka</t>
  </si>
  <si>
    <t>Krzywa</t>
  </si>
  <si>
    <t>Kwiatowa</t>
  </si>
  <si>
    <t>Łąkowa</t>
  </si>
  <si>
    <t xml:space="preserve">Łuczańska </t>
  </si>
  <si>
    <t>Mazurska</t>
  </si>
  <si>
    <t>Mickiewicza</t>
  </si>
  <si>
    <t>Moniuszki</t>
  </si>
  <si>
    <t xml:space="preserve">Moniuszki - Park Goemaerea </t>
  </si>
  <si>
    <t xml:space="preserve">Moniuszki DK 59 </t>
  </si>
  <si>
    <t>Myśliwska</t>
  </si>
  <si>
    <t>Nadbrzeżna</t>
  </si>
  <si>
    <t>Nowogródzka</t>
  </si>
  <si>
    <t>Nowowiejska</t>
  </si>
  <si>
    <t>Ogrodowa</t>
  </si>
  <si>
    <t>Okrzei</t>
  </si>
  <si>
    <t>Olsztyńska</t>
  </si>
  <si>
    <t xml:space="preserve">Olsztyńska podwórka </t>
  </si>
  <si>
    <t>Orlicz-Dreszera</t>
  </si>
  <si>
    <t>Orzechowa</t>
  </si>
  <si>
    <t>Os. XXX lecia</t>
  </si>
  <si>
    <t>Owsiana</t>
  </si>
  <si>
    <t xml:space="preserve">Owsiana - parking </t>
  </si>
  <si>
    <t xml:space="preserve">Park Nadziei </t>
  </si>
  <si>
    <t>Perkunowska</t>
  </si>
  <si>
    <t>Piaskowa</t>
  </si>
  <si>
    <t>Pionierska</t>
  </si>
  <si>
    <t>Plac Dworcowy</t>
  </si>
  <si>
    <t>Plac Grunwaldzki - iluminacja placu  i kościoła</t>
  </si>
  <si>
    <t>Plac Piłsudskiego</t>
  </si>
  <si>
    <t>Plac Targowy</t>
  </si>
  <si>
    <t xml:space="preserve">Plaża miejska </t>
  </si>
  <si>
    <t>Pocztowa</t>
  </si>
  <si>
    <t>Polskich Dzieci Wojny rondo</t>
  </si>
  <si>
    <t>Pomorska</t>
  </si>
  <si>
    <t>Przejściowa</t>
  </si>
  <si>
    <t>Przemysłowa</t>
  </si>
  <si>
    <t>Przyszłość</t>
  </si>
  <si>
    <t>Reja</t>
  </si>
  <si>
    <t>Rolnicza</t>
  </si>
  <si>
    <t>Rybacka</t>
  </si>
  <si>
    <t>Sadowa</t>
  </si>
  <si>
    <t>Sienkiewicza</t>
  </si>
  <si>
    <t>Sikorskiego</t>
  </si>
  <si>
    <t>Sikorskiego - podwórka</t>
  </si>
  <si>
    <t>Słoneczna</t>
  </si>
  <si>
    <t>Słowackiego</t>
  </si>
  <si>
    <t>Słowiańska</t>
  </si>
  <si>
    <t>Smętka</t>
  </si>
  <si>
    <t>Smętka - garaże</t>
  </si>
  <si>
    <t xml:space="preserve">Smętka /podwórka Smętka-Wodociągowa/ </t>
  </si>
  <si>
    <t>Sportowa</t>
  </si>
  <si>
    <t>Staszica</t>
  </si>
  <si>
    <t>Staszica-Grodzieńska</t>
  </si>
  <si>
    <t>Struga</t>
  </si>
  <si>
    <t>Suwalska</t>
  </si>
  <si>
    <t>Sybiraków</t>
  </si>
  <si>
    <t>Szantowa</t>
  </si>
  <si>
    <t>Szarych Szeregów</t>
  </si>
  <si>
    <t>Szkolna</t>
  </si>
  <si>
    <t>Św. Brunona</t>
  </si>
  <si>
    <t>Świderska</t>
  </si>
  <si>
    <t>Topolowa</t>
  </si>
  <si>
    <t>Traugutta</t>
  </si>
  <si>
    <t>Trocka</t>
  </si>
  <si>
    <t>Turystyczna</t>
  </si>
  <si>
    <t>Tuwima</t>
  </si>
  <si>
    <t>Unii Europejskiej</t>
  </si>
  <si>
    <t>Warmińska</t>
  </si>
  <si>
    <t>Warszawska - Manhatan</t>
  </si>
  <si>
    <t>Warszawska - Park Warszawska</t>
  </si>
  <si>
    <t xml:space="preserve">Warszawska /Dąbrowskiego-Białostocka bez skrzyżowania z Wodociągową/ </t>
  </si>
  <si>
    <t>Warszawska -Bohaterów Westerplatte  - skrzyżowanie</t>
  </si>
  <si>
    <t>Warszawska ZDP /1 Maja, Plac Grunwaldzki, Warszawska, rondo/</t>
  </si>
  <si>
    <t>Warzywna</t>
  </si>
  <si>
    <t>Wesoła</t>
  </si>
  <si>
    <t>Wiejska - droga wewn. do ZS1</t>
  </si>
  <si>
    <t>Wilanowska</t>
  </si>
  <si>
    <t>Wileńska</t>
  </si>
  <si>
    <t>Wiśniowa</t>
  </si>
  <si>
    <t>Witosa</t>
  </si>
  <si>
    <t>Wodna</t>
  </si>
  <si>
    <t>Wodociągowa</t>
  </si>
  <si>
    <t xml:space="preserve">Wodociągowa - parking </t>
  </si>
  <si>
    <t>Wodociągowa-Jagiełły rondo</t>
  </si>
  <si>
    <t>Wodociągowa-Kombatantów - parking</t>
  </si>
  <si>
    <t>Wojska Polskiego - Rondo</t>
  </si>
  <si>
    <t xml:space="preserve">Wojska Polskiego /bez ośw. ronda na słupach stalowych/ </t>
  </si>
  <si>
    <t xml:space="preserve">Wojska Polskiego 13A </t>
  </si>
  <si>
    <t xml:space="preserve">Wojska Polskiego-Moniuszki - pasaż </t>
  </si>
  <si>
    <t>Wrzosowa</t>
  </si>
  <si>
    <t>Wspólna</t>
  </si>
  <si>
    <t>Wyzwolenia</t>
  </si>
  <si>
    <t>Zielona</t>
  </si>
  <si>
    <t>Żeglarska</t>
  </si>
  <si>
    <t>Żeglarska 7</t>
  </si>
  <si>
    <t>Żeromskiego</t>
  </si>
  <si>
    <t>Żwirowa</t>
  </si>
  <si>
    <t>Warszawska -  Pasaż Portowy</t>
  </si>
  <si>
    <t>STAWKA C12B</t>
  </si>
  <si>
    <t>zmienna sieciowa dzienna</t>
  </si>
  <si>
    <t>opłata jakościowa dzienna</t>
  </si>
  <si>
    <t>zmienna sieciowa nocna</t>
  </si>
  <si>
    <t>opłata jakościowa nocna</t>
  </si>
  <si>
    <t>stała za dystrybucję zamówionej mocy</t>
  </si>
  <si>
    <t>przejściowa za dystrybucję zamówionej mocy</t>
  </si>
  <si>
    <t>abonamentowa za licznik</t>
  </si>
  <si>
    <t>ilość liczników</t>
  </si>
  <si>
    <t>ilość godzin dziennych w trakcie roku</t>
  </si>
  <si>
    <t>ilość godzin nocnych w trakcie roku</t>
  </si>
  <si>
    <t>ilość godzin łącznie w roku</t>
  </si>
  <si>
    <t>zł/kwh</t>
  </si>
  <si>
    <t xml:space="preserve">zł/kw </t>
  </si>
  <si>
    <t>zł/kw</t>
  </si>
  <si>
    <t>licznik/miesiąc</t>
  </si>
  <si>
    <t>szt.</t>
  </si>
  <si>
    <t>h</t>
  </si>
  <si>
    <t>zużycie dzienne energii</t>
  </si>
  <si>
    <t>zużycie nocne energii</t>
  </si>
  <si>
    <t>MOC SUMARYCZNA [kW]</t>
  </si>
  <si>
    <t>ID</t>
  </si>
  <si>
    <t>Adres_PPE</t>
  </si>
  <si>
    <t>Opis_PPE</t>
  </si>
  <si>
    <t>Moc_Umowna</t>
  </si>
  <si>
    <t>Moc_Rzecz</t>
  </si>
  <si>
    <t>IMAX</t>
  </si>
  <si>
    <t>Napiecie</t>
  </si>
  <si>
    <t>Fazy</t>
  </si>
  <si>
    <t>Czas_expl</t>
  </si>
  <si>
    <t>Giżycko, ul. Wojska Polskiego</t>
  </si>
  <si>
    <t>Wojska Polskiego SO 187</t>
  </si>
  <si>
    <t>Giżycko, ul. Nadbrzeżna</t>
  </si>
  <si>
    <t>SO Kaskada</t>
  </si>
  <si>
    <t>Giżycko, ul. Konopnickiej</t>
  </si>
  <si>
    <t>Konopnickiej SO 714</t>
  </si>
  <si>
    <t>Giżycko, ul. Słowackiego</t>
  </si>
  <si>
    <t>Słowackiego 1555</t>
  </si>
  <si>
    <t>Giżycko, ul. Kilińskiego</t>
  </si>
  <si>
    <t>Kilińskiego 1496</t>
  </si>
  <si>
    <t>Giżycko, ul. Myśliwska</t>
  </si>
  <si>
    <t>Myśliwska 1495</t>
  </si>
  <si>
    <t>Giżycko, ul. Białostocka</t>
  </si>
  <si>
    <t>Białostocka SO 783</t>
  </si>
  <si>
    <t>Giżycko, ul. Św. Brunona</t>
  </si>
  <si>
    <t>Św Brunona ZE 1954</t>
  </si>
  <si>
    <t>Twierdza Boyen SO 41</t>
  </si>
  <si>
    <t>Giżycko, ul. Rolnicza</t>
  </si>
  <si>
    <t>Rolnicza 449</t>
  </si>
  <si>
    <t>Giżycko, ul. Nowogrodzka</t>
  </si>
  <si>
    <t>Nowogrodzka 1190</t>
  </si>
  <si>
    <t>Giżycko, ul. Wiejska</t>
  </si>
  <si>
    <t>Wiejska 31</t>
  </si>
  <si>
    <t>Nowogrodzka 1518</t>
  </si>
  <si>
    <t>Giżycko, ul. Nowowiejska</t>
  </si>
  <si>
    <t>Nowowiejska 465</t>
  </si>
  <si>
    <t>Nowowiejska 1392</t>
  </si>
  <si>
    <t>Giżycko, ul. Wilanowska</t>
  </si>
  <si>
    <t>Wilanowska 777</t>
  </si>
  <si>
    <t>Giżycko, ul. Kasztelańska SO 1507 m Batorego 2</t>
  </si>
  <si>
    <t>Batorego 1507</t>
  </si>
  <si>
    <t>Giżycko, ul. Wodociągowa</t>
  </si>
  <si>
    <t>Wodociągowa 1342</t>
  </si>
  <si>
    <t>Wodociągowa 605</t>
  </si>
  <si>
    <t>Giżycko, ul. Piłsudskiego</t>
  </si>
  <si>
    <t>Plac Piłsudskiego 16</t>
  </si>
  <si>
    <t>Giżycko, ul. Królowej Jadwigi</t>
  </si>
  <si>
    <t>Królowej Jadwigi 1338</t>
  </si>
  <si>
    <t>Giżycko, ul. Kombatantów</t>
  </si>
  <si>
    <t>Kombatantów 1253</t>
  </si>
  <si>
    <t>Giżycko, ul. Jagiełły</t>
  </si>
  <si>
    <t>Jagiełły 1164</t>
  </si>
  <si>
    <t>Giżycko, ul. Staszica</t>
  </si>
  <si>
    <t>Staszica 1284</t>
  </si>
  <si>
    <t>Giżycko, ul Wileńska</t>
  </si>
  <si>
    <t>Wileńska 1691</t>
  </si>
  <si>
    <t>Giżycko, ul Sienkiewicza</t>
  </si>
  <si>
    <t>Sienkiewicza 759</t>
  </si>
  <si>
    <t>Giżycko, ul Białostocka</t>
  </si>
  <si>
    <t>Białostocka SO 42</t>
  </si>
  <si>
    <t>Giżycko, ul Gdańska SO 1503</t>
  </si>
  <si>
    <t>Gdańska 1503</t>
  </si>
  <si>
    <t>Giżycko, ul. Moniuszki</t>
  </si>
  <si>
    <t>Moniuszki 398</t>
  </si>
  <si>
    <t>Giżycko, ul Warszawska</t>
  </si>
  <si>
    <t>Warszawska/Pasaż 1098</t>
  </si>
  <si>
    <t>Plaża Miejska 1559</t>
  </si>
  <si>
    <t>Giżycko, ul Moniuszki</t>
  </si>
  <si>
    <t>Moniuszki SO 406</t>
  </si>
  <si>
    <t>Os. XXX Lecia SO 1038</t>
  </si>
  <si>
    <t>Jagiełły 992</t>
  </si>
  <si>
    <t>Wodociągowa SO 1179</t>
  </si>
  <si>
    <t>Warszawska Dąbrowskiego 405A</t>
  </si>
  <si>
    <t>Giżycko, ul Kętrzyńskiego</t>
  </si>
  <si>
    <t>Kętrzyńskiego SO251</t>
  </si>
  <si>
    <t>Plac Grunwaldzki - Kino Fala-dz. Nr 503/2</t>
  </si>
  <si>
    <t>Giżycko, ul. Olsztyńska SO 621/1</t>
  </si>
  <si>
    <t>Olsztyńska SO 621/1</t>
  </si>
  <si>
    <t>Giżycko, ul. Sikorskiego</t>
  </si>
  <si>
    <t>Sikorskiego SO 36/1</t>
  </si>
  <si>
    <t>Nadbrzeżna SO 36/2</t>
  </si>
  <si>
    <t>Giżycko, Armii Krajowej</t>
  </si>
  <si>
    <t>Armii Krajowej SO 717</t>
  </si>
  <si>
    <t>Wojska Polskiego 13A</t>
  </si>
  <si>
    <t>Giżycko, ul. Sportowa</t>
  </si>
  <si>
    <t>Nowowiejska SO 30</t>
  </si>
  <si>
    <t>Giżycko, ul. 1 Maja</t>
  </si>
  <si>
    <t>1 Maja SO 400</t>
  </si>
  <si>
    <t>Obwodowa Nowowiejska</t>
  </si>
  <si>
    <t>1 Maja SO 1212</t>
  </si>
  <si>
    <t>Giżycko, ul Kosciuszki Smętka SO 663</t>
  </si>
  <si>
    <t>Kościuszki Smętka SO 663</t>
  </si>
  <si>
    <t>Giżycko, ul Pionierska</t>
  </si>
  <si>
    <t>Pionierska SO 1584</t>
  </si>
  <si>
    <t>Warszawska Szpital SO 378</t>
  </si>
  <si>
    <t>Giżycko, ul Suwalska</t>
  </si>
  <si>
    <t>Suwalska SO 1124/2</t>
  </si>
  <si>
    <t>Suwalska podwórka SO 1124</t>
  </si>
  <si>
    <t>Giżycko, ul Przemysłowa</t>
  </si>
  <si>
    <t>Przemysłowa SO 1293</t>
  </si>
  <si>
    <t>Giżycko, SO Gdańska m Białostocka</t>
  </si>
  <si>
    <t>Białostocka Gdańska</t>
  </si>
  <si>
    <t>Wileńska SO 277</t>
  </si>
  <si>
    <t>Królowej Jadwigi SO 1285</t>
  </si>
  <si>
    <t>Jagiełły SO 1494</t>
  </si>
  <si>
    <t>Rolnicza Rybacka</t>
  </si>
  <si>
    <t>Giżycko, ul. Twierdza Boyen</t>
  </si>
  <si>
    <t>Giżycko, ul. Plaża Miejska</t>
  </si>
  <si>
    <t>Giżycko, ul. Os. XXX lecia</t>
  </si>
  <si>
    <t>Giżycko, ul.Plac Grunwaldzki</t>
  </si>
  <si>
    <t>Liczba_opraw</t>
  </si>
  <si>
    <t>Szacunkowe roczne zużycie eenergii {KWh}</t>
  </si>
  <si>
    <t>Moc czynna opraw</t>
  </si>
  <si>
    <t>Stawki za energię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</si>
</sst>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/>
    <xf numFmtId="0" fontId="12" fillId="0" borderId="1" xfId="0" applyFont="1" applyBorder="1"/>
    <xf numFmtId="0" fontId="12" fillId="5" borderId="2" xfId="0" applyFont="1" applyFill="1" applyBorder="1"/>
    <xf numFmtId="0" fontId="1" fillId="5" borderId="2" xfId="0" applyFont="1" applyFill="1" applyBorder="1" applyAlignment="1">
      <alignment wrapText="1"/>
    </xf>
    <xf numFmtId="0" fontId="12" fillId="0" borderId="2" xfId="0" applyFont="1" applyBorder="1"/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5" borderId="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4" fillId="5" borderId="2" xfId="0" applyFont="1" applyFill="1" applyBorder="1"/>
    <xf numFmtId="0" fontId="14" fillId="0" borderId="2" xfId="0" applyFont="1" applyBorder="1"/>
    <xf numFmtId="0" fontId="15" fillId="0" borderId="1" xfId="0" applyFont="1" applyBorder="1"/>
    <xf numFmtId="0" fontId="13" fillId="0" borderId="3" xfId="0" applyFont="1" applyBorder="1" applyAlignment="1">
      <alignment wrapText="1"/>
    </xf>
    <xf numFmtId="0" fontId="13" fillId="5" borderId="4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3" fillId="0" borderId="0" xfId="0" applyFont="1"/>
    <xf numFmtId="0" fontId="8" fillId="0" borderId="0" xfId="0" applyFont="1"/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4" fontId="13" fillId="0" borderId="3" xfId="0" applyNumberFormat="1" applyFont="1" applyBorder="1" applyAlignment="1">
      <alignment wrapText="1"/>
    </xf>
    <xf numFmtId="0" fontId="9" fillId="2" borderId="6" xfId="0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 applyProtection="1">
      <alignment horizontal="center" vertical="center" wrapText="1"/>
    </xf>
    <xf numFmtId="2" fontId="9" fillId="2" borderId="6" xfId="0" applyNumberFormat="1" applyFont="1" applyFill="1" applyBorder="1" applyAlignment="1">
      <alignment horizontal="center" vertical="center" wrapText="1"/>
    </xf>
    <xf numFmtId="1" fontId="9" fillId="2" borderId="6" xfId="1" applyNumberFormat="1" applyFont="1" applyFill="1" applyBorder="1" applyAlignment="1" applyProtection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6" xfId="0" applyFont="1" applyBorder="1" applyAlignment="1">
      <alignment horizontal="center" vertical="top"/>
    </xf>
    <xf numFmtId="4" fontId="11" fillId="0" borderId="6" xfId="0" applyNumberFormat="1" applyFont="1" applyFill="1" applyBorder="1" applyAlignment="1">
      <alignment horizontal="right"/>
    </xf>
    <xf numFmtId="1" fontId="10" fillId="0" borderId="6" xfId="1" applyNumberFormat="1" applyFont="1" applyFill="1" applyBorder="1" applyAlignment="1" applyProtection="1">
      <alignment horizontal="center" vertical="top"/>
    </xf>
    <xf numFmtId="1" fontId="11" fillId="0" borderId="6" xfId="0" applyNumberFormat="1" applyFont="1" applyBorder="1"/>
    <xf numFmtId="0" fontId="11" fillId="0" borderId="6" xfId="0" applyFont="1" applyBorder="1"/>
    <xf numFmtId="0" fontId="11" fillId="0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1" fontId="11" fillId="0" borderId="6" xfId="1" applyNumberFormat="1" applyFont="1" applyFill="1" applyBorder="1" applyAlignment="1" applyProtection="1">
      <alignment horizontal="center"/>
    </xf>
    <xf numFmtId="0" fontId="10" fillId="4" borderId="6" xfId="0" applyFont="1" applyFill="1" applyBorder="1" applyAlignment="1">
      <alignment horizontal="center"/>
    </xf>
    <xf numFmtId="0" fontId="14" fillId="6" borderId="5" xfId="0" applyFont="1" applyFill="1" applyBorder="1" applyAlignment="1">
      <alignment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0" fontId="14" fillId="6" borderId="9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8" fillId="6" borderId="1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4" fontId="5" fillId="6" borderId="9" xfId="0" applyNumberFormat="1" applyFont="1" applyFill="1" applyBorder="1" applyAlignment="1">
      <alignment horizontal="center" vertical="center"/>
    </xf>
    <xf numFmtId="4" fontId="5" fillId="6" borderId="15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1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4"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6"/>
  <sheetViews>
    <sheetView tabSelected="1" workbookViewId="0">
      <pane ySplit="3" topLeftCell="A98" activePane="bottomLeft" state="frozen"/>
      <selection activeCell="C2" sqref="C2:P2"/>
      <selection pane="bottomLeft" activeCell="B121" sqref="B121"/>
    </sheetView>
  </sheetViews>
  <sheetFormatPr defaultRowHeight="12.75" x14ac:dyDescent="0.2"/>
  <cols>
    <col min="1" max="1" width="5.7109375" style="1" customWidth="1"/>
    <col min="2" max="2" width="43" style="9" customWidth="1"/>
    <col min="3" max="3" width="8.7109375" style="1" customWidth="1"/>
    <col min="4" max="11" width="5.7109375" style="1" customWidth="1"/>
    <col min="12" max="12" width="17.5703125" style="1" customWidth="1"/>
    <col min="13" max="15" width="7.7109375" style="11" customWidth="1"/>
    <col min="16" max="16" width="9" style="11" customWidth="1"/>
    <col min="17" max="17" width="9.28515625" style="1" customWidth="1"/>
    <col min="18" max="16384" width="9.140625" style="1"/>
  </cols>
  <sheetData>
    <row r="1" spans="1:40" ht="38.25" customHeight="1" x14ac:dyDescent="0.25">
      <c r="A1" s="54" t="s">
        <v>8</v>
      </c>
      <c r="B1" s="43" t="s">
        <v>9</v>
      </c>
      <c r="C1" s="42" t="s">
        <v>10</v>
      </c>
      <c r="D1" s="49" t="s">
        <v>301</v>
      </c>
      <c r="E1" s="50"/>
      <c r="F1" s="50"/>
      <c r="G1" s="50"/>
      <c r="H1" s="50"/>
      <c r="I1" s="50"/>
      <c r="J1" s="50"/>
      <c r="K1" s="51"/>
      <c r="L1" s="22" t="s">
        <v>189</v>
      </c>
      <c r="M1" s="23" t="s">
        <v>11</v>
      </c>
      <c r="N1" s="56" t="s">
        <v>12</v>
      </c>
      <c r="O1" s="56" t="s">
        <v>13</v>
      </c>
      <c r="P1" s="62" t="s">
        <v>300</v>
      </c>
      <c r="Q1" s="65"/>
      <c r="R1" s="66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:40" x14ac:dyDescent="0.2">
      <c r="A2" s="55"/>
      <c r="B2" s="44"/>
      <c r="C2" s="47">
        <f>SUM(C4:C166)</f>
        <v>2821</v>
      </c>
      <c r="D2" s="45">
        <v>400</v>
      </c>
      <c r="E2" s="45">
        <v>250</v>
      </c>
      <c r="F2" s="45">
        <v>150</v>
      </c>
      <c r="G2" s="45">
        <v>125</v>
      </c>
      <c r="H2" s="45">
        <v>100</v>
      </c>
      <c r="I2" s="45">
        <v>70</v>
      </c>
      <c r="J2" s="45">
        <v>50</v>
      </c>
      <c r="K2" s="45">
        <v>35</v>
      </c>
      <c r="L2" s="57">
        <f>SUM(L4:L166)</f>
        <v>302.41499999999991</v>
      </c>
      <c r="M2" s="52">
        <f>SUM(M4:M166)</f>
        <v>355</v>
      </c>
      <c r="N2" s="52"/>
      <c r="O2" s="52"/>
      <c r="P2" s="63"/>
      <c r="Q2" s="68"/>
      <c r="R2" s="68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</row>
    <row r="3" spans="1:40" ht="13.5" thickBot="1" x14ac:dyDescent="0.25">
      <c r="A3" s="55"/>
      <c r="B3" s="44"/>
      <c r="C3" s="48"/>
      <c r="D3" s="46"/>
      <c r="E3" s="46"/>
      <c r="F3" s="46"/>
      <c r="G3" s="46"/>
      <c r="H3" s="46"/>
      <c r="I3" s="46"/>
      <c r="J3" s="46"/>
      <c r="K3" s="46"/>
      <c r="L3" s="58"/>
      <c r="M3" s="53"/>
      <c r="N3" s="53"/>
      <c r="O3" s="53"/>
      <c r="P3" s="64"/>
      <c r="Q3" s="68"/>
      <c r="R3" s="68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5" x14ac:dyDescent="0.25">
      <c r="A4" s="2">
        <v>1</v>
      </c>
      <c r="B4" s="6" t="s">
        <v>14</v>
      </c>
      <c r="C4" s="5">
        <f>SUM(D4:K4)</f>
        <v>8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8</v>
      </c>
      <c r="J4" s="13">
        <v>0</v>
      </c>
      <c r="K4" s="13">
        <v>0</v>
      </c>
      <c r="L4" s="14">
        <f>(VALUE(E4)*250+VALUE(F4)*150+VALUE(H4)*100+VALUE(G4)*125+VALUE(I4)*70+VALUE(K4)*35+VALUE(D4)*400+VALUE(J4)*50)/1000</f>
        <v>0.56000000000000005</v>
      </c>
      <c r="M4" s="10">
        <f>IF(G4&gt;0,G4+IF(E4&gt;0,E4,0),IF(E4&gt;0,E4,0))</f>
        <v>0</v>
      </c>
      <c r="N4" s="10">
        <f>IF(I4&gt;0,I4,0)+IF(F4&gt;0,F4,0)+IF(H4&gt;0,H4,0)</f>
        <v>8</v>
      </c>
      <c r="O4" s="15"/>
      <c r="P4" s="25">
        <f>L4*'Taryfa opłat za energię el.'!$A$15</f>
        <v>2128</v>
      </c>
    </row>
    <row r="5" spans="1:40" ht="15" x14ac:dyDescent="0.25">
      <c r="A5" s="3">
        <v>2</v>
      </c>
      <c r="B5" s="4" t="s">
        <v>4</v>
      </c>
      <c r="C5" s="3">
        <f>SUM(D5:K5)</f>
        <v>24</v>
      </c>
      <c r="D5" s="12">
        <v>0</v>
      </c>
      <c r="E5" s="12">
        <v>0</v>
      </c>
      <c r="F5" s="12">
        <v>18</v>
      </c>
      <c r="G5" s="12">
        <v>0</v>
      </c>
      <c r="H5" s="12">
        <v>0</v>
      </c>
      <c r="I5" s="12">
        <v>6</v>
      </c>
      <c r="J5" s="12">
        <v>0</v>
      </c>
      <c r="K5" s="12">
        <v>0</v>
      </c>
      <c r="L5" s="14">
        <f t="shared" ref="L5:L68" si="0">(VALUE(E5)*250+VALUE(F5)*150+VALUE(H5)*100+VALUE(G5)*125+VALUE(I5)*70+VALUE(K5)*35+VALUE(D5)*400+VALUE(J5)*50)/1000</f>
        <v>3.12</v>
      </c>
      <c r="M5" s="10">
        <f t="shared" ref="M5:M68" si="1">IF(G5&gt;0,G5+IF(E5&gt;0,E5,0),IF(E5&gt;0,E5,0))</f>
        <v>0</v>
      </c>
      <c r="N5" s="24">
        <f t="shared" ref="N5:N68" si="2">IF(I5&gt;0,I5,0)+IF(F5&gt;0,F5,0)+IF(H5&gt;0,H5,0)</f>
        <v>24</v>
      </c>
      <c r="O5" s="16"/>
      <c r="P5" s="25">
        <f>L5*'Taryfa opłat za energię el.'!$A$15</f>
        <v>11856</v>
      </c>
    </row>
    <row r="6" spans="1:40" ht="15" x14ac:dyDescent="0.25">
      <c r="A6" s="5">
        <v>3</v>
      </c>
      <c r="B6" s="6" t="s">
        <v>15</v>
      </c>
      <c r="C6" s="5">
        <f t="shared" ref="C6:C69" si="3">SUM(D6:K6)</f>
        <v>12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12</v>
      </c>
      <c r="J6" s="13">
        <v>0</v>
      </c>
      <c r="K6" s="13">
        <v>0</v>
      </c>
      <c r="L6" s="14">
        <f t="shared" si="0"/>
        <v>0.84</v>
      </c>
      <c r="M6" s="10">
        <f t="shared" si="1"/>
        <v>0</v>
      </c>
      <c r="N6" s="24">
        <f t="shared" si="2"/>
        <v>12</v>
      </c>
      <c r="O6" s="17"/>
      <c r="P6" s="25">
        <f>L6*'Taryfa opłat za energię el.'!$A$15</f>
        <v>3192</v>
      </c>
    </row>
    <row r="7" spans="1:40" ht="15" x14ac:dyDescent="0.25">
      <c r="A7" s="3">
        <v>4</v>
      </c>
      <c r="B7" s="4" t="s">
        <v>16</v>
      </c>
      <c r="C7" s="3">
        <f t="shared" si="3"/>
        <v>9</v>
      </c>
      <c r="D7" s="12">
        <v>0</v>
      </c>
      <c r="E7" s="12">
        <v>0</v>
      </c>
      <c r="F7" s="12">
        <v>0</v>
      </c>
      <c r="G7" s="12">
        <v>5</v>
      </c>
      <c r="H7" s="12">
        <v>0</v>
      </c>
      <c r="I7" s="12">
        <v>4</v>
      </c>
      <c r="J7" s="12">
        <v>0</v>
      </c>
      <c r="K7" s="12">
        <v>0</v>
      </c>
      <c r="L7" s="14">
        <f t="shared" si="0"/>
        <v>0.90500000000000003</v>
      </c>
      <c r="M7" s="10">
        <f t="shared" si="1"/>
        <v>5</v>
      </c>
      <c r="N7" s="24">
        <f t="shared" si="2"/>
        <v>4</v>
      </c>
      <c r="O7" s="16"/>
      <c r="P7" s="25">
        <f>L7*'Taryfa opłat za energię el.'!$A$15</f>
        <v>3439</v>
      </c>
    </row>
    <row r="8" spans="1:40" ht="15" x14ac:dyDescent="0.25">
      <c r="A8" s="5">
        <v>5</v>
      </c>
      <c r="B8" s="7" t="s">
        <v>17</v>
      </c>
      <c r="C8" s="5">
        <f t="shared" si="3"/>
        <v>45</v>
      </c>
      <c r="D8" s="13">
        <v>0</v>
      </c>
      <c r="E8" s="13">
        <v>21</v>
      </c>
      <c r="F8" s="13">
        <v>5</v>
      </c>
      <c r="G8" s="13">
        <v>0</v>
      </c>
      <c r="H8" s="13">
        <v>19</v>
      </c>
      <c r="I8" s="13">
        <v>0</v>
      </c>
      <c r="J8" s="13">
        <v>0</v>
      </c>
      <c r="K8" s="13">
        <v>0</v>
      </c>
      <c r="L8" s="14">
        <f t="shared" si="0"/>
        <v>7.9</v>
      </c>
      <c r="M8" s="10">
        <f t="shared" si="1"/>
        <v>21</v>
      </c>
      <c r="N8" s="24">
        <f t="shared" si="2"/>
        <v>24</v>
      </c>
      <c r="O8" s="17"/>
      <c r="P8" s="25">
        <f>L8*'Taryfa opłat za energię el.'!$A$15</f>
        <v>30020</v>
      </c>
    </row>
    <row r="9" spans="1:40" ht="15" x14ac:dyDescent="0.25">
      <c r="A9" s="3">
        <v>6</v>
      </c>
      <c r="B9" s="4" t="s">
        <v>18</v>
      </c>
      <c r="C9" s="3">
        <f>SUM(D9:K9)</f>
        <v>12</v>
      </c>
      <c r="D9" s="12">
        <v>0</v>
      </c>
      <c r="E9" s="12">
        <v>0</v>
      </c>
      <c r="F9" s="12">
        <v>0</v>
      </c>
      <c r="G9" s="12">
        <v>9</v>
      </c>
      <c r="H9" s="12">
        <v>0</v>
      </c>
      <c r="I9" s="12">
        <v>3</v>
      </c>
      <c r="J9" s="12">
        <v>0</v>
      </c>
      <c r="K9" s="12">
        <v>0</v>
      </c>
      <c r="L9" s="14">
        <f t="shared" si="0"/>
        <v>1.335</v>
      </c>
      <c r="M9" s="10">
        <f t="shared" si="1"/>
        <v>9</v>
      </c>
      <c r="N9" s="24">
        <f t="shared" si="2"/>
        <v>3</v>
      </c>
      <c r="O9" s="16"/>
      <c r="P9" s="25">
        <f>L9*'Taryfa opłat za energię el.'!$A$15</f>
        <v>5073</v>
      </c>
    </row>
    <row r="10" spans="1:40" ht="15" x14ac:dyDescent="0.25">
      <c r="A10" s="5">
        <v>7</v>
      </c>
      <c r="B10" s="6" t="s">
        <v>19</v>
      </c>
      <c r="C10" s="5">
        <f t="shared" si="3"/>
        <v>13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13</v>
      </c>
      <c r="J10" s="13">
        <v>0</v>
      </c>
      <c r="K10" s="13">
        <v>0</v>
      </c>
      <c r="L10" s="14">
        <f t="shared" si="0"/>
        <v>0.91</v>
      </c>
      <c r="M10" s="10">
        <f t="shared" si="1"/>
        <v>0</v>
      </c>
      <c r="N10" s="24">
        <f t="shared" si="2"/>
        <v>13</v>
      </c>
      <c r="O10" s="17"/>
      <c r="P10" s="25">
        <f>L10*'Taryfa opłat za energię el.'!$A$15</f>
        <v>3458</v>
      </c>
    </row>
    <row r="11" spans="1:40" ht="15" x14ac:dyDescent="0.25">
      <c r="A11" s="3">
        <v>8</v>
      </c>
      <c r="B11" s="4" t="s">
        <v>20</v>
      </c>
      <c r="C11" s="3">
        <f t="shared" si="3"/>
        <v>5</v>
      </c>
      <c r="D11" s="12">
        <v>0</v>
      </c>
      <c r="E11" s="12">
        <v>1</v>
      </c>
      <c r="F11" s="12">
        <v>0</v>
      </c>
      <c r="G11" s="12">
        <v>0</v>
      </c>
      <c r="H11" s="12">
        <v>4</v>
      </c>
      <c r="I11" s="12">
        <v>0</v>
      </c>
      <c r="J11" s="12">
        <v>0</v>
      </c>
      <c r="K11" s="12">
        <v>0</v>
      </c>
      <c r="L11" s="14">
        <f t="shared" si="0"/>
        <v>0.65</v>
      </c>
      <c r="M11" s="10">
        <f t="shared" si="1"/>
        <v>1</v>
      </c>
      <c r="N11" s="24">
        <f t="shared" si="2"/>
        <v>4</v>
      </c>
      <c r="O11" s="16"/>
      <c r="P11" s="25">
        <f>L11*'Taryfa opłat za energię el.'!$A$15</f>
        <v>2470</v>
      </c>
    </row>
    <row r="12" spans="1:40" ht="15" x14ac:dyDescent="0.25">
      <c r="A12" s="5">
        <v>9</v>
      </c>
      <c r="B12" s="6" t="s">
        <v>21</v>
      </c>
      <c r="C12" s="5">
        <f t="shared" si="3"/>
        <v>5</v>
      </c>
      <c r="D12" s="13">
        <v>0</v>
      </c>
      <c r="E12" s="13">
        <v>0</v>
      </c>
      <c r="F12" s="13">
        <v>0</v>
      </c>
      <c r="G12" s="13">
        <v>3</v>
      </c>
      <c r="H12" s="13">
        <v>0</v>
      </c>
      <c r="I12" s="13">
        <v>2</v>
      </c>
      <c r="J12" s="13">
        <v>0</v>
      </c>
      <c r="K12" s="13">
        <v>0</v>
      </c>
      <c r="L12" s="14">
        <f t="shared" si="0"/>
        <v>0.51500000000000001</v>
      </c>
      <c r="M12" s="10">
        <f t="shared" si="1"/>
        <v>3</v>
      </c>
      <c r="N12" s="24">
        <f t="shared" si="2"/>
        <v>2</v>
      </c>
      <c r="O12" s="17"/>
      <c r="P12" s="25">
        <f>L12*'Taryfa opłat za energię el.'!$A$15</f>
        <v>1957</v>
      </c>
    </row>
    <row r="13" spans="1:40" ht="15" x14ac:dyDescent="0.25">
      <c r="A13" s="3">
        <v>10</v>
      </c>
      <c r="B13" s="4" t="s">
        <v>0</v>
      </c>
      <c r="C13" s="3">
        <f t="shared" si="3"/>
        <v>58</v>
      </c>
      <c r="D13" s="12">
        <v>0</v>
      </c>
      <c r="E13" s="12">
        <v>0</v>
      </c>
      <c r="F13" s="12">
        <v>58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4">
        <f t="shared" si="0"/>
        <v>8.6999999999999993</v>
      </c>
      <c r="M13" s="10">
        <f t="shared" si="1"/>
        <v>0</v>
      </c>
      <c r="N13" s="24">
        <f t="shared" si="2"/>
        <v>58</v>
      </c>
      <c r="O13" s="16"/>
      <c r="P13" s="25">
        <f>L13*'Taryfa opłat za energię el.'!$A$15</f>
        <v>33060</v>
      </c>
    </row>
    <row r="14" spans="1:40" ht="15" x14ac:dyDescent="0.25">
      <c r="A14" s="5">
        <v>11</v>
      </c>
      <c r="B14" s="6" t="s">
        <v>22</v>
      </c>
      <c r="C14" s="5">
        <f t="shared" si="3"/>
        <v>3</v>
      </c>
      <c r="D14" s="13">
        <v>0</v>
      </c>
      <c r="E14" s="13">
        <v>0</v>
      </c>
      <c r="F14" s="13">
        <v>3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f t="shared" si="0"/>
        <v>0.45</v>
      </c>
      <c r="M14" s="10">
        <f t="shared" si="1"/>
        <v>0</v>
      </c>
      <c r="N14" s="24">
        <f t="shared" si="2"/>
        <v>3</v>
      </c>
      <c r="O14" s="17"/>
      <c r="P14" s="25">
        <f>L14*'Taryfa opłat za energię el.'!$A$15</f>
        <v>1710</v>
      </c>
    </row>
    <row r="15" spans="1:40" ht="15" x14ac:dyDescent="0.25">
      <c r="A15" s="3">
        <v>12</v>
      </c>
      <c r="B15" s="4" t="s">
        <v>23</v>
      </c>
      <c r="C15" s="3">
        <f t="shared" si="3"/>
        <v>8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8</v>
      </c>
      <c r="J15" s="12">
        <v>0</v>
      </c>
      <c r="K15" s="12">
        <v>0</v>
      </c>
      <c r="L15" s="14">
        <f t="shared" si="0"/>
        <v>0.56000000000000005</v>
      </c>
      <c r="M15" s="10">
        <f t="shared" si="1"/>
        <v>0</v>
      </c>
      <c r="N15" s="24">
        <f t="shared" si="2"/>
        <v>8</v>
      </c>
      <c r="O15" s="16"/>
      <c r="P15" s="25">
        <f>L15*'Taryfa opłat za energię el.'!$A$15</f>
        <v>2128</v>
      </c>
    </row>
    <row r="16" spans="1:40" ht="15" x14ac:dyDescent="0.25">
      <c r="A16" s="5">
        <v>13</v>
      </c>
      <c r="B16" s="6" t="s">
        <v>24</v>
      </c>
      <c r="C16" s="5">
        <f t="shared" si="3"/>
        <v>2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2</v>
      </c>
      <c r="J16" s="13">
        <v>0</v>
      </c>
      <c r="K16" s="13">
        <v>0</v>
      </c>
      <c r="L16" s="14">
        <f t="shared" si="0"/>
        <v>0.14000000000000001</v>
      </c>
      <c r="M16" s="10">
        <f t="shared" si="1"/>
        <v>0</v>
      </c>
      <c r="N16" s="24">
        <f t="shared" si="2"/>
        <v>2</v>
      </c>
      <c r="O16" s="17"/>
      <c r="P16" s="25">
        <f>L16*'Taryfa opłat za energię el.'!$A$15</f>
        <v>532</v>
      </c>
    </row>
    <row r="17" spans="1:16" ht="15" x14ac:dyDescent="0.25">
      <c r="A17" s="3">
        <v>14</v>
      </c>
      <c r="B17" s="4" t="s">
        <v>25</v>
      </c>
      <c r="C17" s="3">
        <f t="shared" si="3"/>
        <v>15</v>
      </c>
      <c r="D17" s="12">
        <v>0</v>
      </c>
      <c r="E17" s="12">
        <v>0</v>
      </c>
      <c r="F17" s="12">
        <v>15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4">
        <f t="shared" si="0"/>
        <v>2.25</v>
      </c>
      <c r="M17" s="10">
        <f t="shared" si="1"/>
        <v>0</v>
      </c>
      <c r="N17" s="24">
        <f t="shared" si="2"/>
        <v>15</v>
      </c>
      <c r="O17" s="16"/>
      <c r="P17" s="25">
        <f>L17*'Taryfa opłat za energię el.'!$A$15</f>
        <v>8550</v>
      </c>
    </row>
    <row r="18" spans="1:16" ht="15" x14ac:dyDescent="0.25">
      <c r="A18" s="5">
        <v>15</v>
      </c>
      <c r="B18" s="6" t="s">
        <v>26</v>
      </c>
      <c r="C18" s="5">
        <f t="shared" si="3"/>
        <v>15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15</v>
      </c>
      <c r="J18" s="13">
        <v>0</v>
      </c>
      <c r="K18" s="13">
        <v>0</v>
      </c>
      <c r="L18" s="14">
        <f t="shared" si="0"/>
        <v>1.05</v>
      </c>
      <c r="M18" s="10">
        <f t="shared" si="1"/>
        <v>0</v>
      </c>
      <c r="N18" s="24">
        <f t="shared" si="2"/>
        <v>15</v>
      </c>
      <c r="O18" s="17"/>
      <c r="P18" s="25">
        <f>L18*'Taryfa opłat za energię el.'!$A$15</f>
        <v>3990</v>
      </c>
    </row>
    <row r="19" spans="1:16" ht="15" x14ac:dyDescent="0.25">
      <c r="A19" s="3">
        <v>16</v>
      </c>
      <c r="B19" s="4" t="s">
        <v>27</v>
      </c>
      <c r="C19" s="3">
        <f t="shared" si="3"/>
        <v>15</v>
      </c>
      <c r="D19" s="12">
        <v>0</v>
      </c>
      <c r="E19" s="12">
        <v>0</v>
      </c>
      <c r="F19" s="12">
        <v>15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4">
        <f t="shared" si="0"/>
        <v>2.25</v>
      </c>
      <c r="M19" s="10">
        <f t="shared" si="1"/>
        <v>0</v>
      </c>
      <c r="N19" s="24">
        <f t="shared" si="2"/>
        <v>15</v>
      </c>
      <c r="O19" s="16"/>
      <c r="P19" s="25">
        <f>L19*'Taryfa opłat za energię el.'!$A$15</f>
        <v>8550</v>
      </c>
    </row>
    <row r="20" spans="1:16" ht="15" x14ac:dyDescent="0.25">
      <c r="A20" s="5">
        <v>17</v>
      </c>
      <c r="B20" s="6" t="s">
        <v>28</v>
      </c>
      <c r="C20" s="5">
        <f t="shared" si="3"/>
        <v>3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3</v>
      </c>
      <c r="J20" s="13">
        <v>0</v>
      </c>
      <c r="K20" s="13">
        <v>0</v>
      </c>
      <c r="L20" s="14">
        <f t="shared" si="0"/>
        <v>0.21</v>
      </c>
      <c r="M20" s="10">
        <f t="shared" si="1"/>
        <v>0</v>
      </c>
      <c r="N20" s="24">
        <f t="shared" si="2"/>
        <v>3</v>
      </c>
      <c r="O20" s="17"/>
      <c r="P20" s="25">
        <f>L20*'Taryfa opłat za energię el.'!$A$15</f>
        <v>798</v>
      </c>
    </row>
    <row r="21" spans="1:16" ht="15" x14ac:dyDescent="0.25">
      <c r="A21" s="3">
        <v>18</v>
      </c>
      <c r="B21" s="4" t="s">
        <v>29</v>
      </c>
      <c r="C21" s="3">
        <f t="shared" si="3"/>
        <v>14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14</v>
      </c>
      <c r="J21" s="12">
        <v>0</v>
      </c>
      <c r="K21" s="12">
        <v>0</v>
      </c>
      <c r="L21" s="14">
        <f t="shared" si="0"/>
        <v>0.98</v>
      </c>
      <c r="M21" s="10">
        <f t="shared" si="1"/>
        <v>0</v>
      </c>
      <c r="N21" s="24">
        <f t="shared" si="2"/>
        <v>14</v>
      </c>
      <c r="O21" s="16"/>
      <c r="P21" s="25">
        <f>L21*'Taryfa opłat za energię el.'!$A$15</f>
        <v>3724</v>
      </c>
    </row>
    <row r="22" spans="1:16" ht="15" x14ac:dyDescent="0.25">
      <c r="A22" s="5">
        <v>19</v>
      </c>
      <c r="B22" s="6" t="s">
        <v>30</v>
      </c>
      <c r="C22" s="5">
        <f t="shared" si="3"/>
        <v>29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29</v>
      </c>
      <c r="J22" s="13">
        <v>0</v>
      </c>
      <c r="K22" s="13">
        <v>0</v>
      </c>
      <c r="L22" s="14">
        <f t="shared" si="0"/>
        <v>2.0299999999999998</v>
      </c>
      <c r="M22" s="10">
        <f t="shared" si="1"/>
        <v>0</v>
      </c>
      <c r="N22" s="24">
        <f t="shared" si="2"/>
        <v>29</v>
      </c>
      <c r="O22" s="17"/>
      <c r="P22" s="25">
        <f>L22*'Taryfa opłat za energię el.'!$A$15</f>
        <v>7713.9999999999991</v>
      </c>
    </row>
    <row r="23" spans="1:16" ht="15" x14ac:dyDescent="0.25">
      <c r="A23" s="3">
        <v>20</v>
      </c>
      <c r="B23" s="4" t="s">
        <v>31</v>
      </c>
      <c r="C23" s="3">
        <f t="shared" si="3"/>
        <v>12</v>
      </c>
      <c r="D23" s="12">
        <v>0</v>
      </c>
      <c r="E23" s="12">
        <v>0</v>
      </c>
      <c r="F23" s="12">
        <v>12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4">
        <f t="shared" si="0"/>
        <v>1.8</v>
      </c>
      <c r="M23" s="10">
        <f t="shared" si="1"/>
        <v>0</v>
      </c>
      <c r="N23" s="24">
        <f t="shared" si="2"/>
        <v>12</v>
      </c>
      <c r="O23" s="16"/>
      <c r="P23" s="25">
        <f>L23*'Taryfa opłat za energię el.'!$A$15</f>
        <v>6840</v>
      </c>
    </row>
    <row r="24" spans="1:16" ht="15" x14ac:dyDescent="0.25">
      <c r="A24" s="5">
        <v>21</v>
      </c>
      <c r="B24" s="6" t="s">
        <v>32</v>
      </c>
      <c r="C24" s="5">
        <f t="shared" si="3"/>
        <v>10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10</v>
      </c>
      <c r="J24" s="13">
        <v>0</v>
      </c>
      <c r="K24" s="13">
        <v>0</v>
      </c>
      <c r="L24" s="14">
        <f t="shared" si="0"/>
        <v>0.7</v>
      </c>
      <c r="M24" s="10">
        <f t="shared" si="1"/>
        <v>0</v>
      </c>
      <c r="N24" s="24">
        <f t="shared" si="2"/>
        <v>10</v>
      </c>
      <c r="O24" s="17"/>
      <c r="P24" s="25">
        <f>L24*'Taryfa opłat za energię el.'!$A$15</f>
        <v>2660</v>
      </c>
    </row>
    <row r="25" spans="1:16" ht="15" x14ac:dyDescent="0.25">
      <c r="A25" s="3">
        <v>22</v>
      </c>
      <c r="B25" s="4" t="s">
        <v>33</v>
      </c>
      <c r="C25" s="3">
        <f t="shared" si="3"/>
        <v>6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6</v>
      </c>
      <c r="J25" s="12">
        <v>0</v>
      </c>
      <c r="K25" s="12">
        <v>0</v>
      </c>
      <c r="L25" s="14">
        <f t="shared" si="0"/>
        <v>0.42</v>
      </c>
      <c r="M25" s="10">
        <f t="shared" si="1"/>
        <v>0</v>
      </c>
      <c r="N25" s="24">
        <f t="shared" si="2"/>
        <v>6</v>
      </c>
      <c r="O25" s="16"/>
      <c r="P25" s="25">
        <f>L25*'Taryfa opłat za energię el.'!$A$15</f>
        <v>1596</v>
      </c>
    </row>
    <row r="26" spans="1:16" ht="15" x14ac:dyDescent="0.25">
      <c r="A26" s="5">
        <v>23</v>
      </c>
      <c r="B26" s="6" t="s">
        <v>34</v>
      </c>
      <c r="C26" s="5">
        <f t="shared" si="3"/>
        <v>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4</v>
      </c>
      <c r="J26" s="13">
        <v>0</v>
      </c>
      <c r="K26" s="13">
        <v>0</v>
      </c>
      <c r="L26" s="14">
        <f t="shared" si="0"/>
        <v>0.28000000000000003</v>
      </c>
      <c r="M26" s="10">
        <f t="shared" si="1"/>
        <v>0</v>
      </c>
      <c r="N26" s="24">
        <f t="shared" si="2"/>
        <v>4</v>
      </c>
      <c r="O26" s="17"/>
      <c r="P26" s="25">
        <f>L26*'Taryfa opłat za energię el.'!$A$15</f>
        <v>1064</v>
      </c>
    </row>
    <row r="27" spans="1:16" ht="15" x14ac:dyDescent="0.25">
      <c r="A27" s="3">
        <v>24</v>
      </c>
      <c r="B27" s="4" t="s">
        <v>35</v>
      </c>
      <c r="C27" s="3">
        <f t="shared" si="3"/>
        <v>5</v>
      </c>
      <c r="D27" s="12">
        <v>0</v>
      </c>
      <c r="E27" s="12">
        <v>0</v>
      </c>
      <c r="F27" s="12">
        <v>0</v>
      </c>
      <c r="G27" s="12">
        <v>3</v>
      </c>
      <c r="H27" s="12">
        <v>0</v>
      </c>
      <c r="I27" s="12">
        <v>2</v>
      </c>
      <c r="J27" s="12">
        <v>0</v>
      </c>
      <c r="K27" s="12">
        <v>0</v>
      </c>
      <c r="L27" s="14">
        <f t="shared" si="0"/>
        <v>0.51500000000000001</v>
      </c>
      <c r="M27" s="10">
        <f t="shared" si="1"/>
        <v>3</v>
      </c>
      <c r="N27" s="24">
        <f t="shared" si="2"/>
        <v>2</v>
      </c>
      <c r="O27" s="16"/>
      <c r="P27" s="25">
        <f>L27*'Taryfa opłat za energię el.'!$A$15</f>
        <v>1957</v>
      </c>
    </row>
    <row r="28" spans="1:16" ht="15" x14ac:dyDescent="0.25">
      <c r="A28" s="5">
        <v>25</v>
      </c>
      <c r="B28" s="6" t="s">
        <v>36</v>
      </c>
      <c r="C28" s="5">
        <f t="shared" si="3"/>
        <v>46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46</v>
      </c>
      <c r="J28" s="13">
        <v>0</v>
      </c>
      <c r="K28" s="13">
        <v>0</v>
      </c>
      <c r="L28" s="14">
        <f t="shared" si="0"/>
        <v>3.22</v>
      </c>
      <c r="M28" s="10">
        <f t="shared" si="1"/>
        <v>0</v>
      </c>
      <c r="N28" s="24">
        <f t="shared" si="2"/>
        <v>46</v>
      </c>
      <c r="O28" s="17"/>
      <c r="P28" s="25">
        <f>L28*'Taryfa opłat za energię el.'!$A$15</f>
        <v>12236</v>
      </c>
    </row>
    <row r="29" spans="1:16" ht="15" x14ac:dyDescent="0.25">
      <c r="A29" s="3">
        <v>26</v>
      </c>
      <c r="B29" s="4" t="s">
        <v>37</v>
      </c>
      <c r="C29" s="3">
        <f t="shared" si="3"/>
        <v>6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6</v>
      </c>
      <c r="J29" s="12">
        <v>0</v>
      </c>
      <c r="K29" s="12">
        <v>0</v>
      </c>
      <c r="L29" s="14">
        <f t="shared" si="0"/>
        <v>0.42</v>
      </c>
      <c r="M29" s="10">
        <f t="shared" si="1"/>
        <v>0</v>
      </c>
      <c r="N29" s="24">
        <f t="shared" si="2"/>
        <v>6</v>
      </c>
      <c r="O29" s="16"/>
      <c r="P29" s="25">
        <f>L29*'Taryfa opłat za energię el.'!$A$15</f>
        <v>1596</v>
      </c>
    </row>
    <row r="30" spans="1:16" ht="15" x14ac:dyDescent="0.25">
      <c r="A30" s="5">
        <v>27</v>
      </c>
      <c r="B30" s="6" t="s">
        <v>38</v>
      </c>
      <c r="C30" s="5">
        <f t="shared" si="3"/>
        <v>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4</v>
      </c>
      <c r="J30" s="13">
        <v>0</v>
      </c>
      <c r="K30" s="13">
        <v>0</v>
      </c>
      <c r="L30" s="14">
        <f t="shared" si="0"/>
        <v>0.28000000000000003</v>
      </c>
      <c r="M30" s="10">
        <f t="shared" si="1"/>
        <v>0</v>
      </c>
      <c r="N30" s="24">
        <f t="shared" si="2"/>
        <v>4</v>
      </c>
      <c r="O30" s="17"/>
      <c r="P30" s="25">
        <f>L30*'Taryfa opłat za energię el.'!$A$15</f>
        <v>1064</v>
      </c>
    </row>
    <row r="31" spans="1:16" ht="15" x14ac:dyDescent="0.25">
      <c r="A31" s="3">
        <v>28</v>
      </c>
      <c r="B31" s="4" t="s">
        <v>3</v>
      </c>
      <c r="C31" s="3">
        <f t="shared" si="3"/>
        <v>33</v>
      </c>
      <c r="D31" s="12">
        <v>0</v>
      </c>
      <c r="E31" s="12">
        <v>0</v>
      </c>
      <c r="F31" s="12">
        <v>15</v>
      </c>
      <c r="G31" s="12">
        <v>0</v>
      </c>
      <c r="H31" s="12">
        <v>12</v>
      </c>
      <c r="I31" s="12">
        <v>6</v>
      </c>
      <c r="J31" s="12">
        <v>0</v>
      </c>
      <c r="K31" s="12">
        <v>0</v>
      </c>
      <c r="L31" s="14">
        <f t="shared" si="0"/>
        <v>3.87</v>
      </c>
      <c r="M31" s="10">
        <f t="shared" si="1"/>
        <v>0</v>
      </c>
      <c r="N31" s="24">
        <f t="shared" si="2"/>
        <v>33</v>
      </c>
      <c r="O31" s="16"/>
      <c r="P31" s="25">
        <f>L31*'Taryfa opłat za energię el.'!$A$15</f>
        <v>14706</v>
      </c>
    </row>
    <row r="32" spans="1:16" ht="15" x14ac:dyDescent="0.25">
      <c r="A32" s="5">
        <v>29</v>
      </c>
      <c r="B32" s="6" t="s">
        <v>39</v>
      </c>
      <c r="C32" s="5">
        <f t="shared" si="3"/>
        <v>27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27</v>
      </c>
      <c r="J32" s="13">
        <v>0</v>
      </c>
      <c r="K32" s="13">
        <v>0</v>
      </c>
      <c r="L32" s="14">
        <f t="shared" si="0"/>
        <v>1.89</v>
      </c>
      <c r="M32" s="10">
        <f t="shared" si="1"/>
        <v>0</v>
      </c>
      <c r="N32" s="24">
        <f t="shared" si="2"/>
        <v>27</v>
      </c>
      <c r="O32" s="17"/>
      <c r="P32" s="25">
        <f>L32*'Taryfa opłat za energię el.'!$A$15</f>
        <v>7182</v>
      </c>
    </row>
    <row r="33" spans="1:16" ht="15" x14ac:dyDescent="0.25">
      <c r="A33" s="3">
        <v>30</v>
      </c>
      <c r="B33" s="4" t="s">
        <v>2</v>
      </c>
      <c r="C33" s="3">
        <f t="shared" si="3"/>
        <v>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5</v>
      </c>
      <c r="J33" s="12">
        <v>0</v>
      </c>
      <c r="K33" s="12">
        <v>0</v>
      </c>
      <c r="L33" s="14">
        <f t="shared" si="0"/>
        <v>0.35</v>
      </c>
      <c r="M33" s="10">
        <f t="shared" si="1"/>
        <v>0</v>
      </c>
      <c r="N33" s="24">
        <f t="shared" si="2"/>
        <v>5</v>
      </c>
      <c r="O33" s="16"/>
      <c r="P33" s="25">
        <f>L33*'Taryfa opłat za energię el.'!$A$15</f>
        <v>1330</v>
      </c>
    </row>
    <row r="34" spans="1:16" ht="15" x14ac:dyDescent="0.25">
      <c r="A34" s="5">
        <v>31</v>
      </c>
      <c r="B34" s="6" t="s">
        <v>40</v>
      </c>
      <c r="C34" s="5">
        <f t="shared" si="3"/>
        <v>2</v>
      </c>
      <c r="D34" s="13">
        <v>0</v>
      </c>
      <c r="E34" s="13">
        <v>2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f t="shared" si="0"/>
        <v>0.5</v>
      </c>
      <c r="M34" s="10">
        <f t="shared" si="1"/>
        <v>2</v>
      </c>
      <c r="N34" s="24">
        <f t="shared" si="2"/>
        <v>0</v>
      </c>
      <c r="O34" s="17"/>
      <c r="P34" s="25">
        <f>L34*'Taryfa opłat za energię el.'!$A$15</f>
        <v>1900</v>
      </c>
    </row>
    <row r="35" spans="1:16" ht="15" x14ac:dyDescent="0.25">
      <c r="A35" s="3">
        <v>32</v>
      </c>
      <c r="B35" s="4" t="s">
        <v>41</v>
      </c>
      <c r="C35" s="3">
        <f t="shared" si="3"/>
        <v>9</v>
      </c>
      <c r="D35" s="12">
        <v>0</v>
      </c>
      <c r="E35" s="12">
        <v>0</v>
      </c>
      <c r="F35" s="12">
        <v>0</v>
      </c>
      <c r="G35" s="12">
        <v>0</v>
      </c>
      <c r="H35" s="12">
        <v>9</v>
      </c>
      <c r="I35" s="12">
        <v>0</v>
      </c>
      <c r="J35" s="12">
        <v>0</v>
      </c>
      <c r="K35" s="12">
        <v>0</v>
      </c>
      <c r="L35" s="14">
        <f t="shared" si="0"/>
        <v>0.9</v>
      </c>
      <c r="M35" s="10">
        <f t="shared" si="1"/>
        <v>0</v>
      </c>
      <c r="N35" s="24">
        <f t="shared" si="2"/>
        <v>9</v>
      </c>
      <c r="O35" s="16"/>
      <c r="P35" s="25">
        <f>L35*'Taryfa opłat za energię el.'!$A$15</f>
        <v>3420</v>
      </c>
    </row>
    <row r="36" spans="1:16" ht="26.25" x14ac:dyDescent="0.25">
      <c r="A36" s="5">
        <v>33</v>
      </c>
      <c r="B36" s="61" t="s">
        <v>42</v>
      </c>
      <c r="C36" s="5">
        <f t="shared" si="3"/>
        <v>38</v>
      </c>
      <c r="D36" s="13">
        <v>0</v>
      </c>
      <c r="E36" s="13">
        <v>0</v>
      </c>
      <c r="F36" s="13">
        <v>38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f t="shared" si="0"/>
        <v>5.7</v>
      </c>
      <c r="M36" s="10">
        <f t="shared" si="1"/>
        <v>0</v>
      </c>
      <c r="N36" s="24">
        <f t="shared" si="2"/>
        <v>38</v>
      </c>
      <c r="O36" s="17"/>
      <c r="P36" s="25">
        <f>L36*'Taryfa opłat za energię el.'!$A$15</f>
        <v>21660</v>
      </c>
    </row>
    <row r="37" spans="1:16" ht="15" x14ac:dyDescent="0.25">
      <c r="A37" s="3">
        <v>34</v>
      </c>
      <c r="B37" s="61" t="s">
        <v>43</v>
      </c>
      <c r="C37" s="3">
        <f t="shared" si="3"/>
        <v>4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4</v>
      </c>
      <c r="J37" s="12">
        <v>0</v>
      </c>
      <c r="K37" s="12">
        <v>0</v>
      </c>
      <c r="L37" s="14">
        <f t="shared" si="0"/>
        <v>0.28000000000000003</v>
      </c>
      <c r="M37" s="10">
        <f t="shared" si="1"/>
        <v>0</v>
      </c>
      <c r="N37" s="24">
        <f t="shared" si="2"/>
        <v>4</v>
      </c>
      <c r="O37" s="16"/>
      <c r="P37" s="25">
        <f>L37*'Taryfa opłat za energię el.'!$A$15</f>
        <v>1064</v>
      </c>
    </row>
    <row r="38" spans="1:16" ht="15" x14ac:dyDescent="0.25">
      <c r="A38" s="5">
        <v>35</v>
      </c>
      <c r="B38" s="6" t="s">
        <v>1</v>
      </c>
      <c r="C38" s="5">
        <f t="shared" si="3"/>
        <v>32</v>
      </c>
      <c r="D38" s="13">
        <v>0</v>
      </c>
      <c r="E38" s="13">
        <v>0</v>
      </c>
      <c r="F38" s="13">
        <v>32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4">
        <f t="shared" si="0"/>
        <v>4.8</v>
      </c>
      <c r="M38" s="10">
        <f t="shared" si="1"/>
        <v>0</v>
      </c>
      <c r="N38" s="24">
        <f t="shared" si="2"/>
        <v>32</v>
      </c>
      <c r="O38" s="17"/>
      <c r="P38" s="25">
        <f>L38*'Taryfa opłat za energię el.'!$A$15</f>
        <v>18240</v>
      </c>
    </row>
    <row r="39" spans="1:16" ht="15" x14ac:dyDescent="0.25">
      <c r="A39" s="3">
        <v>36</v>
      </c>
      <c r="B39" s="4" t="s">
        <v>44</v>
      </c>
      <c r="C39" s="3">
        <f t="shared" si="3"/>
        <v>2</v>
      </c>
      <c r="D39" s="12">
        <v>0</v>
      </c>
      <c r="E39" s="12">
        <v>0</v>
      </c>
      <c r="F39" s="12">
        <v>2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4">
        <f t="shared" si="0"/>
        <v>0.3</v>
      </c>
      <c r="M39" s="10">
        <f t="shared" si="1"/>
        <v>0</v>
      </c>
      <c r="N39" s="24">
        <f t="shared" si="2"/>
        <v>2</v>
      </c>
      <c r="O39" s="16"/>
      <c r="P39" s="25">
        <f>L39*'Taryfa opłat za energię el.'!$A$15</f>
        <v>1140</v>
      </c>
    </row>
    <row r="40" spans="1:16" ht="15" x14ac:dyDescent="0.25">
      <c r="A40" s="5">
        <v>37</v>
      </c>
      <c r="B40" s="6" t="s">
        <v>45</v>
      </c>
      <c r="C40" s="5">
        <f t="shared" si="3"/>
        <v>20</v>
      </c>
      <c r="D40" s="13">
        <v>0</v>
      </c>
      <c r="E40" s="13">
        <v>0</v>
      </c>
      <c r="F40" s="13">
        <v>0</v>
      </c>
      <c r="G40" s="13">
        <v>12</v>
      </c>
      <c r="H40" s="13">
        <v>0</v>
      </c>
      <c r="I40" s="13">
        <v>8</v>
      </c>
      <c r="J40" s="13">
        <v>0</v>
      </c>
      <c r="K40" s="13">
        <v>0</v>
      </c>
      <c r="L40" s="14">
        <f t="shared" si="0"/>
        <v>2.06</v>
      </c>
      <c r="M40" s="10">
        <f t="shared" si="1"/>
        <v>12</v>
      </c>
      <c r="N40" s="24">
        <f t="shared" si="2"/>
        <v>8</v>
      </c>
      <c r="O40" s="17"/>
      <c r="P40" s="25">
        <f>L40*'Taryfa opłat za energię el.'!$A$15</f>
        <v>7828</v>
      </c>
    </row>
    <row r="41" spans="1:16" ht="15" x14ac:dyDescent="0.25">
      <c r="A41" s="3">
        <v>38</v>
      </c>
      <c r="B41" s="4" t="s">
        <v>46</v>
      </c>
      <c r="C41" s="3">
        <f t="shared" si="3"/>
        <v>21</v>
      </c>
      <c r="D41" s="12">
        <v>1</v>
      </c>
      <c r="E41" s="12">
        <v>0</v>
      </c>
      <c r="F41" s="12">
        <v>1</v>
      </c>
      <c r="G41" s="12">
        <v>0</v>
      </c>
      <c r="H41" s="12">
        <v>0</v>
      </c>
      <c r="I41" s="12">
        <v>19</v>
      </c>
      <c r="J41" s="12">
        <v>0</v>
      </c>
      <c r="K41" s="12">
        <v>0</v>
      </c>
      <c r="L41" s="14">
        <f t="shared" si="0"/>
        <v>1.88</v>
      </c>
      <c r="M41" s="10">
        <f t="shared" si="1"/>
        <v>0</v>
      </c>
      <c r="N41" s="24">
        <f t="shared" si="2"/>
        <v>20</v>
      </c>
      <c r="O41" s="16"/>
      <c r="P41" s="25">
        <f>L41*'Taryfa opłat za energię el.'!$A$15</f>
        <v>7144</v>
      </c>
    </row>
    <row r="42" spans="1:16" ht="15" x14ac:dyDescent="0.25">
      <c r="A42" s="5">
        <v>39</v>
      </c>
      <c r="B42" s="6" t="s">
        <v>47</v>
      </c>
      <c r="C42" s="5">
        <f t="shared" si="3"/>
        <v>8</v>
      </c>
      <c r="D42" s="13">
        <v>0</v>
      </c>
      <c r="E42" s="13">
        <v>0</v>
      </c>
      <c r="F42" s="13">
        <v>0</v>
      </c>
      <c r="G42" s="13">
        <v>0</v>
      </c>
      <c r="H42" s="13">
        <v>8</v>
      </c>
      <c r="I42" s="13">
        <v>0</v>
      </c>
      <c r="J42" s="13">
        <v>0</v>
      </c>
      <c r="K42" s="13">
        <v>0</v>
      </c>
      <c r="L42" s="14">
        <f t="shared" si="0"/>
        <v>0.8</v>
      </c>
      <c r="M42" s="10">
        <f t="shared" si="1"/>
        <v>0</v>
      </c>
      <c r="N42" s="24">
        <f t="shared" si="2"/>
        <v>8</v>
      </c>
      <c r="O42" s="17"/>
      <c r="P42" s="25">
        <f>L42*'Taryfa opłat za energię el.'!$A$15</f>
        <v>3040</v>
      </c>
    </row>
    <row r="43" spans="1:16" ht="15" x14ac:dyDescent="0.25">
      <c r="A43" s="3">
        <v>40</v>
      </c>
      <c r="B43" s="4" t="s">
        <v>48</v>
      </c>
      <c r="C43" s="3">
        <f t="shared" si="3"/>
        <v>12</v>
      </c>
      <c r="D43" s="12">
        <v>0</v>
      </c>
      <c r="E43" s="12">
        <v>0</v>
      </c>
      <c r="F43" s="12">
        <v>0</v>
      </c>
      <c r="G43" s="12">
        <v>1</v>
      </c>
      <c r="H43" s="12">
        <v>0</v>
      </c>
      <c r="I43" s="12">
        <v>11</v>
      </c>
      <c r="J43" s="12">
        <v>0</v>
      </c>
      <c r="K43" s="12">
        <v>0</v>
      </c>
      <c r="L43" s="14">
        <f t="shared" si="0"/>
        <v>0.89500000000000002</v>
      </c>
      <c r="M43" s="10">
        <f t="shared" si="1"/>
        <v>1</v>
      </c>
      <c r="N43" s="24">
        <f t="shared" si="2"/>
        <v>11</v>
      </c>
      <c r="O43" s="16"/>
      <c r="P43" s="25">
        <f>L43*'Taryfa opłat za energię el.'!$A$15</f>
        <v>3401</v>
      </c>
    </row>
    <row r="44" spans="1:16" ht="15" x14ac:dyDescent="0.25">
      <c r="A44" s="5">
        <v>41</v>
      </c>
      <c r="B44" s="6" t="s">
        <v>49</v>
      </c>
      <c r="C44" s="5">
        <f t="shared" si="3"/>
        <v>10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10</v>
      </c>
      <c r="J44" s="13">
        <v>0</v>
      </c>
      <c r="K44" s="13">
        <v>0</v>
      </c>
      <c r="L44" s="14">
        <f t="shared" si="0"/>
        <v>0.7</v>
      </c>
      <c r="M44" s="10">
        <f t="shared" si="1"/>
        <v>0</v>
      </c>
      <c r="N44" s="24">
        <f t="shared" si="2"/>
        <v>10</v>
      </c>
      <c r="O44" s="17"/>
      <c r="P44" s="25">
        <f>L44*'Taryfa opłat za energię el.'!$A$15</f>
        <v>2660</v>
      </c>
    </row>
    <row r="45" spans="1:16" ht="15" x14ac:dyDescent="0.25">
      <c r="A45" s="3">
        <v>42</v>
      </c>
      <c r="B45" s="4" t="s">
        <v>50</v>
      </c>
      <c r="C45" s="3">
        <f t="shared" si="3"/>
        <v>11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11</v>
      </c>
      <c r="J45" s="12">
        <v>0</v>
      </c>
      <c r="K45" s="12">
        <v>0</v>
      </c>
      <c r="L45" s="14">
        <f t="shared" si="0"/>
        <v>0.77</v>
      </c>
      <c r="M45" s="10">
        <f t="shared" si="1"/>
        <v>0</v>
      </c>
      <c r="N45" s="24">
        <f t="shared" si="2"/>
        <v>11</v>
      </c>
      <c r="O45" s="16"/>
      <c r="P45" s="25">
        <f>L45*'Taryfa opłat za energię el.'!$A$15</f>
        <v>2926</v>
      </c>
    </row>
    <row r="46" spans="1:16" ht="15" x14ac:dyDescent="0.25">
      <c r="A46" s="5">
        <v>43</v>
      </c>
      <c r="B46" s="6" t="s">
        <v>51</v>
      </c>
      <c r="C46" s="5">
        <f t="shared" si="3"/>
        <v>9</v>
      </c>
      <c r="D46" s="13">
        <v>0</v>
      </c>
      <c r="E46" s="13">
        <v>0</v>
      </c>
      <c r="F46" s="13">
        <v>0</v>
      </c>
      <c r="G46" s="13">
        <v>6</v>
      </c>
      <c r="H46" s="13">
        <v>0</v>
      </c>
      <c r="I46" s="13">
        <v>3</v>
      </c>
      <c r="J46" s="13">
        <v>0</v>
      </c>
      <c r="K46" s="13">
        <v>0</v>
      </c>
      <c r="L46" s="14">
        <f t="shared" si="0"/>
        <v>0.96</v>
      </c>
      <c r="M46" s="10">
        <f t="shared" si="1"/>
        <v>6</v>
      </c>
      <c r="N46" s="24">
        <f t="shared" si="2"/>
        <v>3</v>
      </c>
      <c r="O46" s="17"/>
      <c r="P46" s="25">
        <f>L46*'Taryfa opłat za energię el.'!$A$15</f>
        <v>3648</v>
      </c>
    </row>
    <row r="47" spans="1:16" ht="15" x14ac:dyDescent="0.25">
      <c r="A47" s="3">
        <v>44</v>
      </c>
      <c r="B47" s="4" t="s">
        <v>52</v>
      </c>
      <c r="C47" s="3">
        <f t="shared" si="3"/>
        <v>12</v>
      </c>
      <c r="D47" s="12">
        <v>0</v>
      </c>
      <c r="E47" s="12">
        <v>0</v>
      </c>
      <c r="F47" s="12">
        <v>0</v>
      </c>
      <c r="G47" s="12">
        <v>6</v>
      </c>
      <c r="H47" s="12">
        <v>0</v>
      </c>
      <c r="I47" s="12">
        <v>6</v>
      </c>
      <c r="J47" s="12">
        <v>0</v>
      </c>
      <c r="K47" s="12">
        <v>0</v>
      </c>
      <c r="L47" s="14">
        <f t="shared" si="0"/>
        <v>1.17</v>
      </c>
      <c r="M47" s="10">
        <f t="shared" si="1"/>
        <v>6</v>
      </c>
      <c r="N47" s="24">
        <f t="shared" si="2"/>
        <v>6</v>
      </c>
      <c r="O47" s="16"/>
      <c r="P47" s="25">
        <f>L47*'Taryfa opłat za energię el.'!$A$15</f>
        <v>4446</v>
      </c>
    </row>
    <row r="48" spans="1:16" ht="15" x14ac:dyDescent="0.25">
      <c r="A48" s="5">
        <v>45</v>
      </c>
      <c r="B48" s="6" t="s">
        <v>53</v>
      </c>
      <c r="C48" s="5">
        <f t="shared" si="3"/>
        <v>8</v>
      </c>
      <c r="D48" s="13">
        <v>0</v>
      </c>
      <c r="E48" s="13">
        <v>0</v>
      </c>
      <c r="F48" s="13">
        <v>0</v>
      </c>
      <c r="G48" s="13">
        <v>0</v>
      </c>
      <c r="H48" s="13">
        <v>8</v>
      </c>
      <c r="I48" s="13">
        <v>0</v>
      </c>
      <c r="J48" s="13">
        <v>0</v>
      </c>
      <c r="K48" s="13">
        <v>0</v>
      </c>
      <c r="L48" s="14">
        <f t="shared" si="0"/>
        <v>0.8</v>
      </c>
      <c r="M48" s="10">
        <f t="shared" si="1"/>
        <v>0</v>
      </c>
      <c r="N48" s="24">
        <f t="shared" si="2"/>
        <v>8</v>
      </c>
      <c r="O48" s="17"/>
      <c r="P48" s="25">
        <f>L48*'Taryfa opłat za energię el.'!$A$15</f>
        <v>3040</v>
      </c>
    </row>
    <row r="49" spans="1:16" ht="15" x14ac:dyDescent="0.25">
      <c r="A49" s="3">
        <v>46</v>
      </c>
      <c r="B49" s="4" t="s">
        <v>54</v>
      </c>
      <c r="C49" s="3">
        <f t="shared" si="3"/>
        <v>14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14</v>
      </c>
      <c r="J49" s="12">
        <v>0</v>
      </c>
      <c r="K49" s="12">
        <v>0</v>
      </c>
      <c r="L49" s="14">
        <f t="shared" si="0"/>
        <v>0.98</v>
      </c>
      <c r="M49" s="10">
        <f t="shared" si="1"/>
        <v>0</v>
      </c>
      <c r="N49" s="24">
        <f t="shared" si="2"/>
        <v>14</v>
      </c>
      <c r="O49" s="16"/>
      <c r="P49" s="25">
        <f>L49*'Taryfa opłat za energię el.'!$A$15</f>
        <v>3724</v>
      </c>
    </row>
    <row r="50" spans="1:16" ht="15" x14ac:dyDescent="0.25">
      <c r="A50" s="5">
        <v>47</v>
      </c>
      <c r="B50" s="7" t="s">
        <v>55</v>
      </c>
      <c r="C50" s="5">
        <f t="shared" si="3"/>
        <v>18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18</v>
      </c>
      <c r="J50" s="13">
        <v>0</v>
      </c>
      <c r="K50" s="13">
        <v>0</v>
      </c>
      <c r="L50" s="14">
        <f t="shared" si="0"/>
        <v>1.26</v>
      </c>
      <c r="M50" s="10">
        <f t="shared" si="1"/>
        <v>0</v>
      </c>
      <c r="N50" s="24">
        <f t="shared" si="2"/>
        <v>18</v>
      </c>
      <c r="O50" s="17"/>
      <c r="P50" s="25">
        <f>L50*'Taryfa opłat za energię el.'!$A$15</f>
        <v>4788</v>
      </c>
    </row>
    <row r="51" spans="1:16" ht="15" x14ac:dyDescent="0.25">
      <c r="A51" s="3">
        <v>48</v>
      </c>
      <c r="B51" s="4" t="s">
        <v>56</v>
      </c>
      <c r="C51" s="3">
        <f t="shared" si="3"/>
        <v>28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28</v>
      </c>
      <c r="J51" s="12">
        <v>0</v>
      </c>
      <c r="K51" s="12">
        <v>0</v>
      </c>
      <c r="L51" s="14">
        <f t="shared" si="0"/>
        <v>1.96</v>
      </c>
      <c r="M51" s="10">
        <f t="shared" si="1"/>
        <v>0</v>
      </c>
      <c r="N51" s="24">
        <f t="shared" si="2"/>
        <v>28</v>
      </c>
      <c r="O51" s="16"/>
      <c r="P51" s="25">
        <f>L51*'Taryfa opłat za energię el.'!$A$15</f>
        <v>7448</v>
      </c>
    </row>
    <row r="52" spans="1:16" ht="15" x14ac:dyDescent="0.25">
      <c r="A52" s="5">
        <v>49</v>
      </c>
      <c r="B52" s="6" t="s">
        <v>57</v>
      </c>
      <c r="C52" s="5">
        <f t="shared" si="3"/>
        <v>32</v>
      </c>
      <c r="D52" s="13">
        <v>0</v>
      </c>
      <c r="E52" s="13">
        <v>0</v>
      </c>
      <c r="F52" s="13">
        <v>0</v>
      </c>
      <c r="G52" s="13">
        <v>20</v>
      </c>
      <c r="H52" s="13">
        <v>0</v>
      </c>
      <c r="I52" s="13">
        <v>12</v>
      </c>
      <c r="J52" s="13">
        <v>0</v>
      </c>
      <c r="K52" s="13">
        <v>0</v>
      </c>
      <c r="L52" s="14">
        <f t="shared" si="0"/>
        <v>3.34</v>
      </c>
      <c r="M52" s="10">
        <f t="shared" si="1"/>
        <v>20</v>
      </c>
      <c r="N52" s="24">
        <f t="shared" si="2"/>
        <v>12</v>
      </c>
      <c r="O52" s="17"/>
      <c r="P52" s="25">
        <f>L52*'Taryfa opłat za energię el.'!$A$15</f>
        <v>12692</v>
      </c>
    </row>
    <row r="53" spans="1:16" ht="15" x14ac:dyDescent="0.25">
      <c r="A53" s="3">
        <v>50</v>
      </c>
      <c r="B53" s="4" t="s">
        <v>58</v>
      </c>
      <c r="C53" s="3">
        <f t="shared" si="3"/>
        <v>16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16</v>
      </c>
      <c r="J53" s="12">
        <v>0</v>
      </c>
      <c r="K53" s="12">
        <v>0</v>
      </c>
      <c r="L53" s="14">
        <f t="shared" si="0"/>
        <v>1.1200000000000001</v>
      </c>
      <c r="M53" s="10">
        <f t="shared" si="1"/>
        <v>0</v>
      </c>
      <c r="N53" s="24">
        <f t="shared" si="2"/>
        <v>16</v>
      </c>
      <c r="O53" s="16"/>
      <c r="P53" s="25">
        <f>L53*'Taryfa opłat za energię el.'!$A$15</f>
        <v>4256</v>
      </c>
    </row>
    <row r="54" spans="1:16" ht="15" x14ac:dyDescent="0.25">
      <c r="A54" s="5">
        <v>51</v>
      </c>
      <c r="B54" s="6" t="s">
        <v>59</v>
      </c>
      <c r="C54" s="5">
        <f t="shared" si="3"/>
        <v>4</v>
      </c>
      <c r="D54" s="13">
        <v>0</v>
      </c>
      <c r="E54" s="13">
        <v>0</v>
      </c>
      <c r="F54" s="13">
        <v>4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f t="shared" si="0"/>
        <v>0.6</v>
      </c>
      <c r="M54" s="10">
        <f t="shared" si="1"/>
        <v>0</v>
      </c>
      <c r="N54" s="24">
        <f t="shared" si="2"/>
        <v>4</v>
      </c>
      <c r="O54" s="17"/>
      <c r="P54" s="25">
        <f>L54*'Taryfa opłat za energię el.'!$A$15</f>
        <v>2280</v>
      </c>
    </row>
    <row r="55" spans="1:16" ht="15" x14ac:dyDescent="0.25">
      <c r="A55" s="3">
        <v>52</v>
      </c>
      <c r="B55" s="4" t="s">
        <v>60</v>
      </c>
      <c r="C55" s="3">
        <f t="shared" si="3"/>
        <v>39</v>
      </c>
      <c r="D55" s="12">
        <v>0</v>
      </c>
      <c r="E55" s="12">
        <v>17</v>
      </c>
      <c r="F55" s="12">
        <v>22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4">
        <f t="shared" si="0"/>
        <v>7.55</v>
      </c>
      <c r="M55" s="10">
        <f t="shared" si="1"/>
        <v>17</v>
      </c>
      <c r="N55" s="24">
        <f t="shared" si="2"/>
        <v>22</v>
      </c>
      <c r="O55" s="16"/>
      <c r="P55" s="25">
        <f>L55*'Taryfa opłat za energię el.'!$A$15</f>
        <v>28690</v>
      </c>
    </row>
    <row r="56" spans="1:16" ht="15" x14ac:dyDescent="0.25">
      <c r="A56" s="5">
        <v>53</v>
      </c>
      <c r="B56" s="6" t="s">
        <v>61</v>
      </c>
      <c r="C56" s="5">
        <f t="shared" si="3"/>
        <v>16</v>
      </c>
      <c r="D56" s="13">
        <v>0</v>
      </c>
      <c r="E56" s="13">
        <v>0</v>
      </c>
      <c r="F56" s="13">
        <v>16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4">
        <f t="shared" si="0"/>
        <v>2.4</v>
      </c>
      <c r="M56" s="10">
        <f t="shared" si="1"/>
        <v>0</v>
      </c>
      <c r="N56" s="24">
        <f t="shared" si="2"/>
        <v>16</v>
      </c>
      <c r="O56" s="17"/>
      <c r="P56" s="25">
        <f>L56*'Taryfa opłat za energię el.'!$A$15</f>
        <v>9120</v>
      </c>
    </row>
    <row r="57" spans="1:16" ht="15" x14ac:dyDescent="0.25">
      <c r="A57" s="3">
        <v>54</v>
      </c>
      <c r="B57" s="4" t="s">
        <v>62</v>
      </c>
      <c r="C57" s="3">
        <f t="shared" si="3"/>
        <v>12</v>
      </c>
      <c r="D57" s="12">
        <v>0</v>
      </c>
      <c r="E57" s="12">
        <v>0</v>
      </c>
      <c r="F57" s="12">
        <v>12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4">
        <f t="shared" si="0"/>
        <v>1.8</v>
      </c>
      <c r="M57" s="10">
        <f t="shared" si="1"/>
        <v>0</v>
      </c>
      <c r="N57" s="24">
        <f t="shared" si="2"/>
        <v>12</v>
      </c>
      <c r="O57" s="16"/>
      <c r="P57" s="25">
        <f>L57*'Taryfa opłat za energię el.'!$A$15</f>
        <v>6840</v>
      </c>
    </row>
    <row r="58" spans="1:16" ht="15" x14ac:dyDescent="0.25">
      <c r="A58" s="5">
        <v>55</v>
      </c>
      <c r="B58" s="6" t="s">
        <v>63</v>
      </c>
      <c r="C58" s="5">
        <f t="shared" si="3"/>
        <v>4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4</v>
      </c>
      <c r="J58" s="13">
        <v>0</v>
      </c>
      <c r="K58" s="13">
        <v>0</v>
      </c>
      <c r="L58" s="14">
        <f t="shared" si="0"/>
        <v>0.28000000000000003</v>
      </c>
      <c r="M58" s="10">
        <f t="shared" si="1"/>
        <v>0</v>
      </c>
      <c r="N58" s="24">
        <f t="shared" si="2"/>
        <v>4</v>
      </c>
      <c r="O58" s="17"/>
      <c r="P58" s="25">
        <f>L58*'Taryfa opłat za energię el.'!$A$15</f>
        <v>1064</v>
      </c>
    </row>
    <row r="59" spans="1:16" ht="15" x14ac:dyDescent="0.25">
      <c r="A59" s="3">
        <v>56</v>
      </c>
      <c r="B59" s="4" t="s">
        <v>64</v>
      </c>
      <c r="C59" s="3">
        <f t="shared" si="3"/>
        <v>3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3</v>
      </c>
      <c r="J59" s="12">
        <v>0</v>
      </c>
      <c r="K59" s="12">
        <v>0</v>
      </c>
      <c r="L59" s="14">
        <f t="shared" si="0"/>
        <v>0.21</v>
      </c>
      <c r="M59" s="10">
        <f t="shared" si="1"/>
        <v>0</v>
      </c>
      <c r="N59" s="24">
        <f t="shared" si="2"/>
        <v>3</v>
      </c>
      <c r="O59" s="16"/>
      <c r="P59" s="25">
        <f>L59*'Taryfa opłat za energię el.'!$A$15</f>
        <v>798</v>
      </c>
    </row>
    <row r="60" spans="1:16" ht="15" x14ac:dyDescent="0.25">
      <c r="A60" s="5">
        <v>57</v>
      </c>
      <c r="B60" s="6" t="s">
        <v>65</v>
      </c>
      <c r="C60" s="5">
        <f t="shared" si="3"/>
        <v>8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8</v>
      </c>
      <c r="J60" s="13">
        <v>0</v>
      </c>
      <c r="K60" s="13">
        <v>0</v>
      </c>
      <c r="L60" s="14">
        <f t="shared" si="0"/>
        <v>0.56000000000000005</v>
      </c>
      <c r="M60" s="10">
        <f t="shared" si="1"/>
        <v>0</v>
      </c>
      <c r="N60" s="24">
        <f t="shared" si="2"/>
        <v>8</v>
      </c>
      <c r="O60" s="17"/>
      <c r="P60" s="25">
        <f>L60*'Taryfa opłat za energię el.'!$A$15</f>
        <v>2128</v>
      </c>
    </row>
    <row r="61" spans="1:16" ht="15" x14ac:dyDescent="0.25">
      <c r="A61" s="3">
        <v>58</v>
      </c>
      <c r="B61" s="4" t="s">
        <v>66</v>
      </c>
      <c r="C61" s="3">
        <f t="shared" si="3"/>
        <v>14</v>
      </c>
      <c r="D61" s="12">
        <v>0</v>
      </c>
      <c r="E61" s="12">
        <v>1</v>
      </c>
      <c r="F61" s="12">
        <v>1</v>
      </c>
      <c r="G61" s="12">
        <v>0</v>
      </c>
      <c r="H61" s="12">
        <v>0</v>
      </c>
      <c r="I61" s="12">
        <v>12</v>
      </c>
      <c r="J61" s="12">
        <v>0</v>
      </c>
      <c r="K61" s="12">
        <v>0</v>
      </c>
      <c r="L61" s="14">
        <f t="shared" si="0"/>
        <v>1.24</v>
      </c>
      <c r="M61" s="10">
        <f t="shared" si="1"/>
        <v>1</v>
      </c>
      <c r="N61" s="24">
        <f t="shared" si="2"/>
        <v>13</v>
      </c>
      <c r="O61" s="16"/>
      <c r="P61" s="25">
        <f>L61*'Taryfa opłat za energię el.'!$A$15</f>
        <v>4712</v>
      </c>
    </row>
    <row r="62" spans="1:16" ht="15" x14ac:dyDescent="0.25">
      <c r="A62" s="5">
        <v>59</v>
      </c>
      <c r="B62" s="6" t="s">
        <v>67</v>
      </c>
      <c r="C62" s="5">
        <f t="shared" si="3"/>
        <v>46</v>
      </c>
      <c r="D62" s="13">
        <v>0</v>
      </c>
      <c r="E62" s="13">
        <v>25</v>
      </c>
      <c r="F62" s="13">
        <v>21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4">
        <f t="shared" si="0"/>
        <v>9.4</v>
      </c>
      <c r="M62" s="10">
        <f t="shared" si="1"/>
        <v>25</v>
      </c>
      <c r="N62" s="24">
        <f t="shared" si="2"/>
        <v>21</v>
      </c>
      <c r="O62" s="17"/>
      <c r="P62" s="25">
        <f>L62*'Taryfa opłat za energię el.'!$A$15</f>
        <v>35720</v>
      </c>
    </row>
    <row r="63" spans="1:16" ht="15" x14ac:dyDescent="0.25">
      <c r="A63" s="3">
        <v>60</v>
      </c>
      <c r="B63" s="8" t="s">
        <v>68</v>
      </c>
      <c r="C63" s="3">
        <f t="shared" si="3"/>
        <v>16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16</v>
      </c>
      <c r="J63" s="12">
        <v>0</v>
      </c>
      <c r="K63" s="12">
        <v>0</v>
      </c>
      <c r="L63" s="14">
        <f t="shared" si="0"/>
        <v>1.1200000000000001</v>
      </c>
      <c r="M63" s="10">
        <f t="shared" si="1"/>
        <v>0</v>
      </c>
      <c r="N63" s="24">
        <f t="shared" si="2"/>
        <v>16</v>
      </c>
      <c r="O63" s="16"/>
      <c r="P63" s="25">
        <f>L63*'Taryfa opłat za energię el.'!$A$15</f>
        <v>4256</v>
      </c>
    </row>
    <row r="64" spans="1:16" ht="15" x14ac:dyDescent="0.25">
      <c r="A64" s="5">
        <v>61</v>
      </c>
      <c r="B64" s="7" t="s">
        <v>69</v>
      </c>
      <c r="C64" s="5">
        <f t="shared" si="3"/>
        <v>19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19</v>
      </c>
      <c r="J64" s="13">
        <v>0</v>
      </c>
      <c r="K64" s="13">
        <v>0</v>
      </c>
      <c r="L64" s="14">
        <f t="shared" si="0"/>
        <v>1.33</v>
      </c>
      <c r="M64" s="10">
        <f t="shared" si="1"/>
        <v>0</v>
      </c>
      <c r="N64" s="24">
        <f t="shared" si="2"/>
        <v>19</v>
      </c>
      <c r="O64" s="17"/>
      <c r="P64" s="25">
        <f>L64*'Taryfa opłat za energię el.'!$A$15</f>
        <v>5054</v>
      </c>
    </row>
    <row r="65" spans="1:16" ht="15" x14ac:dyDescent="0.25">
      <c r="A65" s="3">
        <v>62</v>
      </c>
      <c r="B65" s="4" t="s">
        <v>70</v>
      </c>
      <c r="C65" s="3">
        <f t="shared" si="3"/>
        <v>7</v>
      </c>
      <c r="D65" s="12">
        <v>0</v>
      </c>
      <c r="E65" s="12">
        <v>0</v>
      </c>
      <c r="F65" s="12">
        <v>3</v>
      </c>
      <c r="G65" s="12">
        <v>0</v>
      </c>
      <c r="H65" s="12">
        <v>0</v>
      </c>
      <c r="I65" s="12">
        <v>4</v>
      </c>
      <c r="J65" s="12">
        <v>0</v>
      </c>
      <c r="K65" s="12">
        <v>0</v>
      </c>
      <c r="L65" s="14">
        <f t="shared" si="0"/>
        <v>0.73</v>
      </c>
      <c r="M65" s="10">
        <f t="shared" si="1"/>
        <v>0</v>
      </c>
      <c r="N65" s="24">
        <f t="shared" si="2"/>
        <v>7</v>
      </c>
      <c r="O65" s="16"/>
      <c r="P65" s="25">
        <f>L65*'Taryfa opłat za energię el.'!$A$15</f>
        <v>2774</v>
      </c>
    </row>
    <row r="66" spans="1:16" ht="15" x14ac:dyDescent="0.25">
      <c r="A66" s="5">
        <v>63</v>
      </c>
      <c r="B66" s="6" t="s">
        <v>71</v>
      </c>
      <c r="C66" s="5">
        <f t="shared" si="3"/>
        <v>8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8</v>
      </c>
      <c r="J66" s="13">
        <v>0</v>
      </c>
      <c r="K66" s="13">
        <v>0</v>
      </c>
      <c r="L66" s="14">
        <f t="shared" si="0"/>
        <v>0.56000000000000005</v>
      </c>
      <c r="M66" s="10">
        <f t="shared" si="1"/>
        <v>0</v>
      </c>
      <c r="N66" s="24">
        <f t="shared" si="2"/>
        <v>8</v>
      </c>
      <c r="O66" s="17"/>
      <c r="P66" s="25">
        <f>L66*'Taryfa opłat za energię el.'!$A$15</f>
        <v>2128</v>
      </c>
    </row>
    <row r="67" spans="1:16" ht="15" x14ac:dyDescent="0.25">
      <c r="A67" s="3">
        <v>64</v>
      </c>
      <c r="B67" s="4" t="s">
        <v>72</v>
      </c>
      <c r="C67" s="3">
        <f t="shared" si="3"/>
        <v>5</v>
      </c>
      <c r="D67" s="12">
        <v>0</v>
      </c>
      <c r="E67" s="12">
        <v>2</v>
      </c>
      <c r="F67" s="12">
        <v>2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4">
        <f t="shared" si="0"/>
        <v>0.87</v>
      </c>
      <c r="M67" s="10">
        <f t="shared" si="1"/>
        <v>2</v>
      </c>
      <c r="N67" s="24">
        <f t="shared" si="2"/>
        <v>3</v>
      </c>
      <c r="O67" s="16"/>
      <c r="P67" s="25">
        <f>L67*'Taryfa opłat za energię el.'!$A$15</f>
        <v>3306</v>
      </c>
    </row>
    <row r="68" spans="1:16" ht="15" x14ac:dyDescent="0.25">
      <c r="A68" s="5">
        <v>65</v>
      </c>
      <c r="B68" s="6" t="s">
        <v>73</v>
      </c>
      <c r="C68" s="5">
        <f t="shared" si="3"/>
        <v>18</v>
      </c>
      <c r="D68" s="13">
        <v>0</v>
      </c>
      <c r="E68" s="13">
        <v>3</v>
      </c>
      <c r="F68" s="13">
        <v>3</v>
      </c>
      <c r="G68" s="13">
        <v>0</v>
      </c>
      <c r="H68" s="13">
        <v>0</v>
      </c>
      <c r="I68" s="13">
        <v>12</v>
      </c>
      <c r="J68" s="13">
        <v>0</v>
      </c>
      <c r="K68" s="13">
        <v>0</v>
      </c>
      <c r="L68" s="14">
        <f t="shared" si="0"/>
        <v>2.04</v>
      </c>
      <c r="M68" s="10">
        <f t="shared" si="1"/>
        <v>3</v>
      </c>
      <c r="N68" s="24">
        <f t="shared" si="2"/>
        <v>15</v>
      </c>
      <c r="O68" s="17"/>
      <c r="P68" s="25">
        <f>L68*'Taryfa opłat za energię el.'!$A$15</f>
        <v>7752</v>
      </c>
    </row>
    <row r="69" spans="1:16" ht="15" x14ac:dyDescent="0.25">
      <c r="A69" s="3">
        <v>66</v>
      </c>
      <c r="B69" s="61" t="s">
        <v>74</v>
      </c>
      <c r="C69" s="3">
        <f t="shared" si="3"/>
        <v>9</v>
      </c>
      <c r="D69" s="12">
        <v>0</v>
      </c>
      <c r="E69" s="12">
        <v>1</v>
      </c>
      <c r="F69" s="12">
        <v>2</v>
      </c>
      <c r="G69" s="12">
        <v>0</v>
      </c>
      <c r="H69" s="12">
        <v>0</v>
      </c>
      <c r="I69" s="12">
        <v>6</v>
      </c>
      <c r="J69" s="12">
        <v>0</v>
      </c>
      <c r="K69" s="12">
        <v>0</v>
      </c>
      <c r="L69" s="14">
        <f t="shared" ref="L69:L132" si="4">(VALUE(E69)*250+VALUE(F69)*150+VALUE(H69)*100+VALUE(G69)*125+VALUE(I69)*70+VALUE(K69)*35+VALUE(D69)*400+VALUE(J69)*50)/1000</f>
        <v>0.97</v>
      </c>
      <c r="M69" s="10">
        <f t="shared" ref="M69:M132" si="5">IF(G69&gt;0,G69+IF(E69&gt;0,E69,0),IF(E69&gt;0,E69,0))</f>
        <v>1</v>
      </c>
      <c r="N69" s="24">
        <f t="shared" ref="N69:N132" si="6">IF(I69&gt;0,I69,0)+IF(F69&gt;0,F69,0)+IF(H69&gt;0,H69,0)</f>
        <v>8</v>
      </c>
      <c r="O69" s="16"/>
      <c r="P69" s="25">
        <f>L69*'Taryfa opłat za energię el.'!$A$15</f>
        <v>3686</v>
      </c>
    </row>
    <row r="70" spans="1:16" ht="15" x14ac:dyDescent="0.25">
      <c r="A70" s="5">
        <v>67</v>
      </c>
      <c r="B70" s="6" t="s">
        <v>75</v>
      </c>
      <c r="C70" s="5">
        <f t="shared" ref="C70:C133" si="7">SUM(D70:K70)</f>
        <v>6</v>
      </c>
      <c r="D70" s="13">
        <v>0</v>
      </c>
      <c r="E70" s="13">
        <v>2</v>
      </c>
      <c r="F70" s="13">
        <v>0</v>
      </c>
      <c r="G70" s="13">
        <v>2</v>
      </c>
      <c r="H70" s="13">
        <v>0</v>
      </c>
      <c r="I70" s="13">
        <v>2</v>
      </c>
      <c r="J70" s="13">
        <v>0</v>
      </c>
      <c r="K70" s="13">
        <v>0</v>
      </c>
      <c r="L70" s="14">
        <f t="shared" si="4"/>
        <v>0.89</v>
      </c>
      <c r="M70" s="10">
        <f t="shared" si="5"/>
        <v>4</v>
      </c>
      <c r="N70" s="24">
        <f t="shared" si="6"/>
        <v>2</v>
      </c>
      <c r="O70" s="17"/>
      <c r="P70" s="25">
        <f>L70*'Taryfa opłat za energię el.'!$A$15</f>
        <v>3382</v>
      </c>
    </row>
    <row r="71" spans="1:16" ht="15" x14ac:dyDescent="0.25">
      <c r="A71" s="3">
        <v>68</v>
      </c>
      <c r="B71" s="4" t="s">
        <v>76</v>
      </c>
      <c r="C71" s="3">
        <f t="shared" si="7"/>
        <v>20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18</v>
      </c>
      <c r="J71" s="12">
        <v>2</v>
      </c>
      <c r="K71" s="12">
        <v>0</v>
      </c>
      <c r="L71" s="14">
        <f t="shared" si="4"/>
        <v>1.36</v>
      </c>
      <c r="M71" s="10">
        <f t="shared" si="5"/>
        <v>0</v>
      </c>
      <c r="N71" s="24">
        <f t="shared" si="6"/>
        <v>18</v>
      </c>
      <c r="O71" s="16"/>
      <c r="P71" s="25">
        <f>L71*'Taryfa opłat za energię el.'!$A$15</f>
        <v>5168</v>
      </c>
    </row>
    <row r="72" spans="1:16" ht="15" x14ac:dyDescent="0.25">
      <c r="A72" s="5">
        <v>69</v>
      </c>
      <c r="B72" s="6" t="s">
        <v>77</v>
      </c>
      <c r="C72" s="5">
        <f t="shared" si="7"/>
        <v>52</v>
      </c>
      <c r="D72" s="13">
        <v>0</v>
      </c>
      <c r="E72" s="13">
        <v>0</v>
      </c>
      <c r="F72" s="13">
        <v>14</v>
      </c>
      <c r="G72" s="13">
        <v>0</v>
      </c>
      <c r="H72" s="13">
        <v>38</v>
      </c>
      <c r="I72" s="13">
        <v>0</v>
      </c>
      <c r="J72" s="13">
        <v>0</v>
      </c>
      <c r="K72" s="13">
        <v>0</v>
      </c>
      <c r="L72" s="14">
        <f t="shared" si="4"/>
        <v>5.9</v>
      </c>
      <c r="M72" s="10">
        <f t="shared" si="5"/>
        <v>0</v>
      </c>
      <c r="N72" s="24">
        <f t="shared" si="6"/>
        <v>52</v>
      </c>
      <c r="O72" s="17"/>
      <c r="P72" s="25">
        <f>L72*'Taryfa opłat za energię el.'!$A$15</f>
        <v>22420</v>
      </c>
    </row>
    <row r="73" spans="1:16" ht="15" x14ac:dyDescent="0.25">
      <c r="A73" s="3">
        <v>70</v>
      </c>
      <c r="B73" s="4" t="s">
        <v>78</v>
      </c>
      <c r="C73" s="3">
        <f t="shared" si="7"/>
        <v>22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22</v>
      </c>
      <c r="J73" s="12">
        <v>0</v>
      </c>
      <c r="K73" s="12">
        <v>0</v>
      </c>
      <c r="L73" s="14">
        <f t="shared" si="4"/>
        <v>1.54</v>
      </c>
      <c r="M73" s="10">
        <f t="shared" si="5"/>
        <v>0</v>
      </c>
      <c r="N73" s="24">
        <f t="shared" si="6"/>
        <v>22</v>
      </c>
      <c r="O73" s="16"/>
      <c r="P73" s="25">
        <f>L73*'Taryfa opłat za energię el.'!$A$15</f>
        <v>5852</v>
      </c>
    </row>
    <row r="74" spans="1:16" ht="15" x14ac:dyDescent="0.25">
      <c r="A74" s="5">
        <v>71</v>
      </c>
      <c r="B74" s="6" t="s">
        <v>79</v>
      </c>
      <c r="C74" s="5">
        <f t="shared" si="7"/>
        <v>30</v>
      </c>
      <c r="D74" s="13">
        <v>0</v>
      </c>
      <c r="E74" s="13">
        <v>30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4">
        <f t="shared" si="4"/>
        <v>7.5</v>
      </c>
      <c r="M74" s="10">
        <f t="shared" si="5"/>
        <v>30</v>
      </c>
      <c r="N74" s="24">
        <f t="shared" si="6"/>
        <v>0</v>
      </c>
      <c r="O74" s="17"/>
      <c r="P74" s="25">
        <f>L74*'Taryfa opłat za energię el.'!$A$15</f>
        <v>28500</v>
      </c>
    </row>
    <row r="75" spans="1:16" ht="15" x14ac:dyDescent="0.25">
      <c r="A75" s="3">
        <v>72</v>
      </c>
      <c r="B75" s="4" t="s">
        <v>80</v>
      </c>
      <c r="C75" s="3">
        <f t="shared" si="7"/>
        <v>14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14</v>
      </c>
      <c r="J75" s="12">
        <v>0</v>
      </c>
      <c r="K75" s="12">
        <v>0</v>
      </c>
      <c r="L75" s="14">
        <f t="shared" si="4"/>
        <v>0.98</v>
      </c>
      <c r="M75" s="10">
        <f t="shared" si="5"/>
        <v>0</v>
      </c>
      <c r="N75" s="24">
        <f t="shared" si="6"/>
        <v>14</v>
      </c>
      <c r="O75" s="16"/>
      <c r="P75" s="25">
        <f>L75*'Taryfa opłat za energię el.'!$A$15</f>
        <v>3724</v>
      </c>
    </row>
    <row r="76" spans="1:16" ht="15" x14ac:dyDescent="0.25">
      <c r="A76" s="5">
        <v>73</v>
      </c>
      <c r="B76" s="6" t="s">
        <v>81</v>
      </c>
      <c r="C76" s="5">
        <f t="shared" si="7"/>
        <v>73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73</v>
      </c>
      <c r="K76" s="13">
        <v>0</v>
      </c>
      <c r="L76" s="14">
        <f t="shared" si="4"/>
        <v>3.65</v>
      </c>
      <c r="M76" s="10">
        <f t="shared" si="5"/>
        <v>0</v>
      </c>
      <c r="N76" s="24">
        <f t="shared" si="6"/>
        <v>0</v>
      </c>
      <c r="O76" s="17"/>
      <c r="P76" s="25">
        <f>L76*'Taryfa opłat za energię el.'!$A$15</f>
        <v>13870</v>
      </c>
    </row>
    <row r="77" spans="1:16" ht="15" x14ac:dyDescent="0.25">
      <c r="A77" s="3">
        <v>74</v>
      </c>
      <c r="B77" s="4" t="s">
        <v>82</v>
      </c>
      <c r="C77" s="3">
        <f t="shared" si="7"/>
        <v>32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32</v>
      </c>
      <c r="J77" s="12">
        <v>0</v>
      </c>
      <c r="K77" s="12">
        <v>0</v>
      </c>
      <c r="L77" s="14">
        <f t="shared" si="4"/>
        <v>2.2400000000000002</v>
      </c>
      <c r="M77" s="10">
        <f t="shared" si="5"/>
        <v>0</v>
      </c>
      <c r="N77" s="24">
        <f t="shared" si="6"/>
        <v>32</v>
      </c>
      <c r="O77" s="16"/>
      <c r="P77" s="25">
        <f>L77*'Taryfa opłat za energię el.'!$A$15</f>
        <v>8512</v>
      </c>
    </row>
    <row r="78" spans="1:16" ht="15" x14ac:dyDescent="0.25">
      <c r="A78" s="5">
        <v>75</v>
      </c>
      <c r="B78" s="6" t="s">
        <v>83</v>
      </c>
      <c r="C78" s="5">
        <f t="shared" si="7"/>
        <v>22</v>
      </c>
      <c r="D78" s="13">
        <v>0</v>
      </c>
      <c r="E78" s="13">
        <v>0</v>
      </c>
      <c r="F78" s="13">
        <v>22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4">
        <f t="shared" si="4"/>
        <v>3.3</v>
      </c>
      <c r="M78" s="10">
        <f t="shared" si="5"/>
        <v>0</v>
      </c>
      <c r="N78" s="24">
        <f t="shared" si="6"/>
        <v>22</v>
      </c>
      <c r="O78" s="17"/>
      <c r="P78" s="25">
        <f>L78*'Taryfa opłat za energię el.'!$A$15</f>
        <v>12540</v>
      </c>
    </row>
    <row r="79" spans="1:16" ht="15" x14ac:dyDescent="0.25">
      <c r="A79" s="3">
        <v>76</v>
      </c>
      <c r="B79" s="4" t="s">
        <v>84</v>
      </c>
      <c r="C79" s="3">
        <f t="shared" si="7"/>
        <v>3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3</v>
      </c>
      <c r="K79" s="12">
        <v>0</v>
      </c>
      <c r="L79" s="14">
        <f t="shared" si="4"/>
        <v>0.15</v>
      </c>
      <c r="M79" s="10">
        <f t="shared" si="5"/>
        <v>0</v>
      </c>
      <c r="N79" s="24">
        <f t="shared" si="6"/>
        <v>0</v>
      </c>
      <c r="O79" s="16"/>
      <c r="P79" s="25">
        <f>L79*'Taryfa opłat za energię el.'!$A$15</f>
        <v>570</v>
      </c>
    </row>
    <row r="80" spans="1:16" ht="15" x14ac:dyDescent="0.25">
      <c r="A80" s="5">
        <v>77</v>
      </c>
      <c r="B80" s="6" t="s">
        <v>85</v>
      </c>
      <c r="C80" s="5">
        <f t="shared" si="7"/>
        <v>4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4</v>
      </c>
      <c r="J80" s="13">
        <v>0</v>
      </c>
      <c r="K80" s="13">
        <v>0</v>
      </c>
      <c r="L80" s="14">
        <f t="shared" si="4"/>
        <v>0.28000000000000003</v>
      </c>
      <c r="M80" s="10">
        <f t="shared" si="5"/>
        <v>0</v>
      </c>
      <c r="N80" s="24">
        <f t="shared" si="6"/>
        <v>4</v>
      </c>
      <c r="O80" s="17"/>
      <c r="P80" s="25">
        <f>L80*'Taryfa opłat za energię el.'!$A$15</f>
        <v>1064</v>
      </c>
    </row>
    <row r="81" spans="1:16" ht="15" x14ac:dyDescent="0.25">
      <c r="A81" s="3">
        <v>78</v>
      </c>
      <c r="B81" s="4" t="s">
        <v>86</v>
      </c>
      <c r="C81" s="3">
        <f t="shared" si="7"/>
        <v>23</v>
      </c>
      <c r="D81" s="12">
        <v>0</v>
      </c>
      <c r="E81" s="12">
        <v>10</v>
      </c>
      <c r="F81" s="12">
        <v>0</v>
      </c>
      <c r="G81" s="12">
        <v>0</v>
      </c>
      <c r="H81" s="12">
        <v>0</v>
      </c>
      <c r="I81" s="12">
        <v>13</v>
      </c>
      <c r="J81" s="12">
        <v>0</v>
      </c>
      <c r="K81" s="12">
        <v>0</v>
      </c>
      <c r="L81" s="14">
        <f t="shared" si="4"/>
        <v>3.41</v>
      </c>
      <c r="M81" s="10">
        <f t="shared" si="5"/>
        <v>10</v>
      </c>
      <c r="N81" s="24">
        <f t="shared" si="6"/>
        <v>13</v>
      </c>
      <c r="O81" s="16"/>
      <c r="P81" s="25">
        <f>L81*'Taryfa opłat za energię el.'!$A$15</f>
        <v>12958</v>
      </c>
    </row>
    <row r="82" spans="1:16" ht="15" x14ac:dyDescent="0.25">
      <c r="A82" s="5">
        <v>79</v>
      </c>
      <c r="B82" s="6" t="s">
        <v>87</v>
      </c>
      <c r="C82" s="5">
        <f t="shared" si="7"/>
        <v>9</v>
      </c>
      <c r="D82" s="13">
        <v>0</v>
      </c>
      <c r="E82" s="13">
        <v>0</v>
      </c>
      <c r="F82" s="13">
        <v>0</v>
      </c>
      <c r="G82" s="13">
        <v>5</v>
      </c>
      <c r="H82" s="13">
        <v>0</v>
      </c>
      <c r="I82" s="13">
        <v>4</v>
      </c>
      <c r="J82" s="13">
        <v>0</v>
      </c>
      <c r="K82" s="13">
        <v>0</v>
      </c>
      <c r="L82" s="14">
        <f t="shared" si="4"/>
        <v>0.90500000000000003</v>
      </c>
      <c r="M82" s="10">
        <f t="shared" si="5"/>
        <v>5</v>
      </c>
      <c r="N82" s="24">
        <f t="shared" si="6"/>
        <v>4</v>
      </c>
      <c r="O82" s="17"/>
      <c r="P82" s="25">
        <f>L82*'Taryfa opłat za energię el.'!$A$15</f>
        <v>3439</v>
      </c>
    </row>
    <row r="83" spans="1:16" ht="15" x14ac:dyDescent="0.25">
      <c r="A83" s="3">
        <v>80</v>
      </c>
      <c r="B83" s="4" t="s">
        <v>88</v>
      </c>
      <c r="C83" s="3">
        <f t="shared" si="7"/>
        <v>15</v>
      </c>
      <c r="D83" s="12">
        <v>0</v>
      </c>
      <c r="E83" s="12">
        <v>0</v>
      </c>
      <c r="F83" s="12">
        <v>0</v>
      </c>
      <c r="G83" s="12">
        <v>3</v>
      </c>
      <c r="H83" s="12">
        <v>0</v>
      </c>
      <c r="I83" s="12">
        <v>12</v>
      </c>
      <c r="J83" s="12">
        <v>0</v>
      </c>
      <c r="K83" s="12">
        <v>0</v>
      </c>
      <c r="L83" s="14">
        <f t="shared" si="4"/>
        <v>1.2150000000000001</v>
      </c>
      <c r="M83" s="10">
        <f t="shared" si="5"/>
        <v>3</v>
      </c>
      <c r="N83" s="24">
        <f t="shared" si="6"/>
        <v>12</v>
      </c>
      <c r="O83" s="16"/>
      <c r="P83" s="25">
        <f>L83*'Taryfa opłat za energię el.'!$A$15</f>
        <v>4617</v>
      </c>
    </row>
    <row r="84" spans="1:16" ht="15" x14ac:dyDescent="0.25">
      <c r="A84" s="5">
        <v>81</v>
      </c>
      <c r="B84" s="6" t="s">
        <v>89</v>
      </c>
      <c r="C84" s="5">
        <f t="shared" si="7"/>
        <v>5</v>
      </c>
      <c r="D84" s="13">
        <v>0</v>
      </c>
      <c r="E84" s="13">
        <v>0</v>
      </c>
      <c r="F84" s="13">
        <v>0</v>
      </c>
      <c r="G84" s="13">
        <v>0</v>
      </c>
      <c r="H84" s="13">
        <v>5</v>
      </c>
      <c r="I84" s="13">
        <v>0</v>
      </c>
      <c r="J84" s="13">
        <v>0</v>
      </c>
      <c r="K84" s="13">
        <v>0</v>
      </c>
      <c r="L84" s="14">
        <f t="shared" si="4"/>
        <v>0.5</v>
      </c>
      <c r="M84" s="10">
        <f t="shared" si="5"/>
        <v>0</v>
      </c>
      <c r="N84" s="24">
        <f t="shared" si="6"/>
        <v>5</v>
      </c>
      <c r="O84" s="17"/>
      <c r="P84" s="25">
        <f>L84*'Taryfa opłat za energię el.'!$A$15</f>
        <v>1900</v>
      </c>
    </row>
    <row r="85" spans="1:16" ht="15" x14ac:dyDescent="0.25">
      <c r="A85" s="3">
        <v>82</v>
      </c>
      <c r="B85" s="4" t="s">
        <v>90</v>
      </c>
      <c r="C85" s="3">
        <f t="shared" si="7"/>
        <v>31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31</v>
      </c>
      <c r="J85" s="12">
        <v>0</v>
      </c>
      <c r="K85" s="12">
        <v>0</v>
      </c>
      <c r="L85" s="14">
        <f t="shared" si="4"/>
        <v>2.17</v>
      </c>
      <c r="M85" s="10">
        <f t="shared" si="5"/>
        <v>0</v>
      </c>
      <c r="N85" s="24">
        <f t="shared" si="6"/>
        <v>31</v>
      </c>
      <c r="O85" s="16"/>
      <c r="P85" s="25">
        <f>L85*'Taryfa opłat za energię el.'!$A$15</f>
        <v>8246</v>
      </c>
    </row>
    <row r="86" spans="1:16" ht="15" x14ac:dyDescent="0.25">
      <c r="A86" s="5">
        <v>83</v>
      </c>
      <c r="B86" s="6" t="s">
        <v>91</v>
      </c>
      <c r="C86" s="5">
        <f t="shared" si="7"/>
        <v>5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5</v>
      </c>
      <c r="J86" s="13">
        <v>0</v>
      </c>
      <c r="K86" s="13">
        <v>0</v>
      </c>
      <c r="L86" s="14">
        <f t="shared" si="4"/>
        <v>0.35</v>
      </c>
      <c r="M86" s="10">
        <f t="shared" si="5"/>
        <v>0</v>
      </c>
      <c r="N86" s="24">
        <f t="shared" si="6"/>
        <v>5</v>
      </c>
      <c r="O86" s="17"/>
      <c r="P86" s="25">
        <f>L86*'Taryfa opłat za energię el.'!$A$15</f>
        <v>1330</v>
      </c>
    </row>
    <row r="87" spans="1:16" ht="15" x14ac:dyDescent="0.25">
      <c r="A87" s="3">
        <v>84</v>
      </c>
      <c r="B87" s="4" t="s">
        <v>92</v>
      </c>
      <c r="C87" s="3">
        <f t="shared" si="7"/>
        <v>4</v>
      </c>
      <c r="D87" s="12">
        <v>0</v>
      </c>
      <c r="E87" s="12">
        <v>0</v>
      </c>
      <c r="F87" s="12">
        <v>0</v>
      </c>
      <c r="G87" s="12">
        <v>0</v>
      </c>
      <c r="H87" s="12">
        <v>4</v>
      </c>
      <c r="I87" s="12">
        <v>0</v>
      </c>
      <c r="J87" s="12">
        <v>0</v>
      </c>
      <c r="K87" s="12">
        <v>0</v>
      </c>
      <c r="L87" s="14">
        <f t="shared" si="4"/>
        <v>0.4</v>
      </c>
      <c r="M87" s="10">
        <f t="shared" si="5"/>
        <v>0</v>
      </c>
      <c r="N87" s="24">
        <f t="shared" si="6"/>
        <v>4</v>
      </c>
      <c r="O87" s="18"/>
      <c r="P87" s="25">
        <f>L87*'Taryfa opłat za energię el.'!$A$15</f>
        <v>1520</v>
      </c>
    </row>
    <row r="88" spans="1:16" ht="15" x14ac:dyDescent="0.25">
      <c r="A88" s="5">
        <v>85</v>
      </c>
      <c r="B88" s="6" t="s">
        <v>93</v>
      </c>
      <c r="C88" s="5">
        <f t="shared" si="7"/>
        <v>8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8</v>
      </c>
      <c r="J88" s="13">
        <v>0</v>
      </c>
      <c r="K88" s="13">
        <v>0</v>
      </c>
      <c r="L88" s="14">
        <f t="shared" si="4"/>
        <v>0.56000000000000005</v>
      </c>
      <c r="M88" s="10">
        <f t="shared" si="5"/>
        <v>0</v>
      </c>
      <c r="N88" s="24">
        <f t="shared" si="6"/>
        <v>8</v>
      </c>
      <c r="O88" s="17"/>
      <c r="P88" s="25">
        <f>L88*'Taryfa opłat za energię el.'!$A$15</f>
        <v>2128</v>
      </c>
    </row>
    <row r="89" spans="1:16" ht="15" x14ac:dyDescent="0.25">
      <c r="A89" s="3">
        <v>86</v>
      </c>
      <c r="B89" s="4" t="s">
        <v>94</v>
      </c>
      <c r="C89" s="3">
        <f t="shared" si="7"/>
        <v>16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16</v>
      </c>
      <c r="J89" s="12">
        <v>0</v>
      </c>
      <c r="K89" s="12">
        <v>0</v>
      </c>
      <c r="L89" s="14">
        <f t="shared" si="4"/>
        <v>1.1200000000000001</v>
      </c>
      <c r="M89" s="10">
        <f t="shared" si="5"/>
        <v>0</v>
      </c>
      <c r="N89" s="24">
        <f t="shared" si="6"/>
        <v>16</v>
      </c>
      <c r="O89" s="16"/>
      <c r="P89" s="25">
        <f>L89*'Taryfa opłat za energię el.'!$A$15</f>
        <v>4256</v>
      </c>
    </row>
    <row r="90" spans="1:16" ht="15" x14ac:dyDescent="0.25">
      <c r="A90" s="5">
        <v>87</v>
      </c>
      <c r="B90" s="6" t="s">
        <v>95</v>
      </c>
      <c r="C90" s="5">
        <f t="shared" si="7"/>
        <v>5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5</v>
      </c>
      <c r="J90" s="13">
        <v>0</v>
      </c>
      <c r="K90" s="13">
        <v>0</v>
      </c>
      <c r="L90" s="14">
        <f t="shared" si="4"/>
        <v>0.35</v>
      </c>
      <c r="M90" s="10">
        <f t="shared" si="5"/>
        <v>0</v>
      </c>
      <c r="N90" s="24">
        <f t="shared" si="6"/>
        <v>5</v>
      </c>
      <c r="O90" s="17"/>
      <c r="P90" s="25">
        <f>L90*'Taryfa opłat za energię el.'!$A$15</f>
        <v>1330</v>
      </c>
    </row>
    <row r="91" spans="1:16" ht="15" x14ac:dyDescent="0.25">
      <c r="A91" s="3">
        <v>88</v>
      </c>
      <c r="B91" s="4" t="s">
        <v>96</v>
      </c>
      <c r="C91" s="3">
        <f t="shared" si="7"/>
        <v>39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39</v>
      </c>
      <c r="J91" s="12">
        <v>0</v>
      </c>
      <c r="K91" s="12">
        <v>0</v>
      </c>
      <c r="L91" s="14">
        <f t="shared" si="4"/>
        <v>2.73</v>
      </c>
      <c r="M91" s="10">
        <f t="shared" si="5"/>
        <v>0</v>
      </c>
      <c r="N91" s="24">
        <f t="shared" si="6"/>
        <v>39</v>
      </c>
      <c r="O91" s="16"/>
      <c r="P91" s="25">
        <f>L91*'Taryfa opłat za energię el.'!$A$15</f>
        <v>10374</v>
      </c>
    </row>
    <row r="92" spans="1:16" ht="15" x14ac:dyDescent="0.25">
      <c r="A92" s="5">
        <v>89</v>
      </c>
      <c r="B92" s="6" t="s">
        <v>97</v>
      </c>
      <c r="C92" s="5">
        <f t="shared" si="7"/>
        <v>5</v>
      </c>
      <c r="D92" s="13">
        <v>0</v>
      </c>
      <c r="E92" s="13">
        <v>5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4">
        <f t="shared" si="4"/>
        <v>1.25</v>
      </c>
      <c r="M92" s="10">
        <f t="shared" si="5"/>
        <v>5</v>
      </c>
      <c r="N92" s="24">
        <f t="shared" si="6"/>
        <v>0</v>
      </c>
      <c r="O92" s="17"/>
      <c r="P92" s="25">
        <f>L92*'Taryfa opłat za energię el.'!$A$15</f>
        <v>4750</v>
      </c>
    </row>
    <row r="93" spans="1:16" ht="15" x14ac:dyDescent="0.25">
      <c r="A93" s="3">
        <v>90</v>
      </c>
      <c r="B93" s="4" t="s">
        <v>98</v>
      </c>
      <c r="C93" s="3">
        <f t="shared" si="7"/>
        <v>65</v>
      </c>
      <c r="D93" s="12">
        <v>0</v>
      </c>
      <c r="E93" s="12">
        <v>0</v>
      </c>
      <c r="F93" s="12">
        <v>4</v>
      </c>
      <c r="G93" s="12">
        <v>0</v>
      </c>
      <c r="H93" s="12">
        <v>4</v>
      </c>
      <c r="I93" s="12">
        <v>55</v>
      </c>
      <c r="J93" s="12">
        <v>0</v>
      </c>
      <c r="K93" s="12">
        <v>2</v>
      </c>
      <c r="L93" s="14">
        <f t="shared" si="4"/>
        <v>4.92</v>
      </c>
      <c r="M93" s="10">
        <f t="shared" si="5"/>
        <v>0</v>
      </c>
      <c r="N93" s="24">
        <f t="shared" si="6"/>
        <v>63</v>
      </c>
      <c r="O93" s="16"/>
      <c r="P93" s="25">
        <f>L93*'Taryfa opłat za energię el.'!$A$15</f>
        <v>18696</v>
      </c>
    </row>
    <row r="94" spans="1:16" ht="15" x14ac:dyDescent="0.25">
      <c r="A94" s="5">
        <v>91</v>
      </c>
      <c r="B94" s="6" t="s">
        <v>99</v>
      </c>
      <c r="C94" s="5">
        <f t="shared" si="7"/>
        <v>24</v>
      </c>
      <c r="D94" s="13">
        <v>0</v>
      </c>
      <c r="E94" s="13">
        <v>0</v>
      </c>
      <c r="F94" s="13">
        <v>24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4">
        <f t="shared" si="4"/>
        <v>3.6</v>
      </c>
      <c r="M94" s="10">
        <f t="shared" si="5"/>
        <v>0</v>
      </c>
      <c r="N94" s="24">
        <f t="shared" si="6"/>
        <v>24</v>
      </c>
      <c r="O94" s="17"/>
      <c r="P94" s="25">
        <f>L94*'Taryfa opłat za energię el.'!$A$15</f>
        <v>13680</v>
      </c>
    </row>
    <row r="95" spans="1:16" ht="15" x14ac:dyDescent="0.25">
      <c r="A95" s="3">
        <v>92</v>
      </c>
      <c r="B95" s="4" t="s">
        <v>100</v>
      </c>
      <c r="C95" s="3">
        <f t="shared" si="7"/>
        <v>6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6</v>
      </c>
      <c r="J95" s="12">
        <v>0</v>
      </c>
      <c r="K95" s="12">
        <v>0</v>
      </c>
      <c r="L95" s="14">
        <f t="shared" si="4"/>
        <v>0.42</v>
      </c>
      <c r="M95" s="10">
        <f t="shared" si="5"/>
        <v>0</v>
      </c>
      <c r="N95" s="24">
        <f t="shared" si="6"/>
        <v>6</v>
      </c>
      <c r="O95" s="16"/>
      <c r="P95" s="25">
        <f>L95*'Taryfa opłat za energię el.'!$A$15</f>
        <v>1596</v>
      </c>
    </row>
    <row r="96" spans="1:16" ht="15" x14ac:dyDescent="0.25">
      <c r="A96" s="5">
        <v>93</v>
      </c>
      <c r="B96" s="6" t="s">
        <v>101</v>
      </c>
      <c r="C96" s="5">
        <f t="shared" si="7"/>
        <v>121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121</v>
      </c>
      <c r="J96" s="13">
        <v>0</v>
      </c>
      <c r="K96" s="13">
        <v>0</v>
      </c>
      <c r="L96" s="14">
        <f t="shared" si="4"/>
        <v>8.4700000000000006</v>
      </c>
      <c r="M96" s="10">
        <f t="shared" si="5"/>
        <v>0</v>
      </c>
      <c r="N96" s="24">
        <f t="shared" si="6"/>
        <v>121</v>
      </c>
      <c r="O96" s="17"/>
      <c r="P96" s="25">
        <f>L96*'Taryfa opłat za energię el.'!$A$15</f>
        <v>32186.000000000004</v>
      </c>
    </row>
    <row r="97" spans="1:16" ht="15" x14ac:dyDescent="0.25">
      <c r="A97" s="3">
        <v>94</v>
      </c>
      <c r="B97" s="4" t="s">
        <v>102</v>
      </c>
      <c r="C97" s="3">
        <f t="shared" si="7"/>
        <v>4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4</v>
      </c>
      <c r="J97" s="12">
        <v>0</v>
      </c>
      <c r="K97" s="12">
        <v>0</v>
      </c>
      <c r="L97" s="14">
        <f t="shared" si="4"/>
        <v>0.28000000000000003</v>
      </c>
      <c r="M97" s="10">
        <f t="shared" si="5"/>
        <v>0</v>
      </c>
      <c r="N97" s="24">
        <f t="shared" si="6"/>
        <v>4</v>
      </c>
      <c r="O97" s="16"/>
      <c r="P97" s="25">
        <f>L97*'Taryfa opłat za energię el.'!$A$15</f>
        <v>1064</v>
      </c>
    </row>
    <row r="98" spans="1:16" ht="15" x14ac:dyDescent="0.25">
      <c r="A98" s="5">
        <v>95</v>
      </c>
      <c r="B98" s="6" t="s">
        <v>6</v>
      </c>
      <c r="C98" s="5">
        <f t="shared" si="7"/>
        <v>11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11</v>
      </c>
      <c r="J98" s="13">
        <v>0</v>
      </c>
      <c r="K98" s="13">
        <v>0</v>
      </c>
      <c r="L98" s="14">
        <f t="shared" si="4"/>
        <v>0.77</v>
      </c>
      <c r="M98" s="10">
        <f t="shared" si="5"/>
        <v>0</v>
      </c>
      <c r="N98" s="24">
        <f t="shared" si="6"/>
        <v>11</v>
      </c>
      <c r="O98" s="17"/>
      <c r="P98" s="25">
        <f>L98*'Taryfa opłat za energię el.'!$A$15</f>
        <v>2926</v>
      </c>
    </row>
    <row r="99" spans="1:16" ht="15" x14ac:dyDescent="0.25">
      <c r="A99" s="3">
        <v>96</v>
      </c>
      <c r="B99" s="8" t="s">
        <v>103</v>
      </c>
      <c r="C99" s="3">
        <f t="shared" si="7"/>
        <v>17</v>
      </c>
      <c r="D99" s="12">
        <v>0</v>
      </c>
      <c r="E99" s="12">
        <v>0</v>
      </c>
      <c r="F99" s="12">
        <v>17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4">
        <f t="shared" si="4"/>
        <v>2.5499999999999998</v>
      </c>
      <c r="M99" s="10">
        <f t="shared" si="5"/>
        <v>0</v>
      </c>
      <c r="N99" s="24">
        <f t="shared" si="6"/>
        <v>17</v>
      </c>
      <c r="O99" s="16"/>
      <c r="P99" s="25">
        <f>L99*'Taryfa opłat za energię el.'!$A$15</f>
        <v>9690</v>
      </c>
    </row>
    <row r="100" spans="1:16" ht="15" x14ac:dyDescent="0.25">
      <c r="A100" s="5">
        <v>97</v>
      </c>
      <c r="B100" s="6" t="s">
        <v>104</v>
      </c>
      <c r="C100" s="5">
        <f t="shared" si="7"/>
        <v>5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5</v>
      </c>
      <c r="J100" s="13">
        <v>0</v>
      </c>
      <c r="K100" s="13">
        <v>0</v>
      </c>
      <c r="L100" s="14">
        <f t="shared" si="4"/>
        <v>0.35</v>
      </c>
      <c r="M100" s="10">
        <f t="shared" si="5"/>
        <v>0</v>
      </c>
      <c r="N100" s="24">
        <f t="shared" si="6"/>
        <v>5</v>
      </c>
      <c r="O100" s="17"/>
      <c r="P100" s="25">
        <f>L100*'Taryfa opłat za energię el.'!$A$15</f>
        <v>1330</v>
      </c>
    </row>
    <row r="101" spans="1:16" ht="15" x14ac:dyDescent="0.25">
      <c r="A101" s="3">
        <v>98</v>
      </c>
      <c r="B101" s="4" t="s">
        <v>105</v>
      </c>
      <c r="C101" s="3">
        <f t="shared" si="7"/>
        <v>7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7</v>
      </c>
      <c r="J101" s="12">
        <v>0</v>
      </c>
      <c r="K101" s="12">
        <v>0</v>
      </c>
      <c r="L101" s="14">
        <f t="shared" si="4"/>
        <v>0.49</v>
      </c>
      <c r="M101" s="10">
        <f t="shared" si="5"/>
        <v>0</v>
      </c>
      <c r="N101" s="24">
        <f t="shared" si="6"/>
        <v>7</v>
      </c>
      <c r="O101" s="16"/>
      <c r="P101" s="25">
        <f>L101*'Taryfa opłat za energię el.'!$A$15</f>
        <v>1862</v>
      </c>
    </row>
    <row r="102" spans="1:16" ht="15" x14ac:dyDescent="0.25">
      <c r="A102" s="5">
        <v>99</v>
      </c>
      <c r="B102" s="61" t="s">
        <v>106</v>
      </c>
      <c r="C102" s="5">
        <f t="shared" si="7"/>
        <v>19</v>
      </c>
      <c r="D102" s="13">
        <v>0</v>
      </c>
      <c r="E102" s="13">
        <v>0</v>
      </c>
      <c r="F102" s="13">
        <v>19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4">
        <f t="shared" si="4"/>
        <v>2.85</v>
      </c>
      <c r="M102" s="10">
        <f t="shared" si="5"/>
        <v>0</v>
      </c>
      <c r="N102" s="24">
        <f t="shared" si="6"/>
        <v>19</v>
      </c>
      <c r="O102" s="17"/>
      <c r="P102" s="25">
        <f>L102*'Taryfa opłat za energię el.'!$A$15</f>
        <v>10830</v>
      </c>
    </row>
    <row r="103" spans="1:16" ht="15" x14ac:dyDescent="0.25">
      <c r="A103" s="3">
        <v>100</v>
      </c>
      <c r="B103" s="4" t="s">
        <v>107</v>
      </c>
      <c r="C103" s="3">
        <f t="shared" si="7"/>
        <v>2</v>
      </c>
      <c r="D103" s="12">
        <v>0</v>
      </c>
      <c r="E103" s="12">
        <v>0</v>
      </c>
      <c r="F103" s="12">
        <v>0</v>
      </c>
      <c r="G103" s="12">
        <v>1</v>
      </c>
      <c r="H103" s="12">
        <v>0</v>
      </c>
      <c r="I103" s="12">
        <v>1</v>
      </c>
      <c r="J103" s="12">
        <v>0</v>
      </c>
      <c r="K103" s="12">
        <v>0</v>
      </c>
      <c r="L103" s="14">
        <f t="shared" si="4"/>
        <v>0.19500000000000001</v>
      </c>
      <c r="M103" s="10">
        <f t="shared" si="5"/>
        <v>1</v>
      </c>
      <c r="N103" s="24">
        <f t="shared" si="6"/>
        <v>1</v>
      </c>
      <c r="O103" s="16"/>
      <c r="P103" s="25">
        <f>L103*'Taryfa opłat za energię el.'!$A$15</f>
        <v>741</v>
      </c>
    </row>
    <row r="104" spans="1:16" ht="15" x14ac:dyDescent="0.25">
      <c r="A104" s="5">
        <v>101</v>
      </c>
      <c r="B104" s="6" t="s">
        <v>108</v>
      </c>
      <c r="C104" s="5">
        <f t="shared" si="7"/>
        <v>8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8</v>
      </c>
      <c r="J104" s="13">
        <v>0</v>
      </c>
      <c r="K104" s="13">
        <v>0</v>
      </c>
      <c r="L104" s="14">
        <f t="shared" si="4"/>
        <v>0.56000000000000005</v>
      </c>
      <c r="M104" s="10">
        <f t="shared" si="5"/>
        <v>0</v>
      </c>
      <c r="N104" s="24">
        <f t="shared" si="6"/>
        <v>8</v>
      </c>
      <c r="O104" s="17"/>
      <c r="P104" s="25">
        <f>L104*'Taryfa opłat za energię el.'!$A$15</f>
        <v>2128</v>
      </c>
    </row>
    <row r="105" spans="1:16" ht="15" x14ac:dyDescent="0.25">
      <c r="A105" s="3">
        <v>102</v>
      </c>
      <c r="B105" s="61" t="s">
        <v>109</v>
      </c>
      <c r="C105" s="3">
        <f t="shared" si="7"/>
        <v>36</v>
      </c>
      <c r="D105" s="12">
        <v>0</v>
      </c>
      <c r="E105" s="12">
        <v>0</v>
      </c>
      <c r="F105" s="12">
        <v>0</v>
      </c>
      <c r="G105" s="12">
        <v>1</v>
      </c>
      <c r="H105" s="12">
        <v>0</v>
      </c>
      <c r="I105" s="12">
        <v>35</v>
      </c>
      <c r="J105" s="12">
        <v>0</v>
      </c>
      <c r="K105" s="12">
        <v>0</v>
      </c>
      <c r="L105" s="14">
        <f t="shared" si="4"/>
        <v>2.5750000000000002</v>
      </c>
      <c r="M105" s="10">
        <f t="shared" si="5"/>
        <v>1</v>
      </c>
      <c r="N105" s="24">
        <f t="shared" si="6"/>
        <v>35</v>
      </c>
      <c r="O105" s="16"/>
      <c r="P105" s="25">
        <f>L105*'Taryfa opłat za energię el.'!$A$15</f>
        <v>9785</v>
      </c>
    </row>
    <row r="106" spans="1:16" ht="15" x14ac:dyDescent="0.25">
      <c r="A106" s="5">
        <v>103</v>
      </c>
      <c r="B106" s="6" t="s">
        <v>110</v>
      </c>
      <c r="C106" s="5">
        <f t="shared" si="7"/>
        <v>19</v>
      </c>
      <c r="D106" s="13">
        <v>0</v>
      </c>
      <c r="E106" s="13">
        <v>0</v>
      </c>
      <c r="F106" s="13">
        <v>1</v>
      </c>
      <c r="G106" s="13">
        <v>3</v>
      </c>
      <c r="H106" s="13">
        <v>0</v>
      </c>
      <c r="I106" s="13">
        <v>15</v>
      </c>
      <c r="J106" s="13">
        <v>0</v>
      </c>
      <c r="K106" s="13">
        <v>0</v>
      </c>
      <c r="L106" s="14">
        <f t="shared" si="4"/>
        <v>1.575</v>
      </c>
      <c r="M106" s="10">
        <f t="shared" si="5"/>
        <v>3</v>
      </c>
      <c r="N106" s="24">
        <f t="shared" si="6"/>
        <v>16</v>
      </c>
      <c r="O106" s="17"/>
      <c r="P106" s="25">
        <f>L106*'Taryfa opłat za energię el.'!$A$15</f>
        <v>5985</v>
      </c>
    </row>
    <row r="107" spans="1:16" ht="15" x14ac:dyDescent="0.25">
      <c r="A107" s="3">
        <v>104</v>
      </c>
      <c r="B107" s="4" t="s">
        <v>111</v>
      </c>
      <c r="C107" s="3">
        <f t="shared" si="7"/>
        <v>5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5</v>
      </c>
      <c r="J107" s="12">
        <v>0</v>
      </c>
      <c r="K107" s="12">
        <v>0</v>
      </c>
      <c r="L107" s="14">
        <f t="shared" si="4"/>
        <v>0.35</v>
      </c>
      <c r="M107" s="10">
        <f t="shared" si="5"/>
        <v>0</v>
      </c>
      <c r="N107" s="24">
        <f t="shared" si="6"/>
        <v>5</v>
      </c>
      <c r="O107" s="16"/>
      <c r="P107" s="25">
        <f>L107*'Taryfa opłat za energię el.'!$A$15</f>
        <v>1330</v>
      </c>
    </row>
    <row r="108" spans="1:16" ht="15" x14ac:dyDescent="0.25">
      <c r="A108" s="5">
        <v>105</v>
      </c>
      <c r="B108" s="6" t="s">
        <v>112</v>
      </c>
      <c r="C108" s="5">
        <f t="shared" si="7"/>
        <v>15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15</v>
      </c>
      <c r="J108" s="13">
        <v>0</v>
      </c>
      <c r="K108" s="13">
        <v>0</v>
      </c>
      <c r="L108" s="14">
        <f t="shared" si="4"/>
        <v>1.05</v>
      </c>
      <c r="M108" s="10">
        <f t="shared" si="5"/>
        <v>0</v>
      </c>
      <c r="N108" s="24">
        <f t="shared" si="6"/>
        <v>15</v>
      </c>
      <c r="O108" s="17"/>
      <c r="P108" s="25">
        <f>L108*'Taryfa opłat za energię el.'!$A$15</f>
        <v>3990</v>
      </c>
    </row>
    <row r="109" spans="1:16" ht="15" x14ac:dyDescent="0.25">
      <c r="A109" s="3">
        <v>106</v>
      </c>
      <c r="B109" s="4" t="s">
        <v>113</v>
      </c>
      <c r="C109" s="3">
        <f t="shared" si="7"/>
        <v>21</v>
      </c>
      <c r="D109" s="12">
        <v>0</v>
      </c>
      <c r="E109" s="12">
        <v>0</v>
      </c>
      <c r="F109" s="12">
        <v>21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4">
        <f t="shared" si="4"/>
        <v>3.15</v>
      </c>
      <c r="M109" s="10">
        <f t="shared" si="5"/>
        <v>0</v>
      </c>
      <c r="N109" s="24">
        <f t="shared" si="6"/>
        <v>21</v>
      </c>
      <c r="O109" s="16"/>
      <c r="P109" s="25">
        <f>L109*'Taryfa opłat za energię el.'!$A$15</f>
        <v>11970</v>
      </c>
    </row>
    <row r="110" spans="1:16" ht="15" x14ac:dyDescent="0.25">
      <c r="A110" s="5">
        <v>107</v>
      </c>
      <c r="B110" s="7" t="s">
        <v>114</v>
      </c>
      <c r="C110" s="5">
        <f t="shared" si="7"/>
        <v>9</v>
      </c>
      <c r="D110" s="13">
        <v>0</v>
      </c>
      <c r="E110" s="13">
        <v>0</v>
      </c>
      <c r="F110" s="13">
        <v>0</v>
      </c>
      <c r="G110" s="13">
        <v>4</v>
      </c>
      <c r="H110" s="13">
        <v>0</v>
      </c>
      <c r="I110" s="13">
        <v>5</v>
      </c>
      <c r="J110" s="13">
        <v>0</v>
      </c>
      <c r="K110" s="13">
        <v>0</v>
      </c>
      <c r="L110" s="14">
        <f t="shared" si="4"/>
        <v>0.85</v>
      </c>
      <c r="M110" s="10">
        <f t="shared" si="5"/>
        <v>4</v>
      </c>
      <c r="N110" s="24">
        <f t="shared" si="6"/>
        <v>5</v>
      </c>
      <c r="O110" s="17"/>
      <c r="P110" s="25">
        <f>L110*'Taryfa opłat za energię el.'!$A$15</f>
        <v>3230</v>
      </c>
    </row>
    <row r="111" spans="1:16" ht="15" x14ac:dyDescent="0.25">
      <c r="A111" s="3">
        <v>108</v>
      </c>
      <c r="B111" s="4" t="s">
        <v>115</v>
      </c>
      <c r="C111" s="3">
        <f t="shared" si="7"/>
        <v>10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10</v>
      </c>
      <c r="J111" s="12">
        <v>0</v>
      </c>
      <c r="K111" s="12">
        <v>0</v>
      </c>
      <c r="L111" s="14">
        <f t="shared" si="4"/>
        <v>0.7</v>
      </c>
      <c r="M111" s="10">
        <f t="shared" si="5"/>
        <v>0</v>
      </c>
      <c r="N111" s="24">
        <f t="shared" si="6"/>
        <v>10</v>
      </c>
      <c r="O111" s="16"/>
      <c r="P111" s="25">
        <f>L111*'Taryfa opłat za energię el.'!$A$15</f>
        <v>2660</v>
      </c>
    </row>
    <row r="112" spans="1:16" ht="15" x14ac:dyDescent="0.25">
      <c r="A112" s="5">
        <v>109</v>
      </c>
      <c r="B112" s="6" t="s">
        <v>116</v>
      </c>
      <c r="C112" s="5">
        <f t="shared" si="7"/>
        <v>9</v>
      </c>
      <c r="D112" s="13">
        <v>0</v>
      </c>
      <c r="E112" s="13">
        <v>2</v>
      </c>
      <c r="F112" s="13">
        <v>0</v>
      </c>
      <c r="G112" s="13">
        <v>3</v>
      </c>
      <c r="H112" s="13">
        <v>0</v>
      </c>
      <c r="I112" s="13">
        <v>4</v>
      </c>
      <c r="J112" s="13">
        <v>0</v>
      </c>
      <c r="K112" s="13">
        <v>0</v>
      </c>
      <c r="L112" s="14">
        <f t="shared" si="4"/>
        <v>1.155</v>
      </c>
      <c r="M112" s="10">
        <f t="shared" si="5"/>
        <v>5</v>
      </c>
      <c r="N112" s="24">
        <f t="shared" si="6"/>
        <v>4</v>
      </c>
      <c r="O112" s="17"/>
      <c r="P112" s="25">
        <f>L112*'Taryfa opłat za energię el.'!$A$15</f>
        <v>4389</v>
      </c>
    </row>
    <row r="113" spans="1:16" ht="15" x14ac:dyDescent="0.25">
      <c r="A113" s="3">
        <v>110</v>
      </c>
      <c r="B113" s="61" t="s">
        <v>117</v>
      </c>
      <c r="C113" s="3">
        <f t="shared" si="7"/>
        <v>13</v>
      </c>
      <c r="D113" s="12">
        <v>0</v>
      </c>
      <c r="E113" s="12">
        <v>0</v>
      </c>
      <c r="F113" s="12">
        <v>0</v>
      </c>
      <c r="G113" s="12">
        <v>0</v>
      </c>
      <c r="H113" s="12">
        <v>13</v>
      </c>
      <c r="I113" s="12">
        <v>0</v>
      </c>
      <c r="J113" s="12">
        <v>0</v>
      </c>
      <c r="K113" s="12">
        <v>0</v>
      </c>
      <c r="L113" s="14">
        <f t="shared" si="4"/>
        <v>1.3</v>
      </c>
      <c r="M113" s="10">
        <f t="shared" si="5"/>
        <v>0</v>
      </c>
      <c r="N113" s="24">
        <f t="shared" si="6"/>
        <v>13</v>
      </c>
      <c r="O113" s="16"/>
      <c r="P113" s="25">
        <f>L113*'Taryfa opłat za energię el.'!$A$15</f>
        <v>4940</v>
      </c>
    </row>
    <row r="114" spans="1:16" ht="15" x14ac:dyDescent="0.25">
      <c r="A114" s="5">
        <v>111</v>
      </c>
      <c r="B114" s="6" t="s">
        <v>118</v>
      </c>
      <c r="C114" s="5">
        <f t="shared" si="7"/>
        <v>17</v>
      </c>
      <c r="D114" s="13">
        <v>0</v>
      </c>
      <c r="E114" s="13">
        <v>0</v>
      </c>
      <c r="F114" s="13">
        <v>17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4">
        <f t="shared" si="4"/>
        <v>2.5499999999999998</v>
      </c>
      <c r="M114" s="10">
        <f t="shared" si="5"/>
        <v>0</v>
      </c>
      <c r="N114" s="24">
        <f t="shared" si="6"/>
        <v>17</v>
      </c>
      <c r="O114" s="17"/>
      <c r="P114" s="25">
        <f>L114*'Taryfa opłat za energię el.'!$A$15</f>
        <v>9690</v>
      </c>
    </row>
    <row r="115" spans="1:16" ht="15" x14ac:dyDescent="0.25">
      <c r="A115" s="3">
        <v>112</v>
      </c>
      <c r="B115" s="4" t="s">
        <v>119</v>
      </c>
      <c r="C115" s="3">
        <f t="shared" si="7"/>
        <v>7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7</v>
      </c>
      <c r="J115" s="12">
        <v>0</v>
      </c>
      <c r="K115" s="12">
        <v>0</v>
      </c>
      <c r="L115" s="14">
        <f t="shared" si="4"/>
        <v>0.49</v>
      </c>
      <c r="M115" s="10">
        <f t="shared" si="5"/>
        <v>0</v>
      </c>
      <c r="N115" s="24">
        <f t="shared" si="6"/>
        <v>7</v>
      </c>
      <c r="O115" s="16"/>
      <c r="P115" s="25">
        <f>L115*'Taryfa opłat za energię el.'!$A$15</f>
        <v>1862</v>
      </c>
    </row>
    <row r="116" spans="1:16" ht="15" x14ac:dyDescent="0.25">
      <c r="A116" s="5">
        <v>113</v>
      </c>
      <c r="B116" s="6" t="s">
        <v>120</v>
      </c>
      <c r="C116" s="5">
        <f t="shared" si="7"/>
        <v>19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19</v>
      </c>
      <c r="J116" s="13">
        <v>0</v>
      </c>
      <c r="K116" s="13">
        <v>0</v>
      </c>
      <c r="L116" s="14">
        <f t="shared" si="4"/>
        <v>1.33</v>
      </c>
      <c r="M116" s="10">
        <f t="shared" si="5"/>
        <v>0</v>
      </c>
      <c r="N116" s="24">
        <f t="shared" si="6"/>
        <v>19</v>
      </c>
      <c r="O116" s="17"/>
      <c r="P116" s="25">
        <f>L116*'Taryfa opłat za energię el.'!$A$15</f>
        <v>5054</v>
      </c>
    </row>
    <row r="117" spans="1:16" ht="15" x14ac:dyDescent="0.25">
      <c r="A117" s="3">
        <v>114</v>
      </c>
      <c r="B117" s="4" t="s">
        <v>121</v>
      </c>
      <c r="C117" s="3">
        <f t="shared" si="7"/>
        <v>6</v>
      </c>
      <c r="D117" s="12">
        <v>0</v>
      </c>
      <c r="E117" s="12">
        <v>0</v>
      </c>
      <c r="F117" s="12">
        <v>0</v>
      </c>
      <c r="G117" s="12">
        <v>4</v>
      </c>
      <c r="H117" s="12">
        <v>0</v>
      </c>
      <c r="I117" s="12">
        <v>2</v>
      </c>
      <c r="J117" s="12">
        <v>0</v>
      </c>
      <c r="K117" s="12">
        <v>0</v>
      </c>
      <c r="L117" s="14">
        <f t="shared" si="4"/>
        <v>0.64</v>
      </c>
      <c r="M117" s="10">
        <f t="shared" si="5"/>
        <v>4</v>
      </c>
      <c r="N117" s="24">
        <f t="shared" si="6"/>
        <v>2</v>
      </c>
      <c r="O117" s="16"/>
      <c r="P117" s="25">
        <f>L117*'Taryfa opłat za energię el.'!$A$15</f>
        <v>2432</v>
      </c>
    </row>
    <row r="118" spans="1:16" ht="15" x14ac:dyDescent="0.25">
      <c r="A118" s="5">
        <v>115</v>
      </c>
      <c r="B118" s="6" t="s">
        <v>122</v>
      </c>
      <c r="C118" s="5">
        <f t="shared" si="7"/>
        <v>14</v>
      </c>
      <c r="D118" s="13">
        <v>0</v>
      </c>
      <c r="E118" s="13">
        <v>0</v>
      </c>
      <c r="F118" s="13">
        <v>14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4">
        <f t="shared" si="4"/>
        <v>2.1</v>
      </c>
      <c r="M118" s="10">
        <f t="shared" si="5"/>
        <v>0</v>
      </c>
      <c r="N118" s="24">
        <f t="shared" si="6"/>
        <v>14</v>
      </c>
      <c r="O118" s="17"/>
      <c r="P118" s="25">
        <f>L118*'Taryfa opłat za energię el.'!$A$15</f>
        <v>7980</v>
      </c>
    </row>
    <row r="119" spans="1:16" ht="15" x14ac:dyDescent="0.25">
      <c r="A119" s="3">
        <v>116</v>
      </c>
      <c r="B119" s="4" t="s">
        <v>123</v>
      </c>
      <c r="C119" s="3">
        <f t="shared" si="7"/>
        <v>6</v>
      </c>
      <c r="D119" s="12">
        <v>0</v>
      </c>
      <c r="E119" s="12">
        <v>0</v>
      </c>
      <c r="F119" s="12">
        <v>0</v>
      </c>
      <c r="G119" s="12">
        <v>2</v>
      </c>
      <c r="H119" s="12">
        <v>0</v>
      </c>
      <c r="I119" s="12">
        <v>4</v>
      </c>
      <c r="J119" s="12">
        <v>0</v>
      </c>
      <c r="K119" s="12">
        <v>0</v>
      </c>
      <c r="L119" s="14">
        <f t="shared" si="4"/>
        <v>0.53</v>
      </c>
      <c r="M119" s="10">
        <f t="shared" si="5"/>
        <v>2</v>
      </c>
      <c r="N119" s="24">
        <f t="shared" si="6"/>
        <v>4</v>
      </c>
      <c r="O119" s="16"/>
      <c r="P119" s="25">
        <f>L119*'Taryfa opłat za energię el.'!$A$15</f>
        <v>2014</v>
      </c>
    </row>
    <row r="120" spans="1:16" ht="15" x14ac:dyDescent="0.25">
      <c r="A120" s="5">
        <v>117</v>
      </c>
      <c r="B120" s="6" t="s">
        <v>124</v>
      </c>
      <c r="C120" s="5">
        <f t="shared" si="7"/>
        <v>13</v>
      </c>
      <c r="D120" s="13">
        <v>0</v>
      </c>
      <c r="E120" s="13">
        <v>3</v>
      </c>
      <c r="F120" s="13">
        <v>0</v>
      </c>
      <c r="G120" s="13">
        <v>5</v>
      </c>
      <c r="H120" s="13">
        <v>0</v>
      </c>
      <c r="I120" s="13">
        <v>5</v>
      </c>
      <c r="J120" s="13">
        <v>0</v>
      </c>
      <c r="K120" s="13">
        <v>0</v>
      </c>
      <c r="L120" s="14">
        <f t="shared" si="4"/>
        <v>1.7250000000000001</v>
      </c>
      <c r="M120" s="10">
        <f t="shared" si="5"/>
        <v>8</v>
      </c>
      <c r="N120" s="24">
        <f t="shared" si="6"/>
        <v>5</v>
      </c>
      <c r="O120" s="17"/>
      <c r="P120" s="25">
        <f>L120*'Taryfa opłat za energię el.'!$A$15</f>
        <v>6555</v>
      </c>
    </row>
    <row r="121" spans="1:16" ht="15" x14ac:dyDescent="0.25">
      <c r="A121" s="3">
        <v>118</v>
      </c>
      <c r="B121" s="4" t="s">
        <v>125</v>
      </c>
      <c r="C121" s="3">
        <f t="shared" si="7"/>
        <v>43</v>
      </c>
      <c r="D121" s="12">
        <v>0</v>
      </c>
      <c r="E121" s="12">
        <v>0</v>
      </c>
      <c r="F121" s="12">
        <v>35</v>
      </c>
      <c r="G121" s="12">
        <v>2</v>
      </c>
      <c r="H121" s="12">
        <v>0</v>
      </c>
      <c r="I121" s="12">
        <v>6</v>
      </c>
      <c r="J121" s="12">
        <v>0</v>
      </c>
      <c r="K121" s="12">
        <v>0</v>
      </c>
      <c r="L121" s="14">
        <f t="shared" si="4"/>
        <v>5.92</v>
      </c>
      <c r="M121" s="10">
        <f t="shared" si="5"/>
        <v>2</v>
      </c>
      <c r="N121" s="24">
        <v>0</v>
      </c>
      <c r="O121" s="16">
        <v>41</v>
      </c>
      <c r="P121" s="25">
        <f>L121*'Taryfa opłat za energię el.'!$A$15</f>
        <v>22496</v>
      </c>
    </row>
    <row r="122" spans="1:16" ht="15" x14ac:dyDescent="0.25">
      <c r="A122" s="5">
        <v>119</v>
      </c>
      <c r="B122" s="6" t="s">
        <v>126</v>
      </c>
      <c r="C122" s="5">
        <f t="shared" si="7"/>
        <v>38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38</v>
      </c>
      <c r="J122" s="13">
        <v>0</v>
      </c>
      <c r="K122" s="13">
        <v>0</v>
      </c>
      <c r="L122" s="14">
        <f t="shared" si="4"/>
        <v>2.66</v>
      </c>
      <c r="M122" s="10">
        <f t="shared" si="5"/>
        <v>0</v>
      </c>
      <c r="N122" s="24">
        <f t="shared" si="6"/>
        <v>38</v>
      </c>
      <c r="O122" s="17"/>
      <c r="P122" s="25">
        <f>L122*'Taryfa opłat za energię el.'!$A$15</f>
        <v>10108</v>
      </c>
    </row>
    <row r="123" spans="1:16" ht="15" x14ac:dyDescent="0.25">
      <c r="A123" s="3">
        <v>120</v>
      </c>
      <c r="B123" s="4" t="s">
        <v>127</v>
      </c>
      <c r="C123" s="3">
        <f t="shared" si="7"/>
        <v>7</v>
      </c>
      <c r="D123" s="12">
        <v>0</v>
      </c>
      <c r="E123" s="12">
        <v>7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4">
        <f t="shared" si="4"/>
        <v>1.75</v>
      </c>
      <c r="M123" s="10">
        <f t="shared" si="5"/>
        <v>7</v>
      </c>
      <c r="N123" s="24">
        <f t="shared" si="6"/>
        <v>0</v>
      </c>
      <c r="O123" s="16"/>
      <c r="P123" s="25">
        <f>L123*'Taryfa opłat za energię el.'!$A$15</f>
        <v>6650</v>
      </c>
    </row>
    <row r="124" spans="1:16" ht="15" x14ac:dyDescent="0.25">
      <c r="A124" s="5">
        <v>121</v>
      </c>
      <c r="B124" s="6" t="s">
        <v>128</v>
      </c>
      <c r="C124" s="5">
        <f t="shared" si="7"/>
        <v>13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13</v>
      </c>
      <c r="J124" s="13">
        <v>0</v>
      </c>
      <c r="K124" s="13">
        <v>0</v>
      </c>
      <c r="L124" s="14">
        <f t="shared" si="4"/>
        <v>0.91</v>
      </c>
      <c r="M124" s="10">
        <f t="shared" si="5"/>
        <v>0</v>
      </c>
      <c r="N124" s="24">
        <f t="shared" si="6"/>
        <v>13</v>
      </c>
      <c r="O124" s="17"/>
      <c r="P124" s="25">
        <f>L124*'Taryfa opłat za energię el.'!$A$15</f>
        <v>3458</v>
      </c>
    </row>
    <row r="125" spans="1:16" ht="15" x14ac:dyDescent="0.25">
      <c r="A125" s="3">
        <v>122</v>
      </c>
      <c r="B125" s="4" t="s">
        <v>129</v>
      </c>
      <c r="C125" s="3">
        <f t="shared" si="7"/>
        <v>14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14</v>
      </c>
      <c r="J125" s="12">
        <v>0</v>
      </c>
      <c r="K125" s="12">
        <v>0</v>
      </c>
      <c r="L125" s="14">
        <f t="shared" si="4"/>
        <v>0.98</v>
      </c>
      <c r="M125" s="10">
        <f t="shared" si="5"/>
        <v>0</v>
      </c>
      <c r="N125" s="24">
        <f t="shared" si="6"/>
        <v>14</v>
      </c>
      <c r="O125" s="16"/>
      <c r="P125" s="25">
        <f>L125*'Taryfa opłat za energię el.'!$A$15</f>
        <v>3724</v>
      </c>
    </row>
    <row r="126" spans="1:16" ht="15" x14ac:dyDescent="0.25">
      <c r="A126" s="5">
        <v>123</v>
      </c>
      <c r="B126" s="6" t="s">
        <v>130</v>
      </c>
      <c r="C126" s="5">
        <f t="shared" si="7"/>
        <v>101</v>
      </c>
      <c r="D126" s="13">
        <v>0</v>
      </c>
      <c r="E126" s="13">
        <v>0</v>
      </c>
      <c r="F126" s="13">
        <v>0</v>
      </c>
      <c r="G126" s="13">
        <v>0</v>
      </c>
      <c r="H126" s="13">
        <v>77</v>
      </c>
      <c r="I126" s="13">
        <v>20</v>
      </c>
      <c r="J126" s="13">
        <v>0</v>
      </c>
      <c r="K126" s="13">
        <v>4</v>
      </c>
      <c r="L126" s="14">
        <f t="shared" si="4"/>
        <v>9.24</v>
      </c>
      <c r="M126" s="10">
        <f t="shared" si="5"/>
        <v>0</v>
      </c>
      <c r="N126" s="24">
        <f t="shared" si="6"/>
        <v>97</v>
      </c>
      <c r="O126" s="17"/>
      <c r="P126" s="25">
        <f>L126*'Taryfa opłat za energię el.'!$A$15</f>
        <v>35112</v>
      </c>
    </row>
    <row r="127" spans="1:16" ht="15" x14ac:dyDescent="0.25">
      <c r="A127" s="3">
        <v>124</v>
      </c>
      <c r="B127" s="4" t="s">
        <v>131</v>
      </c>
      <c r="C127" s="3">
        <f t="shared" si="7"/>
        <v>8</v>
      </c>
      <c r="D127" s="12">
        <v>0</v>
      </c>
      <c r="E127" s="12">
        <v>2</v>
      </c>
      <c r="F127" s="12">
        <v>0</v>
      </c>
      <c r="G127" s="12">
        <v>2</v>
      </c>
      <c r="H127" s="12">
        <v>0</v>
      </c>
      <c r="I127" s="12">
        <v>4</v>
      </c>
      <c r="J127" s="12">
        <v>0</v>
      </c>
      <c r="K127" s="12">
        <v>0</v>
      </c>
      <c r="L127" s="14">
        <f t="shared" si="4"/>
        <v>1.03</v>
      </c>
      <c r="M127" s="10">
        <f t="shared" si="5"/>
        <v>4</v>
      </c>
      <c r="N127" s="24">
        <f t="shared" si="6"/>
        <v>4</v>
      </c>
      <c r="O127" s="16"/>
      <c r="P127" s="25">
        <f>L127*'Taryfa opłat za energię el.'!$A$15</f>
        <v>3914</v>
      </c>
    </row>
    <row r="128" spans="1:16" ht="15" x14ac:dyDescent="0.25">
      <c r="A128" s="5">
        <v>125</v>
      </c>
      <c r="B128" s="6" t="s">
        <v>132</v>
      </c>
      <c r="C128" s="5">
        <f t="shared" si="7"/>
        <v>11</v>
      </c>
      <c r="D128" s="13">
        <v>0</v>
      </c>
      <c r="E128" s="13">
        <v>0</v>
      </c>
      <c r="F128" s="13">
        <v>0</v>
      </c>
      <c r="G128" s="13">
        <v>1</v>
      </c>
      <c r="H128" s="13">
        <v>0</v>
      </c>
      <c r="I128" s="13">
        <v>10</v>
      </c>
      <c r="J128" s="13">
        <v>0</v>
      </c>
      <c r="K128" s="13">
        <v>0</v>
      </c>
      <c r="L128" s="14">
        <f t="shared" si="4"/>
        <v>0.82499999999999996</v>
      </c>
      <c r="M128" s="10">
        <f t="shared" si="5"/>
        <v>1</v>
      </c>
      <c r="N128" s="24">
        <f t="shared" si="6"/>
        <v>10</v>
      </c>
      <c r="O128" s="17"/>
      <c r="P128" s="25">
        <f>L128*'Taryfa opłat za energię el.'!$A$15</f>
        <v>3135</v>
      </c>
    </row>
    <row r="129" spans="1:16" ht="15" x14ac:dyDescent="0.25">
      <c r="A129" s="3">
        <v>126</v>
      </c>
      <c r="B129" s="4" t="s">
        <v>133</v>
      </c>
      <c r="C129" s="3">
        <f t="shared" si="7"/>
        <v>11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11</v>
      </c>
      <c r="J129" s="12">
        <v>0</v>
      </c>
      <c r="K129" s="12">
        <v>0</v>
      </c>
      <c r="L129" s="14">
        <f t="shared" si="4"/>
        <v>0.77</v>
      </c>
      <c r="M129" s="10">
        <f t="shared" si="5"/>
        <v>0</v>
      </c>
      <c r="N129" s="24">
        <f t="shared" si="6"/>
        <v>11</v>
      </c>
      <c r="O129" s="16"/>
      <c r="P129" s="25">
        <f>L129*'Taryfa opłat za energię el.'!$A$15</f>
        <v>2926</v>
      </c>
    </row>
    <row r="130" spans="1:16" ht="15" x14ac:dyDescent="0.25">
      <c r="A130" s="5">
        <v>127</v>
      </c>
      <c r="B130" s="6" t="s">
        <v>134</v>
      </c>
      <c r="C130" s="5">
        <f t="shared" si="7"/>
        <v>8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8</v>
      </c>
      <c r="J130" s="13">
        <v>0</v>
      </c>
      <c r="K130" s="13">
        <v>0</v>
      </c>
      <c r="L130" s="14">
        <f t="shared" si="4"/>
        <v>0.56000000000000005</v>
      </c>
      <c r="M130" s="10">
        <f t="shared" si="5"/>
        <v>0</v>
      </c>
      <c r="N130" s="24">
        <f t="shared" si="6"/>
        <v>8</v>
      </c>
      <c r="O130" s="17"/>
      <c r="P130" s="25">
        <f>L130*'Taryfa opłat za energię el.'!$A$15</f>
        <v>2128</v>
      </c>
    </row>
    <row r="131" spans="1:16" ht="15" x14ac:dyDescent="0.25">
      <c r="A131" s="3">
        <v>128</v>
      </c>
      <c r="B131" s="4" t="s">
        <v>135</v>
      </c>
      <c r="C131" s="3">
        <f t="shared" si="7"/>
        <v>24</v>
      </c>
      <c r="D131" s="12">
        <v>0</v>
      </c>
      <c r="E131" s="12">
        <v>0</v>
      </c>
      <c r="F131" s="12">
        <v>24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4">
        <f t="shared" si="4"/>
        <v>3.6</v>
      </c>
      <c r="M131" s="10">
        <f t="shared" si="5"/>
        <v>0</v>
      </c>
      <c r="N131" s="24">
        <f t="shared" si="6"/>
        <v>24</v>
      </c>
      <c r="O131" s="16"/>
      <c r="P131" s="25">
        <f>L131*'Taryfa opłat za energię el.'!$A$15</f>
        <v>13680</v>
      </c>
    </row>
    <row r="132" spans="1:16" ht="15" x14ac:dyDescent="0.25">
      <c r="A132" s="5">
        <v>129</v>
      </c>
      <c r="B132" s="6" t="s">
        <v>136</v>
      </c>
      <c r="C132" s="5">
        <f t="shared" si="7"/>
        <v>4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4</v>
      </c>
      <c r="J132" s="13">
        <v>0</v>
      </c>
      <c r="K132" s="13">
        <v>0</v>
      </c>
      <c r="L132" s="14">
        <f t="shared" si="4"/>
        <v>0.28000000000000003</v>
      </c>
      <c r="M132" s="10">
        <f t="shared" si="5"/>
        <v>0</v>
      </c>
      <c r="N132" s="24">
        <f t="shared" si="6"/>
        <v>4</v>
      </c>
      <c r="O132" s="17"/>
      <c r="P132" s="25">
        <f>L132*'Taryfa opłat za energię el.'!$A$15</f>
        <v>1064</v>
      </c>
    </row>
    <row r="133" spans="1:16" ht="15" x14ac:dyDescent="0.25">
      <c r="A133" s="3">
        <v>130</v>
      </c>
      <c r="B133" s="4" t="s">
        <v>137</v>
      </c>
      <c r="C133" s="3">
        <f t="shared" si="7"/>
        <v>12</v>
      </c>
      <c r="D133" s="12">
        <v>0</v>
      </c>
      <c r="E133" s="12">
        <v>3</v>
      </c>
      <c r="F133" s="12">
        <v>0</v>
      </c>
      <c r="G133" s="12">
        <v>0</v>
      </c>
      <c r="H133" s="12">
        <v>9</v>
      </c>
      <c r="I133" s="12">
        <v>0</v>
      </c>
      <c r="J133" s="12">
        <v>0</v>
      </c>
      <c r="K133" s="12">
        <v>0</v>
      </c>
      <c r="L133" s="14">
        <f t="shared" ref="L133:L166" si="8">(VALUE(E133)*250+VALUE(F133)*150+VALUE(H133)*100+VALUE(G133)*125+VALUE(I133)*70+VALUE(K133)*35+VALUE(D133)*400+VALUE(J133)*50)/1000</f>
        <v>1.65</v>
      </c>
      <c r="M133" s="10">
        <f t="shared" ref="M133:M166" si="9">IF(G133&gt;0,G133+IF(E133&gt;0,E133,0),IF(E133&gt;0,E133,0))</f>
        <v>3</v>
      </c>
      <c r="N133" s="24">
        <f t="shared" ref="N133:N166" si="10">IF(I133&gt;0,I133,0)+IF(F133&gt;0,F133,0)+IF(H133&gt;0,H133,0)</f>
        <v>9</v>
      </c>
      <c r="O133" s="16"/>
      <c r="P133" s="25">
        <f>L133*'Taryfa opłat za energię el.'!$A$15</f>
        <v>6270</v>
      </c>
    </row>
    <row r="134" spans="1:16" ht="15" x14ac:dyDescent="0.25">
      <c r="A134" s="5">
        <v>131</v>
      </c>
      <c r="B134" s="6" t="s">
        <v>138</v>
      </c>
      <c r="C134" s="5">
        <f t="shared" ref="C134:C166" si="11">SUM(D134:K134)</f>
        <v>18</v>
      </c>
      <c r="D134" s="13">
        <v>0</v>
      </c>
      <c r="E134" s="13">
        <v>0</v>
      </c>
      <c r="F134" s="13">
        <v>0</v>
      </c>
      <c r="G134" s="13">
        <v>18</v>
      </c>
      <c r="H134" s="13">
        <v>0</v>
      </c>
      <c r="I134" s="13">
        <v>0</v>
      </c>
      <c r="J134" s="13">
        <v>0</v>
      </c>
      <c r="K134" s="13">
        <v>0</v>
      </c>
      <c r="L134" s="14">
        <f t="shared" si="8"/>
        <v>2.25</v>
      </c>
      <c r="M134" s="10">
        <f t="shared" si="9"/>
        <v>18</v>
      </c>
      <c r="N134" s="24">
        <f t="shared" si="10"/>
        <v>0</v>
      </c>
      <c r="O134" s="17"/>
      <c r="P134" s="25">
        <f>L134*'Taryfa opłat za energię el.'!$A$15</f>
        <v>8550</v>
      </c>
    </row>
    <row r="135" spans="1:16" ht="15" x14ac:dyDescent="0.25">
      <c r="A135" s="3">
        <v>132</v>
      </c>
      <c r="B135" s="4" t="s">
        <v>168</v>
      </c>
      <c r="C135" s="3">
        <f t="shared" si="11"/>
        <v>48</v>
      </c>
      <c r="D135" s="12">
        <v>0</v>
      </c>
      <c r="E135" s="12">
        <v>0</v>
      </c>
      <c r="F135" s="12">
        <v>0</v>
      </c>
      <c r="G135" s="12">
        <v>0</v>
      </c>
      <c r="H135" s="12">
        <v>22</v>
      </c>
      <c r="I135" s="12">
        <v>0</v>
      </c>
      <c r="J135" s="12">
        <v>0</v>
      </c>
      <c r="K135" s="12">
        <v>26</v>
      </c>
      <c r="L135" s="14">
        <f t="shared" si="8"/>
        <v>3.11</v>
      </c>
      <c r="M135" s="10">
        <f t="shared" si="9"/>
        <v>0</v>
      </c>
      <c r="N135" s="24">
        <f t="shared" si="10"/>
        <v>22</v>
      </c>
      <c r="O135" s="16"/>
      <c r="P135" s="25">
        <f>L135*'Taryfa opłat za energię el.'!$A$15</f>
        <v>11818</v>
      </c>
    </row>
    <row r="136" spans="1:16" ht="15" x14ac:dyDescent="0.25">
      <c r="A136" s="5">
        <v>133</v>
      </c>
      <c r="B136" s="6" t="s">
        <v>139</v>
      </c>
      <c r="C136" s="5">
        <f t="shared" si="11"/>
        <v>24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24</v>
      </c>
      <c r="J136" s="13">
        <v>0</v>
      </c>
      <c r="K136" s="13">
        <v>0</v>
      </c>
      <c r="L136" s="14">
        <f t="shared" si="8"/>
        <v>1.68</v>
      </c>
      <c r="M136" s="10">
        <f t="shared" si="9"/>
        <v>0</v>
      </c>
      <c r="N136" s="24">
        <f t="shared" si="10"/>
        <v>24</v>
      </c>
      <c r="O136" s="17"/>
      <c r="P136" s="25">
        <f>L136*'Taryfa opłat za energię el.'!$A$15</f>
        <v>6384</v>
      </c>
    </row>
    <row r="137" spans="1:16" ht="15" x14ac:dyDescent="0.25">
      <c r="A137" s="3">
        <v>134</v>
      </c>
      <c r="B137" s="4" t="s">
        <v>140</v>
      </c>
      <c r="C137" s="3">
        <f t="shared" si="11"/>
        <v>49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49</v>
      </c>
      <c r="J137" s="12">
        <v>0</v>
      </c>
      <c r="K137" s="12">
        <v>0</v>
      </c>
      <c r="L137" s="14">
        <f t="shared" si="8"/>
        <v>3.43</v>
      </c>
      <c r="M137" s="10">
        <f t="shared" si="9"/>
        <v>0</v>
      </c>
      <c r="N137" s="24">
        <f t="shared" si="10"/>
        <v>49</v>
      </c>
      <c r="O137" s="16"/>
      <c r="P137" s="25">
        <f>L137*'Taryfa opłat za energię el.'!$A$15</f>
        <v>13034</v>
      </c>
    </row>
    <row r="138" spans="1:16" ht="26.25" x14ac:dyDescent="0.25">
      <c r="A138" s="5">
        <v>135</v>
      </c>
      <c r="B138" s="6" t="s">
        <v>141</v>
      </c>
      <c r="C138" s="5">
        <f t="shared" si="11"/>
        <v>16</v>
      </c>
      <c r="D138" s="13">
        <v>0</v>
      </c>
      <c r="E138" s="13">
        <v>16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4">
        <f t="shared" si="8"/>
        <v>4</v>
      </c>
      <c r="M138" s="10">
        <f t="shared" si="9"/>
        <v>16</v>
      </c>
      <c r="N138" s="24">
        <f t="shared" si="10"/>
        <v>0</v>
      </c>
      <c r="O138" s="17"/>
      <c r="P138" s="25">
        <f>L138*'Taryfa opłat za energię el.'!$A$15</f>
        <v>15200</v>
      </c>
    </row>
    <row r="139" spans="1:16" ht="26.25" x14ac:dyDescent="0.25">
      <c r="A139" s="3">
        <v>136</v>
      </c>
      <c r="B139" s="8" t="s">
        <v>142</v>
      </c>
      <c r="C139" s="3">
        <f t="shared" si="11"/>
        <v>4</v>
      </c>
      <c r="D139" s="12">
        <v>0</v>
      </c>
      <c r="E139" s="12">
        <v>0</v>
      </c>
      <c r="F139" s="12">
        <v>4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4">
        <f t="shared" si="8"/>
        <v>0.6</v>
      </c>
      <c r="M139" s="10">
        <f t="shared" si="9"/>
        <v>0</v>
      </c>
      <c r="N139" s="24">
        <f t="shared" si="10"/>
        <v>4</v>
      </c>
      <c r="O139" s="16"/>
      <c r="P139" s="25">
        <f>L139*'Taryfa opłat za energię el.'!$A$15</f>
        <v>2280</v>
      </c>
    </row>
    <row r="140" spans="1:16" ht="26.25" x14ac:dyDescent="0.25">
      <c r="A140" s="5">
        <v>137</v>
      </c>
      <c r="B140" s="6" t="s">
        <v>143</v>
      </c>
      <c r="C140" s="5">
        <f t="shared" si="11"/>
        <v>97</v>
      </c>
      <c r="D140" s="13">
        <v>0</v>
      </c>
      <c r="E140" s="13">
        <v>32</v>
      </c>
      <c r="F140" s="13">
        <v>0</v>
      </c>
      <c r="G140" s="13">
        <v>0</v>
      </c>
      <c r="H140" s="13">
        <v>32</v>
      </c>
      <c r="I140" s="13">
        <v>33</v>
      </c>
      <c r="J140" s="13">
        <v>0</v>
      </c>
      <c r="K140" s="13">
        <v>0</v>
      </c>
      <c r="L140" s="14">
        <f t="shared" si="8"/>
        <v>13.51</v>
      </c>
      <c r="M140" s="10">
        <f t="shared" si="9"/>
        <v>32</v>
      </c>
      <c r="N140" s="24">
        <f t="shared" si="10"/>
        <v>65</v>
      </c>
      <c r="O140" s="17"/>
      <c r="P140" s="25">
        <f>L140*'Taryfa opłat za energię el.'!$A$15</f>
        <v>51338</v>
      </c>
    </row>
    <row r="141" spans="1:16" ht="15" x14ac:dyDescent="0.25">
      <c r="A141" s="3">
        <v>138</v>
      </c>
      <c r="B141" s="4" t="s">
        <v>144</v>
      </c>
      <c r="C141" s="3">
        <f t="shared" si="11"/>
        <v>2</v>
      </c>
      <c r="D141" s="12">
        <v>0</v>
      </c>
      <c r="E141" s="12">
        <v>0</v>
      </c>
      <c r="F141" s="12">
        <v>0</v>
      </c>
      <c r="G141" s="12">
        <v>2</v>
      </c>
      <c r="H141" s="12">
        <v>0</v>
      </c>
      <c r="I141" s="12">
        <v>0</v>
      </c>
      <c r="J141" s="12">
        <v>0</v>
      </c>
      <c r="K141" s="12">
        <v>0</v>
      </c>
      <c r="L141" s="14">
        <f t="shared" si="8"/>
        <v>0.25</v>
      </c>
      <c r="M141" s="10">
        <f t="shared" si="9"/>
        <v>2</v>
      </c>
      <c r="N141" s="24">
        <f t="shared" si="10"/>
        <v>0</v>
      </c>
      <c r="O141" s="16"/>
      <c r="P141" s="25">
        <f>L141*'Taryfa opłat za energię el.'!$A$15</f>
        <v>950</v>
      </c>
    </row>
    <row r="142" spans="1:16" ht="15" x14ac:dyDescent="0.25">
      <c r="A142" s="5">
        <v>139</v>
      </c>
      <c r="B142" s="6" t="s">
        <v>145</v>
      </c>
      <c r="C142" s="5">
        <f t="shared" si="11"/>
        <v>7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7</v>
      </c>
      <c r="J142" s="13">
        <v>0</v>
      </c>
      <c r="K142" s="13">
        <v>0</v>
      </c>
      <c r="L142" s="14">
        <f t="shared" si="8"/>
        <v>0.49</v>
      </c>
      <c r="M142" s="10">
        <f t="shared" si="9"/>
        <v>0</v>
      </c>
      <c r="N142" s="24">
        <f t="shared" si="10"/>
        <v>7</v>
      </c>
      <c r="O142" s="17"/>
      <c r="P142" s="25">
        <f>L142*'Taryfa opłat za energię el.'!$A$15</f>
        <v>1862</v>
      </c>
    </row>
    <row r="143" spans="1:16" ht="15" x14ac:dyDescent="0.25">
      <c r="A143" s="3">
        <v>140</v>
      </c>
      <c r="B143" s="4" t="s">
        <v>7</v>
      </c>
      <c r="C143" s="3">
        <f t="shared" si="11"/>
        <v>26</v>
      </c>
      <c r="D143" s="12">
        <v>0</v>
      </c>
      <c r="E143" s="12">
        <v>0</v>
      </c>
      <c r="F143" s="12">
        <v>26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4">
        <f t="shared" si="8"/>
        <v>3.9</v>
      </c>
      <c r="M143" s="10">
        <f t="shared" si="9"/>
        <v>0</v>
      </c>
      <c r="N143" s="24">
        <f t="shared" si="10"/>
        <v>26</v>
      </c>
      <c r="O143" s="16"/>
      <c r="P143" s="25">
        <f>L143*'Taryfa opłat za energię el.'!$A$15</f>
        <v>14820</v>
      </c>
    </row>
    <row r="144" spans="1:16" ht="15" x14ac:dyDescent="0.25">
      <c r="A144" s="5">
        <v>141</v>
      </c>
      <c r="B144" s="6" t="s">
        <v>146</v>
      </c>
      <c r="C144" s="5">
        <f t="shared" si="11"/>
        <v>3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3</v>
      </c>
      <c r="J144" s="13">
        <v>0</v>
      </c>
      <c r="K144" s="13">
        <v>0</v>
      </c>
      <c r="L144" s="14">
        <f t="shared" si="8"/>
        <v>0.21</v>
      </c>
      <c r="M144" s="10">
        <f t="shared" si="9"/>
        <v>0</v>
      </c>
      <c r="N144" s="24">
        <f t="shared" si="10"/>
        <v>3</v>
      </c>
      <c r="O144" s="17"/>
      <c r="P144" s="25">
        <f>L144*'Taryfa opłat za energię el.'!$A$15</f>
        <v>798</v>
      </c>
    </row>
    <row r="145" spans="1:16" ht="15" x14ac:dyDescent="0.25">
      <c r="A145" s="3">
        <v>142</v>
      </c>
      <c r="B145" s="4" t="s">
        <v>147</v>
      </c>
      <c r="C145" s="3">
        <f t="shared" si="11"/>
        <v>17</v>
      </c>
      <c r="D145" s="12">
        <v>0</v>
      </c>
      <c r="E145" s="12">
        <v>0</v>
      </c>
      <c r="F145" s="12">
        <v>17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4">
        <f t="shared" si="8"/>
        <v>2.5499999999999998</v>
      </c>
      <c r="M145" s="10">
        <f t="shared" si="9"/>
        <v>0</v>
      </c>
      <c r="N145" s="24">
        <f t="shared" si="10"/>
        <v>17</v>
      </c>
      <c r="O145" s="16"/>
      <c r="P145" s="25">
        <f>L145*'Taryfa opłat za energię el.'!$A$15</f>
        <v>9690</v>
      </c>
    </row>
    <row r="146" spans="1:16" ht="15" x14ac:dyDescent="0.25">
      <c r="A146" s="5">
        <v>143</v>
      </c>
      <c r="B146" s="6" t="s">
        <v>148</v>
      </c>
      <c r="C146" s="5">
        <f t="shared" si="11"/>
        <v>17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17</v>
      </c>
      <c r="J146" s="13">
        <v>0</v>
      </c>
      <c r="K146" s="13">
        <v>0</v>
      </c>
      <c r="L146" s="14">
        <f t="shared" si="8"/>
        <v>1.19</v>
      </c>
      <c r="M146" s="10">
        <f t="shared" si="9"/>
        <v>0</v>
      </c>
      <c r="N146" s="24">
        <f t="shared" si="10"/>
        <v>17</v>
      </c>
      <c r="O146" s="17"/>
      <c r="P146" s="25">
        <f>L146*'Taryfa opłat za energię el.'!$A$15</f>
        <v>4522</v>
      </c>
    </row>
    <row r="147" spans="1:16" ht="15" x14ac:dyDescent="0.25">
      <c r="A147" s="3">
        <v>144</v>
      </c>
      <c r="B147" s="4" t="s">
        <v>149</v>
      </c>
      <c r="C147" s="3">
        <f t="shared" si="11"/>
        <v>15</v>
      </c>
      <c r="D147" s="12">
        <v>0</v>
      </c>
      <c r="E147" s="12">
        <v>0</v>
      </c>
      <c r="F147" s="12">
        <v>0</v>
      </c>
      <c r="G147" s="12">
        <v>4</v>
      </c>
      <c r="H147" s="12">
        <v>0</v>
      </c>
      <c r="I147" s="12">
        <v>11</v>
      </c>
      <c r="J147" s="12">
        <v>0</v>
      </c>
      <c r="K147" s="12">
        <v>0</v>
      </c>
      <c r="L147" s="14">
        <f t="shared" si="8"/>
        <v>1.27</v>
      </c>
      <c r="M147" s="10">
        <f t="shared" si="9"/>
        <v>4</v>
      </c>
      <c r="N147" s="24">
        <f t="shared" si="10"/>
        <v>11</v>
      </c>
      <c r="O147" s="16"/>
      <c r="P147" s="25">
        <f>L147*'Taryfa opłat za energię el.'!$A$15</f>
        <v>4826</v>
      </c>
    </row>
    <row r="148" spans="1:16" ht="15" x14ac:dyDescent="0.25">
      <c r="A148" s="5">
        <v>145</v>
      </c>
      <c r="B148" s="6" t="s">
        <v>150</v>
      </c>
      <c r="C148" s="5">
        <f t="shared" si="11"/>
        <v>11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11</v>
      </c>
      <c r="J148" s="13">
        <v>0</v>
      </c>
      <c r="K148" s="13">
        <v>0</v>
      </c>
      <c r="L148" s="14">
        <f t="shared" si="8"/>
        <v>0.77</v>
      </c>
      <c r="M148" s="10">
        <f t="shared" si="9"/>
        <v>0</v>
      </c>
      <c r="N148" s="24">
        <f t="shared" si="10"/>
        <v>11</v>
      </c>
      <c r="O148" s="17"/>
      <c r="P148" s="25">
        <f>L148*'Taryfa opłat za energię el.'!$A$15</f>
        <v>2926</v>
      </c>
    </row>
    <row r="149" spans="1:16" ht="15" x14ac:dyDescent="0.25">
      <c r="A149" s="3">
        <v>146</v>
      </c>
      <c r="B149" s="4" t="s">
        <v>151</v>
      </c>
      <c r="C149" s="3">
        <f t="shared" si="11"/>
        <v>2</v>
      </c>
      <c r="D149" s="12">
        <v>0</v>
      </c>
      <c r="E149" s="12">
        <v>2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4">
        <f t="shared" si="8"/>
        <v>0.5</v>
      </c>
      <c r="M149" s="10">
        <f t="shared" si="9"/>
        <v>2</v>
      </c>
      <c r="N149" s="24">
        <f t="shared" si="10"/>
        <v>0</v>
      </c>
      <c r="O149" s="16"/>
      <c r="P149" s="25">
        <f>L149*'Taryfa opłat za energię el.'!$A$15</f>
        <v>1900</v>
      </c>
    </row>
    <row r="150" spans="1:16" ht="15" x14ac:dyDescent="0.25">
      <c r="A150" s="5">
        <v>147</v>
      </c>
      <c r="B150" s="6" t="s">
        <v>152</v>
      </c>
      <c r="C150" s="5">
        <f t="shared" si="11"/>
        <v>49</v>
      </c>
      <c r="D150" s="13">
        <v>0</v>
      </c>
      <c r="E150" s="13">
        <v>10</v>
      </c>
      <c r="F150" s="13">
        <v>31</v>
      </c>
      <c r="G150" s="13">
        <v>0</v>
      </c>
      <c r="H150" s="13">
        <v>8</v>
      </c>
      <c r="I150" s="13">
        <v>0</v>
      </c>
      <c r="J150" s="13">
        <v>0</v>
      </c>
      <c r="K150" s="13">
        <v>0</v>
      </c>
      <c r="L150" s="14">
        <f t="shared" si="8"/>
        <v>7.95</v>
      </c>
      <c r="M150" s="10">
        <f t="shared" si="9"/>
        <v>10</v>
      </c>
      <c r="N150" s="24">
        <f t="shared" si="10"/>
        <v>39</v>
      </c>
      <c r="O150" s="17"/>
      <c r="P150" s="25">
        <f>L150*'Taryfa opłat za energię el.'!$A$15</f>
        <v>30210</v>
      </c>
    </row>
    <row r="151" spans="1:16" ht="15" x14ac:dyDescent="0.25">
      <c r="A151" s="3">
        <v>148</v>
      </c>
      <c r="B151" s="4" t="s">
        <v>153</v>
      </c>
      <c r="C151" s="3">
        <f t="shared" si="11"/>
        <v>8</v>
      </c>
      <c r="D151" s="12">
        <v>0</v>
      </c>
      <c r="E151" s="12">
        <v>0</v>
      </c>
      <c r="F151" s="12">
        <v>0</v>
      </c>
      <c r="G151" s="12">
        <v>0</v>
      </c>
      <c r="H151" s="12">
        <v>8</v>
      </c>
      <c r="I151" s="12">
        <v>0</v>
      </c>
      <c r="J151" s="12">
        <v>0</v>
      </c>
      <c r="K151" s="12">
        <v>0</v>
      </c>
      <c r="L151" s="14">
        <f t="shared" si="8"/>
        <v>0.8</v>
      </c>
      <c r="M151" s="10">
        <f t="shared" si="9"/>
        <v>0</v>
      </c>
      <c r="N151" s="24">
        <f t="shared" si="10"/>
        <v>8</v>
      </c>
      <c r="O151" s="16"/>
      <c r="P151" s="25">
        <f>L151*'Taryfa opłat za energię el.'!$A$15</f>
        <v>3040</v>
      </c>
    </row>
    <row r="152" spans="1:16" ht="15" x14ac:dyDescent="0.25">
      <c r="A152" s="5">
        <v>149</v>
      </c>
      <c r="B152" s="7" t="s">
        <v>154</v>
      </c>
      <c r="C152" s="5">
        <f t="shared" si="11"/>
        <v>8</v>
      </c>
      <c r="D152" s="13">
        <v>0</v>
      </c>
      <c r="E152" s="13">
        <v>0</v>
      </c>
      <c r="F152" s="13">
        <v>8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4">
        <f t="shared" si="8"/>
        <v>1.2</v>
      </c>
      <c r="M152" s="10">
        <f t="shared" si="9"/>
        <v>0</v>
      </c>
      <c r="N152" s="24">
        <f t="shared" si="10"/>
        <v>8</v>
      </c>
      <c r="O152" s="17"/>
      <c r="P152" s="25">
        <f>L152*'Taryfa opłat za energię el.'!$A$15</f>
        <v>4560</v>
      </c>
    </row>
    <row r="153" spans="1:16" ht="15" x14ac:dyDescent="0.25">
      <c r="A153" s="3">
        <v>150</v>
      </c>
      <c r="B153" s="4" t="s">
        <v>155</v>
      </c>
      <c r="C153" s="3">
        <f t="shared" si="11"/>
        <v>12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12</v>
      </c>
      <c r="J153" s="12">
        <v>0</v>
      </c>
      <c r="K153" s="12">
        <v>0</v>
      </c>
      <c r="L153" s="14">
        <f t="shared" si="8"/>
        <v>0.84</v>
      </c>
      <c r="M153" s="10">
        <f t="shared" si="9"/>
        <v>0</v>
      </c>
      <c r="N153" s="24">
        <f t="shared" si="10"/>
        <v>12</v>
      </c>
      <c r="O153" s="16"/>
      <c r="P153" s="25">
        <f>L153*'Taryfa opłat za energię el.'!$A$15</f>
        <v>3192</v>
      </c>
    </row>
    <row r="154" spans="1:16" ht="15" x14ac:dyDescent="0.25">
      <c r="A154" s="5">
        <v>151</v>
      </c>
      <c r="B154" s="60" t="s">
        <v>156</v>
      </c>
      <c r="C154" s="5">
        <f t="shared" si="11"/>
        <v>17</v>
      </c>
      <c r="D154" s="13">
        <v>0</v>
      </c>
      <c r="E154" s="13">
        <v>0</v>
      </c>
      <c r="F154" s="13">
        <v>17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4">
        <f t="shared" si="8"/>
        <v>2.5499999999999998</v>
      </c>
      <c r="M154" s="10">
        <f t="shared" si="9"/>
        <v>0</v>
      </c>
      <c r="N154" s="24">
        <f t="shared" si="10"/>
        <v>17</v>
      </c>
      <c r="O154" s="17"/>
      <c r="P154" s="25">
        <f>L154*'Taryfa opłat za energię el.'!$A$15</f>
        <v>9690</v>
      </c>
    </row>
    <row r="155" spans="1:16" ht="26.25" x14ac:dyDescent="0.25">
      <c r="A155" s="3">
        <v>152</v>
      </c>
      <c r="B155" s="61" t="s">
        <v>157</v>
      </c>
      <c r="C155" s="3">
        <f t="shared" si="11"/>
        <v>31</v>
      </c>
      <c r="D155" s="12">
        <v>0</v>
      </c>
      <c r="E155" s="12">
        <v>0</v>
      </c>
      <c r="F155" s="12">
        <v>31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4">
        <f t="shared" si="8"/>
        <v>4.6500000000000004</v>
      </c>
      <c r="M155" s="10">
        <f t="shared" si="9"/>
        <v>0</v>
      </c>
      <c r="N155" s="24">
        <f t="shared" si="10"/>
        <v>31</v>
      </c>
      <c r="O155" s="16"/>
      <c r="P155" s="25">
        <f>L155*'Taryfa opłat za energię el.'!$A$15</f>
        <v>17670</v>
      </c>
    </row>
    <row r="156" spans="1:16" ht="15" x14ac:dyDescent="0.25">
      <c r="A156" s="5">
        <v>153</v>
      </c>
      <c r="B156" s="61" t="s">
        <v>158</v>
      </c>
      <c r="C156" s="5">
        <f t="shared" si="11"/>
        <v>5</v>
      </c>
      <c r="D156" s="13">
        <v>0</v>
      </c>
      <c r="E156" s="13">
        <v>0</v>
      </c>
      <c r="F156" s="13">
        <v>0</v>
      </c>
      <c r="G156" s="13">
        <v>3</v>
      </c>
      <c r="H156" s="13">
        <v>0</v>
      </c>
      <c r="I156" s="13">
        <v>2</v>
      </c>
      <c r="J156" s="13">
        <v>0</v>
      </c>
      <c r="K156" s="13">
        <v>0</v>
      </c>
      <c r="L156" s="14">
        <f t="shared" si="8"/>
        <v>0.51500000000000001</v>
      </c>
      <c r="M156" s="10">
        <f t="shared" si="9"/>
        <v>3</v>
      </c>
      <c r="N156" s="24">
        <f t="shared" si="10"/>
        <v>2</v>
      </c>
      <c r="O156" s="17"/>
      <c r="P156" s="25">
        <f>L156*'Taryfa opłat za energię el.'!$A$15</f>
        <v>1957</v>
      </c>
    </row>
    <row r="157" spans="1:16" ht="15" x14ac:dyDescent="0.25">
      <c r="A157" s="3">
        <v>154</v>
      </c>
      <c r="B157" s="61" t="s">
        <v>159</v>
      </c>
      <c r="C157" s="3">
        <f t="shared" si="11"/>
        <v>8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8</v>
      </c>
      <c r="J157" s="12">
        <v>0</v>
      </c>
      <c r="K157" s="12">
        <v>0</v>
      </c>
      <c r="L157" s="14">
        <f t="shared" si="8"/>
        <v>0.56000000000000005</v>
      </c>
      <c r="M157" s="10">
        <f t="shared" si="9"/>
        <v>0</v>
      </c>
      <c r="N157" s="24">
        <f t="shared" si="10"/>
        <v>8</v>
      </c>
      <c r="O157" s="18"/>
      <c r="P157" s="25">
        <f>L157*'Taryfa opłat za energię el.'!$A$15</f>
        <v>2128</v>
      </c>
    </row>
    <row r="158" spans="1:16" ht="15" x14ac:dyDescent="0.25">
      <c r="A158" s="5">
        <v>155</v>
      </c>
      <c r="B158" s="6" t="s">
        <v>160</v>
      </c>
      <c r="C158" s="5">
        <f t="shared" si="11"/>
        <v>10</v>
      </c>
      <c r="D158" s="13">
        <v>0</v>
      </c>
      <c r="E158" s="13">
        <v>0</v>
      </c>
      <c r="F158" s="13">
        <v>0</v>
      </c>
      <c r="G158" s="13">
        <v>0</v>
      </c>
      <c r="H158" s="13">
        <v>10</v>
      </c>
      <c r="I158" s="13">
        <v>0</v>
      </c>
      <c r="J158" s="13">
        <v>0</v>
      </c>
      <c r="K158" s="13">
        <v>0</v>
      </c>
      <c r="L158" s="14">
        <f t="shared" si="8"/>
        <v>1</v>
      </c>
      <c r="M158" s="10">
        <f t="shared" si="9"/>
        <v>0</v>
      </c>
      <c r="N158" s="24">
        <f t="shared" si="10"/>
        <v>10</v>
      </c>
      <c r="O158" s="19"/>
      <c r="P158" s="25">
        <f>L158*'Taryfa opłat za energię el.'!$A$15</f>
        <v>3800</v>
      </c>
    </row>
    <row r="159" spans="1:16" ht="15" x14ac:dyDescent="0.25">
      <c r="A159" s="3">
        <v>156</v>
      </c>
      <c r="B159" s="4" t="s">
        <v>161</v>
      </c>
      <c r="C159" s="3">
        <f t="shared" si="11"/>
        <v>4</v>
      </c>
      <c r="D159" s="12">
        <v>0</v>
      </c>
      <c r="E159" s="12">
        <v>0</v>
      </c>
      <c r="F159" s="12">
        <v>0</v>
      </c>
      <c r="G159" s="12">
        <v>4</v>
      </c>
      <c r="H159" s="12">
        <v>0</v>
      </c>
      <c r="I159" s="12">
        <v>0</v>
      </c>
      <c r="J159" s="12">
        <v>0</v>
      </c>
      <c r="K159" s="12">
        <v>0</v>
      </c>
      <c r="L159" s="14">
        <f t="shared" si="8"/>
        <v>0.5</v>
      </c>
      <c r="M159" s="10">
        <f t="shared" si="9"/>
        <v>4</v>
      </c>
      <c r="N159" s="24">
        <f t="shared" si="10"/>
        <v>0</v>
      </c>
      <c r="O159" s="18"/>
      <c r="P159" s="25">
        <f>L159*'Taryfa opłat za energię el.'!$A$15</f>
        <v>1900</v>
      </c>
    </row>
    <row r="160" spans="1:16" ht="15" x14ac:dyDescent="0.25">
      <c r="A160" s="5">
        <v>157</v>
      </c>
      <c r="B160" s="6" t="s">
        <v>162</v>
      </c>
      <c r="C160" s="5">
        <f t="shared" si="11"/>
        <v>16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16</v>
      </c>
      <c r="J160" s="13">
        <v>0</v>
      </c>
      <c r="K160" s="13">
        <v>0</v>
      </c>
      <c r="L160" s="14">
        <f t="shared" si="8"/>
        <v>1.1200000000000001</v>
      </c>
      <c r="M160" s="10">
        <f t="shared" si="9"/>
        <v>0</v>
      </c>
      <c r="N160" s="24">
        <f t="shared" si="10"/>
        <v>16</v>
      </c>
      <c r="O160" s="19"/>
      <c r="P160" s="25">
        <f>L160*'Taryfa opłat za energię el.'!$A$15</f>
        <v>4256</v>
      </c>
    </row>
    <row r="161" spans="1:16" ht="15" x14ac:dyDescent="0.25">
      <c r="A161" s="3">
        <v>158</v>
      </c>
      <c r="B161" s="4" t="s">
        <v>5</v>
      </c>
      <c r="C161" s="3">
        <f t="shared" si="11"/>
        <v>7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7</v>
      </c>
      <c r="J161" s="12">
        <v>0</v>
      </c>
      <c r="K161" s="12">
        <v>0</v>
      </c>
      <c r="L161" s="14">
        <f t="shared" si="8"/>
        <v>0.49</v>
      </c>
      <c r="M161" s="10">
        <f t="shared" si="9"/>
        <v>0</v>
      </c>
      <c r="N161" s="24">
        <f t="shared" si="10"/>
        <v>7</v>
      </c>
      <c r="O161" s="18"/>
      <c r="P161" s="25">
        <f>L161*'Taryfa opłat za energię el.'!$A$15</f>
        <v>1862</v>
      </c>
    </row>
    <row r="162" spans="1:16" ht="15" x14ac:dyDescent="0.25">
      <c r="A162" s="5">
        <v>159</v>
      </c>
      <c r="B162" s="6" t="s">
        <v>163</v>
      </c>
      <c r="C162" s="5">
        <f t="shared" si="11"/>
        <v>8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8</v>
      </c>
      <c r="J162" s="13">
        <v>0</v>
      </c>
      <c r="K162" s="13">
        <v>0</v>
      </c>
      <c r="L162" s="14">
        <f t="shared" si="8"/>
        <v>0.56000000000000005</v>
      </c>
      <c r="M162" s="10">
        <f t="shared" si="9"/>
        <v>0</v>
      </c>
      <c r="N162" s="24">
        <f t="shared" si="10"/>
        <v>8</v>
      </c>
      <c r="O162" s="19"/>
      <c r="P162" s="25">
        <f>L162*'Taryfa opłat za energię el.'!$A$15</f>
        <v>2128</v>
      </c>
    </row>
    <row r="163" spans="1:16" ht="15" x14ac:dyDescent="0.25">
      <c r="A163" s="3">
        <v>160</v>
      </c>
      <c r="B163" s="4" t="s">
        <v>164</v>
      </c>
      <c r="C163" s="3">
        <f t="shared" si="11"/>
        <v>17</v>
      </c>
      <c r="D163" s="12">
        <v>0</v>
      </c>
      <c r="E163" s="12">
        <v>17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4">
        <f t="shared" si="8"/>
        <v>4.25</v>
      </c>
      <c r="M163" s="10">
        <f t="shared" si="9"/>
        <v>17</v>
      </c>
      <c r="N163" s="24">
        <f t="shared" si="10"/>
        <v>0</v>
      </c>
      <c r="O163" s="18"/>
      <c r="P163" s="25">
        <f>L163*'Taryfa opłat za energię el.'!$A$15</f>
        <v>16150</v>
      </c>
    </row>
    <row r="164" spans="1:16" ht="15" x14ac:dyDescent="0.25">
      <c r="A164" s="5">
        <v>161</v>
      </c>
      <c r="B164" s="6" t="s">
        <v>165</v>
      </c>
      <c r="C164" s="5">
        <f t="shared" si="11"/>
        <v>8</v>
      </c>
      <c r="D164" s="13">
        <v>0</v>
      </c>
      <c r="E164" s="13">
        <v>0</v>
      </c>
      <c r="F164" s="13">
        <v>8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4">
        <f t="shared" si="8"/>
        <v>1.2</v>
      </c>
      <c r="M164" s="10">
        <f t="shared" si="9"/>
        <v>0</v>
      </c>
      <c r="N164" s="24">
        <f t="shared" si="10"/>
        <v>8</v>
      </c>
      <c r="O164" s="19"/>
      <c r="P164" s="25">
        <f>L164*'Taryfa opłat za energię el.'!$A$15</f>
        <v>4560</v>
      </c>
    </row>
    <row r="165" spans="1:16" ht="15" x14ac:dyDescent="0.25">
      <c r="A165" s="3">
        <v>162</v>
      </c>
      <c r="B165" s="4" t="s">
        <v>166</v>
      </c>
      <c r="C165" s="3">
        <f t="shared" si="11"/>
        <v>12</v>
      </c>
      <c r="D165" s="12">
        <v>0</v>
      </c>
      <c r="E165" s="12">
        <v>0</v>
      </c>
      <c r="F165" s="12">
        <v>0</v>
      </c>
      <c r="G165" s="12">
        <v>7</v>
      </c>
      <c r="H165" s="12">
        <v>0</v>
      </c>
      <c r="I165" s="12">
        <v>5</v>
      </c>
      <c r="J165" s="12">
        <v>0</v>
      </c>
      <c r="K165" s="12">
        <v>0</v>
      </c>
      <c r="L165" s="14">
        <f t="shared" si="8"/>
        <v>1.2250000000000001</v>
      </c>
      <c r="M165" s="10">
        <f t="shared" si="9"/>
        <v>7</v>
      </c>
      <c r="N165" s="24">
        <f t="shared" si="10"/>
        <v>5</v>
      </c>
      <c r="O165" s="18"/>
      <c r="P165" s="25">
        <f>L165*'Taryfa opłat za energię el.'!$A$15</f>
        <v>4655</v>
      </c>
    </row>
    <row r="166" spans="1:16" ht="15" x14ac:dyDescent="0.25">
      <c r="A166" s="5">
        <v>163</v>
      </c>
      <c r="B166" s="6" t="s">
        <v>167</v>
      </c>
      <c r="C166" s="5">
        <f t="shared" si="11"/>
        <v>13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13</v>
      </c>
      <c r="J166" s="13">
        <v>0</v>
      </c>
      <c r="K166" s="13">
        <v>0</v>
      </c>
      <c r="L166" s="14">
        <f t="shared" si="8"/>
        <v>0.91</v>
      </c>
      <c r="M166" s="10">
        <f t="shared" si="9"/>
        <v>0</v>
      </c>
      <c r="N166" s="24">
        <f t="shared" si="10"/>
        <v>13</v>
      </c>
      <c r="O166" s="19"/>
      <c r="P166" s="25">
        <f>L166*'Taryfa opłat za energię el.'!$A$15</f>
        <v>3458</v>
      </c>
    </row>
  </sheetData>
  <sheetProtection selectLockedCells="1" selectUnlockedCells="1"/>
  <mergeCells count="19">
    <mergeCell ref="A1:A3"/>
    <mergeCell ref="Q2:Q3"/>
    <mergeCell ref="N1:N3"/>
    <mergeCell ref="O1:O3"/>
    <mergeCell ref="P1:P3"/>
    <mergeCell ref="L2:L3"/>
    <mergeCell ref="D2:D3"/>
    <mergeCell ref="E2:E3"/>
    <mergeCell ref="G2:G3"/>
    <mergeCell ref="H2:H3"/>
    <mergeCell ref="F2:F3"/>
    <mergeCell ref="R2:R3"/>
    <mergeCell ref="B1:B3"/>
    <mergeCell ref="I2:I3"/>
    <mergeCell ref="J2:J3"/>
    <mergeCell ref="K2:K3"/>
    <mergeCell ref="C2:C3"/>
    <mergeCell ref="D1:K1"/>
    <mergeCell ref="M2:M3"/>
  </mergeCells>
  <conditionalFormatting sqref="L4:L166">
    <cfRule type="dataBar" priority="5">
      <dataBar>
        <cfvo type="min"/>
        <cfvo type="max"/>
        <color rgb="FFFFB628"/>
      </dataBar>
    </cfRule>
  </conditionalFormatting>
  <conditionalFormatting sqref="M4:M166">
    <cfRule type="cellIs" dxfId="3" priority="4" stopIfTrue="1" operator="greaterThan">
      <formula>0</formula>
    </cfRule>
  </conditionalFormatting>
  <conditionalFormatting sqref="N4:N166">
    <cfRule type="cellIs" dxfId="2" priority="3" stopIfTrue="1" operator="greaterThan">
      <formula>0</formula>
    </cfRule>
  </conditionalFormatting>
  <conditionalFormatting sqref="O4:P166">
    <cfRule type="cellIs" dxfId="1" priority="2" stopIfTrue="1" operator="greaterThan">
      <formula>0</formula>
    </cfRule>
  </conditionalFormatting>
  <conditionalFormatting sqref="D4:E166">
    <cfRule type="cellIs" dxfId="0" priority="1" stopIfTrue="1" operator="greaterThan">
      <formula>0</formula>
    </cfRule>
  </conditionalFormatting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I61" sqref="I61"/>
    </sheetView>
  </sheetViews>
  <sheetFormatPr defaultRowHeight="12.75" x14ac:dyDescent="0.2"/>
  <cols>
    <col min="2" max="2" width="40.28515625" customWidth="1"/>
    <col min="3" max="3" width="29.7109375" customWidth="1"/>
    <col min="4" max="4" width="12.7109375" customWidth="1"/>
    <col min="5" max="5" width="10.7109375" customWidth="1"/>
    <col min="9" max="9" width="11.85546875" customWidth="1"/>
  </cols>
  <sheetData>
    <row r="1" spans="1:10" ht="24" x14ac:dyDescent="0.2">
      <c r="A1" s="26" t="s">
        <v>190</v>
      </c>
      <c r="B1" s="26" t="s">
        <v>191</v>
      </c>
      <c r="C1" s="26" t="s">
        <v>192</v>
      </c>
      <c r="D1" s="27" t="s">
        <v>193</v>
      </c>
      <c r="E1" s="28" t="s">
        <v>194</v>
      </c>
      <c r="F1" s="29" t="s">
        <v>195</v>
      </c>
      <c r="G1" s="29" t="s">
        <v>196</v>
      </c>
      <c r="H1" s="29" t="s">
        <v>197</v>
      </c>
      <c r="I1" s="30" t="s">
        <v>299</v>
      </c>
      <c r="J1" s="26" t="s">
        <v>198</v>
      </c>
    </row>
    <row r="2" spans="1:10" x14ac:dyDescent="0.2">
      <c r="A2" s="31">
        <v>1</v>
      </c>
      <c r="B2" s="32" t="s">
        <v>199</v>
      </c>
      <c r="C2" s="32" t="s">
        <v>200</v>
      </c>
      <c r="D2" s="33">
        <v>4</v>
      </c>
      <c r="E2" s="34">
        <v>2.5790000000000002</v>
      </c>
      <c r="F2" s="35">
        <v>25</v>
      </c>
      <c r="G2" s="36">
        <v>400</v>
      </c>
      <c r="H2" s="36">
        <v>3</v>
      </c>
      <c r="I2" s="38">
        <v>19</v>
      </c>
      <c r="J2" s="37">
        <v>4090</v>
      </c>
    </row>
    <row r="3" spans="1:10" x14ac:dyDescent="0.2">
      <c r="A3" s="31">
        <v>2</v>
      </c>
      <c r="B3" s="32" t="s">
        <v>201</v>
      </c>
      <c r="C3" s="32" t="s">
        <v>202</v>
      </c>
      <c r="D3" s="33">
        <v>4</v>
      </c>
      <c r="E3" s="34">
        <v>2.0920000000000001</v>
      </c>
      <c r="F3" s="35"/>
      <c r="G3" s="36">
        <v>400</v>
      </c>
      <c r="H3" s="36">
        <v>3</v>
      </c>
      <c r="I3" s="38">
        <v>57</v>
      </c>
      <c r="J3" s="37">
        <f t="shared" ref="J3:J55" si="0">+$J$2</f>
        <v>4090</v>
      </c>
    </row>
    <row r="4" spans="1:10" x14ac:dyDescent="0.2">
      <c r="A4" s="31">
        <v>3</v>
      </c>
      <c r="B4" s="32" t="s">
        <v>203</v>
      </c>
      <c r="C4" s="32" t="s">
        <v>204</v>
      </c>
      <c r="D4" s="33">
        <v>6</v>
      </c>
      <c r="E4" s="34">
        <v>5.71</v>
      </c>
      <c r="F4" s="35">
        <v>20</v>
      </c>
      <c r="G4" s="36">
        <v>400</v>
      </c>
      <c r="H4" s="36">
        <v>3</v>
      </c>
      <c r="I4" s="38">
        <v>40</v>
      </c>
      <c r="J4" s="37">
        <f t="shared" si="0"/>
        <v>4090</v>
      </c>
    </row>
    <row r="5" spans="1:10" x14ac:dyDescent="0.2">
      <c r="A5" s="31">
        <v>4</v>
      </c>
      <c r="B5" s="32" t="s">
        <v>205</v>
      </c>
      <c r="C5" s="32" t="s">
        <v>206</v>
      </c>
      <c r="D5" s="33">
        <v>10</v>
      </c>
      <c r="E5" s="34">
        <v>4.875</v>
      </c>
      <c r="F5" s="35">
        <v>32</v>
      </c>
      <c r="G5" s="36">
        <v>400</v>
      </c>
      <c r="H5" s="36">
        <v>3</v>
      </c>
      <c r="I5" s="38">
        <v>32</v>
      </c>
      <c r="J5" s="37">
        <f t="shared" si="0"/>
        <v>4090</v>
      </c>
    </row>
    <row r="6" spans="1:10" x14ac:dyDescent="0.2">
      <c r="A6" s="31">
        <v>5</v>
      </c>
      <c r="B6" s="32" t="s">
        <v>207</v>
      </c>
      <c r="C6" s="32" t="s">
        <v>208</v>
      </c>
      <c r="D6" s="33">
        <v>6</v>
      </c>
      <c r="E6" s="34">
        <v>1.38</v>
      </c>
      <c r="F6" s="35">
        <v>20</v>
      </c>
      <c r="G6" s="36">
        <v>400</v>
      </c>
      <c r="H6" s="36">
        <v>3</v>
      </c>
      <c r="I6" s="38">
        <v>11</v>
      </c>
      <c r="J6" s="37">
        <f t="shared" si="0"/>
        <v>4090</v>
      </c>
    </row>
    <row r="7" spans="1:10" x14ac:dyDescent="0.2">
      <c r="A7" s="31">
        <v>6</v>
      </c>
      <c r="B7" s="32" t="s">
        <v>209</v>
      </c>
      <c r="C7" s="32" t="s">
        <v>210</v>
      </c>
      <c r="D7" s="33">
        <v>8</v>
      </c>
      <c r="E7" s="34">
        <v>2.2650000000000001</v>
      </c>
      <c r="F7" s="35">
        <v>25</v>
      </c>
      <c r="G7" s="36">
        <v>400</v>
      </c>
      <c r="H7" s="36">
        <v>3</v>
      </c>
      <c r="I7" s="38">
        <v>19</v>
      </c>
      <c r="J7" s="37">
        <f t="shared" si="0"/>
        <v>4090</v>
      </c>
    </row>
    <row r="8" spans="1:10" x14ac:dyDescent="0.2">
      <c r="A8" s="31">
        <v>7</v>
      </c>
      <c r="B8" s="32" t="s">
        <v>211</v>
      </c>
      <c r="C8" s="32" t="s">
        <v>212</v>
      </c>
      <c r="D8" s="33">
        <v>2</v>
      </c>
      <c r="E8" s="34">
        <v>1.76</v>
      </c>
      <c r="F8" s="35"/>
      <c r="G8" s="36">
        <v>400</v>
      </c>
      <c r="H8" s="36">
        <v>3</v>
      </c>
      <c r="I8" s="38">
        <v>26</v>
      </c>
      <c r="J8" s="37">
        <f t="shared" si="0"/>
        <v>4090</v>
      </c>
    </row>
    <row r="9" spans="1:10" x14ac:dyDescent="0.2">
      <c r="A9" s="31">
        <v>8</v>
      </c>
      <c r="B9" s="32" t="s">
        <v>213</v>
      </c>
      <c r="C9" s="32" t="s">
        <v>214</v>
      </c>
      <c r="D9" s="33">
        <v>31</v>
      </c>
      <c r="E9" s="34">
        <v>6.9720000000000004</v>
      </c>
      <c r="F9" s="35"/>
      <c r="G9" s="36">
        <v>400</v>
      </c>
      <c r="H9" s="36">
        <v>3</v>
      </c>
      <c r="I9" s="38">
        <v>118</v>
      </c>
      <c r="J9" s="37">
        <f t="shared" si="0"/>
        <v>4090</v>
      </c>
    </row>
    <row r="10" spans="1:10" x14ac:dyDescent="0.2">
      <c r="A10" s="31">
        <v>9</v>
      </c>
      <c r="B10" s="32" t="s">
        <v>295</v>
      </c>
      <c r="C10" s="32" t="s">
        <v>215</v>
      </c>
      <c r="D10" s="33">
        <v>30</v>
      </c>
      <c r="E10" s="34">
        <v>4.7220000000000004</v>
      </c>
      <c r="F10" s="35">
        <v>50</v>
      </c>
      <c r="G10" s="36">
        <v>400</v>
      </c>
      <c r="H10" s="36">
        <v>3</v>
      </c>
      <c r="I10" s="38">
        <v>30</v>
      </c>
      <c r="J10" s="37">
        <f t="shared" si="0"/>
        <v>4090</v>
      </c>
    </row>
    <row r="11" spans="1:10" x14ac:dyDescent="0.2">
      <c r="A11" s="31">
        <v>10</v>
      </c>
      <c r="B11" s="32" t="s">
        <v>216</v>
      </c>
      <c r="C11" s="32" t="s">
        <v>217</v>
      </c>
      <c r="D11" s="33">
        <v>8</v>
      </c>
      <c r="E11" s="34">
        <v>6.1470000000000002</v>
      </c>
      <c r="F11" s="35"/>
      <c r="G11" s="36">
        <v>400</v>
      </c>
      <c r="H11" s="36">
        <v>3</v>
      </c>
      <c r="I11" s="38">
        <v>54</v>
      </c>
      <c r="J11" s="37">
        <f t="shared" si="0"/>
        <v>4090</v>
      </c>
    </row>
    <row r="12" spans="1:10" x14ac:dyDescent="0.2">
      <c r="A12" s="31">
        <v>11</v>
      </c>
      <c r="B12" s="32" t="s">
        <v>218</v>
      </c>
      <c r="C12" s="32" t="s">
        <v>219</v>
      </c>
      <c r="D12" s="33">
        <v>10</v>
      </c>
      <c r="E12" s="34">
        <v>8.4890000000000008</v>
      </c>
      <c r="F12" s="35">
        <v>32</v>
      </c>
      <c r="G12" s="36">
        <v>400</v>
      </c>
      <c r="H12" s="36">
        <v>3</v>
      </c>
      <c r="I12" s="38">
        <v>71</v>
      </c>
      <c r="J12" s="37">
        <f t="shared" si="0"/>
        <v>4090</v>
      </c>
    </row>
    <row r="13" spans="1:10" x14ac:dyDescent="0.2">
      <c r="A13" s="31">
        <v>12</v>
      </c>
      <c r="B13" s="32" t="s">
        <v>220</v>
      </c>
      <c r="C13" s="32" t="s">
        <v>221</v>
      </c>
      <c r="D13" s="33">
        <v>8</v>
      </c>
      <c r="E13" s="34">
        <v>9.2680000000000007</v>
      </c>
      <c r="F13" s="35">
        <v>25</v>
      </c>
      <c r="G13" s="36">
        <v>400</v>
      </c>
      <c r="H13" s="36">
        <v>3</v>
      </c>
      <c r="I13" s="38">
        <v>68</v>
      </c>
      <c r="J13" s="37">
        <f t="shared" si="0"/>
        <v>4090</v>
      </c>
    </row>
    <row r="14" spans="1:10" x14ac:dyDescent="0.2">
      <c r="A14" s="31">
        <v>13</v>
      </c>
      <c r="B14" s="32" t="s">
        <v>218</v>
      </c>
      <c r="C14" s="32" t="s">
        <v>222</v>
      </c>
      <c r="D14" s="33">
        <v>10</v>
      </c>
      <c r="E14" s="34">
        <v>10.010999999999999</v>
      </c>
      <c r="F14" s="35">
        <v>32</v>
      </c>
      <c r="G14" s="36">
        <v>400</v>
      </c>
      <c r="H14" s="36">
        <v>3</v>
      </c>
      <c r="I14" s="38">
        <v>78</v>
      </c>
      <c r="J14" s="37">
        <f t="shared" si="0"/>
        <v>4090</v>
      </c>
    </row>
    <row r="15" spans="1:10" x14ac:dyDescent="0.2">
      <c r="A15" s="31">
        <v>14</v>
      </c>
      <c r="B15" s="32" t="s">
        <v>223</v>
      </c>
      <c r="C15" s="32" t="s">
        <v>224</v>
      </c>
      <c r="D15" s="33">
        <v>8</v>
      </c>
      <c r="E15" s="34">
        <v>2.919</v>
      </c>
      <c r="F15" s="35">
        <v>25</v>
      </c>
      <c r="G15" s="36">
        <v>400</v>
      </c>
      <c r="H15" s="36">
        <v>3</v>
      </c>
      <c r="I15" s="38">
        <v>10</v>
      </c>
      <c r="J15" s="37">
        <f t="shared" si="0"/>
        <v>4090</v>
      </c>
    </row>
    <row r="16" spans="1:10" x14ac:dyDescent="0.2">
      <c r="A16" s="31">
        <v>15</v>
      </c>
      <c r="B16" s="32" t="s">
        <v>223</v>
      </c>
      <c r="C16" s="32" t="s">
        <v>225</v>
      </c>
      <c r="D16" s="33">
        <v>20</v>
      </c>
      <c r="E16" s="34">
        <v>7.6890000000000001</v>
      </c>
      <c r="F16" s="35">
        <v>25</v>
      </c>
      <c r="G16" s="36">
        <v>400</v>
      </c>
      <c r="H16" s="36">
        <v>3</v>
      </c>
      <c r="I16" s="38">
        <v>34</v>
      </c>
      <c r="J16" s="37">
        <f t="shared" si="0"/>
        <v>4090</v>
      </c>
    </row>
    <row r="17" spans="1:10" x14ac:dyDescent="0.2">
      <c r="A17" s="31">
        <v>16</v>
      </c>
      <c r="B17" s="32" t="s">
        <v>226</v>
      </c>
      <c r="C17" s="32" t="s">
        <v>227</v>
      </c>
      <c r="D17" s="33">
        <v>10</v>
      </c>
      <c r="E17" s="34">
        <v>5.1630000000000003</v>
      </c>
      <c r="F17" s="35">
        <v>32</v>
      </c>
      <c r="G17" s="36">
        <v>400</v>
      </c>
      <c r="H17" s="36">
        <v>3</v>
      </c>
      <c r="I17" s="38">
        <v>24</v>
      </c>
      <c r="J17" s="37">
        <f t="shared" si="0"/>
        <v>4090</v>
      </c>
    </row>
    <row r="18" spans="1:10" x14ac:dyDescent="0.2">
      <c r="A18" s="39">
        <v>17</v>
      </c>
      <c r="B18" s="32" t="s">
        <v>228</v>
      </c>
      <c r="C18" s="32" t="s">
        <v>229</v>
      </c>
      <c r="D18" s="33">
        <v>2</v>
      </c>
      <c r="E18" s="34">
        <v>1.4470000000000001</v>
      </c>
      <c r="F18" s="35">
        <v>16</v>
      </c>
      <c r="G18" s="36">
        <v>400</v>
      </c>
      <c r="H18" s="36">
        <v>3</v>
      </c>
      <c r="I18" s="38">
        <v>21</v>
      </c>
      <c r="J18" s="37">
        <f t="shared" si="0"/>
        <v>4090</v>
      </c>
    </row>
    <row r="19" spans="1:10" x14ac:dyDescent="0.2">
      <c r="A19" s="31">
        <v>18</v>
      </c>
      <c r="B19" s="32" t="s">
        <v>230</v>
      </c>
      <c r="C19" s="32" t="s">
        <v>231</v>
      </c>
      <c r="D19" s="33">
        <v>8</v>
      </c>
      <c r="E19" s="34">
        <v>11.196999999999999</v>
      </c>
      <c r="F19" s="35">
        <v>25</v>
      </c>
      <c r="G19" s="36">
        <v>400</v>
      </c>
      <c r="H19" s="36">
        <v>3</v>
      </c>
      <c r="I19" s="38">
        <v>51</v>
      </c>
      <c r="J19" s="37">
        <f t="shared" si="0"/>
        <v>4090</v>
      </c>
    </row>
    <row r="20" spans="1:10" x14ac:dyDescent="0.2">
      <c r="A20" s="31">
        <v>19</v>
      </c>
      <c r="B20" s="32" t="s">
        <v>230</v>
      </c>
      <c r="C20" s="32" t="s">
        <v>232</v>
      </c>
      <c r="D20" s="33">
        <v>30</v>
      </c>
      <c r="E20" s="34">
        <v>13.792999999999999</v>
      </c>
      <c r="F20" s="35">
        <v>50</v>
      </c>
      <c r="G20" s="36">
        <v>400</v>
      </c>
      <c r="H20" s="36">
        <v>3</v>
      </c>
      <c r="I20" s="38">
        <v>99</v>
      </c>
      <c r="J20" s="37">
        <f t="shared" si="0"/>
        <v>4090</v>
      </c>
    </row>
    <row r="21" spans="1:10" x14ac:dyDescent="0.2">
      <c r="A21" s="31">
        <v>20</v>
      </c>
      <c r="B21" s="32" t="s">
        <v>233</v>
      </c>
      <c r="C21" s="32" t="s">
        <v>234</v>
      </c>
      <c r="D21" s="33">
        <v>20</v>
      </c>
      <c r="E21" s="34">
        <v>13.429</v>
      </c>
      <c r="F21" s="35"/>
      <c r="G21" s="36">
        <v>400</v>
      </c>
      <c r="H21" s="36">
        <v>3</v>
      </c>
      <c r="I21" s="38">
        <v>86</v>
      </c>
      <c r="J21" s="37">
        <f t="shared" si="0"/>
        <v>4090</v>
      </c>
    </row>
    <row r="22" spans="1:10" x14ac:dyDescent="0.2">
      <c r="A22" s="31">
        <v>21</v>
      </c>
      <c r="B22" s="32" t="s">
        <v>235</v>
      </c>
      <c r="C22" s="32" t="s">
        <v>236</v>
      </c>
      <c r="D22" s="33">
        <v>8</v>
      </c>
      <c r="E22" s="34">
        <v>7.1589999999999998</v>
      </c>
      <c r="F22" s="35"/>
      <c r="G22" s="36">
        <v>400</v>
      </c>
      <c r="H22" s="36">
        <v>3</v>
      </c>
      <c r="I22" s="38">
        <v>18</v>
      </c>
      <c r="J22" s="37">
        <f t="shared" si="0"/>
        <v>4090</v>
      </c>
    </row>
    <row r="23" spans="1:10" x14ac:dyDescent="0.2">
      <c r="A23" s="31">
        <v>22</v>
      </c>
      <c r="B23" s="32" t="s">
        <v>237</v>
      </c>
      <c r="C23" s="32" t="s">
        <v>238</v>
      </c>
      <c r="D23" s="33">
        <v>8</v>
      </c>
      <c r="E23" s="34">
        <v>2.464</v>
      </c>
      <c r="F23" s="35">
        <v>25</v>
      </c>
      <c r="G23" s="36">
        <v>400</v>
      </c>
      <c r="H23" s="36">
        <v>3</v>
      </c>
      <c r="I23" s="38">
        <v>34</v>
      </c>
      <c r="J23" s="37">
        <f t="shared" si="0"/>
        <v>4090</v>
      </c>
    </row>
    <row r="24" spans="1:10" x14ac:dyDescent="0.2">
      <c r="A24" s="31">
        <v>23</v>
      </c>
      <c r="B24" s="32" t="s">
        <v>239</v>
      </c>
      <c r="C24" s="32" t="s">
        <v>240</v>
      </c>
      <c r="D24" s="33">
        <v>8</v>
      </c>
      <c r="E24" s="34">
        <v>1.579</v>
      </c>
      <c r="F24" s="35">
        <v>25</v>
      </c>
      <c r="G24" s="36">
        <v>400</v>
      </c>
      <c r="H24" s="36">
        <v>3</v>
      </c>
      <c r="I24" s="38">
        <v>39</v>
      </c>
      <c r="J24" s="37">
        <f t="shared" si="0"/>
        <v>4090</v>
      </c>
    </row>
    <row r="25" spans="1:10" x14ac:dyDescent="0.2">
      <c r="A25" s="31">
        <v>24</v>
      </c>
      <c r="B25" s="32" t="s">
        <v>241</v>
      </c>
      <c r="C25" s="32" t="s">
        <v>242</v>
      </c>
      <c r="D25" s="33">
        <v>8</v>
      </c>
      <c r="E25" s="34">
        <v>5.9539999999999997</v>
      </c>
      <c r="F25" s="35">
        <v>25</v>
      </c>
      <c r="G25" s="36">
        <v>400</v>
      </c>
      <c r="H25" s="36">
        <v>3</v>
      </c>
      <c r="I25" s="38">
        <v>31</v>
      </c>
      <c r="J25" s="37">
        <f t="shared" si="0"/>
        <v>4090</v>
      </c>
    </row>
    <row r="26" spans="1:10" x14ac:dyDescent="0.2">
      <c r="A26" s="31">
        <v>26</v>
      </c>
      <c r="B26" s="32" t="s">
        <v>243</v>
      </c>
      <c r="C26" s="32" t="s">
        <v>244</v>
      </c>
      <c r="D26" s="33">
        <v>12</v>
      </c>
      <c r="E26" s="34">
        <v>9.2789999999999999</v>
      </c>
      <c r="F26" s="35">
        <v>63</v>
      </c>
      <c r="G26" s="36">
        <v>400</v>
      </c>
      <c r="H26" s="36">
        <v>3</v>
      </c>
      <c r="I26" s="38">
        <v>43</v>
      </c>
      <c r="J26" s="37">
        <f t="shared" si="0"/>
        <v>4090</v>
      </c>
    </row>
    <row r="27" spans="1:10" x14ac:dyDescent="0.2">
      <c r="A27" s="31">
        <v>27</v>
      </c>
      <c r="B27" s="32" t="s">
        <v>245</v>
      </c>
      <c r="C27" s="32" t="s">
        <v>246</v>
      </c>
      <c r="D27" s="33">
        <v>6</v>
      </c>
      <c r="E27" s="34">
        <v>5.4260000000000002</v>
      </c>
      <c r="F27" s="35">
        <v>20</v>
      </c>
      <c r="G27" s="36">
        <v>400</v>
      </c>
      <c r="H27" s="36">
        <v>3</v>
      </c>
      <c r="I27" s="38">
        <v>60</v>
      </c>
      <c r="J27" s="37">
        <f t="shared" si="0"/>
        <v>4090</v>
      </c>
    </row>
    <row r="28" spans="1:10" x14ac:dyDescent="0.2">
      <c r="A28" s="31">
        <v>28</v>
      </c>
      <c r="B28" s="32" t="s">
        <v>247</v>
      </c>
      <c r="C28" s="32" t="s">
        <v>248</v>
      </c>
      <c r="D28" s="33">
        <v>20</v>
      </c>
      <c r="E28" s="34">
        <v>11.919</v>
      </c>
      <c r="F28" s="35">
        <v>40</v>
      </c>
      <c r="G28" s="36">
        <v>400</v>
      </c>
      <c r="H28" s="36">
        <v>3</v>
      </c>
      <c r="I28" s="38">
        <v>66</v>
      </c>
      <c r="J28" s="37">
        <f t="shared" si="0"/>
        <v>4090</v>
      </c>
    </row>
    <row r="29" spans="1:10" x14ac:dyDescent="0.2">
      <c r="A29" s="39">
        <v>29</v>
      </c>
      <c r="B29" s="32" t="s">
        <v>249</v>
      </c>
      <c r="C29" s="32" t="s">
        <v>250</v>
      </c>
      <c r="D29" s="33">
        <v>3.4</v>
      </c>
      <c r="E29" s="34">
        <v>4.806</v>
      </c>
      <c r="F29" s="35">
        <v>25</v>
      </c>
      <c r="G29" s="36">
        <v>400</v>
      </c>
      <c r="H29" s="36">
        <v>3</v>
      </c>
      <c r="I29" s="38">
        <v>29</v>
      </c>
      <c r="J29" s="37">
        <f t="shared" si="0"/>
        <v>4090</v>
      </c>
    </row>
    <row r="30" spans="1:10" x14ac:dyDescent="0.2">
      <c r="A30" s="31">
        <v>30</v>
      </c>
      <c r="B30" s="32" t="s">
        <v>251</v>
      </c>
      <c r="C30" s="32" t="s">
        <v>252</v>
      </c>
      <c r="D30" s="33">
        <v>14</v>
      </c>
      <c r="E30" s="34">
        <v>4.4560000000000004</v>
      </c>
      <c r="F30" s="35">
        <v>32</v>
      </c>
      <c r="G30" s="36">
        <v>400</v>
      </c>
      <c r="H30" s="36">
        <v>3</v>
      </c>
      <c r="I30" s="38">
        <v>31</v>
      </c>
      <c r="J30" s="37">
        <f>+$J$2</f>
        <v>4090</v>
      </c>
    </row>
    <row r="31" spans="1:10" x14ac:dyDescent="0.2">
      <c r="A31" s="31">
        <v>31</v>
      </c>
      <c r="B31" s="32" t="s">
        <v>253</v>
      </c>
      <c r="C31" s="32" t="s">
        <v>254</v>
      </c>
      <c r="D31" s="33">
        <v>40</v>
      </c>
      <c r="E31" s="34">
        <v>4.0940000000000003</v>
      </c>
      <c r="F31" s="40">
        <v>63</v>
      </c>
      <c r="G31" s="36">
        <v>400</v>
      </c>
      <c r="H31" s="36">
        <v>3</v>
      </c>
      <c r="I31" s="38">
        <v>45</v>
      </c>
      <c r="J31" s="37">
        <f t="shared" si="0"/>
        <v>4090</v>
      </c>
    </row>
    <row r="32" spans="1:10" x14ac:dyDescent="0.2">
      <c r="A32" s="31">
        <v>32</v>
      </c>
      <c r="B32" s="32" t="s">
        <v>296</v>
      </c>
      <c r="C32" s="32" t="s">
        <v>255</v>
      </c>
      <c r="D32" s="33">
        <v>8</v>
      </c>
      <c r="E32" s="34">
        <v>10.79</v>
      </c>
      <c r="F32" s="40">
        <v>25</v>
      </c>
      <c r="G32" s="36">
        <v>400</v>
      </c>
      <c r="H32" s="36">
        <v>3</v>
      </c>
      <c r="I32" s="38">
        <v>183</v>
      </c>
      <c r="J32" s="37">
        <f t="shared" si="0"/>
        <v>4090</v>
      </c>
    </row>
    <row r="33" spans="1:10" x14ac:dyDescent="0.2">
      <c r="A33" s="31">
        <v>33</v>
      </c>
      <c r="B33" s="32" t="s">
        <v>256</v>
      </c>
      <c r="C33" s="32" t="s">
        <v>257</v>
      </c>
      <c r="D33" s="33">
        <v>25</v>
      </c>
      <c r="E33" s="34">
        <v>13.429</v>
      </c>
      <c r="F33" s="40">
        <v>32</v>
      </c>
      <c r="G33" s="36">
        <v>400</v>
      </c>
      <c r="H33" s="36">
        <v>3</v>
      </c>
      <c r="I33" s="38">
        <v>80</v>
      </c>
      <c r="J33" s="37">
        <f t="shared" si="0"/>
        <v>4090</v>
      </c>
    </row>
    <row r="34" spans="1:10" x14ac:dyDescent="0.2">
      <c r="A34" s="31">
        <v>34</v>
      </c>
      <c r="B34" s="32" t="s">
        <v>297</v>
      </c>
      <c r="C34" s="32" t="s">
        <v>258</v>
      </c>
      <c r="D34" s="33">
        <v>2.7</v>
      </c>
      <c r="E34" s="34">
        <v>3.0910000000000002</v>
      </c>
      <c r="F34" s="40">
        <v>25</v>
      </c>
      <c r="G34" s="36">
        <v>230</v>
      </c>
      <c r="H34" s="36">
        <v>1</v>
      </c>
      <c r="I34" s="38">
        <v>25</v>
      </c>
      <c r="J34" s="37">
        <f t="shared" si="0"/>
        <v>4090</v>
      </c>
    </row>
    <row r="35" spans="1:10" x14ac:dyDescent="0.2">
      <c r="A35" s="31">
        <v>35</v>
      </c>
      <c r="B35" s="32" t="s">
        <v>239</v>
      </c>
      <c r="C35" s="32" t="s">
        <v>259</v>
      </c>
      <c r="D35" s="33">
        <v>1</v>
      </c>
      <c r="E35" s="34">
        <v>1.577</v>
      </c>
      <c r="F35" s="40">
        <v>16</v>
      </c>
      <c r="G35" s="36">
        <v>230</v>
      </c>
      <c r="H35" s="36">
        <v>1</v>
      </c>
      <c r="I35" s="38">
        <v>19</v>
      </c>
      <c r="J35" s="37">
        <f t="shared" si="0"/>
        <v>4090</v>
      </c>
    </row>
    <row r="36" spans="1:10" x14ac:dyDescent="0.2">
      <c r="A36" s="31">
        <v>36</v>
      </c>
      <c r="B36" s="32" t="s">
        <v>230</v>
      </c>
      <c r="C36" s="32" t="s">
        <v>260</v>
      </c>
      <c r="D36" s="33">
        <v>10</v>
      </c>
      <c r="E36" s="34">
        <v>2.2410000000000001</v>
      </c>
      <c r="F36" s="40">
        <v>32</v>
      </c>
      <c r="G36" s="36">
        <v>400</v>
      </c>
      <c r="H36" s="36">
        <v>3</v>
      </c>
      <c r="I36" s="38">
        <v>42</v>
      </c>
      <c r="J36" s="37">
        <f t="shared" si="0"/>
        <v>4090</v>
      </c>
    </row>
    <row r="37" spans="1:10" x14ac:dyDescent="0.2">
      <c r="A37" s="31">
        <v>37</v>
      </c>
      <c r="B37" s="32" t="s">
        <v>253</v>
      </c>
      <c r="C37" s="32" t="s">
        <v>261</v>
      </c>
      <c r="D37" s="33">
        <v>10</v>
      </c>
      <c r="E37" s="34">
        <v>13.378</v>
      </c>
      <c r="F37" s="40">
        <v>40</v>
      </c>
      <c r="G37" s="36">
        <v>400</v>
      </c>
      <c r="H37" s="36">
        <v>3</v>
      </c>
      <c r="I37" s="38">
        <v>32</v>
      </c>
      <c r="J37" s="37">
        <f t="shared" si="0"/>
        <v>4090</v>
      </c>
    </row>
    <row r="38" spans="1:10" x14ac:dyDescent="0.2">
      <c r="A38" s="31">
        <v>38</v>
      </c>
      <c r="B38" s="32" t="s">
        <v>262</v>
      </c>
      <c r="C38" s="32" t="s">
        <v>263</v>
      </c>
      <c r="D38" s="33">
        <v>10</v>
      </c>
      <c r="E38" s="34">
        <v>5.3179999999999996</v>
      </c>
      <c r="F38" s="40">
        <v>35</v>
      </c>
      <c r="G38" s="36">
        <v>400</v>
      </c>
      <c r="H38" s="36">
        <v>3</v>
      </c>
      <c r="I38" s="38">
        <v>27</v>
      </c>
      <c r="J38" s="37">
        <f t="shared" si="0"/>
        <v>4090</v>
      </c>
    </row>
    <row r="39" spans="1:10" x14ac:dyDescent="0.2">
      <c r="A39" s="41">
        <v>39</v>
      </c>
      <c r="B39" s="32" t="s">
        <v>298</v>
      </c>
      <c r="C39" s="32" t="s">
        <v>264</v>
      </c>
      <c r="D39" s="33">
        <v>5</v>
      </c>
      <c r="E39" s="34">
        <v>0.498</v>
      </c>
      <c r="F39" s="40">
        <v>25</v>
      </c>
      <c r="G39" s="36">
        <v>400</v>
      </c>
      <c r="H39" s="36">
        <v>3</v>
      </c>
      <c r="I39" s="38">
        <v>24</v>
      </c>
      <c r="J39" s="37">
        <f t="shared" si="0"/>
        <v>4090</v>
      </c>
    </row>
    <row r="40" spans="1:10" x14ac:dyDescent="0.2">
      <c r="A40" s="39">
        <v>40</v>
      </c>
      <c r="B40" s="32" t="s">
        <v>265</v>
      </c>
      <c r="C40" s="32" t="s">
        <v>266</v>
      </c>
      <c r="D40" s="33">
        <v>8</v>
      </c>
      <c r="E40" s="34">
        <v>9.5440000000000005</v>
      </c>
      <c r="F40" s="40">
        <v>25</v>
      </c>
      <c r="G40" s="36">
        <v>400</v>
      </c>
      <c r="H40" s="36">
        <v>3</v>
      </c>
      <c r="I40" s="38">
        <v>62</v>
      </c>
      <c r="J40" s="37">
        <f t="shared" si="0"/>
        <v>4090</v>
      </c>
    </row>
    <row r="41" spans="1:10" x14ac:dyDescent="0.2">
      <c r="A41" s="31">
        <v>41</v>
      </c>
      <c r="B41" s="32" t="s">
        <v>267</v>
      </c>
      <c r="C41" s="32" t="s">
        <v>268</v>
      </c>
      <c r="D41" s="33">
        <v>20</v>
      </c>
      <c r="E41" s="34">
        <v>25.114999999999998</v>
      </c>
      <c r="F41" s="40">
        <v>40</v>
      </c>
      <c r="G41" s="36">
        <v>400</v>
      </c>
      <c r="H41" s="36">
        <v>3</v>
      </c>
      <c r="I41" s="38">
        <v>152</v>
      </c>
      <c r="J41" s="37">
        <f t="shared" si="0"/>
        <v>4090</v>
      </c>
    </row>
    <row r="42" spans="1:10" x14ac:dyDescent="0.2">
      <c r="A42" s="31">
        <v>42</v>
      </c>
      <c r="B42" s="32" t="s">
        <v>201</v>
      </c>
      <c r="C42" s="32" t="s">
        <v>269</v>
      </c>
      <c r="D42" s="33">
        <v>10</v>
      </c>
      <c r="E42" s="34">
        <v>5.2160000000000002</v>
      </c>
      <c r="F42" s="40">
        <v>32</v>
      </c>
      <c r="G42" s="36">
        <v>400</v>
      </c>
      <c r="H42" s="36">
        <v>3</v>
      </c>
      <c r="I42" s="38">
        <v>46</v>
      </c>
      <c r="J42" s="37">
        <f t="shared" si="0"/>
        <v>4090</v>
      </c>
    </row>
    <row r="43" spans="1:10" x14ac:dyDescent="0.2">
      <c r="A43" s="31">
        <v>43</v>
      </c>
      <c r="B43" s="32" t="s">
        <v>270</v>
      </c>
      <c r="C43" s="32" t="s">
        <v>271</v>
      </c>
      <c r="D43" s="33">
        <v>8</v>
      </c>
      <c r="E43" s="34">
        <v>5.0389999999999997</v>
      </c>
      <c r="F43" s="40">
        <v>25</v>
      </c>
      <c r="G43" s="36">
        <v>400</v>
      </c>
      <c r="H43" s="36">
        <v>3</v>
      </c>
      <c r="I43" s="38">
        <v>55</v>
      </c>
      <c r="J43" s="37">
        <f t="shared" si="0"/>
        <v>4090</v>
      </c>
    </row>
    <row r="44" spans="1:10" x14ac:dyDescent="0.2">
      <c r="A44" s="31">
        <v>44</v>
      </c>
      <c r="B44" s="32" t="s">
        <v>199</v>
      </c>
      <c r="C44" s="32" t="s">
        <v>272</v>
      </c>
      <c r="D44" s="33">
        <v>4</v>
      </c>
      <c r="E44" s="34">
        <v>0.41499999999999998</v>
      </c>
      <c r="F44" s="40"/>
      <c r="G44" s="36">
        <v>400</v>
      </c>
      <c r="H44" s="36">
        <v>3</v>
      </c>
      <c r="I44" s="38">
        <v>22</v>
      </c>
      <c r="J44" s="37">
        <f t="shared" si="0"/>
        <v>4090</v>
      </c>
    </row>
    <row r="45" spans="1:10" x14ac:dyDescent="0.2">
      <c r="A45" s="31">
        <v>45</v>
      </c>
      <c r="B45" s="32" t="s">
        <v>273</v>
      </c>
      <c r="C45" s="32" t="s">
        <v>121</v>
      </c>
      <c r="D45" s="33">
        <v>1.3</v>
      </c>
      <c r="E45" s="34">
        <v>1.526</v>
      </c>
      <c r="F45" s="40">
        <v>25</v>
      </c>
      <c r="G45" s="36">
        <v>400</v>
      </c>
      <c r="H45" s="36">
        <v>3</v>
      </c>
      <c r="I45" s="38">
        <v>62</v>
      </c>
      <c r="J45" s="37">
        <f t="shared" si="0"/>
        <v>4090</v>
      </c>
    </row>
    <row r="46" spans="1:10" x14ac:dyDescent="0.2">
      <c r="A46" s="31">
        <v>46</v>
      </c>
      <c r="B46" s="32" t="s">
        <v>223</v>
      </c>
      <c r="C46" s="32" t="s">
        <v>274</v>
      </c>
      <c r="D46" s="33">
        <v>8</v>
      </c>
      <c r="E46" s="34">
        <v>1.76</v>
      </c>
      <c r="F46" s="40">
        <v>25</v>
      </c>
      <c r="G46" s="36">
        <v>400</v>
      </c>
      <c r="H46" s="36">
        <v>3</v>
      </c>
      <c r="I46" s="38">
        <v>29</v>
      </c>
      <c r="J46" s="37">
        <f t="shared" si="0"/>
        <v>4090</v>
      </c>
    </row>
    <row r="47" spans="1:10" x14ac:dyDescent="0.2">
      <c r="A47" s="31">
        <v>47</v>
      </c>
      <c r="B47" s="32" t="s">
        <v>275</v>
      </c>
      <c r="C47" s="32" t="s">
        <v>276</v>
      </c>
      <c r="D47" s="33">
        <v>10</v>
      </c>
      <c r="E47" s="34">
        <v>8.8529999999999998</v>
      </c>
      <c r="F47" s="40">
        <v>32</v>
      </c>
      <c r="G47" s="36">
        <v>400</v>
      </c>
      <c r="H47" s="36">
        <v>3</v>
      </c>
      <c r="I47" s="38">
        <v>33</v>
      </c>
      <c r="J47" s="37">
        <f t="shared" si="0"/>
        <v>4090</v>
      </c>
    </row>
    <row r="48" spans="1:10" x14ac:dyDescent="0.2">
      <c r="A48" s="31">
        <v>48</v>
      </c>
      <c r="B48" s="32" t="s">
        <v>223</v>
      </c>
      <c r="C48" s="32" t="s">
        <v>277</v>
      </c>
      <c r="D48" s="33">
        <v>3</v>
      </c>
      <c r="E48" s="34">
        <v>0.17599999999999999</v>
      </c>
      <c r="F48" s="40"/>
      <c r="G48" s="36">
        <v>400</v>
      </c>
      <c r="H48" s="36">
        <v>3</v>
      </c>
      <c r="I48" s="38">
        <v>25</v>
      </c>
      <c r="J48" s="37">
        <f t="shared" si="0"/>
        <v>4090</v>
      </c>
    </row>
    <row r="49" spans="1:10" x14ac:dyDescent="0.2">
      <c r="A49" s="31">
        <v>49</v>
      </c>
      <c r="B49" s="32" t="s">
        <v>275</v>
      </c>
      <c r="C49" s="32" t="s">
        <v>278</v>
      </c>
      <c r="D49" s="33">
        <v>2</v>
      </c>
      <c r="E49" s="34">
        <v>0.498</v>
      </c>
      <c r="F49" s="40">
        <v>16</v>
      </c>
      <c r="G49" s="36">
        <v>400</v>
      </c>
      <c r="H49" s="36">
        <v>3</v>
      </c>
      <c r="I49" s="38">
        <v>36</v>
      </c>
      <c r="J49" s="37">
        <f t="shared" si="0"/>
        <v>4090</v>
      </c>
    </row>
    <row r="50" spans="1:10" x14ac:dyDescent="0.2">
      <c r="A50" s="39">
        <v>50</v>
      </c>
      <c r="B50" s="32" t="s">
        <v>279</v>
      </c>
      <c r="C50" s="32" t="s">
        <v>280</v>
      </c>
      <c r="D50" s="33">
        <v>8</v>
      </c>
      <c r="E50" s="34">
        <v>11.734999999999999</v>
      </c>
      <c r="F50" s="40"/>
      <c r="G50" s="36">
        <v>400</v>
      </c>
      <c r="H50" s="36">
        <v>3</v>
      </c>
      <c r="I50" s="38">
        <v>74</v>
      </c>
      <c r="J50" s="37">
        <f t="shared" si="0"/>
        <v>4090</v>
      </c>
    </row>
    <row r="51" spans="1:10" x14ac:dyDescent="0.2">
      <c r="A51" s="31">
        <v>51</v>
      </c>
      <c r="B51" s="32" t="s">
        <v>281</v>
      </c>
      <c r="C51" s="32" t="s">
        <v>282</v>
      </c>
      <c r="D51" s="33">
        <v>8</v>
      </c>
      <c r="E51" s="34">
        <v>7.2619999999999996</v>
      </c>
      <c r="F51" s="40">
        <v>25</v>
      </c>
      <c r="G51" s="36">
        <v>400</v>
      </c>
      <c r="H51" s="36">
        <v>3</v>
      </c>
      <c r="I51" s="38">
        <v>23</v>
      </c>
      <c r="J51" s="37">
        <f t="shared" si="0"/>
        <v>4090</v>
      </c>
    </row>
    <row r="52" spans="1:10" x14ac:dyDescent="0.2">
      <c r="A52" s="31">
        <v>52</v>
      </c>
      <c r="B52" s="32" t="s">
        <v>253</v>
      </c>
      <c r="C52" s="32" t="s">
        <v>283</v>
      </c>
      <c r="D52" s="33">
        <v>10</v>
      </c>
      <c r="E52" s="34">
        <v>1.232</v>
      </c>
      <c r="F52" s="40">
        <v>40</v>
      </c>
      <c r="G52" s="36">
        <v>400</v>
      </c>
      <c r="H52" s="36">
        <v>3</v>
      </c>
      <c r="I52" s="38">
        <v>25</v>
      </c>
      <c r="J52" s="37">
        <f t="shared" si="0"/>
        <v>4090</v>
      </c>
    </row>
    <row r="53" spans="1:10" x14ac:dyDescent="0.2">
      <c r="A53" s="31">
        <v>53</v>
      </c>
      <c r="B53" s="32" t="s">
        <v>284</v>
      </c>
      <c r="C53" s="32" t="s">
        <v>285</v>
      </c>
      <c r="D53" s="33">
        <v>10</v>
      </c>
      <c r="E53" s="34">
        <v>3.883</v>
      </c>
      <c r="F53" s="40">
        <v>16</v>
      </c>
      <c r="G53" s="36">
        <v>400</v>
      </c>
      <c r="H53" s="36">
        <v>3</v>
      </c>
      <c r="I53" s="38">
        <v>25</v>
      </c>
      <c r="J53" s="37">
        <f t="shared" si="0"/>
        <v>4090</v>
      </c>
    </row>
    <row r="54" spans="1:10" x14ac:dyDescent="0.2">
      <c r="A54" s="31">
        <v>54</v>
      </c>
      <c r="B54" s="32" t="s">
        <v>284</v>
      </c>
      <c r="C54" s="32" t="s">
        <v>286</v>
      </c>
      <c r="D54" s="33">
        <v>8</v>
      </c>
      <c r="E54" s="34">
        <v>0.66400000000000003</v>
      </c>
      <c r="F54" s="40"/>
      <c r="G54" s="36">
        <v>400</v>
      </c>
      <c r="H54" s="36">
        <v>3</v>
      </c>
      <c r="I54" s="38">
        <v>8</v>
      </c>
      <c r="J54" s="37">
        <f t="shared" si="0"/>
        <v>4090</v>
      </c>
    </row>
    <row r="55" spans="1:10" x14ac:dyDescent="0.2">
      <c r="A55" s="31">
        <v>55</v>
      </c>
      <c r="B55" s="32" t="s">
        <v>287</v>
      </c>
      <c r="C55" s="32" t="s">
        <v>288</v>
      </c>
      <c r="D55" s="33">
        <v>12</v>
      </c>
      <c r="E55" s="34">
        <v>8.4480000000000004</v>
      </c>
      <c r="F55" s="40"/>
      <c r="G55" s="36">
        <v>400</v>
      </c>
      <c r="H55" s="36">
        <v>3</v>
      </c>
      <c r="I55" s="38">
        <v>48</v>
      </c>
      <c r="J55" s="37">
        <f t="shared" si="0"/>
        <v>4090</v>
      </c>
    </row>
    <row r="56" spans="1:10" x14ac:dyDescent="0.2">
      <c r="A56" s="39">
        <v>56</v>
      </c>
      <c r="B56" s="32" t="s">
        <v>289</v>
      </c>
      <c r="C56" s="32" t="s">
        <v>290</v>
      </c>
      <c r="D56" s="33">
        <v>15</v>
      </c>
      <c r="E56" s="34">
        <v>1.734</v>
      </c>
      <c r="F56" s="40">
        <v>35</v>
      </c>
      <c r="G56" s="36">
        <v>400</v>
      </c>
      <c r="H56" s="36">
        <v>3</v>
      </c>
      <c r="I56" s="38">
        <v>26</v>
      </c>
      <c r="J56" s="37">
        <v>4090</v>
      </c>
    </row>
    <row r="57" spans="1:10" x14ac:dyDescent="0.2">
      <c r="A57" s="31">
        <v>57</v>
      </c>
      <c r="B57" s="32" t="s">
        <v>243</v>
      </c>
      <c r="C57" s="32" t="s">
        <v>291</v>
      </c>
      <c r="D57" s="33">
        <v>12</v>
      </c>
      <c r="E57" s="34">
        <v>2.8159999999999998</v>
      </c>
      <c r="F57" s="40"/>
      <c r="G57" s="36">
        <v>400</v>
      </c>
      <c r="H57" s="36">
        <v>3</v>
      </c>
      <c r="I57" s="38">
        <v>33</v>
      </c>
      <c r="J57" s="37">
        <f>+$J$2</f>
        <v>4090</v>
      </c>
    </row>
    <row r="58" spans="1:10" x14ac:dyDescent="0.2">
      <c r="A58" s="31">
        <v>58</v>
      </c>
      <c r="B58" s="32" t="s">
        <v>235</v>
      </c>
      <c r="C58" s="32" t="s">
        <v>292</v>
      </c>
      <c r="D58" s="33">
        <v>4</v>
      </c>
      <c r="E58" s="34">
        <v>3.7090000000000001</v>
      </c>
      <c r="F58" s="40">
        <v>16</v>
      </c>
      <c r="G58" s="36">
        <v>400</v>
      </c>
      <c r="H58" s="36">
        <v>3</v>
      </c>
      <c r="I58" s="38">
        <v>18</v>
      </c>
      <c r="J58" s="37">
        <f>+$J$2</f>
        <v>4090</v>
      </c>
    </row>
    <row r="59" spans="1:10" x14ac:dyDescent="0.2">
      <c r="A59" s="31">
        <v>59</v>
      </c>
      <c r="B59" s="32" t="s">
        <v>239</v>
      </c>
      <c r="C59" s="32" t="s">
        <v>293</v>
      </c>
      <c r="D59" s="33">
        <v>10</v>
      </c>
      <c r="E59" s="34">
        <v>1.8260000000000001</v>
      </c>
      <c r="F59" s="40">
        <v>32</v>
      </c>
      <c r="G59" s="36">
        <v>400</v>
      </c>
      <c r="H59" s="36">
        <v>3</v>
      </c>
      <c r="I59" s="38">
        <v>105</v>
      </c>
      <c r="J59" s="37">
        <f>+$J$2</f>
        <v>4090</v>
      </c>
    </row>
    <row r="60" spans="1:10" x14ac:dyDescent="0.2">
      <c r="A60" s="31">
        <v>60</v>
      </c>
      <c r="B60" s="32" t="s">
        <v>216</v>
      </c>
      <c r="C60" s="32" t="s">
        <v>294</v>
      </c>
      <c r="D60" s="33">
        <v>4</v>
      </c>
      <c r="E60" s="34">
        <v>3.431</v>
      </c>
      <c r="F60" s="40"/>
      <c r="G60" s="36">
        <v>400</v>
      </c>
      <c r="H60" s="36">
        <v>3</v>
      </c>
      <c r="I60" s="38">
        <v>15</v>
      </c>
      <c r="J60" s="37">
        <f>+$J$2</f>
        <v>4090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J17" sqref="J17"/>
    </sheetView>
  </sheetViews>
  <sheetFormatPr defaultRowHeight="12.75" x14ac:dyDescent="0.2"/>
  <cols>
    <col min="1" max="1" width="17.85546875" customWidth="1"/>
    <col min="2" max="2" width="18.5703125" customWidth="1"/>
  </cols>
  <sheetData>
    <row r="1" spans="1:4" ht="18" x14ac:dyDescent="0.25">
      <c r="A1" s="20" t="s">
        <v>302</v>
      </c>
    </row>
    <row r="2" spans="1:4" x14ac:dyDescent="0.2">
      <c r="A2" s="59" t="s">
        <v>169</v>
      </c>
      <c r="B2" s="59"/>
      <c r="C2" s="59"/>
      <c r="D2" s="59"/>
    </row>
    <row r="3" spans="1:4" ht="18" x14ac:dyDescent="0.25">
      <c r="A3" s="20">
        <v>0.25290000000000001</v>
      </c>
      <c r="B3" s="21" t="s">
        <v>181</v>
      </c>
      <c r="C3" s="21" t="s">
        <v>187</v>
      </c>
    </row>
    <row r="4" spans="1:4" ht="18" x14ac:dyDescent="0.25">
      <c r="A4" s="20">
        <v>0.1963</v>
      </c>
      <c r="B4" s="21" t="s">
        <v>181</v>
      </c>
      <c r="C4" s="21" t="s">
        <v>188</v>
      </c>
    </row>
    <row r="5" spans="1:4" ht="18" x14ac:dyDescent="0.25">
      <c r="A5" s="20">
        <v>0.249</v>
      </c>
      <c r="B5" s="21" t="s">
        <v>181</v>
      </c>
      <c r="C5" s="21" t="s">
        <v>170</v>
      </c>
    </row>
    <row r="6" spans="1:4" ht="18" x14ac:dyDescent="0.25">
      <c r="A6" s="20">
        <v>1.15E-2</v>
      </c>
      <c r="B6" s="21" t="s">
        <v>181</v>
      </c>
      <c r="C6" s="21" t="s">
        <v>171</v>
      </c>
    </row>
    <row r="7" spans="1:4" ht="18" x14ac:dyDescent="0.25">
      <c r="A7" s="20">
        <v>7.4999999999999997E-2</v>
      </c>
      <c r="B7" s="21" t="s">
        <v>181</v>
      </c>
      <c r="C7" s="21" t="s">
        <v>172</v>
      </c>
    </row>
    <row r="8" spans="1:4" ht="18" x14ac:dyDescent="0.25">
      <c r="A8" s="20">
        <v>1.15E-2</v>
      </c>
      <c r="B8" s="21" t="s">
        <v>181</v>
      </c>
      <c r="C8" s="21" t="s">
        <v>173</v>
      </c>
    </row>
    <row r="9" spans="1:4" ht="18" x14ac:dyDescent="0.25">
      <c r="A9" s="20">
        <v>3.13</v>
      </c>
      <c r="B9" s="21" t="s">
        <v>182</v>
      </c>
      <c r="C9" s="21" t="s">
        <v>174</v>
      </c>
    </row>
    <row r="10" spans="1:4" ht="18" x14ac:dyDescent="0.25">
      <c r="A10" s="20">
        <v>0.87</v>
      </c>
      <c r="B10" s="21" t="s">
        <v>183</v>
      </c>
      <c r="C10" s="21" t="s">
        <v>175</v>
      </c>
    </row>
    <row r="11" spans="1:4" ht="18" x14ac:dyDescent="0.25">
      <c r="A11" s="20">
        <v>4.82</v>
      </c>
      <c r="B11" s="21" t="s">
        <v>184</v>
      </c>
      <c r="C11" s="21" t="s">
        <v>176</v>
      </c>
    </row>
    <row r="12" spans="1:4" ht="18" x14ac:dyDescent="0.25">
      <c r="A12" s="20">
        <v>60</v>
      </c>
      <c r="B12" s="21" t="s">
        <v>185</v>
      </c>
      <c r="C12" s="21" t="s">
        <v>177</v>
      </c>
    </row>
    <row r="13" spans="1:4" ht="18" x14ac:dyDescent="0.25">
      <c r="A13" s="20">
        <f>0.33*A15</f>
        <v>1254</v>
      </c>
      <c r="B13" s="21" t="s">
        <v>186</v>
      </c>
      <c r="C13" s="21" t="s">
        <v>178</v>
      </c>
    </row>
    <row r="14" spans="1:4" ht="18" x14ac:dyDescent="0.25">
      <c r="A14" s="20">
        <f>0.67*A15</f>
        <v>2546</v>
      </c>
      <c r="B14" s="21" t="s">
        <v>186</v>
      </c>
      <c r="C14" s="21" t="s">
        <v>179</v>
      </c>
    </row>
    <row r="15" spans="1:4" ht="18" x14ac:dyDescent="0.25">
      <c r="A15" s="20">
        <v>3800</v>
      </c>
      <c r="B15" s="21" t="s">
        <v>186</v>
      </c>
      <c r="C15" s="21" t="s">
        <v>180</v>
      </c>
    </row>
  </sheetData>
  <sheetProtection selectLockedCells="1" selectUnlockedCells="1"/>
  <mergeCells count="1">
    <mergeCell ref="A2:D2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inwentaryzacja oświetlenia 2015</vt:lpstr>
      <vt:lpstr>Liczniki energii 2014</vt:lpstr>
      <vt:lpstr>Taryfa opłat za energię el.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Łożyński</dc:creator>
  <cp:lastModifiedBy>Roman Łożyński</cp:lastModifiedBy>
  <cp:lastPrinted>2015-09-14T09:38:56Z</cp:lastPrinted>
  <dcterms:created xsi:type="dcterms:W3CDTF">2015-06-16T07:31:36Z</dcterms:created>
  <dcterms:modified xsi:type="dcterms:W3CDTF">2015-12-29T10:06:00Z</dcterms:modified>
</cp:coreProperties>
</file>