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6275" windowHeight="6915" activeTab="1"/>
  </bookViews>
  <sheets>
    <sheet name="wydatki bieżące" sheetId="1" r:id="rId1"/>
    <sheet name="wydatki ogółem" sheetId="2" r:id="rId2"/>
    <sheet name="wydatki majątkowe" sheetId="3" r:id="rId3"/>
    <sheet name="dochody" sheetId="5" r:id="rId4"/>
  </sheets>
  <definedNames>
    <definedName name="_xlnm.Print_Area" localSheetId="3">dochody!$A$1:$H$152</definedName>
  </definedNames>
  <calcPr calcId="145621"/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C6" i="1"/>
  <c r="C88" i="1" l="1"/>
  <c r="C11" i="2"/>
  <c r="D51" i="2"/>
  <c r="F119" i="5" l="1"/>
  <c r="E119" i="5"/>
  <c r="F93" i="5"/>
  <c r="G93" i="5"/>
  <c r="E93" i="5"/>
  <c r="G75" i="5"/>
  <c r="F75" i="5"/>
  <c r="E75" i="5"/>
  <c r="D14" i="2" l="1"/>
  <c r="C14" i="2" l="1"/>
  <c r="D77" i="2"/>
  <c r="D72" i="2"/>
  <c r="D69" i="2"/>
  <c r="D56" i="2"/>
  <c r="D37" i="2"/>
  <c r="D34" i="2"/>
  <c r="D26" i="2"/>
  <c r="D17" i="2"/>
  <c r="D11" i="2"/>
  <c r="D8" i="2"/>
  <c r="E31" i="3"/>
  <c r="F31" i="3"/>
  <c r="D31" i="3"/>
  <c r="F6" i="3" l="1"/>
  <c r="G6" i="3"/>
  <c r="D28" i="3" l="1"/>
  <c r="E28" i="3"/>
  <c r="F28" i="3"/>
  <c r="G28" i="3"/>
  <c r="D20" i="3"/>
  <c r="E20" i="3"/>
  <c r="F20" i="3"/>
  <c r="G20" i="3"/>
  <c r="D17" i="3"/>
  <c r="E17" i="3"/>
  <c r="F17" i="3"/>
  <c r="G17" i="3"/>
  <c r="C26" i="2"/>
  <c r="E26" i="2"/>
  <c r="C23" i="2"/>
  <c r="D23" i="2"/>
  <c r="C8" i="2"/>
  <c r="C24" i="1"/>
  <c r="D24" i="1"/>
  <c r="E24" i="1"/>
  <c r="F24" i="1"/>
  <c r="G24" i="1"/>
  <c r="H24" i="1"/>
  <c r="I24" i="1"/>
  <c r="C21" i="1"/>
  <c r="D21" i="1"/>
  <c r="E21" i="1"/>
  <c r="F21" i="1"/>
  <c r="G21" i="1"/>
  <c r="H21" i="1"/>
  <c r="I21" i="1"/>
  <c r="E142" i="5" l="1"/>
  <c r="F142" i="5"/>
  <c r="G142" i="5"/>
  <c r="E138" i="5"/>
  <c r="F138" i="5"/>
  <c r="G138" i="5"/>
  <c r="E134" i="5"/>
  <c r="F134" i="5"/>
  <c r="G134" i="5"/>
  <c r="E112" i="5"/>
  <c r="F112" i="5"/>
  <c r="G112" i="5"/>
  <c r="G97" i="5" s="1"/>
  <c r="F105" i="5"/>
  <c r="E88" i="5"/>
  <c r="F88" i="5"/>
  <c r="G88" i="5"/>
  <c r="E80" i="5"/>
  <c r="F80" i="5"/>
  <c r="F69" i="5"/>
  <c r="F34" i="5"/>
  <c r="E34" i="5"/>
  <c r="F16" i="5"/>
  <c r="E16" i="5"/>
  <c r="E24" i="5"/>
  <c r="F24" i="5"/>
  <c r="G24" i="5"/>
  <c r="E19" i="5"/>
  <c r="F19" i="5"/>
  <c r="G19" i="5"/>
  <c r="G15" i="5" l="1"/>
  <c r="E15" i="5"/>
  <c r="F15" i="5"/>
  <c r="C77" i="2"/>
  <c r="F129" i="5" l="1"/>
  <c r="G129" i="5"/>
  <c r="F125" i="5"/>
  <c r="F122" i="5" s="1"/>
  <c r="G125" i="5"/>
  <c r="G122" i="5" s="1"/>
  <c r="F116" i="5"/>
  <c r="F108" i="5"/>
  <c r="F100" i="5"/>
  <c r="G85" i="5"/>
  <c r="F85" i="5"/>
  <c r="F74" i="5" s="1"/>
  <c r="F64" i="5"/>
  <c r="G80" i="5"/>
  <c r="F61" i="5"/>
  <c r="G61" i="5"/>
  <c r="F57" i="5"/>
  <c r="F45" i="5"/>
  <c r="G45" i="5"/>
  <c r="G36" i="5"/>
  <c r="F36" i="5"/>
  <c r="F7" i="5"/>
  <c r="F6" i="5" s="1"/>
  <c r="G7" i="5"/>
  <c r="G6" i="5" s="1"/>
  <c r="F148" i="5" l="1"/>
  <c r="F97" i="5"/>
  <c r="G74" i="5"/>
  <c r="G137" i="5"/>
  <c r="G30" i="5"/>
  <c r="G148" i="5" s="1"/>
  <c r="F137" i="5"/>
  <c r="F30" i="5"/>
  <c r="E129" i="5"/>
  <c r="E125" i="5"/>
  <c r="E116" i="5"/>
  <c r="E108" i="5"/>
  <c r="E105" i="5"/>
  <c r="E100" i="5"/>
  <c r="E85" i="5"/>
  <c r="E69" i="5"/>
  <c r="E64" i="5" s="1"/>
  <c r="E61" i="5"/>
  <c r="E57" i="5"/>
  <c r="E45" i="5"/>
  <c r="E36" i="5"/>
  <c r="E7" i="5"/>
  <c r="E6" i="5" s="1"/>
  <c r="E97" i="5" l="1"/>
  <c r="E122" i="5"/>
  <c r="E74" i="5"/>
  <c r="E30" i="5"/>
  <c r="E148" i="5" s="1"/>
  <c r="E137" i="5"/>
  <c r="G31" i="3"/>
  <c r="F24" i="3"/>
  <c r="G24" i="3"/>
  <c r="F14" i="3"/>
  <c r="G14" i="3"/>
  <c r="F12" i="3"/>
  <c r="G12" i="3"/>
  <c r="E24" i="3"/>
  <c r="D24" i="3"/>
  <c r="E14" i="3"/>
  <c r="D14" i="3"/>
  <c r="E12" i="3"/>
  <c r="D12" i="3"/>
  <c r="E91" i="2"/>
  <c r="D91" i="2"/>
  <c r="C91" i="2"/>
  <c r="E86" i="2"/>
  <c r="D86" i="2"/>
  <c r="C86" i="2"/>
  <c r="E77" i="2"/>
  <c r="E72" i="2"/>
  <c r="C72" i="2"/>
  <c r="E69" i="2"/>
  <c r="C69" i="2"/>
  <c r="E56" i="2"/>
  <c r="C56" i="2"/>
  <c r="E51" i="2"/>
  <c r="C51" i="2"/>
  <c r="E37" i="2"/>
  <c r="C37" i="2"/>
  <c r="E34" i="2"/>
  <c r="C34" i="2"/>
  <c r="E17" i="2"/>
  <c r="C17" i="2"/>
  <c r="E14" i="2"/>
  <c r="E11" i="2"/>
  <c r="C95" i="2" l="1"/>
  <c r="F34" i="3"/>
  <c r="G34" i="3"/>
  <c r="E34" i="3"/>
  <c r="D34" i="3"/>
  <c r="D95" i="2"/>
  <c r="E95" i="2"/>
  <c r="E88" i="1"/>
  <c r="E83" i="1"/>
  <c r="E74" i="1"/>
  <c r="E69" i="1"/>
  <c r="E66" i="1"/>
  <c r="E53" i="1"/>
  <c r="C48" i="1"/>
  <c r="D48" i="1"/>
  <c r="E48" i="1"/>
  <c r="F48" i="1"/>
  <c r="G48" i="1"/>
  <c r="H48" i="1"/>
  <c r="I48" i="1"/>
  <c r="E34" i="1"/>
  <c r="E31" i="1"/>
  <c r="E15" i="1"/>
  <c r="E12" i="1"/>
  <c r="E9" i="1"/>
  <c r="D88" i="1"/>
  <c r="F88" i="1"/>
  <c r="G88" i="1"/>
  <c r="H88" i="1"/>
  <c r="I88" i="1"/>
  <c r="C83" i="1"/>
  <c r="D83" i="1"/>
  <c r="F83" i="1"/>
  <c r="G83" i="1"/>
  <c r="H83" i="1"/>
  <c r="I83" i="1"/>
  <c r="C74" i="1"/>
  <c r="D74" i="1"/>
  <c r="F74" i="1"/>
  <c r="G74" i="1"/>
  <c r="H74" i="1"/>
  <c r="I74" i="1"/>
  <c r="E92" i="1" l="1"/>
  <c r="C69" i="1"/>
  <c r="D69" i="1"/>
  <c r="F69" i="1"/>
  <c r="G69" i="1"/>
  <c r="H69" i="1"/>
  <c r="I69" i="1"/>
  <c r="C53" i="1"/>
  <c r="D53" i="1"/>
  <c r="F53" i="1"/>
  <c r="G53" i="1"/>
  <c r="H53" i="1"/>
  <c r="I53" i="1"/>
  <c r="C66" i="1"/>
  <c r="D66" i="1"/>
  <c r="F66" i="1"/>
  <c r="G66" i="1"/>
  <c r="H66" i="1"/>
  <c r="I66" i="1"/>
  <c r="C34" i="1"/>
  <c r="D34" i="1"/>
  <c r="F34" i="1"/>
  <c r="G34" i="1"/>
  <c r="H34" i="1"/>
  <c r="I34" i="1"/>
  <c r="C31" i="1"/>
  <c r="D31" i="1"/>
  <c r="F31" i="1"/>
  <c r="G31" i="1"/>
  <c r="H31" i="1"/>
  <c r="I31" i="1"/>
  <c r="C15" i="1"/>
  <c r="D15" i="1"/>
  <c r="F15" i="1"/>
  <c r="G15" i="1"/>
  <c r="H15" i="1"/>
  <c r="I15" i="1"/>
  <c r="I12" i="1"/>
  <c r="C12" i="1"/>
  <c r="D12" i="1"/>
  <c r="F12" i="1"/>
  <c r="G12" i="1"/>
  <c r="H12" i="1"/>
  <c r="I9" i="1"/>
  <c r="C9" i="1"/>
  <c r="D9" i="1"/>
  <c r="F9" i="1"/>
  <c r="G9" i="1"/>
  <c r="H9" i="1"/>
  <c r="F92" i="1" l="1"/>
  <c r="D92" i="1"/>
  <c r="H92" i="1"/>
  <c r="C92" i="1"/>
  <c r="G92" i="1"/>
  <c r="I92" i="1"/>
</calcChain>
</file>

<file path=xl/sharedStrings.xml><?xml version="1.0" encoding="utf-8"?>
<sst xmlns="http://schemas.openxmlformats.org/spreadsheetml/2006/main" count="512" uniqueCount="241">
  <si>
    <t>Dział                  Rozdział</t>
  </si>
  <si>
    <t>Nazwa</t>
  </si>
  <si>
    <t>Rolnictwo i łowiectwo</t>
  </si>
  <si>
    <t>010</t>
  </si>
  <si>
    <t>Dotacje na zadania bieżące</t>
  </si>
  <si>
    <t>Świadczenia na rzecz osób fizycznych</t>
  </si>
  <si>
    <t>Wydatki na programy finansowane z udziałem środków opisanych w art.5 ust.1 pkt.2 i 3 ufp.</t>
  </si>
  <si>
    <t>Wydatki na obsługę długu</t>
  </si>
  <si>
    <t>Wynagrodzenia i składki od nich naliczane</t>
  </si>
  <si>
    <t>01030</t>
  </si>
  <si>
    <t>Izby rolnicze</t>
  </si>
  <si>
    <t>600</t>
  </si>
  <si>
    <t>Transport i łączność</t>
  </si>
  <si>
    <t>60004</t>
  </si>
  <si>
    <t>Lokalny transport zbiorowy</t>
  </si>
  <si>
    <t>60014</t>
  </si>
  <si>
    <t>Drogi publiczne powiatowe</t>
  </si>
  <si>
    <t>60016</t>
  </si>
  <si>
    <t>Drogi publiczne gminne</t>
  </si>
  <si>
    <t>700</t>
  </si>
  <si>
    <t>70004</t>
  </si>
  <si>
    <t>Różne jednostki obsługi gospodarki mieszkaniowej</t>
  </si>
  <si>
    <t>70005</t>
  </si>
  <si>
    <t>Gospodarka gruntami i nieruchomościami</t>
  </si>
  <si>
    <t>710</t>
  </si>
  <si>
    <t>Działalność usługowa</t>
  </si>
  <si>
    <t>71004</t>
  </si>
  <si>
    <t>Plany zagospodarowania przestrzennego</t>
  </si>
  <si>
    <t>71035</t>
  </si>
  <si>
    <t>Cmentarze</t>
  </si>
  <si>
    <t>750</t>
  </si>
  <si>
    <t>Administracja publiczna</t>
  </si>
  <si>
    <t>75011</t>
  </si>
  <si>
    <t>Urzędy wojewódzkie</t>
  </si>
  <si>
    <t>Rady gmin</t>
  </si>
  <si>
    <t>Urzędy gmin</t>
  </si>
  <si>
    <t>Promocja jst</t>
  </si>
  <si>
    <t>Pozostała działalność</t>
  </si>
  <si>
    <t>Urzędy naczelnych organów władzy państwowej, kontroli i ochrony prawa oraz sądownictwa</t>
  </si>
  <si>
    <t>Bezpieczeństwo publiczne i ochrona p.poż.</t>
  </si>
  <si>
    <t>Straż gminna</t>
  </si>
  <si>
    <t>Zarządzanie kryzysowe</t>
  </si>
  <si>
    <t>Obsługa długu publicznego</t>
  </si>
  <si>
    <t>Obsługa papierów wartościowych,kredytów i pożyczek jst</t>
  </si>
  <si>
    <t>Różne rozliczenia</t>
  </si>
  <si>
    <t>Rozliczenia między jst</t>
  </si>
  <si>
    <t>Rezerwy ogolne i celowe</t>
  </si>
  <si>
    <t>Oświata i wychowanie</t>
  </si>
  <si>
    <t>Szkoły podstawowe</t>
  </si>
  <si>
    <t xml:space="preserve">Oddziały  przedszkolne w szkołach podstawowych </t>
  </si>
  <si>
    <t>Przedszkola</t>
  </si>
  <si>
    <t>Gimnazja</t>
  </si>
  <si>
    <t>Dowożenie uczniów do szkół</t>
  </si>
  <si>
    <t>Zespoły obsługi ekonomiczno-administracyjnej szkół</t>
  </si>
  <si>
    <t>Dokształcanie i doskonalenie nauczycieli</t>
  </si>
  <si>
    <t>Stołówki szkolne i przedszkolne</t>
  </si>
  <si>
    <t>Ochrona zdrowia</t>
  </si>
  <si>
    <t>Progrmy polityki zdrowotnej</t>
  </si>
  <si>
    <t>Zwalczanie narkomanii</t>
  </si>
  <si>
    <t>Przeciwdziałanie alkoholizmowi</t>
  </si>
  <si>
    <t>Pomoc społeczna</t>
  </si>
  <si>
    <t>Placówki opiekuńczo -wychowawcze</t>
  </si>
  <si>
    <t>Domy pomocy społecznej</t>
  </si>
  <si>
    <t>Rodziny zastępcze</t>
  </si>
  <si>
    <t>Wspieranie rodziny</t>
  </si>
  <si>
    <t>Świadczenia rodzinne,świadczenia z funduszu alimentacyjnego oraz składki na ubezpieczenia emerytalne i rentowe z ubezpieczenia społecznego</t>
  </si>
  <si>
    <t>Składki na ubezpieczenie zdrowotne opłacane za osoby pobierające niektóre świadczenia z pomocy społecznej</t>
  </si>
  <si>
    <t>Zasiłki i pomoc w naturze oraz składki na ubezpieczenia emerytalne i rentowe</t>
  </si>
  <si>
    <t>Dodatki mieszkaniowe</t>
  </si>
  <si>
    <t>Zasiłki stałe</t>
  </si>
  <si>
    <t>Ośrodki pomocy społecznej</t>
  </si>
  <si>
    <t>Usługi opiekuńcze i specjalistyczne usługi opiekuńcze</t>
  </si>
  <si>
    <t>Pozostałe zadania w zakresie polityki społecznej</t>
  </si>
  <si>
    <t>Edukacyjna opieka wychowawcza</t>
  </si>
  <si>
    <t>Świetlice szkolne</t>
  </si>
  <si>
    <t>Kolonie i obozy oraz inne formy wypoczynku dzieci i młodzieży szkolnej, a także szkolenia młodzieży</t>
  </si>
  <si>
    <t>Pomoc materialna dla uczniów</t>
  </si>
  <si>
    <t>Gospodarka komunalna i ochrona środowiska</t>
  </si>
  <si>
    <t>Gospodarka ściekowa i ochrona wód</t>
  </si>
  <si>
    <t>Gospodarka odpadami</t>
  </si>
  <si>
    <t>Oczyszczanie miast i wsi</t>
  </si>
  <si>
    <t>Utrzymanie zieleni w miastach i gminach</t>
  </si>
  <si>
    <t>Schroniska dla zwierząt</t>
  </si>
  <si>
    <t>Oświetlenie ulic, placów i dróg</t>
  </si>
  <si>
    <t>Wpływy i wydatki związane z gromadzeniem środków z opłat i kar za korzystanie ze środowiska</t>
  </si>
  <si>
    <t>Kultura i ochrona dziedzictwa narodowego</t>
  </si>
  <si>
    <t>Centra kultury i sztuki</t>
  </si>
  <si>
    <t>Biblioteki</t>
  </si>
  <si>
    <t>Ochrona zabytków i opieka nad zabytkami</t>
  </si>
  <si>
    <t>Kultura fizyczna</t>
  </si>
  <si>
    <t>Obiekty sportowe</t>
  </si>
  <si>
    <t>Zadania w zakresie kultury fizycznej</t>
  </si>
  <si>
    <t>OGÓŁEM:</t>
  </si>
  <si>
    <t>Wydatki związane z realizacją  statutowych zadań jednostek</t>
  </si>
  <si>
    <t>Inne formy wychowania przedszkolnego</t>
  </si>
  <si>
    <t>Żłobki</t>
  </si>
  <si>
    <t>Kluby dziecięce</t>
  </si>
  <si>
    <t>w tym:</t>
  </si>
  <si>
    <t>wydatki bieżące</t>
  </si>
  <si>
    <t>wydatki majątkowe</t>
  </si>
  <si>
    <t>Urzędy naczelnych organów władzy państwowej, kontroli i ochrony państwa</t>
  </si>
  <si>
    <t>Inwestycje i zakupy inwestycyjne</t>
  </si>
  <si>
    <t>Inwestycje i zakupy inwestycyjne na programy finansowane z udziałem środków opisanych w art.5 ust.1 pkt.2 i 3 ufp.</t>
  </si>
  <si>
    <t>dotacje majątkowe</t>
  </si>
  <si>
    <t>Dział                  Rozdz.</t>
  </si>
  <si>
    <t>Gospodarka mieszkaniowa</t>
  </si>
  <si>
    <t>Dział</t>
  </si>
  <si>
    <t xml:space="preserve">§ </t>
  </si>
  <si>
    <t>Źródło  dochodów</t>
  </si>
  <si>
    <t>0470</t>
  </si>
  <si>
    <t>wpływy z opłat za zarząd, użytkowanie i użytkowanie wieczyste nieruchomości</t>
  </si>
  <si>
    <t>0690</t>
  </si>
  <si>
    <t>wpływy z różnych opłat</t>
  </si>
  <si>
    <t>0750</t>
  </si>
  <si>
    <t>dochody z najmu i dzierżawy składników majątkowych Skarbu państwa,jst</t>
  </si>
  <si>
    <t>0760</t>
  </si>
  <si>
    <t>wpływy z tytułu przekształcenia prawa użytkowania wieczystego przysługującego osobom fizycznym w prawo własności</t>
  </si>
  <si>
    <t>0770</t>
  </si>
  <si>
    <t>wpłaty z tytułu  odpłatnego  nabycia prawa własności  oraz prawa użytkowania wieczystego nieruchomości</t>
  </si>
  <si>
    <t>0920</t>
  </si>
  <si>
    <t>pozostałe  odsetki</t>
  </si>
  <si>
    <t>wpływy z różnych  opłat</t>
  </si>
  <si>
    <t>Urzędy  wojewódzkie</t>
  </si>
  <si>
    <t>dotacje celowe otrzymane z budżetu państwa na realizację zadań bieżących z zakresu administracji rządowej</t>
  </si>
  <si>
    <t>dochody jst związane z realizacją zadań z zakresu administracji rządowej</t>
  </si>
  <si>
    <t>Urzędy  gmin</t>
  </si>
  <si>
    <t>0970</t>
  </si>
  <si>
    <t>wpływy z różnych dochodów</t>
  </si>
  <si>
    <t>Urzędy  naczelnych  organów władzy państwowej, kontroli i ochrony prawa</t>
  </si>
  <si>
    <t xml:space="preserve">Dochody od osób prawnych,od osób fizycznych i od innych jednostek nieposiadających osobowości prawnej </t>
  </si>
  <si>
    <t>Wpływy z podatku dochodowego od osób fizycznych</t>
  </si>
  <si>
    <t>0350</t>
  </si>
  <si>
    <t>0910</t>
  </si>
  <si>
    <t>odsetki od nieterminowych wpłat z tytułu podatków i opłat</t>
  </si>
  <si>
    <t>0730</t>
  </si>
  <si>
    <t xml:space="preserve">wpłaty z zysku jednoosobowych spółek Skarbu państwa lub spółek jst   </t>
  </si>
  <si>
    <t>Wpłaty z podatku rolnego, leśnego, od cz.cywilnoprawnych, podatków i opłat lokalnych od osób prawnych i innych jednostek organizacyjnych</t>
  </si>
  <si>
    <t>0310</t>
  </si>
  <si>
    <t>podatek od nieruchomości</t>
  </si>
  <si>
    <t>0320</t>
  </si>
  <si>
    <t>podatek rolny</t>
  </si>
  <si>
    <t>0330</t>
  </si>
  <si>
    <t>podatek leśny</t>
  </si>
  <si>
    <t>0340</t>
  </si>
  <si>
    <t>podatek od środków transportowych</t>
  </si>
  <si>
    <t>0500</t>
  </si>
  <si>
    <t>podatek od czynności cywilnoprawnych</t>
  </si>
  <si>
    <t>rekompensaty utraconych dochodów w podatkach i opłatach lokalnych</t>
  </si>
  <si>
    <t>Wpłaty z podatku rolnego, leśnego, podatku od spadków i darowizn od cz.cywilnoprawnych, podatków i opłat lokalnych od osób fizycznych</t>
  </si>
  <si>
    <t>0360</t>
  </si>
  <si>
    <t>podatek od spadków i darowizn</t>
  </si>
  <si>
    <t>0370</t>
  </si>
  <si>
    <t>opłata od posiadania psów</t>
  </si>
  <si>
    <t>0430</t>
  </si>
  <si>
    <t>wpływy z opłaty targowej</t>
  </si>
  <si>
    <t>0440</t>
  </si>
  <si>
    <t>wpływy z opłaty miejscowej</t>
  </si>
  <si>
    <t>Wpływy z innych opłat stanowiących dochody jst na podstawie ustaw</t>
  </si>
  <si>
    <t>0410</t>
  </si>
  <si>
    <t>wpływy z opłaty skarbowej</t>
  </si>
  <si>
    <t>0480</t>
  </si>
  <si>
    <t>wpływy z opłat za zezwolenia na sprzedaż alkoholu</t>
  </si>
  <si>
    <t>0490</t>
  </si>
  <si>
    <t>wpływy z innych lokalnych  opłat pobieranych przez jst na podstawie odrębnych ustaw</t>
  </si>
  <si>
    <t>Udziały gmin w podatkach stanowiących dochód budżetu państwa</t>
  </si>
  <si>
    <t>0010</t>
  </si>
  <si>
    <t>podatek dochodowy od osób fizycznych</t>
  </si>
  <si>
    <t>0020</t>
  </si>
  <si>
    <t>podatek dochodowy od osób prawnych</t>
  </si>
  <si>
    <t>Część oświatowa subwencji ogólnej dla jst</t>
  </si>
  <si>
    <t>subwencje ogólne z budżetu państwa</t>
  </si>
  <si>
    <t>Różne rozliczenia finansowe</t>
  </si>
  <si>
    <t>0580</t>
  </si>
  <si>
    <t>Grzywny i inne kary pieniężne od osób prawnych i innych jednostek org.</t>
  </si>
  <si>
    <t>pozostałe odsetki</t>
  </si>
  <si>
    <t>Część równoważąca subwencji ogólnej dla gmin</t>
  </si>
  <si>
    <t>Oświata  i  wychowanie</t>
  </si>
  <si>
    <t>Szkoły  podstawowe</t>
  </si>
  <si>
    <t>2001</t>
  </si>
  <si>
    <t>dotacje celowe w ramach programów finansowanych z udziałem środków europejskich</t>
  </si>
  <si>
    <t>0830</t>
  </si>
  <si>
    <t>wpływy z usług</t>
  </si>
  <si>
    <t>dotacje  celowe  otrzymane  z  powiatu  na  zadania  bieżące  realizowane na podstawie porozumień między jst</t>
  </si>
  <si>
    <t>Zespoły  obsługi ekonomiczno-administracyjnej  szkół</t>
  </si>
  <si>
    <t xml:space="preserve">świadczenia rodzinne,świadczenia z funduszu alimentacyjnego oraz składki na ubezpieczenia emerytalne i rentowe z ubezpieczenia społecznego </t>
  </si>
  <si>
    <t>0980</t>
  </si>
  <si>
    <t>wpływy z tytułu zwrotów wypłaconych świadczeń z funduszu alimentacyjnego</t>
  </si>
  <si>
    <t>Składki na ubezpieczenia zdrowotne opłacane za osoby pobierające niektóre świadczenia z pomocy społecznej</t>
  </si>
  <si>
    <t>dotacje celowe otrzymane z budżetu państwa na realizację własnych zadań bieżących gmin</t>
  </si>
  <si>
    <t>Zasiłki  i  pomoc w naturze oraz składki na ubezpieczenia emerytalne i rentowe</t>
  </si>
  <si>
    <t>Zasiłki  stałe</t>
  </si>
  <si>
    <t>2700</t>
  </si>
  <si>
    <t>6207</t>
  </si>
  <si>
    <t>0870</t>
  </si>
  <si>
    <t>0960</t>
  </si>
  <si>
    <t>otrzymane spadki,zapisy i darowizny w postaci pieniężnej</t>
  </si>
  <si>
    <t>DOCHODY   OGÓŁEM:</t>
  </si>
  <si>
    <t>podatek od działalności gospodarczej osób fizycznych, opłacany  w  formie karty podatkowej</t>
  </si>
  <si>
    <t>Wpłaty  z  zysku  przedsiębiorstw i jednoosobowych  spółek</t>
  </si>
  <si>
    <t>2007</t>
  </si>
  <si>
    <t>Oddziały przedszkolne w szkołach podstawowych</t>
  </si>
  <si>
    <t>2030</t>
  </si>
  <si>
    <t>środki na dofinansowanie własnych zadań bieżących gmin,pozyskane z innych źródeł</t>
  </si>
  <si>
    <t>2009</t>
  </si>
  <si>
    <t>2008</t>
  </si>
  <si>
    <t>wpływy ze sprzedaży  składników majątkowych</t>
  </si>
  <si>
    <t>w tym : dochody bieżące</t>
  </si>
  <si>
    <t>z tego</t>
  </si>
  <si>
    <t>dochody bieżące</t>
  </si>
  <si>
    <t>dochody majątkowe</t>
  </si>
  <si>
    <t>Część wyrównawcza subwencji ogólnej dla gmin</t>
  </si>
  <si>
    <t>Programy polityki zdrowotnej</t>
  </si>
  <si>
    <t>Plan na 2015 rok</t>
  </si>
  <si>
    <t>Wybory do PE</t>
  </si>
  <si>
    <r>
      <t xml:space="preserve">                                                   </t>
    </r>
    <r>
      <rPr>
        <i/>
        <sz val="11"/>
        <rFont val="Times New Roman"/>
        <family val="1"/>
        <charset val="238"/>
      </rPr>
      <t>dochody majątkowe</t>
    </r>
  </si>
  <si>
    <t>Plan wydatków bieżących miasta Giżycka na 2015 rok</t>
  </si>
  <si>
    <t>Razem wydatki bieżące na 2015 r.</t>
  </si>
  <si>
    <t>Komendy powiatowe Policji</t>
  </si>
  <si>
    <t>Komendy powiatowe PSP</t>
  </si>
  <si>
    <t>przedszkola specjalne</t>
  </si>
  <si>
    <t>Plan wydatków  budżetowych  miasta Giżycka na 2015 rok</t>
  </si>
  <si>
    <t>Plan na 2015r.</t>
  </si>
  <si>
    <t>Plan wydatków majątkowych  miasta Giżycka na 2015 rok</t>
  </si>
  <si>
    <t>Plan na  2015 r.</t>
  </si>
  <si>
    <t>Lolalny transport zbiorowy</t>
  </si>
  <si>
    <t>Przedszkola specjalne</t>
  </si>
  <si>
    <t>Realizacja zadań wymagających stosowania specjalnej organizacji nauki i metod pracy dla dzieci w przedszkolach,oddziałach przedszkolnych w szkołach podstawowych</t>
  </si>
  <si>
    <t>Realizacja zadań wymagających stosowania specjalnej organizacji nauki i metod pracy dla dzieci w szkołach podstawowych, gimnazjach</t>
  </si>
  <si>
    <t>Rady Miejskiej w Giżycku</t>
  </si>
  <si>
    <t xml:space="preserve">Przewodniczący </t>
  </si>
  <si>
    <t>Ryszard Błoszko</t>
  </si>
  <si>
    <t xml:space="preserve">Przewodniczący  </t>
  </si>
  <si>
    <t xml:space="preserve">    Plan  dochodów  budżetowych miasta  Giżycka  na  2015  rok</t>
  </si>
  <si>
    <t xml:space="preserve"> Rozdz.</t>
  </si>
  <si>
    <t>Ryszard   Błoszko</t>
  </si>
  <si>
    <r>
      <t xml:space="preserve">  </t>
    </r>
    <r>
      <rPr>
        <i/>
        <sz val="11"/>
        <color theme="1"/>
        <rFont val="Times New Roman"/>
        <family val="1"/>
        <charset val="238"/>
      </rPr>
      <t>Przewodniczący                                     Rady  Miejskiej w Giżycku</t>
    </r>
  </si>
  <si>
    <t>Urzędy naczelnych organów władzy państwowej,kontroli i ochrony prawa oraz sądownictwa</t>
  </si>
  <si>
    <t xml:space="preserve">                                                                  Załącznik nr 1 do uchwały Rady Miejskiej Nr  IV/2/2015 z dnia  22 stycznia 2015 roku</t>
  </si>
  <si>
    <t>Załącznik nr 2a do uchwały nr IV/2/2015 Rady Miejskiej w Giżycku z dnia 22 stycznia 2015 roku</t>
  </si>
  <si>
    <t>Załącznik nr 2b do uchwały nr  IV/2/2015  Rady Miejskiej w Giżycku z dnia  22 stycznia  2015 roku</t>
  </si>
  <si>
    <t>Załącznik nr 2 do uchwały nr  IV/2/2015 Rady Miejskiej w Giżycku z dnia  22 stycznia  2015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</si>
</sst>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1"/>
      <name val="Czcionka tekstu podstawowego"/>
      <family val="2"/>
      <charset val="238"/>
    </font>
    <font>
      <i/>
      <sz val="11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/>
    <xf numFmtId="3" fontId="1" fillId="0" borderId="1" xfId="0" applyNumberFormat="1" applyFont="1" applyBorder="1"/>
    <xf numFmtId="49" fontId="4" fillId="2" borderId="1" xfId="0" applyNumberFormat="1" applyFont="1" applyFill="1" applyBorder="1"/>
    <xf numFmtId="0" fontId="4" fillId="2" borderId="1" xfId="0" applyFont="1" applyFill="1" applyBorder="1"/>
    <xf numFmtId="3" fontId="4" fillId="2" borderId="1" xfId="0" applyNumberFormat="1" applyFont="1" applyFill="1" applyBorder="1"/>
    <xf numFmtId="3" fontId="4" fillId="2" borderId="1" xfId="0" applyNumberFormat="1" applyFont="1" applyFill="1" applyBorder="1" applyAlignment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3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/>
    <xf numFmtId="0" fontId="3" fillId="0" borderId="1" xfId="0" applyFont="1" applyBorder="1"/>
    <xf numFmtId="0" fontId="6" fillId="0" borderId="1" xfId="0" applyFont="1" applyBorder="1"/>
    <xf numFmtId="0" fontId="8" fillId="0" borderId="1" xfId="0" applyFont="1" applyBorder="1"/>
    <xf numFmtId="3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4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left"/>
    </xf>
    <xf numFmtId="3" fontId="1" fillId="3" borderId="1" xfId="0" applyNumberFormat="1" applyFont="1" applyFill="1" applyBorder="1"/>
    <xf numFmtId="3" fontId="8" fillId="0" borderId="1" xfId="0" applyNumberFormat="1" applyFont="1" applyBorder="1" applyAlignment="1">
      <alignment horizontal="right"/>
    </xf>
    <xf numFmtId="0" fontId="1" fillId="0" borderId="0" xfId="0" applyFont="1"/>
    <xf numFmtId="0" fontId="14" fillId="0" borderId="0" xfId="0" applyFont="1"/>
    <xf numFmtId="0" fontId="12" fillId="2" borderId="1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0" fontId="12" fillId="0" borderId="0" xfId="0" applyFont="1"/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2" fillId="0" borderId="1" xfId="0" applyNumberFormat="1" applyFont="1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vertical="center" wrapText="1"/>
    </xf>
    <xf numFmtId="3" fontId="17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3" fontId="16" fillId="2" borderId="1" xfId="0" applyNumberFormat="1" applyFont="1" applyFill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3" fontId="16" fillId="2" borderId="1" xfId="0" applyNumberFormat="1" applyFont="1" applyFill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0" fontId="12" fillId="0" borderId="0" xfId="0" applyFont="1" applyFill="1"/>
    <xf numFmtId="0" fontId="12" fillId="4" borderId="0" xfId="0" applyFont="1" applyFill="1"/>
    <xf numFmtId="3" fontId="17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3" fontId="16" fillId="4" borderId="1" xfId="0" applyNumberFormat="1" applyFont="1" applyFill="1" applyBorder="1" applyAlignment="1">
      <alignment horizontal="right" vertical="center"/>
    </xf>
    <xf numFmtId="0" fontId="18" fillId="4" borderId="0" xfId="0" applyFont="1" applyFill="1"/>
    <xf numFmtId="0" fontId="14" fillId="4" borderId="0" xfId="0" applyFont="1" applyFill="1"/>
    <xf numFmtId="3" fontId="19" fillId="0" borderId="1" xfId="0" applyNumberFormat="1" applyFont="1" applyBorder="1" applyAlignment="1">
      <alignment horizontal="right" vertical="center"/>
    </xf>
    <xf numFmtId="0" fontId="16" fillId="2" borderId="1" xfId="0" applyFont="1" applyFill="1" applyBorder="1" applyAlignment="1">
      <alignment horizontal="center"/>
    </xf>
    <xf numFmtId="49" fontId="16" fillId="2" borderId="1" xfId="0" applyNumberFormat="1" applyFont="1" applyFill="1" applyBorder="1" applyAlignment="1">
      <alignment horizontal="center"/>
    </xf>
    <xf numFmtId="49" fontId="16" fillId="2" borderId="1" xfId="0" applyNumberFormat="1" applyFont="1" applyFill="1" applyBorder="1"/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/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vertical="center" wrapText="1"/>
    </xf>
    <xf numFmtId="49" fontId="20" fillId="0" borderId="1" xfId="0" applyNumberFormat="1" applyFont="1" applyBorder="1" applyAlignment="1">
      <alignment wrapText="1"/>
    </xf>
    <xf numFmtId="49" fontId="17" fillId="0" borderId="1" xfId="0" applyNumberFormat="1" applyFont="1" applyBorder="1"/>
    <xf numFmtId="49" fontId="16" fillId="0" borderId="1" xfId="0" applyNumberFormat="1" applyFont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vertical="center" wrapText="1"/>
    </xf>
    <xf numFmtId="49" fontId="21" fillId="0" borderId="1" xfId="0" applyNumberFormat="1" applyFont="1" applyBorder="1" applyAlignment="1">
      <alignment vertical="center" wrapText="1"/>
    </xf>
    <xf numFmtId="49" fontId="21" fillId="2" borderId="1" xfId="0" applyNumberFormat="1" applyFont="1" applyFill="1" applyBorder="1" applyAlignment="1">
      <alignment wrapText="1"/>
    </xf>
    <xf numFmtId="49" fontId="21" fillId="0" borderId="1" xfId="0" applyNumberFormat="1" applyFont="1" applyBorder="1" applyAlignment="1">
      <alignment wrapText="1"/>
    </xf>
    <xf numFmtId="49" fontId="17" fillId="0" borderId="1" xfId="0" applyNumberFormat="1" applyFont="1" applyBorder="1" applyAlignment="1">
      <alignment vertical="center" wrapText="1"/>
    </xf>
    <xf numFmtId="49" fontId="17" fillId="0" borderId="1" xfId="0" applyNumberFormat="1" applyFont="1" applyBorder="1" applyAlignment="1">
      <alignment wrapText="1"/>
    </xf>
    <xf numFmtId="49" fontId="16" fillId="2" borderId="1" xfId="0" applyNumberFormat="1" applyFont="1" applyFill="1" applyBorder="1" applyAlignment="1">
      <alignment wrapText="1"/>
    </xf>
    <xf numFmtId="0" fontId="16" fillId="3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center" vertical="center"/>
    </xf>
    <xf numFmtId="49" fontId="16" fillId="4" borderId="1" xfId="0" applyNumberFormat="1" applyFont="1" applyFill="1" applyBorder="1" applyAlignment="1">
      <alignment vertical="top" wrapText="1"/>
    </xf>
    <xf numFmtId="49" fontId="16" fillId="0" borderId="1" xfId="0" applyNumberFormat="1" applyFont="1" applyBorder="1" applyAlignment="1">
      <alignment wrapText="1"/>
    </xf>
    <xf numFmtId="49" fontId="16" fillId="4" borderId="1" xfId="0" applyNumberFormat="1" applyFont="1" applyFill="1" applyBorder="1" applyAlignment="1">
      <alignment wrapText="1"/>
    </xf>
    <xf numFmtId="3" fontId="16" fillId="3" borderId="1" xfId="0" applyNumberFormat="1" applyFont="1" applyFill="1" applyBorder="1" applyAlignment="1">
      <alignment horizontal="right" vertical="center"/>
    </xf>
    <xf numFmtId="49" fontId="22" fillId="0" borderId="1" xfId="0" applyNumberFormat="1" applyFont="1" applyBorder="1" applyAlignment="1">
      <alignment vertical="center" wrapText="1"/>
    </xf>
    <xf numFmtId="49" fontId="15" fillId="0" borderId="1" xfId="0" applyNumberFormat="1" applyFont="1" applyBorder="1" applyAlignment="1">
      <alignment vertical="center" wrapText="1"/>
    </xf>
    <xf numFmtId="3" fontId="20" fillId="0" borderId="1" xfId="0" applyNumberFormat="1" applyFont="1" applyBorder="1" applyAlignment="1">
      <alignment vertical="center" wrapText="1"/>
    </xf>
    <xf numFmtId="49" fontId="16" fillId="3" borderId="1" xfId="0" applyNumberFormat="1" applyFont="1" applyFill="1" applyBorder="1" applyAlignment="1">
      <alignment wrapText="1"/>
    </xf>
    <xf numFmtId="49" fontId="17" fillId="3" borderId="1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right" vertical="center"/>
    </xf>
    <xf numFmtId="0" fontId="21" fillId="4" borderId="1" xfId="0" applyFont="1" applyFill="1" applyBorder="1" applyAlignment="1">
      <alignment horizontal="center" vertical="center"/>
    </xf>
    <xf numFmtId="49" fontId="21" fillId="4" borderId="1" xfId="0" applyNumberFormat="1" applyFont="1" applyFill="1" applyBorder="1" applyAlignment="1">
      <alignment horizontal="center" vertical="center"/>
    </xf>
    <xf numFmtId="49" fontId="21" fillId="4" borderId="1" xfId="0" applyNumberFormat="1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wrapText="1"/>
    </xf>
    <xf numFmtId="49" fontId="15" fillId="2" borderId="1" xfId="0" applyNumberFormat="1" applyFont="1" applyFill="1" applyBorder="1" applyAlignment="1">
      <alignment vertical="center" wrapText="1"/>
    </xf>
    <xf numFmtId="49" fontId="16" fillId="2" borderId="1" xfId="0" applyNumberFormat="1" applyFont="1" applyFill="1" applyBorder="1" applyAlignment="1">
      <alignment vertical="center" wrapText="1"/>
    </xf>
    <xf numFmtId="0" fontId="12" fillId="0" borderId="0" xfId="0" applyFont="1" applyAlignment="1"/>
    <xf numFmtId="0" fontId="11" fillId="0" borderId="0" xfId="0" applyFont="1" applyAlignment="1">
      <alignment vertical="top" wrapText="1"/>
    </xf>
    <xf numFmtId="0" fontId="1" fillId="3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Border="1"/>
    <xf numFmtId="3" fontId="17" fillId="0" borderId="1" xfId="0" applyNumberFormat="1" applyFont="1" applyBorder="1"/>
    <xf numFmtId="0" fontId="17" fillId="3" borderId="1" xfId="0" applyFont="1" applyFill="1" applyBorder="1" applyAlignment="1">
      <alignment horizontal="left"/>
    </xf>
    <xf numFmtId="3" fontId="17" fillId="3" borderId="1" xfId="0" applyNumberFormat="1" applyFont="1" applyFill="1" applyBorder="1"/>
    <xf numFmtId="0" fontId="17" fillId="3" borderId="1" xfId="0" applyFont="1" applyFill="1" applyBorder="1"/>
    <xf numFmtId="0" fontId="16" fillId="2" borderId="1" xfId="0" applyFont="1" applyFill="1" applyBorder="1"/>
    <xf numFmtId="49" fontId="1" fillId="3" borderId="1" xfId="0" applyNumberFormat="1" applyFont="1" applyFill="1" applyBorder="1"/>
    <xf numFmtId="3" fontId="1" fillId="3" borderId="1" xfId="0" applyNumberFormat="1" applyFont="1" applyFill="1" applyBorder="1" applyAlignment="1"/>
    <xf numFmtId="3" fontId="16" fillId="2" borderId="1" xfId="0" applyNumberFormat="1" applyFont="1" applyFill="1" applyBorder="1" applyAlignment="1"/>
    <xf numFmtId="3" fontId="16" fillId="2" borderId="1" xfId="0" applyNumberFormat="1" applyFont="1" applyFill="1" applyBorder="1"/>
    <xf numFmtId="0" fontId="17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vertical="center" wrapText="1"/>
    </xf>
    <xf numFmtId="0" fontId="26" fillId="0" borderId="0" xfId="0" applyFont="1"/>
    <xf numFmtId="0" fontId="25" fillId="0" borderId="0" xfId="0" applyFont="1"/>
    <xf numFmtId="0" fontId="12" fillId="3" borderId="0" xfId="0" applyFont="1" applyFill="1"/>
    <xf numFmtId="3" fontId="17" fillId="0" borderId="1" xfId="0" applyNumberFormat="1" applyFont="1" applyBorder="1" applyAlignment="1">
      <alignment vertical="top"/>
    </xf>
    <xf numFmtId="49" fontId="12" fillId="0" borderId="1" xfId="0" applyNumberFormat="1" applyFont="1" applyBorder="1" applyAlignment="1">
      <alignment wrapText="1"/>
    </xf>
    <xf numFmtId="0" fontId="0" fillId="0" borderId="0" xfId="0" applyAlignment="1">
      <alignment vertical="top"/>
    </xf>
    <xf numFmtId="0" fontId="25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4" fillId="0" borderId="6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19" fillId="0" borderId="3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workbookViewId="0">
      <selection sqref="A1:I1"/>
    </sheetView>
  </sheetViews>
  <sheetFormatPr defaultRowHeight="15"/>
  <cols>
    <col min="1" max="1" width="6.7109375" customWidth="1"/>
    <col min="2" max="2" width="34" customWidth="1"/>
    <col min="3" max="3" width="14" customWidth="1"/>
    <col min="4" max="5" width="12" customWidth="1"/>
    <col min="6" max="6" width="10.42578125" customWidth="1"/>
    <col min="7" max="7" width="11.28515625" customWidth="1"/>
    <col min="8" max="9" width="10.42578125" customWidth="1"/>
  </cols>
  <sheetData>
    <row r="1" spans="1:9" ht="30.75" customHeight="1">
      <c r="A1" s="135" t="s">
        <v>238</v>
      </c>
      <c r="B1" s="135"/>
      <c r="C1" s="135"/>
      <c r="D1" s="135"/>
      <c r="E1" s="135"/>
      <c r="F1" s="135"/>
      <c r="G1" s="135"/>
      <c r="H1" s="135"/>
      <c r="I1" s="135"/>
    </row>
    <row r="2" spans="1:9" ht="21" customHeight="1">
      <c r="A2" s="133" t="s">
        <v>215</v>
      </c>
      <c r="B2" s="134"/>
      <c r="C2" s="134"/>
      <c r="D2" s="134"/>
      <c r="E2" s="134"/>
      <c r="F2" s="134"/>
      <c r="G2" s="134"/>
      <c r="H2" s="134"/>
      <c r="I2" s="134"/>
    </row>
    <row r="3" spans="1:9" ht="78" customHeight="1">
      <c r="A3" s="5" t="s">
        <v>0</v>
      </c>
      <c r="B3" s="30" t="s">
        <v>1</v>
      </c>
      <c r="C3" s="5" t="s">
        <v>216</v>
      </c>
      <c r="D3" s="5" t="s">
        <v>8</v>
      </c>
      <c r="E3" s="5" t="s">
        <v>93</v>
      </c>
      <c r="F3" s="5" t="s">
        <v>4</v>
      </c>
      <c r="G3" s="5" t="s">
        <v>5</v>
      </c>
      <c r="H3" s="5" t="s">
        <v>6</v>
      </c>
      <c r="I3" s="5" t="s">
        <v>7</v>
      </c>
    </row>
    <row r="4" spans="1:9">
      <c r="A4" s="8" t="s">
        <v>3</v>
      </c>
      <c r="B4" s="9" t="s">
        <v>2</v>
      </c>
      <c r="C4" s="118">
        <v>100</v>
      </c>
      <c r="D4" s="118"/>
      <c r="E4" s="118"/>
      <c r="F4" s="118">
        <v>100</v>
      </c>
      <c r="G4" s="118"/>
      <c r="H4" s="118"/>
      <c r="I4" s="118"/>
    </row>
    <row r="5" spans="1:9">
      <c r="A5" s="6" t="s">
        <v>9</v>
      </c>
      <c r="B5" s="1" t="s">
        <v>10</v>
      </c>
      <c r="C5" s="113">
        <v>100</v>
      </c>
      <c r="D5" s="113"/>
      <c r="E5" s="113"/>
      <c r="F5" s="113">
        <v>100</v>
      </c>
      <c r="G5" s="113"/>
      <c r="H5" s="113"/>
      <c r="I5" s="113"/>
    </row>
    <row r="6" spans="1:9">
      <c r="A6" s="8" t="s">
        <v>11</v>
      </c>
      <c r="B6" s="9" t="s">
        <v>12</v>
      </c>
      <c r="C6" s="121">
        <f>SUM(C7,C8)</f>
        <v>790000</v>
      </c>
      <c r="D6" s="121">
        <f t="shared" ref="D6:I6" si="0">SUM(D7,D8)</f>
        <v>0</v>
      </c>
      <c r="E6" s="121">
        <f t="shared" si="0"/>
        <v>790000</v>
      </c>
      <c r="F6" s="121">
        <f t="shared" si="0"/>
        <v>0</v>
      </c>
      <c r="G6" s="121">
        <f t="shared" si="0"/>
        <v>0</v>
      </c>
      <c r="H6" s="121">
        <f t="shared" si="0"/>
        <v>0</v>
      </c>
      <c r="I6" s="121">
        <f t="shared" si="0"/>
        <v>0</v>
      </c>
    </row>
    <row r="7" spans="1:9">
      <c r="A7" s="6" t="s">
        <v>13</v>
      </c>
      <c r="B7" s="1" t="s">
        <v>14</v>
      </c>
      <c r="C7" s="114">
        <v>180000</v>
      </c>
      <c r="D7" s="114"/>
      <c r="E7" s="114">
        <v>180000</v>
      </c>
      <c r="F7" s="114"/>
      <c r="G7" s="114"/>
      <c r="H7" s="114"/>
      <c r="I7" s="114"/>
    </row>
    <row r="8" spans="1:9">
      <c r="A8" s="6" t="s">
        <v>17</v>
      </c>
      <c r="B8" s="1" t="s">
        <v>18</v>
      </c>
      <c r="C8" s="114">
        <v>610000</v>
      </c>
      <c r="D8" s="114"/>
      <c r="E8" s="114">
        <v>610000</v>
      </c>
      <c r="F8" s="114"/>
      <c r="G8" s="114"/>
      <c r="H8" s="114"/>
      <c r="I8" s="114"/>
    </row>
    <row r="9" spans="1:9">
      <c r="A9" s="8" t="s">
        <v>19</v>
      </c>
      <c r="B9" s="9" t="s">
        <v>105</v>
      </c>
      <c r="C9" s="122">
        <f t="shared" ref="C9:I9" si="1">SUM(C10:C11)</f>
        <v>4803000</v>
      </c>
      <c r="D9" s="122">
        <f t="shared" si="1"/>
        <v>0</v>
      </c>
      <c r="E9" s="122">
        <f t="shared" si="1"/>
        <v>4803000</v>
      </c>
      <c r="F9" s="122">
        <f t="shared" si="1"/>
        <v>0</v>
      </c>
      <c r="G9" s="122">
        <f t="shared" si="1"/>
        <v>0</v>
      </c>
      <c r="H9" s="122">
        <f t="shared" si="1"/>
        <v>0</v>
      </c>
      <c r="I9" s="122">
        <f t="shared" si="1"/>
        <v>0</v>
      </c>
    </row>
    <row r="10" spans="1:9">
      <c r="A10" s="6" t="s">
        <v>20</v>
      </c>
      <c r="B10" s="3" t="s">
        <v>21</v>
      </c>
      <c r="C10" s="114">
        <v>4366000</v>
      </c>
      <c r="D10" s="114"/>
      <c r="E10" s="114">
        <v>4366000</v>
      </c>
      <c r="F10" s="114"/>
      <c r="G10" s="114"/>
      <c r="H10" s="114"/>
      <c r="I10" s="114"/>
    </row>
    <row r="11" spans="1:9">
      <c r="A11" s="6" t="s">
        <v>22</v>
      </c>
      <c r="B11" s="26" t="s">
        <v>23</v>
      </c>
      <c r="C11" s="114">
        <v>437000</v>
      </c>
      <c r="D11" s="114"/>
      <c r="E11" s="114">
        <v>437000</v>
      </c>
      <c r="F11" s="114"/>
      <c r="G11" s="114"/>
      <c r="H11" s="114"/>
      <c r="I11" s="114"/>
    </row>
    <row r="12" spans="1:9">
      <c r="A12" s="8" t="s">
        <v>24</v>
      </c>
      <c r="B12" s="9" t="s">
        <v>25</v>
      </c>
      <c r="C12" s="122">
        <f t="shared" ref="C12:I12" si="2">SUM(C13:C14)</f>
        <v>497234</v>
      </c>
      <c r="D12" s="122">
        <f t="shared" si="2"/>
        <v>10000</v>
      </c>
      <c r="E12" s="122">
        <f t="shared" si="2"/>
        <v>487234</v>
      </c>
      <c r="F12" s="122">
        <f t="shared" si="2"/>
        <v>0</v>
      </c>
      <c r="G12" s="122">
        <f t="shared" si="2"/>
        <v>0</v>
      </c>
      <c r="H12" s="122">
        <f t="shared" si="2"/>
        <v>0</v>
      </c>
      <c r="I12" s="122">
        <f t="shared" si="2"/>
        <v>0</v>
      </c>
    </row>
    <row r="13" spans="1:9">
      <c r="A13" s="6" t="s">
        <v>26</v>
      </c>
      <c r="B13" s="26" t="s">
        <v>27</v>
      </c>
      <c r="C13" s="114">
        <v>197234</v>
      </c>
      <c r="D13" s="114">
        <v>10000</v>
      </c>
      <c r="E13" s="114">
        <v>187234</v>
      </c>
      <c r="F13" s="114"/>
      <c r="G13" s="114"/>
      <c r="H13" s="114"/>
      <c r="I13" s="114"/>
    </row>
    <row r="14" spans="1:9">
      <c r="A14" s="6" t="s">
        <v>28</v>
      </c>
      <c r="B14" s="1" t="s">
        <v>29</v>
      </c>
      <c r="C14" s="114">
        <v>300000</v>
      </c>
      <c r="D14" s="114"/>
      <c r="E14" s="114">
        <v>300000</v>
      </c>
      <c r="F14" s="114"/>
      <c r="G14" s="114"/>
      <c r="H14" s="114"/>
      <c r="I14" s="114"/>
    </row>
    <row r="15" spans="1:9">
      <c r="A15" s="8" t="s">
        <v>30</v>
      </c>
      <c r="B15" s="9" t="s">
        <v>31</v>
      </c>
      <c r="C15" s="122">
        <f t="shared" ref="C15:I15" si="3">SUM(C16:C20)</f>
        <v>9273788</v>
      </c>
      <c r="D15" s="122">
        <f t="shared" si="3"/>
        <v>4901892</v>
      </c>
      <c r="E15" s="122">
        <f t="shared" si="3"/>
        <v>1742700</v>
      </c>
      <c r="F15" s="122">
        <f t="shared" si="3"/>
        <v>1670</v>
      </c>
      <c r="G15" s="122">
        <f t="shared" si="3"/>
        <v>305000</v>
      </c>
      <c r="H15" s="122">
        <f t="shared" si="3"/>
        <v>2322526</v>
      </c>
      <c r="I15" s="122">
        <f t="shared" si="3"/>
        <v>0</v>
      </c>
    </row>
    <row r="16" spans="1:9">
      <c r="A16" s="12" t="s">
        <v>32</v>
      </c>
      <c r="B16" s="1" t="s">
        <v>33</v>
      </c>
      <c r="C16" s="114">
        <v>258392</v>
      </c>
      <c r="D16" s="114">
        <v>258392</v>
      </c>
      <c r="E16" s="114"/>
      <c r="F16" s="114"/>
      <c r="G16" s="114"/>
      <c r="H16" s="114"/>
      <c r="I16" s="114"/>
    </row>
    <row r="17" spans="1:9">
      <c r="A17" s="13">
        <v>75022</v>
      </c>
      <c r="B17" s="1" t="s">
        <v>34</v>
      </c>
      <c r="C17" s="114">
        <v>310000</v>
      </c>
      <c r="D17" s="114"/>
      <c r="E17" s="114">
        <v>15000</v>
      </c>
      <c r="F17" s="114"/>
      <c r="G17" s="114">
        <v>295000</v>
      </c>
      <c r="H17" s="114"/>
      <c r="I17" s="114"/>
    </row>
    <row r="18" spans="1:9">
      <c r="A18" s="13">
        <v>75023</v>
      </c>
      <c r="B18" s="1" t="s">
        <v>35</v>
      </c>
      <c r="C18" s="114">
        <v>5938170</v>
      </c>
      <c r="D18" s="114">
        <v>4593500</v>
      </c>
      <c r="E18" s="114">
        <v>1333000</v>
      </c>
      <c r="F18" s="114">
        <v>1670</v>
      </c>
      <c r="G18" s="114">
        <v>10000</v>
      </c>
      <c r="H18" s="114"/>
      <c r="I18" s="114"/>
    </row>
    <row r="19" spans="1:9">
      <c r="A19" s="13">
        <v>75075</v>
      </c>
      <c r="B19" s="1" t="s">
        <v>36</v>
      </c>
      <c r="C19" s="114">
        <v>444700</v>
      </c>
      <c r="D19" s="114">
        <v>50000</v>
      </c>
      <c r="E19" s="114">
        <v>394700</v>
      </c>
      <c r="F19" s="114"/>
      <c r="G19" s="114"/>
      <c r="H19" s="114"/>
      <c r="I19" s="114"/>
    </row>
    <row r="20" spans="1:9">
      <c r="A20" s="13">
        <v>75095</v>
      </c>
      <c r="B20" s="1" t="s">
        <v>37</v>
      </c>
      <c r="C20" s="114">
        <v>2322526</v>
      </c>
      <c r="D20" s="114"/>
      <c r="E20" s="114"/>
      <c r="F20" s="114"/>
      <c r="G20" s="114"/>
      <c r="H20" s="114">
        <v>2322526</v>
      </c>
      <c r="I20" s="114"/>
    </row>
    <row r="21" spans="1:9" ht="33">
      <c r="A21" s="18">
        <v>751</v>
      </c>
      <c r="B21" s="16" t="s">
        <v>38</v>
      </c>
      <c r="C21" s="17">
        <f t="shared" ref="C21:I21" si="4">C22+C23</f>
        <v>5100</v>
      </c>
      <c r="D21" s="17">
        <f t="shared" si="4"/>
        <v>0</v>
      </c>
      <c r="E21" s="17">
        <f t="shared" si="4"/>
        <v>5100</v>
      </c>
      <c r="F21" s="17">
        <f t="shared" si="4"/>
        <v>0</v>
      </c>
      <c r="G21" s="17">
        <f t="shared" si="4"/>
        <v>0</v>
      </c>
      <c r="H21" s="17">
        <f t="shared" si="4"/>
        <v>0</v>
      </c>
      <c r="I21" s="17">
        <f t="shared" si="4"/>
        <v>0</v>
      </c>
    </row>
    <row r="22" spans="1:9" ht="22.5">
      <c r="A22" s="19">
        <v>75101</v>
      </c>
      <c r="B22" s="4" t="s">
        <v>100</v>
      </c>
      <c r="C22" s="54">
        <v>5100</v>
      </c>
      <c r="D22" s="54"/>
      <c r="E22" s="54">
        <v>5100</v>
      </c>
      <c r="F22" s="54"/>
      <c r="G22" s="54"/>
      <c r="H22" s="54"/>
      <c r="I22" s="54"/>
    </row>
    <row r="23" spans="1:9">
      <c r="A23" s="13">
        <v>75113</v>
      </c>
      <c r="B23" s="1" t="s">
        <v>213</v>
      </c>
      <c r="C23" s="114"/>
      <c r="D23" s="114"/>
      <c r="E23" s="114"/>
      <c r="F23" s="114"/>
      <c r="G23" s="114"/>
      <c r="H23" s="114"/>
      <c r="I23" s="114"/>
    </row>
    <row r="24" spans="1:9">
      <c r="A24" s="14">
        <v>754</v>
      </c>
      <c r="B24" s="15" t="s">
        <v>39</v>
      </c>
      <c r="C24" s="122">
        <f t="shared" ref="C24:I24" si="5">SUM(C25:C28)</f>
        <v>1257400</v>
      </c>
      <c r="D24" s="122">
        <f t="shared" si="5"/>
        <v>955800</v>
      </c>
      <c r="E24" s="122">
        <f t="shared" si="5"/>
        <v>233600</v>
      </c>
      <c r="F24" s="122">
        <f t="shared" si="5"/>
        <v>50000</v>
      </c>
      <c r="G24" s="122">
        <f t="shared" si="5"/>
        <v>18000</v>
      </c>
      <c r="H24" s="122">
        <f t="shared" si="5"/>
        <v>0</v>
      </c>
      <c r="I24" s="122">
        <f t="shared" si="5"/>
        <v>0</v>
      </c>
    </row>
    <row r="25" spans="1:9">
      <c r="A25" s="37">
        <v>75405</v>
      </c>
      <c r="B25" s="111" t="s">
        <v>217</v>
      </c>
      <c r="C25" s="116">
        <v>50000</v>
      </c>
      <c r="D25" s="116"/>
      <c r="E25" s="116"/>
      <c r="F25" s="116">
        <v>50000</v>
      </c>
      <c r="G25" s="116"/>
      <c r="H25" s="116"/>
      <c r="I25" s="116"/>
    </row>
    <row r="26" spans="1:9">
      <c r="A26" s="13">
        <v>75416</v>
      </c>
      <c r="B26" s="1" t="s">
        <v>40</v>
      </c>
      <c r="C26" s="114">
        <v>892100</v>
      </c>
      <c r="D26" s="114">
        <v>804100</v>
      </c>
      <c r="E26" s="114">
        <v>71000</v>
      </c>
      <c r="F26" s="114"/>
      <c r="G26" s="114">
        <v>17000</v>
      </c>
      <c r="H26" s="114"/>
      <c r="I26" s="114"/>
    </row>
    <row r="27" spans="1:9">
      <c r="A27" s="13">
        <v>75421</v>
      </c>
      <c r="B27" s="1" t="s">
        <v>41</v>
      </c>
      <c r="C27" s="114">
        <v>278800</v>
      </c>
      <c r="D27" s="114">
        <v>151700</v>
      </c>
      <c r="E27" s="114">
        <v>126100</v>
      </c>
      <c r="F27" s="114"/>
      <c r="G27" s="114">
        <v>1000</v>
      </c>
      <c r="H27" s="114"/>
      <c r="I27" s="114"/>
    </row>
    <row r="28" spans="1:9">
      <c r="A28" s="13">
        <v>75495</v>
      </c>
      <c r="B28" s="1" t="s">
        <v>37</v>
      </c>
      <c r="C28" s="114">
        <v>36500</v>
      </c>
      <c r="D28" s="114"/>
      <c r="E28" s="114">
        <v>36500</v>
      </c>
      <c r="F28" s="114"/>
      <c r="G28" s="114"/>
      <c r="H28" s="114"/>
      <c r="I28" s="114"/>
    </row>
    <row r="29" spans="1:9">
      <c r="A29" s="14">
        <v>757</v>
      </c>
      <c r="B29" s="9" t="s">
        <v>42</v>
      </c>
      <c r="C29" s="122">
        <v>1600000</v>
      </c>
      <c r="D29" s="122"/>
      <c r="E29" s="122"/>
      <c r="F29" s="122"/>
      <c r="G29" s="122"/>
      <c r="H29" s="122"/>
      <c r="I29" s="122">
        <v>1600000</v>
      </c>
    </row>
    <row r="30" spans="1:9" ht="26.25">
      <c r="A30" s="19">
        <v>75702</v>
      </c>
      <c r="B30" s="21" t="s">
        <v>43</v>
      </c>
      <c r="C30" s="54">
        <v>1600000</v>
      </c>
      <c r="D30" s="54"/>
      <c r="E30" s="54"/>
      <c r="F30" s="54"/>
      <c r="G30" s="54"/>
      <c r="H30" s="54"/>
      <c r="I30" s="54">
        <v>1600000</v>
      </c>
    </row>
    <row r="31" spans="1:9">
      <c r="A31" s="14">
        <v>758</v>
      </c>
      <c r="B31" s="9" t="s">
        <v>44</v>
      </c>
      <c r="C31" s="122">
        <f t="shared" ref="C31:I31" si="6">SUM(C32:C33)</f>
        <v>1156607</v>
      </c>
      <c r="D31" s="122">
        <f t="shared" si="6"/>
        <v>0</v>
      </c>
      <c r="E31" s="122">
        <f t="shared" si="6"/>
        <v>1000000</v>
      </c>
      <c r="F31" s="122">
        <f t="shared" si="6"/>
        <v>156607</v>
      </c>
      <c r="G31" s="122">
        <f t="shared" si="6"/>
        <v>0</v>
      </c>
      <c r="H31" s="122">
        <f t="shared" si="6"/>
        <v>0</v>
      </c>
      <c r="I31" s="122">
        <f t="shared" si="6"/>
        <v>0</v>
      </c>
    </row>
    <row r="32" spans="1:9">
      <c r="A32" s="13">
        <v>75809</v>
      </c>
      <c r="B32" s="1" t="s">
        <v>45</v>
      </c>
      <c r="C32" s="114">
        <v>156607</v>
      </c>
      <c r="D32" s="114"/>
      <c r="E32" s="114"/>
      <c r="F32" s="114">
        <v>156607</v>
      </c>
      <c r="G32" s="114"/>
      <c r="H32" s="114"/>
      <c r="I32" s="114"/>
    </row>
    <row r="33" spans="1:9">
      <c r="A33" s="13">
        <v>75818</v>
      </c>
      <c r="B33" s="1" t="s">
        <v>46</v>
      </c>
      <c r="C33" s="114">
        <v>1000000</v>
      </c>
      <c r="D33" s="114"/>
      <c r="E33" s="114">
        <v>1000000</v>
      </c>
      <c r="F33" s="114"/>
      <c r="G33" s="114"/>
      <c r="H33" s="114"/>
      <c r="I33" s="114"/>
    </row>
    <row r="34" spans="1:9">
      <c r="A34" s="14">
        <v>801</v>
      </c>
      <c r="B34" s="9" t="s">
        <v>47</v>
      </c>
      <c r="C34" s="122">
        <f t="shared" ref="C34:I34" si="7">SUM(C35:C47)</f>
        <v>28956703</v>
      </c>
      <c r="D34" s="122">
        <f t="shared" si="7"/>
        <v>20511770</v>
      </c>
      <c r="E34" s="122">
        <f t="shared" si="7"/>
        <v>3738728</v>
      </c>
      <c r="F34" s="122">
        <f t="shared" si="7"/>
        <v>4581995</v>
      </c>
      <c r="G34" s="122">
        <f t="shared" si="7"/>
        <v>95565</v>
      </c>
      <c r="H34" s="122">
        <f t="shared" si="7"/>
        <v>28645</v>
      </c>
      <c r="I34" s="122">
        <f t="shared" si="7"/>
        <v>0</v>
      </c>
    </row>
    <row r="35" spans="1:9">
      <c r="A35" s="13">
        <v>80101</v>
      </c>
      <c r="B35" s="1" t="s">
        <v>48</v>
      </c>
      <c r="C35" s="114">
        <v>11704106</v>
      </c>
      <c r="D35" s="114">
        <v>9596030</v>
      </c>
      <c r="E35" s="114">
        <v>2035961</v>
      </c>
      <c r="F35" s="114"/>
      <c r="G35" s="114">
        <v>43470</v>
      </c>
      <c r="H35" s="114">
        <v>28645</v>
      </c>
      <c r="I35" s="114"/>
    </row>
    <row r="36" spans="1:9" ht="17.25" customHeight="1">
      <c r="A36" s="13">
        <v>80103</v>
      </c>
      <c r="B36" s="2" t="s">
        <v>49</v>
      </c>
      <c r="C36" s="114">
        <v>644428</v>
      </c>
      <c r="D36" s="114">
        <v>613300</v>
      </c>
      <c r="E36" s="114">
        <v>29838</v>
      </c>
      <c r="F36" s="114"/>
      <c r="G36" s="114">
        <v>1290</v>
      </c>
      <c r="H36" s="114"/>
      <c r="I36" s="114"/>
    </row>
    <row r="37" spans="1:9">
      <c r="A37" s="13">
        <v>80104</v>
      </c>
      <c r="B37" s="1" t="s">
        <v>50</v>
      </c>
      <c r="C37" s="114">
        <v>6196973</v>
      </c>
      <c r="D37" s="114">
        <v>1928630</v>
      </c>
      <c r="E37" s="114">
        <v>393243</v>
      </c>
      <c r="F37" s="114">
        <v>3865400</v>
      </c>
      <c r="G37" s="114">
        <v>9700</v>
      </c>
      <c r="H37" s="114"/>
      <c r="I37" s="114"/>
    </row>
    <row r="38" spans="1:9">
      <c r="A38" s="13">
        <v>80105</v>
      </c>
      <c r="B38" s="1" t="s">
        <v>219</v>
      </c>
      <c r="C38" s="114"/>
      <c r="D38" s="114"/>
      <c r="E38" s="114"/>
      <c r="F38" s="114"/>
      <c r="G38" s="114"/>
      <c r="H38" s="114"/>
      <c r="I38" s="114"/>
    </row>
    <row r="39" spans="1:9">
      <c r="A39" s="13">
        <v>80106</v>
      </c>
      <c r="B39" s="25" t="s">
        <v>94</v>
      </c>
      <c r="C39" s="114">
        <v>466595</v>
      </c>
      <c r="D39" s="114"/>
      <c r="E39" s="114"/>
      <c r="F39" s="114">
        <v>466595</v>
      </c>
      <c r="G39" s="114"/>
      <c r="H39" s="114"/>
      <c r="I39" s="114"/>
    </row>
    <row r="40" spans="1:9">
      <c r="A40" s="13">
        <v>80110</v>
      </c>
      <c r="B40" s="1" t="s">
        <v>51</v>
      </c>
      <c r="C40" s="114">
        <v>6104281</v>
      </c>
      <c r="D40" s="114">
        <v>5279410</v>
      </c>
      <c r="E40" s="114">
        <v>797766</v>
      </c>
      <c r="F40" s="114"/>
      <c r="G40" s="114">
        <v>27105</v>
      </c>
      <c r="H40" s="114"/>
      <c r="I40" s="114"/>
    </row>
    <row r="41" spans="1:9">
      <c r="A41" s="13">
        <v>80113</v>
      </c>
      <c r="B41" s="1" t="s">
        <v>52</v>
      </c>
      <c r="C41" s="114">
        <v>1000</v>
      </c>
      <c r="D41" s="114"/>
      <c r="E41" s="114">
        <v>1000</v>
      </c>
      <c r="F41" s="114"/>
      <c r="G41" s="114"/>
      <c r="H41" s="114"/>
      <c r="I41" s="114"/>
    </row>
    <row r="42" spans="1:9">
      <c r="A42" s="13">
        <v>80114</v>
      </c>
      <c r="B42" s="3" t="s">
        <v>53</v>
      </c>
      <c r="C42" s="114">
        <v>839734</v>
      </c>
      <c r="D42" s="114">
        <v>750100</v>
      </c>
      <c r="E42" s="114">
        <v>88634</v>
      </c>
      <c r="F42" s="114"/>
      <c r="G42" s="114">
        <v>1000</v>
      </c>
      <c r="H42" s="114"/>
      <c r="I42" s="114"/>
    </row>
    <row r="43" spans="1:9">
      <c r="A43" s="13">
        <v>80146</v>
      </c>
      <c r="B43" s="25" t="s">
        <v>54</v>
      </c>
      <c r="C43" s="114">
        <v>93940</v>
      </c>
      <c r="D43" s="114"/>
      <c r="E43" s="114">
        <v>93940</v>
      </c>
      <c r="F43" s="114"/>
      <c r="G43" s="114"/>
      <c r="H43" s="114"/>
      <c r="I43" s="114"/>
    </row>
    <row r="44" spans="1:9">
      <c r="A44" s="13">
        <v>80148</v>
      </c>
      <c r="B44" s="1" t="s">
        <v>55</v>
      </c>
      <c r="C44" s="114">
        <v>917546</v>
      </c>
      <c r="D44" s="114">
        <v>888000</v>
      </c>
      <c r="E44" s="114">
        <v>29546</v>
      </c>
      <c r="F44" s="114"/>
      <c r="G44" s="114"/>
      <c r="H44" s="114"/>
      <c r="I44" s="114"/>
    </row>
    <row r="45" spans="1:9" ht="45.75">
      <c r="A45" s="123">
        <v>80149</v>
      </c>
      <c r="B45" s="124" t="s">
        <v>226</v>
      </c>
      <c r="C45" s="54">
        <v>767600</v>
      </c>
      <c r="D45" s="54">
        <v>500000</v>
      </c>
      <c r="E45" s="54">
        <v>17600</v>
      </c>
      <c r="F45" s="54">
        <v>250000</v>
      </c>
      <c r="G45" s="54"/>
      <c r="H45" s="54"/>
      <c r="I45" s="54"/>
    </row>
    <row r="46" spans="1:9" ht="33.75">
      <c r="A46" s="123">
        <v>80150</v>
      </c>
      <c r="B46" s="125" t="s">
        <v>227</v>
      </c>
      <c r="C46" s="54">
        <v>1005100</v>
      </c>
      <c r="D46" s="54">
        <v>956300</v>
      </c>
      <c r="E46" s="54">
        <v>48800</v>
      </c>
      <c r="F46" s="54"/>
      <c r="G46" s="54"/>
      <c r="H46" s="54"/>
      <c r="I46" s="54"/>
    </row>
    <row r="47" spans="1:9">
      <c r="A47" s="13">
        <v>80195</v>
      </c>
      <c r="B47" s="1" t="s">
        <v>37</v>
      </c>
      <c r="C47" s="114">
        <v>215400</v>
      </c>
      <c r="D47" s="114"/>
      <c r="E47" s="114">
        <v>202400</v>
      </c>
      <c r="F47" s="114"/>
      <c r="G47" s="114">
        <v>13000</v>
      </c>
      <c r="H47" s="114"/>
      <c r="I47" s="114"/>
    </row>
    <row r="48" spans="1:9">
      <c r="A48" s="14">
        <v>851</v>
      </c>
      <c r="B48" s="9" t="s">
        <v>56</v>
      </c>
      <c r="C48" s="122">
        <f t="shared" ref="C48:I48" si="8">SUM(C49:C52)</f>
        <v>852038</v>
      </c>
      <c r="D48" s="122">
        <f t="shared" si="8"/>
        <v>543658</v>
      </c>
      <c r="E48" s="122">
        <f t="shared" si="8"/>
        <v>267300</v>
      </c>
      <c r="F48" s="122">
        <f t="shared" si="8"/>
        <v>40000</v>
      </c>
      <c r="G48" s="122">
        <f t="shared" si="8"/>
        <v>1080</v>
      </c>
      <c r="H48" s="122">
        <f t="shared" si="8"/>
        <v>0</v>
      </c>
      <c r="I48" s="122">
        <f t="shared" si="8"/>
        <v>0</v>
      </c>
    </row>
    <row r="49" spans="1:9">
      <c r="A49" s="13">
        <v>85149</v>
      </c>
      <c r="B49" s="1" t="s">
        <v>57</v>
      </c>
      <c r="C49" s="114">
        <v>15000</v>
      </c>
      <c r="D49" s="114"/>
      <c r="E49" s="114">
        <v>15000</v>
      </c>
      <c r="F49" s="114"/>
      <c r="G49" s="114"/>
      <c r="H49" s="114"/>
      <c r="I49" s="114"/>
    </row>
    <row r="50" spans="1:9">
      <c r="A50" s="13">
        <v>85153</v>
      </c>
      <c r="B50" s="1" t="s">
        <v>58</v>
      </c>
      <c r="C50" s="114">
        <v>10000</v>
      </c>
      <c r="D50" s="114">
        <v>5000</v>
      </c>
      <c r="E50" s="114">
        <v>5000</v>
      </c>
      <c r="F50" s="114"/>
      <c r="G50" s="114"/>
      <c r="H50" s="114"/>
      <c r="I50" s="114"/>
    </row>
    <row r="51" spans="1:9">
      <c r="A51" s="13">
        <v>85154</v>
      </c>
      <c r="B51" s="1" t="s">
        <v>59</v>
      </c>
      <c r="C51" s="114">
        <v>787038</v>
      </c>
      <c r="D51" s="114">
        <v>538658</v>
      </c>
      <c r="E51" s="114">
        <v>247300</v>
      </c>
      <c r="F51" s="114"/>
      <c r="G51" s="114">
        <v>1080</v>
      </c>
      <c r="H51" s="114"/>
      <c r="I51" s="114"/>
    </row>
    <row r="52" spans="1:9">
      <c r="A52" s="13">
        <v>85195</v>
      </c>
      <c r="B52" s="1" t="s">
        <v>37</v>
      </c>
      <c r="C52" s="114">
        <v>40000</v>
      </c>
      <c r="D52" s="114"/>
      <c r="E52" s="114"/>
      <c r="F52" s="114">
        <v>40000</v>
      </c>
      <c r="G52" s="114"/>
      <c r="H52" s="114"/>
      <c r="I52" s="114"/>
    </row>
    <row r="53" spans="1:9">
      <c r="A53" s="14">
        <v>852</v>
      </c>
      <c r="B53" s="9" t="s">
        <v>60</v>
      </c>
      <c r="C53" s="122">
        <f t="shared" ref="C53:I53" si="9">SUM(C54:C65)</f>
        <v>15501000</v>
      </c>
      <c r="D53" s="122">
        <f t="shared" si="9"/>
        <v>2683161</v>
      </c>
      <c r="E53" s="122">
        <f t="shared" si="9"/>
        <v>1141244</v>
      </c>
      <c r="F53" s="122">
        <f t="shared" si="9"/>
        <v>20000</v>
      </c>
      <c r="G53" s="122">
        <f t="shared" si="9"/>
        <v>11656595</v>
      </c>
      <c r="H53" s="122">
        <f t="shared" si="9"/>
        <v>0</v>
      </c>
      <c r="I53" s="122">
        <f t="shared" si="9"/>
        <v>0</v>
      </c>
    </row>
    <row r="54" spans="1:9">
      <c r="A54" s="13">
        <v>85201</v>
      </c>
      <c r="B54" s="1" t="s">
        <v>61</v>
      </c>
      <c r="C54" s="114">
        <v>43152</v>
      </c>
      <c r="D54" s="114"/>
      <c r="E54" s="114">
        <v>43152</v>
      </c>
      <c r="F54" s="114"/>
      <c r="G54" s="114"/>
      <c r="H54" s="114"/>
      <c r="I54" s="114"/>
    </row>
    <row r="55" spans="1:9">
      <c r="A55" s="13">
        <v>85202</v>
      </c>
      <c r="B55" s="1" t="s">
        <v>62</v>
      </c>
      <c r="C55" s="114">
        <v>700000</v>
      </c>
      <c r="D55" s="114"/>
      <c r="E55" s="114">
        <v>700000</v>
      </c>
      <c r="F55" s="114"/>
      <c r="G55" s="114"/>
      <c r="H55" s="114"/>
      <c r="I55" s="114"/>
    </row>
    <row r="56" spans="1:9">
      <c r="A56" s="13">
        <v>85204</v>
      </c>
      <c r="B56" s="1" t="s">
        <v>63</v>
      </c>
      <c r="C56" s="114">
        <v>106529</v>
      </c>
      <c r="D56" s="114"/>
      <c r="E56" s="114">
        <v>106529</v>
      </c>
      <c r="F56" s="114"/>
      <c r="G56" s="114"/>
      <c r="H56" s="114"/>
      <c r="I56" s="114"/>
    </row>
    <row r="57" spans="1:9">
      <c r="A57" s="13">
        <v>85206</v>
      </c>
      <c r="B57" s="1" t="s">
        <v>64</v>
      </c>
      <c r="C57" s="114">
        <v>27432</v>
      </c>
      <c r="D57" s="114">
        <v>26338</v>
      </c>
      <c r="E57" s="114">
        <v>1094</v>
      </c>
      <c r="F57" s="114"/>
      <c r="G57" s="114"/>
      <c r="H57" s="114"/>
      <c r="I57" s="114"/>
    </row>
    <row r="58" spans="1:9" ht="45">
      <c r="A58" s="19">
        <v>85212</v>
      </c>
      <c r="B58" s="4" t="s">
        <v>65</v>
      </c>
      <c r="C58" s="54">
        <v>8015383</v>
      </c>
      <c r="D58" s="54">
        <v>175555</v>
      </c>
      <c r="E58" s="54">
        <v>64007</v>
      </c>
      <c r="F58" s="54"/>
      <c r="G58" s="54">
        <v>7775821</v>
      </c>
      <c r="H58" s="54"/>
      <c r="I58" s="54"/>
    </row>
    <row r="59" spans="1:9" ht="33.75">
      <c r="A59" s="19">
        <v>85213</v>
      </c>
      <c r="B59" s="4" t="s">
        <v>66</v>
      </c>
      <c r="C59" s="54">
        <v>111900</v>
      </c>
      <c r="D59" s="54">
        <v>111900</v>
      </c>
      <c r="E59" s="54"/>
      <c r="F59" s="54"/>
      <c r="G59" s="54"/>
      <c r="H59" s="54"/>
      <c r="I59" s="54"/>
    </row>
    <row r="60" spans="1:9" ht="24">
      <c r="A60" s="19">
        <v>85214</v>
      </c>
      <c r="B60" s="22" t="s">
        <v>67</v>
      </c>
      <c r="C60" s="54">
        <v>1186199</v>
      </c>
      <c r="D60" s="54">
        <v>540</v>
      </c>
      <c r="E60" s="54"/>
      <c r="F60" s="54"/>
      <c r="G60" s="54">
        <v>1185659</v>
      </c>
      <c r="H60" s="54"/>
      <c r="I60" s="54"/>
    </row>
    <row r="61" spans="1:9">
      <c r="A61" s="13">
        <v>85215</v>
      </c>
      <c r="B61" s="1" t="s">
        <v>68</v>
      </c>
      <c r="C61" s="114">
        <v>1800000</v>
      </c>
      <c r="D61" s="114"/>
      <c r="E61" s="114"/>
      <c r="F61" s="114"/>
      <c r="G61" s="114">
        <v>1800000</v>
      </c>
      <c r="H61" s="114"/>
      <c r="I61" s="114"/>
    </row>
    <row r="62" spans="1:9">
      <c r="A62" s="13">
        <v>85216</v>
      </c>
      <c r="B62" s="1" t="s">
        <v>69</v>
      </c>
      <c r="C62" s="114">
        <v>221600</v>
      </c>
      <c r="D62" s="114"/>
      <c r="E62" s="114"/>
      <c r="F62" s="114"/>
      <c r="G62" s="114">
        <v>221600</v>
      </c>
      <c r="H62" s="114"/>
      <c r="I62" s="114"/>
    </row>
    <row r="63" spans="1:9">
      <c r="A63" s="13">
        <v>85219</v>
      </c>
      <c r="B63" s="1" t="s">
        <v>70</v>
      </c>
      <c r="C63" s="114">
        <v>2549052</v>
      </c>
      <c r="D63" s="114">
        <v>2334540</v>
      </c>
      <c r="E63" s="114">
        <v>202962</v>
      </c>
      <c r="F63" s="114"/>
      <c r="G63" s="114">
        <v>11550</v>
      </c>
      <c r="H63" s="114"/>
      <c r="I63" s="114"/>
    </row>
    <row r="64" spans="1:9">
      <c r="A64" s="13">
        <v>85228</v>
      </c>
      <c r="B64" s="3" t="s">
        <v>71</v>
      </c>
      <c r="C64" s="114">
        <v>11788</v>
      </c>
      <c r="D64" s="114">
        <v>11788</v>
      </c>
      <c r="E64" s="114"/>
      <c r="F64" s="114"/>
      <c r="G64" s="114"/>
      <c r="H64" s="114"/>
      <c r="I64" s="114"/>
    </row>
    <row r="65" spans="1:9">
      <c r="A65" s="112">
        <v>85295</v>
      </c>
      <c r="B65" s="113" t="s">
        <v>37</v>
      </c>
      <c r="C65" s="114">
        <v>727965</v>
      </c>
      <c r="D65" s="114">
        <v>22500</v>
      </c>
      <c r="E65" s="114">
        <v>23500</v>
      </c>
      <c r="F65" s="114">
        <v>20000</v>
      </c>
      <c r="G65" s="114">
        <v>661965</v>
      </c>
      <c r="H65" s="114"/>
      <c r="I65" s="114"/>
    </row>
    <row r="66" spans="1:9" ht="24">
      <c r="A66" s="18">
        <v>853</v>
      </c>
      <c r="B66" s="23" t="s">
        <v>72</v>
      </c>
      <c r="C66" s="56">
        <f t="shared" ref="C66:I66" si="10">SUM(C67:C68)</f>
        <v>87600</v>
      </c>
      <c r="D66" s="56">
        <f t="shared" si="10"/>
        <v>0</v>
      </c>
      <c r="E66" s="56">
        <f t="shared" si="10"/>
        <v>0</v>
      </c>
      <c r="F66" s="56">
        <f t="shared" si="10"/>
        <v>87600</v>
      </c>
      <c r="G66" s="56">
        <f t="shared" si="10"/>
        <v>0</v>
      </c>
      <c r="H66" s="56">
        <f t="shared" si="10"/>
        <v>0</v>
      </c>
      <c r="I66" s="56">
        <f t="shared" si="10"/>
        <v>0</v>
      </c>
    </row>
    <row r="67" spans="1:9">
      <c r="A67" s="13">
        <v>85305</v>
      </c>
      <c r="B67" s="1" t="s">
        <v>95</v>
      </c>
      <c r="C67" s="114">
        <v>81000</v>
      </c>
      <c r="D67" s="114"/>
      <c r="E67" s="114"/>
      <c r="F67" s="114">
        <v>81000</v>
      </c>
      <c r="G67" s="114"/>
      <c r="H67" s="114"/>
      <c r="I67" s="114"/>
    </row>
    <row r="68" spans="1:9">
      <c r="A68" s="13">
        <v>85306</v>
      </c>
      <c r="B68" s="1" t="s">
        <v>96</v>
      </c>
      <c r="C68" s="114">
        <v>6600</v>
      </c>
      <c r="D68" s="114"/>
      <c r="E68" s="114"/>
      <c r="F68" s="114">
        <v>6600</v>
      </c>
      <c r="G68" s="114"/>
      <c r="H68" s="114"/>
      <c r="I68" s="114"/>
    </row>
    <row r="69" spans="1:9">
      <c r="A69" s="14">
        <v>854</v>
      </c>
      <c r="B69" s="9" t="s">
        <v>73</v>
      </c>
      <c r="C69" s="122">
        <f t="shared" ref="C69:I69" si="11">SUM(C70:C73)</f>
        <v>1018142</v>
      </c>
      <c r="D69" s="122">
        <f t="shared" si="11"/>
        <v>795880</v>
      </c>
      <c r="E69" s="122">
        <f t="shared" si="11"/>
        <v>80512</v>
      </c>
      <c r="F69" s="122">
        <f t="shared" si="11"/>
        <v>0</v>
      </c>
      <c r="G69" s="122">
        <f t="shared" si="11"/>
        <v>141750</v>
      </c>
      <c r="H69" s="122">
        <f t="shared" si="11"/>
        <v>0</v>
      </c>
      <c r="I69" s="122">
        <f t="shared" si="11"/>
        <v>0</v>
      </c>
    </row>
    <row r="70" spans="1:9">
      <c r="A70" s="13">
        <v>85401</v>
      </c>
      <c r="B70" s="1" t="s">
        <v>74</v>
      </c>
      <c r="C70" s="114">
        <v>831154</v>
      </c>
      <c r="D70" s="114">
        <v>795880</v>
      </c>
      <c r="E70" s="114">
        <v>33524</v>
      </c>
      <c r="F70" s="114"/>
      <c r="G70" s="114">
        <v>1750</v>
      </c>
      <c r="H70" s="114"/>
      <c r="I70" s="114"/>
    </row>
    <row r="71" spans="1:9" ht="33.75">
      <c r="A71" s="19">
        <v>85412</v>
      </c>
      <c r="B71" s="4" t="s">
        <v>75</v>
      </c>
      <c r="C71" s="54">
        <v>43118</v>
      </c>
      <c r="D71" s="54"/>
      <c r="E71" s="54">
        <v>43118</v>
      </c>
      <c r="F71" s="54"/>
      <c r="G71" s="54"/>
      <c r="H71" s="54"/>
      <c r="I71" s="54"/>
    </row>
    <row r="72" spans="1:9">
      <c r="A72" s="13">
        <v>85415</v>
      </c>
      <c r="B72" s="1" t="s">
        <v>76</v>
      </c>
      <c r="C72" s="114">
        <v>140000</v>
      </c>
      <c r="D72" s="114"/>
      <c r="E72" s="114"/>
      <c r="F72" s="114"/>
      <c r="G72" s="114">
        <v>140000</v>
      </c>
      <c r="H72" s="114"/>
      <c r="I72" s="114"/>
    </row>
    <row r="73" spans="1:9">
      <c r="A73" s="13">
        <v>85446</v>
      </c>
      <c r="B73" s="25" t="s">
        <v>54</v>
      </c>
      <c r="C73" s="114">
        <v>3870</v>
      </c>
      <c r="D73" s="114"/>
      <c r="E73" s="114">
        <v>3870</v>
      </c>
      <c r="F73" s="114"/>
      <c r="G73" s="114"/>
      <c r="H73" s="114"/>
      <c r="I73" s="114"/>
    </row>
    <row r="74" spans="1:9">
      <c r="A74" s="14">
        <v>900</v>
      </c>
      <c r="B74" s="24" t="s">
        <v>77</v>
      </c>
      <c r="C74" s="122">
        <f t="shared" ref="C74:I74" si="12">SUM(C75:C82)</f>
        <v>5538100</v>
      </c>
      <c r="D74" s="122">
        <f t="shared" si="12"/>
        <v>15000</v>
      </c>
      <c r="E74" s="122">
        <f t="shared" si="12"/>
        <v>4579000</v>
      </c>
      <c r="F74" s="122">
        <f t="shared" si="12"/>
        <v>5000</v>
      </c>
      <c r="G74" s="122">
        <f t="shared" si="12"/>
        <v>0</v>
      </c>
      <c r="H74" s="122">
        <f t="shared" si="12"/>
        <v>939100</v>
      </c>
      <c r="I74" s="122">
        <f t="shared" si="12"/>
        <v>0</v>
      </c>
    </row>
    <row r="75" spans="1:9">
      <c r="A75" s="13">
        <v>90001</v>
      </c>
      <c r="B75" s="1" t="s">
        <v>78</v>
      </c>
      <c r="C75" s="114">
        <v>431000</v>
      </c>
      <c r="D75" s="114"/>
      <c r="E75" s="114">
        <v>431000</v>
      </c>
      <c r="F75" s="114"/>
      <c r="G75" s="114"/>
      <c r="H75" s="114"/>
      <c r="I75" s="114"/>
    </row>
    <row r="76" spans="1:9">
      <c r="A76" s="13">
        <v>90002</v>
      </c>
      <c r="B76" s="1" t="s">
        <v>79</v>
      </c>
      <c r="C76" s="114">
        <v>5000</v>
      </c>
      <c r="D76" s="114"/>
      <c r="E76" s="114"/>
      <c r="F76" s="114">
        <v>5000</v>
      </c>
      <c r="G76" s="114"/>
      <c r="H76" s="114"/>
      <c r="I76" s="114"/>
    </row>
    <row r="77" spans="1:9">
      <c r="A77" s="13">
        <v>90003</v>
      </c>
      <c r="B77" s="1" t="s">
        <v>80</v>
      </c>
      <c r="C77" s="114">
        <v>1730000</v>
      </c>
      <c r="D77" s="114"/>
      <c r="E77" s="114">
        <v>1730000</v>
      </c>
      <c r="F77" s="114"/>
      <c r="G77" s="114"/>
      <c r="H77" s="114"/>
      <c r="I77" s="114"/>
    </row>
    <row r="78" spans="1:9">
      <c r="A78" s="13">
        <v>90004</v>
      </c>
      <c r="B78" s="26" t="s">
        <v>81</v>
      </c>
      <c r="C78" s="114">
        <v>430000</v>
      </c>
      <c r="D78" s="114">
        <v>10000</v>
      </c>
      <c r="E78" s="114">
        <v>420000</v>
      </c>
      <c r="F78" s="114"/>
      <c r="G78" s="114"/>
      <c r="H78" s="114"/>
      <c r="I78" s="114"/>
    </row>
    <row r="79" spans="1:9">
      <c r="A79" s="13">
        <v>90013</v>
      </c>
      <c r="B79" s="1" t="s">
        <v>82</v>
      </c>
      <c r="C79" s="114">
        <v>235000</v>
      </c>
      <c r="D79" s="114"/>
      <c r="E79" s="114">
        <v>235000</v>
      </c>
      <c r="F79" s="114"/>
      <c r="G79" s="114"/>
      <c r="H79" s="114"/>
      <c r="I79" s="114"/>
    </row>
    <row r="80" spans="1:9">
      <c r="A80" s="13">
        <v>90015</v>
      </c>
      <c r="B80" s="1" t="s">
        <v>83</v>
      </c>
      <c r="C80" s="114">
        <v>950000</v>
      </c>
      <c r="D80" s="114"/>
      <c r="E80" s="114">
        <v>950000</v>
      </c>
      <c r="F80" s="114"/>
      <c r="G80" s="114"/>
      <c r="H80" s="114"/>
      <c r="I80" s="114"/>
    </row>
    <row r="81" spans="1:9" ht="33.75">
      <c r="A81" s="19">
        <v>90019</v>
      </c>
      <c r="B81" s="4" t="s">
        <v>84</v>
      </c>
      <c r="C81" s="54">
        <v>70000</v>
      </c>
      <c r="D81" s="54">
        <v>5000</v>
      </c>
      <c r="E81" s="54">
        <v>65000</v>
      </c>
      <c r="F81" s="54"/>
      <c r="G81" s="54"/>
      <c r="H81" s="54"/>
      <c r="I81" s="54"/>
    </row>
    <row r="82" spans="1:9">
      <c r="A82" s="13">
        <v>90095</v>
      </c>
      <c r="B82" s="1" t="s">
        <v>37</v>
      </c>
      <c r="C82" s="114">
        <v>1687100</v>
      </c>
      <c r="D82" s="114"/>
      <c r="E82" s="114">
        <v>748000</v>
      </c>
      <c r="F82" s="114"/>
      <c r="G82" s="114"/>
      <c r="H82" s="114">
        <v>939100</v>
      </c>
      <c r="I82" s="114"/>
    </row>
    <row r="83" spans="1:9">
      <c r="A83" s="14">
        <v>921</v>
      </c>
      <c r="B83" s="24" t="s">
        <v>85</v>
      </c>
      <c r="C83" s="122">
        <f t="shared" ref="C83:I83" si="13">SUM(C84:C87)</f>
        <v>1814559</v>
      </c>
      <c r="D83" s="122">
        <f t="shared" si="13"/>
        <v>58474</v>
      </c>
      <c r="E83" s="122">
        <f t="shared" si="13"/>
        <v>123090</v>
      </c>
      <c r="F83" s="122">
        <f t="shared" si="13"/>
        <v>1629445</v>
      </c>
      <c r="G83" s="122">
        <f t="shared" si="13"/>
        <v>3550</v>
      </c>
      <c r="H83" s="122">
        <f t="shared" si="13"/>
        <v>0</v>
      </c>
      <c r="I83" s="122">
        <f t="shared" si="13"/>
        <v>0</v>
      </c>
    </row>
    <row r="84" spans="1:9">
      <c r="A84" s="13">
        <v>92113</v>
      </c>
      <c r="B84" s="1" t="s">
        <v>86</v>
      </c>
      <c r="C84" s="114">
        <v>826600</v>
      </c>
      <c r="D84" s="114"/>
      <c r="E84" s="114"/>
      <c r="F84" s="114">
        <v>826600</v>
      </c>
      <c r="G84" s="114"/>
      <c r="H84" s="114"/>
      <c r="I84" s="114"/>
    </row>
    <row r="85" spans="1:9">
      <c r="A85" s="13">
        <v>92116</v>
      </c>
      <c r="B85" s="1" t="s">
        <v>87</v>
      </c>
      <c r="C85" s="114">
        <v>714845</v>
      </c>
      <c r="D85" s="114"/>
      <c r="E85" s="114"/>
      <c r="F85" s="114">
        <v>714845</v>
      </c>
      <c r="G85" s="114"/>
      <c r="H85" s="114"/>
      <c r="I85" s="114"/>
    </row>
    <row r="86" spans="1:9">
      <c r="A86" s="13">
        <v>92120</v>
      </c>
      <c r="B86" s="26" t="s">
        <v>88</v>
      </c>
      <c r="C86" s="114"/>
      <c r="D86" s="114"/>
      <c r="E86" s="114"/>
      <c r="F86" s="114"/>
      <c r="G86" s="114"/>
      <c r="H86" s="114"/>
      <c r="I86" s="114"/>
    </row>
    <row r="87" spans="1:9">
      <c r="A87" s="13">
        <v>92195</v>
      </c>
      <c r="B87" s="1" t="s">
        <v>37</v>
      </c>
      <c r="C87" s="114">
        <v>273114</v>
      </c>
      <c r="D87" s="114">
        <v>58474</v>
      </c>
      <c r="E87" s="114">
        <v>123090</v>
      </c>
      <c r="F87" s="114">
        <v>88000</v>
      </c>
      <c r="G87" s="114">
        <v>3550</v>
      </c>
      <c r="H87" s="114"/>
      <c r="I87" s="114"/>
    </row>
    <row r="88" spans="1:9">
      <c r="A88" s="14">
        <v>926</v>
      </c>
      <c r="B88" s="9" t="s">
        <v>89</v>
      </c>
      <c r="C88" s="122">
        <f>SUM(C89:C91)</f>
        <v>5132443</v>
      </c>
      <c r="D88" s="122">
        <f t="shared" ref="D88:I88" si="14">SUM(D89:D91)</f>
        <v>2406300</v>
      </c>
      <c r="E88" s="122">
        <f t="shared" si="14"/>
        <v>2390643</v>
      </c>
      <c r="F88" s="122">
        <f t="shared" si="14"/>
        <v>310000</v>
      </c>
      <c r="G88" s="122">
        <f t="shared" si="14"/>
        <v>25500</v>
      </c>
      <c r="H88" s="122">
        <f t="shared" si="14"/>
        <v>0</v>
      </c>
      <c r="I88" s="122">
        <f t="shared" si="14"/>
        <v>0</v>
      </c>
    </row>
    <row r="89" spans="1:9">
      <c r="A89" s="13">
        <v>92601</v>
      </c>
      <c r="B89" s="1" t="s">
        <v>90</v>
      </c>
      <c r="C89" s="114">
        <v>3857434</v>
      </c>
      <c r="D89" s="114">
        <v>1784900</v>
      </c>
      <c r="E89" s="114">
        <v>2057034</v>
      </c>
      <c r="F89" s="114"/>
      <c r="G89" s="114">
        <v>15500</v>
      </c>
      <c r="H89" s="114"/>
      <c r="I89" s="114"/>
    </row>
    <row r="90" spans="1:9">
      <c r="A90" s="13">
        <v>92605</v>
      </c>
      <c r="B90" s="1" t="s">
        <v>91</v>
      </c>
      <c r="C90" s="114">
        <v>317000</v>
      </c>
      <c r="D90" s="114"/>
      <c r="E90" s="114"/>
      <c r="F90" s="114">
        <v>310000</v>
      </c>
      <c r="G90" s="114">
        <v>7000</v>
      </c>
      <c r="H90" s="114"/>
      <c r="I90" s="114"/>
    </row>
    <row r="91" spans="1:9">
      <c r="A91" s="13">
        <v>92695</v>
      </c>
      <c r="B91" s="1" t="s">
        <v>37</v>
      </c>
      <c r="C91" s="114">
        <v>958009</v>
      </c>
      <c r="D91" s="114">
        <v>621400</v>
      </c>
      <c r="E91" s="114">
        <v>333609</v>
      </c>
      <c r="F91" s="114"/>
      <c r="G91" s="114">
        <v>3000</v>
      </c>
      <c r="H91" s="114"/>
      <c r="I91" s="114"/>
    </row>
    <row r="92" spans="1:9">
      <c r="A92" s="27"/>
      <c r="B92" s="29" t="s">
        <v>92</v>
      </c>
      <c r="C92" s="28">
        <f t="shared" ref="C92:I92" si="15">C4+C6+C9+C12+C15+C21+C24+C29+C31+C34+C48+C53+C66+C69+C74+C83+C88</f>
        <v>78283814</v>
      </c>
      <c r="D92" s="28">
        <f t="shared" si="15"/>
        <v>32881935</v>
      </c>
      <c r="E92" s="28">
        <f t="shared" si="15"/>
        <v>21382151</v>
      </c>
      <c r="F92" s="28">
        <f t="shared" si="15"/>
        <v>6882417</v>
      </c>
      <c r="G92" s="28">
        <f t="shared" si="15"/>
        <v>12247040</v>
      </c>
      <c r="H92" s="28">
        <f t="shared" si="15"/>
        <v>3290271</v>
      </c>
      <c r="I92" s="28">
        <f t="shared" si="15"/>
        <v>1600000</v>
      </c>
    </row>
    <row r="94" spans="1:9" ht="19.5" customHeight="1">
      <c r="F94" s="132" t="s">
        <v>229</v>
      </c>
      <c r="G94" s="132"/>
      <c r="H94" s="132"/>
    </row>
    <row r="95" spans="1:9" ht="15.75" customHeight="1">
      <c r="F95" s="132" t="s">
        <v>228</v>
      </c>
      <c r="G95" s="132"/>
      <c r="H95" s="132"/>
    </row>
    <row r="96" spans="1:9" ht="14.25" customHeight="1">
      <c r="F96" s="126"/>
      <c r="G96" s="126"/>
      <c r="H96" s="126"/>
    </row>
    <row r="97" spans="6:8">
      <c r="F97" s="132" t="s">
        <v>230</v>
      </c>
      <c r="G97" s="132"/>
      <c r="H97" s="132"/>
    </row>
  </sheetData>
  <mergeCells count="5">
    <mergeCell ref="F97:H97"/>
    <mergeCell ref="A2:I2"/>
    <mergeCell ref="A1:I1"/>
    <mergeCell ref="F94:H94"/>
    <mergeCell ref="F95:H9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abSelected="1" topLeftCell="A88" workbookViewId="0">
      <selection sqref="A1:E1"/>
    </sheetView>
  </sheetViews>
  <sheetFormatPr defaultRowHeight="15"/>
  <cols>
    <col min="1" max="1" width="6.85546875" customWidth="1"/>
    <col min="2" max="2" width="32.7109375" customWidth="1"/>
    <col min="3" max="3" width="11.28515625" customWidth="1"/>
    <col min="4" max="4" width="12.7109375" customWidth="1"/>
    <col min="5" max="5" width="11" customWidth="1"/>
  </cols>
  <sheetData>
    <row r="1" spans="1:5">
      <c r="A1" s="136" t="s">
        <v>240</v>
      </c>
      <c r="B1" s="136"/>
      <c r="C1" s="136"/>
      <c r="D1" s="136"/>
      <c r="E1" s="136"/>
    </row>
    <row r="2" spans="1:5" ht="27.75" customHeight="1">
      <c r="A2" s="133" t="s">
        <v>220</v>
      </c>
      <c r="B2" s="134"/>
      <c r="C2" s="134"/>
      <c r="D2" s="134"/>
      <c r="E2" s="134"/>
    </row>
    <row r="3" spans="1:5" ht="10.5" customHeight="1">
      <c r="A3" s="31"/>
      <c r="B3" s="32"/>
      <c r="C3" s="32"/>
      <c r="D3" s="32"/>
      <c r="E3" s="32"/>
    </row>
    <row r="4" spans="1:5" ht="13.5" customHeight="1">
      <c r="A4" s="139" t="s">
        <v>0</v>
      </c>
      <c r="B4" s="141" t="s">
        <v>1</v>
      </c>
      <c r="C4" s="139" t="s">
        <v>221</v>
      </c>
      <c r="D4" s="137" t="s">
        <v>97</v>
      </c>
      <c r="E4" s="138"/>
    </row>
    <row r="5" spans="1:5" ht="21" customHeight="1">
      <c r="A5" s="140"/>
      <c r="B5" s="142"/>
      <c r="C5" s="140"/>
      <c r="D5" s="5" t="s">
        <v>98</v>
      </c>
      <c r="E5" s="5" t="s">
        <v>99</v>
      </c>
    </row>
    <row r="6" spans="1:5">
      <c r="A6" s="8" t="s">
        <v>3</v>
      </c>
      <c r="B6" s="9" t="s">
        <v>2</v>
      </c>
      <c r="C6" s="9">
        <v>100</v>
      </c>
      <c r="D6" s="9">
        <v>100</v>
      </c>
      <c r="E6" s="9"/>
    </row>
    <row r="7" spans="1:5">
      <c r="A7" s="6" t="s">
        <v>9</v>
      </c>
      <c r="B7" s="1" t="s">
        <v>10</v>
      </c>
      <c r="C7" s="1">
        <v>100</v>
      </c>
      <c r="D7" s="1">
        <v>100</v>
      </c>
      <c r="E7" s="1"/>
    </row>
    <row r="8" spans="1:5">
      <c r="A8" s="8" t="s">
        <v>11</v>
      </c>
      <c r="B8" s="9" t="s">
        <v>12</v>
      </c>
      <c r="C8" s="10">
        <f>SUM(C9:C10)</f>
        <v>1870000</v>
      </c>
      <c r="D8" s="10">
        <f>SUM(D9:D10)</f>
        <v>790000</v>
      </c>
      <c r="E8" s="10">
        <v>1080000</v>
      </c>
    </row>
    <row r="9" spans="1:5">
      <c r="A9" s="6" t="s">
        <v>13</v>
      </c>
      <c r="B9" s="1" t="s">
        <v>14</v>
      </c>
      <c r="C9" s="7">
        <v>220000</v>
      </c>
      <c r="D9" s="7">
        <v>180000</v>
      </c>
      <c r="E9" s="7">
        <v>40000</v>
      </c>
    </row>
    <row r="10" spans="1:5">
      <c r="A10" s="6" t="s">
        <v>17</v>
      </c>
      <c r="B10" s="1" t="s">
        <v>18</v>
      </c>
      <c r="C10" s="7">
        <v>1650000</v>
      </c>
      <c r="D10" s="7">
        <v>610000</v>
      </c>
      <c r="E10" s="7">
        <v>1040000</v>
      </c>
    </row>
    <row r="11" spans="1:5">
      <c r="A11" s="8" t="s">
        <v>19</v>
      </c>
      <c r="B11" s="9" t="s">
        <v>105</v>
      </c>
      <c r="C11" s="10">
        <f>SUM(C12:C13)</f>
        <v>5403000</v>
      </c>
      <c r="D11" s="10">
        <f>SUM(D12:D13)</f>
        <v>4803000</v>
      </c>
      <c r="E11" s="10">
        <f t="shared" ref="E11" si="0">SUM(E12:E13)</f>
        <v>600000</v>
      </c>
    </row>
    <row r="12" spans="1:5">
      <c r="A12" s="6" t="s">
        <v>20</v>
      </c>
      <c r="B12" s="3" t="s">
        <v>21</v>
      </c>
      <c r="C12" s="7">
        <v>4366000</v>
      </c>
      <c r="D12" s="7">
        <v>4366000</v>
      </c>
      <c r="E12" s="7"/>
    </row>
    <row r="13" spans="1:5">
      <c r="A13" s="6" t="s">
        <v>22</v>
      </c>
      <c r="B13" s="26" t="s">
        <v>23</v>
      </c>
      <c r="C13" s="7">
        <v>1037000</v>
      </c>
      <c r="D13" s="7">
        <v>437000</v>
      </c>
      <c r="E13" s="7">
        <v>600000</v>
      </c>
    </row>
    <row r="14" spans="1:5">
      <c r="A14" s="8" t="s">
        <v>24</v>
      </c>
      <c r="B14" s="9" t="s">
        <v>25</v>
      </c>
      <c r="C14" s="10">
        <f>SUM(C15:C16)</f>
        <v>497234</v>
      </c>
      <c r="D14" s="10">
        <f>SUM(D15:D16)</f>
        <v>497234</v>
      </c>
      <c r="E14" s="10">
        <f t="shared" ref="E14" si="1">SUM(E15:E16)</f>
        <v>0</v>
      </c>
    </row>
    <row r="15" spans="1:5">
      <c r="A15" s="6" t="s">
        <v>26</v>
      </c>
      <c r="B15" s="26" t="s">
        <v>27</v>
      </c>
      <c r="C15" s="7">
        <v>197234</v>
      </c>
      <c r="D15" s="7">
        <v>197234</v>
      </c>
      <c r="E15" s="7"/>
    </row>
    <row r="16" spans="1:5">
      <c r="A16" s="6" t="s">
        <v>28</v>
      </c>
      <c r="B16" s="1" t="s">
        <v>29</v>
      </c>
      <c r="C16" s="7">
        <v>300000</v>
      </c>
      <c r="D16" s="7">
        <v>300000</v>
      </c>
      <c r="E16" s="7"/>
    </row>
    <row r="17" spans="1:5">
      <c r="A17" s="8" t="s">
        <v>30</v>
      </c>
      <c r="B17" s="9" t="s">
        <v>31</v>
      </c>
      <c r="C17" s="10">
        <f>SUM(C18:C22)</f>
        <v>10420340</v>
      </c>
      <c r="D17" s="10">
        <f>SUM(D18:D22)</f>
        <v>9273788</v>
      </c>
      <c r="E17" s="10">
        <f t="shared" ref="E17" si="2">SUM(E18:E22)</f>
        <v>1146552</v>
      </c>
    </row>
    <row r="18" spans="1:5">
      <c r="A18" s="12" t="s">
        <v>32</v>
      </c>
      <c r="B18" s="1" t="s">
        <v>33</v>
      </c>
      <c r="C18" s="7">
        <v>258392</v>
      </c>
      <c r="D18" s="7">
        <v>258392</v>
      </c>
      <c r="E18" s="7"/>
    </row>
    <row r="19" spans="1:5">
      <c r="A19" s="13">
        <v>75022</v>
      </c>
      <c r="B19" s="1" t="s">
        <v>34</v>
      </c>
      <c r="C19" s="7">
        <v>310000</v>
      </c>
      <c r="D19" s="7">
        <v>310000</v>
      </c>
      <c r="E19" s="7"/>
    </row>
    <row r="20" spans="1:5">
      <c r="A20" s="13">
        <v>75023</v>
      </c>
      <c r="B20" s="1" t="s">
        <v>35</v>
      </c>
      <c r="C20" s="7">
        <v>7084722</v>
      </c>
      <c r="D20" s="7">
        <v>5938170</v>
      </c>
      <c r="E20" s="7">
        <v>1146552</v>
      </c>
    </row>
    <row r="21" spans="1:5">
      <c r="A21" s="13">
        <v>75075</v>
      </c>
      <c r="B21" s="1" t="s">
        <v>36</v>
      </c>
      <c r="C21" s="7">
        <v>444700</v>
      </c>
      <c r="D21" s="7">
        <v>444700</v>
      </c>
      <c r="E21" s="7"/>
    </row>
    <row r="22" spans="1:5">
      <c r="A22" s="13">
        <v>75095</v>
      </c>
      <c r="B22" s="1" t="s">
        <v>37</v>
      </c>
      <c r="C22" s="7">
        <v>2322526</v>
      </c>
      <c r="D22" s="7">
        <v>2322526</v>
      </c>
      <c r="E22" s="7"/>
    </row>
    <row r="23" spans="1:5" ht="31.5" customHeight="1">
      <c r="A23" s="18">
        <v>751</v>
      </c>
      <c r="B23" s="16" t="s">
        <v>38</v>
      </c>
      <c r="C23" s="34">
        <f t="shared" ref="C23:D23" si="3">C24+C25</f>
        <v>5100</v>
      </c>
      <c r="D23" s="34">
        <f t="shared" si="3"/>
        <v>5100</v>
      </c>
      <c r="E23" s="17"/>
    </row>
    <row r="24" spans="1:5" ht="23.25" customHeight="1">
      <c r="A24" s="19">
        <v>75101</v>
      </c>
      <c r="B24" s="4" t="s">
        <v>100</v>
      </c>
      <c r="C24" s="20">
        <v>5100</v>
      </c>
      <c r="D24" s="20">
        <v>5100</v>
      </c>
      <c r="E24" s="20"/>
    </row>
    <row r="25" spans="1:5" ht="18" customHeight="1">
      <c r="A25" s="19">
        <v>75113</v>
      </c>
      <c r="B25" s="36" t="s">
        <v>213</v>
      </c>
      <c r="C25" s="20"/>
      <c r="D25" s="20"/>
      <c r="E25" s="20"/>
    </row>
    <row r="26" spans="1:5">
      <c r="A26" s="14">
        <v>754</v>
      </c>
      <c r="B26" s="15" t="s">
        <v>39</v>
      </c>
      <c r="C26" s="10">
        <f t="shared" ref="C26:E26" si="4">SUM(C27:C31)</f>
        <v>1337400</v>
      </c>
      <c r="D26" s="10">
        <f t="shared" ref="D26" si="5">SUM(D27:D31)</f>
        <v>1257400</v>
      </c>
      <c r="E26" s="10">
        <f t="shared" si="4"/>
        <v>80000</v>
      </c>
    </row>
    <row r="27" spans="1:5">
      <c r="A27" s="115">
        <v>75405</v>
      </c>
      <c r="B27" s="117" t="s">
        <v>217</v>
      </c>
      <c r="C27" s="116">
        <v>50000</v>
      </c>
      <c r="D27" s="116">
        <v>50000</v>
      </c>
      <c r="E27" s="116"/>
    </row>
    <row r="28" spans="1:5">
      <c r="A28" s="115">
        <v>75411</v>
      </c>
      <c r="B28" s="117" t="s">
        <v>218</v>
      </c>
      <c r="C28" s="116"/>
      <c r="D28" s="116"/>
      <c r="E28" s="116"/>
    </row>
    <row r="29" spans="1:5">
      <c r="A29" s="13">
        <v>75416</v>
      </c>
      <c r="B29" s="1" t="s">
        <v>40</v>
      </c>
      <c r="C29" s="7">
        <v>892100</v>
      </c>
      <c r="D29" s="7">
        <v>892100</v>
      </c>
      <c r="E29" s="7"/>
    </row>
    <row r="30" spans="1:5">
      <c r="A30" s="13">
        <v>75421</v>
      </c>
      <c r="B30" s="1" t="s">
        <v>41</v>
      </c>
      <c r="C30" s="7">
        <v>358800</v>
      </c>
      <c r="D30" s="7">
        <v>278800</v>
      </c>
      <c r="E30" s="7">
        <v>80000</v>
      </c>
    </row>
    <row r="31" spans="1:5">
      <c r="A31" s="13">
        <v>75495</v>
      </c>
      <c r="B31" s="1" t="s">
        <v>37</v>
      </c>
      <c r="C31" s="7">
        <v>36500</v>
      </c>
      <c r="D31" s="7">
        <v>36500</v>
      </c>
      <c r="E31" s="7"/>
    </row>
    <row r="32" spans="1:5">
      <c r="A32" s="14">
        <v>757</v>
      </c>
      <c r="B32" s="9" t="s">
        <v>42</v>
      </c>
      <c r="C32" s="10">
        <v>1600000</v>
      </c>
      <c r="D32" s="10">
        <v>1600000</v>
      </c>
      <c r="E32" s="10"/>
    </row>
    <row r="33" spans="1:5" ht="26.25" customHeight="1">
      <c r="A33" s="19">
        <v>75702</v>
      </c>
      <c r="B33" s="21" t="s">
        <v>43</v>
      </c>
      <c r="C33" s="20">
        <v>1600000</v>
      </c>
      <c r="D33" s="20">
        <v>1600000</v>
      </c>
      <c r="E33" s="20"/>
    </row>
    <row r="34" spans="1:5">
      <c r="A34" s="14">
        <v>758</v>
      </c>
      <c r="B34" s="9" t="s">
        <v>44</v>
      </c>
      <c r="C34" s="10">
        <f>SUM(C35:C36)</f>
        <v>1156607</v>
      </c>
      <c r="D34" s="10">
        <f>SUM(D35:D36)</f>
        <v>1156607</v>
      </c>
      <c r="E34" s="10">
        <f t="shared" ref="E34" si="6">SUM(E35:E36)</f>
        <v>0</v>
      </c>
    </row>
    <row r="35" spans="1:5">
      <c r="A35" s="13">
        <v>75809</v>
      </c>
      <c r="B35" s="1" t="s">
        <v>45</v>
      </c>
      <c r="C35" s="7">
        <v>156607</v>
      </c>
      <c r="D35" s="7">
        <v>156607</v>
      </c>
      <c r="E35" s="7"/>
    </row>
    <row r="36" spans="1:5">
      <c r="A36" s="13">
        <v>75818</v>
      </c>
      <c r="B36" s="1" t="s">
        <v>46</v>
      </c>
      <c r="C36" s="7">
        <v>1000000</v>
      </c>
      <c r="D36" s="7">
        <v>1000000</v>
      </c>
      <c r="E36" s="7"/>
    </row>
    <row r="37" spans="1:5">
      <c r="A37" s="14">
        <v>801</v>
      </c>
      <c r="B37" s="9" t="s">
        <v>47</v>
      </c>
      <c r="C37" s="10">
        <f>SUM(C38:C50)</f>
        <v>29206703</v>
      </c>
      <c r="D37" s="10">
        <f>SUM(D38:D50)</f>
        <v>28956703</v>
      </c>
      <c r="E37" s="10">
        <f t="shared" ref="E37" si="7">SUM(E38:E50)</f>
        <v>250000</v>
      </c>
    </row>
    <row r="38" spans="1:5">
      <c r="A38" s="13">
        <v>80101</v>
      </c>
      <c r="B38" s="1" t="s">
        <v>48</v>
      </c>
      <c r="C38" s="7">
        <v>11904106</v>
      </c>
      <c r="D38" s="7">
        <v>11704106</v>
      </c>
      <c r="E38" s="7">
        <v>200000</v>
      </c>
    </row>
    <row r="39" spans="1:5" ht="23.25" customHeight="1">
      <c r="A39" s="13">
        <v>80103</v>
      </c>
      <c r="B39" s="2" t="s">
        <v>49</v>
      </c>
      <c r="C39" s="7">
        <v>644428</v>
      </c>
      <c r="D39" s="7">
        <v>644428</v>
      </c>
      <c r="E39" s="7"/>
    </row>
    <row r="40" spans="1:5">
      <c r="A40" s="13">
        <v>80104</v>
      </c>
      <c r="B40" s="1" t="s">
        <v>50</v>
      </c>
      <c r="C40" s="7">
        <v>6196973</v>
      </c>
      <c r="D40" s="7">
        <v>6196973</v>
      </c>
      <c r="E40" s="7"/>
    </row>
    <row r="41" spans="1:5">
      <c r="A41" s="13">
        <v>80105</v>
      </c>
      <c r="B41" s="1" t="s">
        <v>225</v>
      </c>
      <c r="C41" s="7"/>
      <c r="D41" s="7"/>
      <c r="E41" s="7"/>
    </row>
    <row r="42" spans="1:5">
      <c r="A42" s="13">
        <v>80106</v>
      </c>
      <c r="B42" s="25" t="s">
        <v>94</v>
      </c>
      <c r="C42" s="7">
        <v>466595</v>
      </c>
      <c r="D42" s="7">
        <v>466595</v>
      </c>
      <c r="E42" s="7"/>
    </row>
    <row r="43" spans="1:5">
      <c r="A43" s="13">
        <v>80110</v>
      </c>
      <c r="B43" s="1" t="s">
        <v>51</v>
      </c>
      <c r="C43" s="7">
        <v>6154281</v>
      </c>
      <c r="D43" s="7">
        <v>6104281</v>
      </c>
      <c r="E43" s="7">
        <v>50000</v>
      </c>
    </row>
    <row r="44" spans="1:5">
      <c r="A44" s="13">
        <v>80113</v>
      </c>
      <c r="B44" s="1" t="s">
        <v>52</v>
      </c>
      <c r="C44" s="7">
        <v>1000</v>
      </c>
      <c r="D44" s="7">
        <v>1000</v>
      </c>
      <c r="E44" s="7"/>
    </row>
    <row r="45" spans="1:5" ht="23.25">
      <c r="A45" s="13">
        <v>80114</v>
      </c>
      <c r="B45" s="2" t="s">
        <v>53</v>
      </c>
      <c r="C45" s="20">
        <v>839734</v>
      </c>
      <c r="D45" s="20">
        <v>839734</v>
      </c>
      <c r="E45" s="20"/>
    </row>
    <row r="46" spans="1:5">
      <c r="A46" s="13">
        <v>80146</v>
      </c>
      <c r="B46" s="25" t="s">
        <v>54</v>
      </c>
      <c r="C46" s="7">
        <v>93940</v>
      </c>
      <c r="D46" s="7">
        <v>93940</v>
      </c>
      <c r="E46" s="7"/>
    </row>
    <row r="47" spans="1:5">
      <c r="A47" s="13">
        <v>80148</v>
      </c>
      <c r="B47" s="1" t="s">
        <v>55</v>
      </c>
      <c r="C47" s="7">
        <v>917546</v>
      </c>
      <c r="D47" s="7">
        <v>917546</v>
      </c>
      <c r="E47" s="7"/>
    </row>
    <row r="48" spans="1:5" ht="45">
      <c r="A48" s="19">
        <v>80149</v>
      </c>
      <c r="B48" s="125" t="s">
        <v>226</v>
      </c>
      <c r="C48" s="20">
        <v>767600</v>
      </c>
      <c r="D48" s="20">
        <v>767600</v>
      </c>
      <c r="E48" s="20"/>
    </row>
    <row r="49" spans="1:5" ht="38.25" customHeight="1">
      <c r="A49" s="19">
        <v>80150</v>
      </c>
      <c r="B49" s="125" t="s">
        <v>227</v>
      </c>
      <c r="C49" s="20">
        <v>1005100</v>
      </c>
      <c r="D49" s="20">
        <v>1005100</v>
      </c>
      <c r="E49" s="20"/>
    </row>
    <row r="50" spans="1:5">
      <c r="A50" s="13">
        <v>80195</v>
      </c>
      <c r="B50" s="1" t="s">
        <v>37</v>
      </c>
      <c r="C50" s="7">
        <v>215400</v>
      </c>
      <c r="D50" s="7">
        <v>215400</v>
      </c>
      <c r="E50" s="7"/>
    </row>
    <row r="51" spans="1:5">
      <c r="A51" s="14">
        <v>851</v>
      </c>
      <c r="B51" s="9" t="s">
        <v>56</v>
      </c>
      <c r="C51" s="10">
        <f>SUM(C52:C55)</f>
        <v>852038</v>
      </c>
      <c r="D51" s="10">
        <f>SUM(D52:D55)</f>
        <v>852038</v>
      </c>
      <c r="E51" s="10">
        <f t="shared" ref="E51" si="8">SUM(E52:E55)</f>
        <v>0</v>
      </c>
    </row>
    <row r="52" spans="1:5">
      <c r="A52" s="13">
        <v>85149</v>
      </c>
      <c r="B52" s="1" t="s">
        <v>211</v>
      </c>
      <c r="C52" s="7">
        <v>15000</v>
      </c>
      <c r="D52" s="7">
        <v>15000</v>
      </c>
      <c r="E52" s="7"/>
    </row>
    <row r="53" spans="1:5">
      <c r="A53" s="13">
        <v>85153</v>
      </c>
      <c r="B53" s="1" t="s">
        <v>58</v>
      </c>
      <c r="C53" s="7">
        <v>10000</v>
      </c>
      <c r="D53" s="7">
        <v>10000</v>
      </c>
      <c r="E53" s="7"/>
    </row>
    <row r="54" spans="1:5">
      <c r="A54" s="13">
        <v>85154</v>
      </c>
      <c r="B54" s="1" t="s">
        <v>59</v>
      </c>
      <c r="C54" s="7">
        <v>787038</v>
      </c>
      <c r="D54" s="7">
        <v>787038</v>
      </c>
      <c r="E54" s="7"/>
    </row>
    <row r="55" spans="1:5">
      <c r="A55" s="13">
        <v>85195</v>
      </c>
      <c r="B55" s="1" t="s">
        <v>37</v>
      </c>
      <c r="C55" s="7">
        <v>40000</v>
      </c>
      <c r="D55" s="7">
        <v>40000</v>
      </c>
      <c r="E55" s="7"/>
    </row>
    <row r="56" spans="1:5">
      <c r="A56" s="14">
        <v>852</v>
      </c>
      <c r="B56" s="9" t="s">
        <v>60</v>
      </c>
      <c r="C56" s="10">
        <f>SUM(C57:C68)</f>
        <v>15501000</v>
      </c>
      <c r="D56" s="10">
        <f>SUM(D57:D68)</f>
        <v>15501000</v>
      </c>
      <c r="E56" s="10">
        <f t="shared" ref="E56" si="9">SUM(E57:E68)</f>
        <v>0</v>
      </c>
    </row>
    <row r="57" spans="1:5">
      <c r="A57" s="13">
        <v>85201</v>
      </c>
      <c r="B57" s="1" t="s">
        <v>61</v>
      </c>
      <c r="C57" s="7">
        <v>43152</v>
      </c>
      <c r="D57" s="7">
        <v>43152</v>
      </c>
      <c r="E57" s="7"/>
    </row>
    <row r="58" spans="1:5">
      <c r="A58" s="13">
        <v>85202</v>
      </c>
      <c r="B58" s="1" t="s">
        <v>62</v>
      </c>
      <c r="C58" s="7">
        <v>700000</v>
      </c>
      <c r="D58" s="7">
        <v>700000</v>
      </c>
      <c r="E58" s="7"/>
    </row>
    <row r="59" spans="1:5">
      <c r="A59" s="13">
        <v>85204</v>
      </c>
      <c r="B59" s="1" t="s">
        <v>63</v>
      </c>
      <c r="C59" s="7">
        <v>106529</v>
      </c>
      <c r="D59" s="7">
        <v>106529</v>
      </c>
      <c r="E59" s="7"/>
    </row>
    <row r="60" spans="1:5">
      <c r="A60" s="13">
        <v>85206</v>
      </c>
      <c r="B60" s="1" t="s">
        <v>64</v>
      </c>
      <c r="C60" s="7">
        <v>27432</v>
      </c>
      <c r="D60" s="7">
        <v>27432</v>
      </c>
      <c r="E60" s="7"/>
    </row>
    <row r="61" spans="1:5" ht="33" customHeight="1">
      <c r="A61" s="19">
        <v>85212</v>
      </c>
      <c r="B61" s="4" t="s">
        <v>65</v>
      </c>
      <c r="C61" s="20">
        <v>8015383</v>
      </c>
      <c r="D61" s="20">
        <v>8015383</v>
      </c>
      <c r="E61" s="20"/>
    </row>
    <row r="62" spans="1:5" ht="29.25" customHeight="1">
      <c r="A62" s="19">
        <v>85213</v>
      </c>
      <c r="B62" s="4" t="s">
        <v>66</v>
      </c>
      <c r="C62" s="20">
        <v>111900</v>
      </c>
      <c r="D62" s="20">
        <v>111900</v>
      </c>
      <c r="E62" s="20"/>
    </row>
    <row r="63" spans="1:5" ht="22.5" customHeight="1">
      <c r="A63" s="19">
        <v>85214</v>
      </c>
      <c r="B63" s="22" t="s">
        <v>67</v>
      </c>
      <c r="C63" s="20">
        <v>1186199</v>
      </c>
      <c r="D63" s="20">
        <v>1186199</v>
      </c>
      <c r="E63" s="20"/>
    </row>
    <row r="64" spans="1:5">
      <c r="A64" s="13">
        <v>85215</v>
      </c>
      <c r="B64" s="1" t="s">
        <v>68</v>
      </c>
      <c r="C64" s="7">
        <v>1800000</v>
      </c>
      <c r="D64" s="7">
        <v>1800000</v>
      </c>
      <c r="E64" s="7"/>
    </row>
    <row r="65" spans="1:5">
      <c r="A65" s="13">
        <v>85216</v>
      </c>
      <c r="B65" s="1" t="s">
        <v>69</v>
      </c>
      <c r="C65" s="7">
        <v>221600</v>
      </c>
      <c r="D65" s="7">
        <v>221600</v>
      </c>
      <c r="E65" s="7"/>
    </row>
    <row r="66" spans="1:5">
      <c r="A66" s="13">
        <v>85219</v>
      </c>
      <c r="B66" s="1" t="s">
        <v>70</v>
      </c>
      <c r="C66" s="7">
        <v>2549052</v>
      </c>
      <c r="D66" s="7">
        <v>2549052</v>
      </c>
      <c r="E66" s="7"/>
    </row>
    <row r="67" spans="1:5" ht="23.25">
      <c r="A67" s="13">
        <v>85228</v>
      </c>
      <c r="B67" s="2" t="s">
        <v>71</v>
      </c>
      <c r="C67" s="20">
        <v>11788</v>
      </c>
      <c r="D67" s="20">
        <v>11788</v>
      </c>
      <c r="E67" s="20"/>
    </row>
    <row r="68" spans="1:5">
      <c r="A68" s="13">
        <v>85295</v>
      </c>
      <c r="B68" s="1" t="s">
        <v>37</v>
      </c>
      <c r="C68" s="7">
        <v>727965</v>
      </c>
      <c r="D68" s="7">
        <v>727965</v>
      </c>
      <c r="E68" s="7"/>
    </row>
    <row r="69" spans="1:5" ht="27" customHeight="1">
      <c r="A69" s="18">
        <v>853</v>
      </c>
      <c r="B69" s="23" t="s">
        <v>72</v>
      </c>
      <c r="C69" s="17">
        <f>SUM(C70:C71)</f>
        <v>87600</v>
      </c>
      <c r="D69" s="17">
        <f>SUM(D70:D71)</f>
        <v>87600</v>
      </c>
      <c r="E69" s="17">
        <f>SUM(E70:E71)</f>
        <v>0</v>
      </c>
    </row>
    <row r="70" spans="1:5">
      <c r="A70" s="13">
        <v>85305</v>
      </c>
      <c r="B70" s="1" t="s">
        <v>95</v>
      </c>
      <c r="C70" s="7">
        <v>81000</v>
      </c>
      <c r="D70" s="7">
        <v>81000</v>
      </c>
      <c r="E70" s="7"/>
    </row>
    <row r="71" spans="1:5">
      <c r="A71" s="13">
        <v>85306</v>
      </c>
      <c r="B71" s="1" t="s">
        <v>96</v>
      </c>
      <c r="C71" s="7">
        <v>6600</v>
      </c>
      <c r="D71" s="7">
        <v>6600</v>
      </c>
      <c r="E71" s="7"/>
    </row>
    <row r="72" spans="1:5">
      <c r="A72" s="14">
        <v>854</v>
      </c>
      <c r="B72" s="9" t="s">
        <v>73</v>
      </c>
      <c r="C72" s="10">
        <f>SUM(C73:C76)</f>
        <v>1018142</v>
      </c>
      <c r="D72" s="10">
        <f>SUM(D73:D76)</f>
        <v>1018142</v>
      </c>
      <c r="E72" s="10">
        <f t="shared" ref="E72" si="10">SUM(E73:E76)</f>
        <v>0</v>
      </c>
    </row>
    <row r="73" spans="1:5">
      <c r="A73" s="13">
        <v>85401</v>
      </c>
      <c r="B73" s="1" t="s">
        <v>74</v>
      </c>
      <c r="C73" s="7">
        <v>831154</v>
      </c>
      <c r="D73" s="7">
        <v>831154</v>
      </c>
      <c r="E73" s="7"/>
    </row>
    <row r="74" spans="1:5" ht="20.25" customHeight="1">
      <c r="A74" s="19">
        <v>85412</v>
      </c>
      <c r="B74" s="4" t="s">
        <v>75</v>
      </c>
      <c r="C74" s="20">
        <v>43118</v>
      </c>
      <c r="D74" s="20">
        <v>43118</v>
      </c>
      <c r="E74" s="20"/>
    </row>
    <row r="75" spans="1:5">
      <c r="A75" s="13">
        <v>85415</v>
      </c>
      <c r="B75" s="1" t="s">
        <v>76</v>
      </c>
      <c r="C75" s="7">
        <v>140000</v>
      </c>
      <c r="D75" s="7">
        <v>140000</v>
      </c>
      <c r="E75" s="7"/>
    </row>
    <row r="76" spans="1:5">
      <c r="A76" s="13">
        <v>85446</v>
      </c>
      <c r="B76" s="25" t="s">
        <v>54</v>
      </c>
      <c r="C76" s="7">
        <v>3870</v>
      </c>
      <c r="D76" s="7">
        <v>3870</v>
      </c>
      <c r="E76" s="7"/>
    </row>
    <row r="77" spans="1:5" ht="25.5">
      <c r="A77" s="18">
        <v>900</v>
      </c>
      <c r="B77" s="35" t="s">
        <v>77</v>
      </c>
      <c r="C77" s="17">
        <f>SUM(C78:C85)</f>
        <v>6933100</v>
      </c>
      <c r="D77" s="17">
        <f>SUM(D78:D85)</f>
        <v>5538100</v>
      </c>
      <c r="E77" s="17">
        <f t="shared" ref="E77" si="11">SUM(E78:E85)</f>
        <v>1395000</v>
      </c>
    </row>
    <row r="78" spans="1:5">
      <c r="A78" s="13">
        <v>90001</v>
      </c>
      <c r="B78" s="1" t="s">
        <v>78</v>
      </c>
      <c r="C78" s="7">
        <v>431000</v>
      </c>
      <c r="D78" s="7">
        <v>431000</v>
      </c>
      <c r="E78" s="7"/>
    </row>
    <row r="79" spans="1:5">
      <c r="A79" s="13">
        <v>90002</v>
      </c>
      <c r="B79" s="1" t="s">
        <v>79</v>
      </c>
      <c r="C79" s="7">
        <v>5000</v>
      </c>
      <c r="D79" s="7">
        <v>5000</v>
      </c>
      <c r="E79" s="7"/>
    </row>
    <row r="80" spans="1:5">
      <c r="A80" s="13">
        <v>90003</v>
      </c>
      <c r="B80" s="1" t="s">
        <v>80</v>
      </c>
      <c r="C80" s="7">
        <v>1730000</v>
      </c>
      <c r="D80" s="7">
        <v>1730000</v>
      </c>
      <c r="E80" s="7"/>
    </row>
    <row r="81" spans="1:5">
      <c r="A81" s="13">
        <v>90004</v>
      </c>
      <c r="B81" s="26" t="s">
        <v>81</v>
      </c>
      <c r="C81" s="7">
        <v>430000</v>
      </c>
      <c r="D81" s="7">
        <v>430000</v>
      </c>
      <c r="E81" s="7"/>
    </row>
    <row r="82" spans="1:5">
      <c r="A82" s="13">
        <v>90013</v>
      </c>
      <c r="B82" s="1" t="s">
        <v>82</v>
      </c>
      <c r="C82" s="7">
        <v>235000</v>
      </c>
      <c r="D82" s="7">
        <v>235000</v>
      </c>
      <c r="E82" s="7"/>
    </row>
    <row r="83" spans="1:5">
      <c r="A83" s="13">
        <v>90015</v>
      </c>
      <c r="B83" s="1" t="s">
        <v>83</v>
      </c>
      <c r="C83" s="7">
        <v>950000</v>
      </c>
      <c r="D83" s="7">
        <v>950000</v>
      </c>
      <c r="E83" s="7"/>
    </row>
    <row r="84" spans="1:5" ht="32.25" customHeight="1">
      <c r="A84" s="19">
        <v>90019</v>
      </c>
      <c r="B84" s="4" t="s">
        <v>84</v>
      </c>
      <c r="C84" s="20">
        <v>70000</v>
      </c>
      <c r="D84" s="20">
        <v>70000</v>
      </c>
      <c r="E84" s="20"/>
    </row>
    <row r="85" spans="1:5">
      <c r="A85" s="13">
        <v>90095</v>
      </c>
      <c r="B85" s="1" t="s">
        <v>37</v>
      </c>
      <c r="C85" s="7">
        <v>3082100</v>
      </c>
      <c r="D85" s="7">
        <v>1687100</v>
      </c>
      <c r="E85" s="7">
        <v>1395000</v>
      </c>
    </row>
    <row r="86" spans="1:5">
      <c r="A86" s="14">
        <v>921</v>
      </c>
      <c r="B86" s="24" t="s">
        <v>85</v>
      </c>
      <c r="C86" s="10">
        <f>SUM(C87:C90)</f>
        <v>4914559</v>
      </c>
      <c r="D86" s="10">
        <f t="shared" ref="D86:E86" si="12">SUM(D87:D90)</f>
        <v>1814559</v>
      </c>
      <c r="E86" s="10">
        <f t="shared" si="12"/>
        <v>3100000</v>
      </c>
    </row>
    <row r="87" spans="1:5">
      <c r="A87" s="13">
        <v>92113</v>
      </c>
      <c r="B87" s="1" t="s">
        <v>86</v>
      </c>
      <c r="C87" s="7">
        <v>2326600</v>
      </c>
      <c r="D87" s="7">
        <v>826600</v>
      </c>
      <c r="E87" s="7">
        <v>1500000</v>
      </c>
    </row>
    <row r="88" spans="1:5">
      <c r="A88" s="13">
        <v>92116</v>
      </c>
      <c r="B88" s="1" t="s">
        <v>87</v>
      </c>
      <c r="C88" s="7">
        <v>714845</v>
      </c>
      <c r="D88" s="7">
        <v>714845</v>
      </c>
      <c r="E88" s="7"/>
    </row>
    <row r="89" spans="1:5">
      <c r="A89" s="13">
        <v>92120</v>
      </c>
      <c r="B89" s="26" t="s">
        <v>88</v>
      </c>
      <c r="C89" s="7">
        <v>1600000</v>
      </c>
      <c r="D89" s="7"/>
      <c r="E89" s="7">
        <v>1600000</v>
      </c>
    </row>
    <row r="90" spans="1:5">
      <c r="A90" s="13">
        <v>92195</v>
      </c>
      <c r="B90" s="1" t="s">
        <v>37</v>
      </c>
      <c r="C90" s="7">
        <v>273114</v>
      </c>
      <c r="D90" s="7">
        <v>273114</v>
      </c>
      <c r="E90" s="7"/>
    </row>
    <row r="91" spans="1:5">
      <c r="A91" s="14">
        <v>926</v>
      </c>
      <c r="B91" s="9" t="s">
        <v>89</v>
      </c>
      <c r="C91" s="10">
        <f>SUM(C92:C94)</f>
        <v>5188943</v>
      </c>
      <c r="D91" s="10">
        <f t="shared" ref="D91:E91" si="13">SUM(D92:D94)</f>
        <v>5132443</v>
      </c>
      <c r="E91" s="10">
        <f t="shared" si="13"/>
        <v>56500</v>
      </c>
    </row>
    <row r="92" spans="1:5">
      <c r="A92" s="13">
        <v>92601</v>
      </c>
      <c r="B92" s="1" t="s">
        <v>90</v>
      </c>
      <c r="C92" s="7">
        <v>3863934</v>
      </c>
      <c r="D92" s="7">
        <v>3857434</v>
      </c>
      <c r="E92" s="7">
        <v>6500</v>
      </c>
    </row>
    <row r="93" spans="1:5">
      <c r="A93" s="13">
        <v>92605</v>
      </c>
      <c r="B93" s="1" t="s">
        <v>91</v>
      </c>
      <c r="C93" s="7">
        <v>317000</v>
      </c>
      <c r="D93" s="7">
        <v>317000</v>
      </c>
      <c r="E93" s="7"/>
    </row>
    <row r="94" spans="1:5">
      <c r="A94" s="13">
        <v>92695</v>
      </c>
      <c r="B94" s="1" t="s">
        <v>37</v>
      </c>
      <c r="C94" s="7">
        <v>1008009</v>
      </c>
      <c r="D94" s="7">
        <v>958009</v>
      </c>
      <c r="E94" s="7">
        <v>50000</v>
      </c>
    </row>
    <row r="95" spans="1:5">
      <c r="A95" s="27"/>
      <c r="B95" s="29" t="s">
        <v>92</v>
      </c>
      <c r="C95" s="33">
        <f>C6+C8+C11+C14+C17+C23+C26+C32+C34+C37+C51+C56+C69+C72+C77+C86+C91</f>
        <v>85991866</v>
      </c>
      <c r="D95" s="28">
        <f>D6+D8+D11+D14+D17+D23+D26+D32+D34+D37+D51+D56+D69+D72+D77+D86+D91</f>
        <v>78283814</v>
      </c>
      <c r="E95" s="28">
        <f>E6+E8+E11+E14+E17+E23+E26+E32+E34+E37+E51+E56+E69+E72+E77+E86+E91</f>
        <v>7708052</v>
      </c>
    </row>
    <row r="97" spans="3:4">
      <c r="C97" s="132" t="s">
        <v>231</v>
      </c>
      <c r="D97" s="132"/>
    </row>
    <row r="98" spans="3:4" ht="13.5" customHeight="1">
      <c r="C98" s="132" t="s">
        <v>228</v>
      </c>
      <c r="D98" s="132"/>
    </row>
    <row r="99" spans="3:4">
      <c r="C99" s="127"/>
      <c r="D99" s="127"/>
    </row>
    <row r="100" spans="3:4">
      <c r="C100" s="132" t="s">
        <v>230</v>
      </c>
      <c r="D100" s="132"/>
    </row>
  </sheetData>
  <mergeCells count="9">
    <mergeCell ref="C100:D100"/>
    <mergeCell ref="C97:D97"/>
    <mergeCell ref="C98:D98"/>
    <mergeCell ref="A1:E1"/>
    <mergeCell ref="A2:E2"/>
    <mergeCell ref="D4:E4"/>
    <mergeCell ref="A4:A5"/>
    <mergeCell ref="B4:B5"/>
    <mergeCell ref="C4:C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workbookViewId="0">
      <selection activeCell="B1" sqref="B1:G1"/>
    </sheetView>
  </sheetViews>
  <sheetFormatPr defaultRowHeight="15"/>
  <cols>
    <col min="2" max="2" width="10.28515625" customWidth="1"/>
    <col min="3" max="3" width="35.42578125" customWidth="1"/>
    <col min="4" max="4" width="13.42578125" customWidth="1"/>
    <col min="5" max="5" width="17.5703125" customWidth="1"/>
    <col min="6" max="6" width="16" customWidth="1"/>
    <col min="7" max="7" width="15.85546875" customWidth="1"/>
  </cols>
  <sheetData>
    <row r="1" spans="2:7">
      <c r="B1" s="136" t="s">
        <v>239</v>
      </c>
      <c r="C1" s="136"/>
      <c r="D1" s="136"/>
      <c r="E1" s="136"/>
      <c r="F1" s="136"/>
      <c r="G1" s="136"/>
    </row>
    <row r="2" spans="2:7" ht="24.75" customHeight="1">
      <c r="B2" s="133" t="s">
        <v>222</v>
      </c>
      <c r="C2" s="134"/>
      <c r="D2" s="134"/>
      <c r="E2" s="134"/>
      <c r="F2" s="134"/>
      <c r="G2" s="134"/>
    </row>
    <row r="3" spans="2:7" ht="15.75" customHeight="1">
      <c r="B3" s="31"/>
      <c r="C3" s="32"/>
      <c r="D3" s="32"/>
      <c r="E3" s="32"/>
      <c r="F3" s="32"/>
      <c r="G3" s="32"/>
    </row>
    <row r="4" spans="2:7" ht="16.5" customHeight="1">
      <c r="B4" s="143" t="s">
        <v>104</v>
      </c>
      <c r="C4" s="141" t="s">
        <v>1</v>
      </c>
      <c r="D4" s="143" t="s">
        <v>223</v>
      </c>
      <c r="E4" s="145" t="s">
        <v>97</v>
      </c>
      <c r="F4" s="145"/>
      <c r="G4" s="145"/>
    </row>
    <row r="5" spans="2:7" ht="90" customHeight="1">
      <c r="B5" s="144"/>
      <c r="C5" s="142"/>
      <c r="D5" s="144"/>
      <c r="E5" s="5" t="s">
        <v>101</v>
      </c>
      <c r="F5" s="5" t="s">
        <v>102</v>
      </c>
      <c r="G5" s="5" t="s">
        <v>103</v>
      </c>
    </row>
    <row r="6" spans="2:7">
      <c r="B6" s="8" t="s">
        <v>11</v>
      </c>
      <c r="C6" s="9" t="s">
        <v>12</v>
      </c>
      <c r="D6" s="11">
        <v>1080000</v>
      </c>
      <c r="E6" s="11">
        <v>1040000</v>
      </c>
      <c r="F6" s="11">
        <f t="shared" ref="F6:G6" si="0">SUM(F7,F9)</f>
        <v>0</v>
      </c>
      <c r="G6" s="11">
        <f t="shared" si="0"/>
        <v>40000</v>
      </c>
    </row>
    <row r="7" spans="2:7">
      <c r="B7" s="119" t="s">
        <v>13</v>
      </c>
      <c r="C7" s="111" t="s">
        <v>224</v>
      </c>
      <c r="D7" s="120">
        <v>40000</v>
      </c>
      <c r="E7" s="120"/>
      <c r="F7" s="120"/>
      <c r="G7" s="120">
        <v>40000</v>
      </c>
    </row>
    <row r="8" spans="2:7">
      <c r="B8" s="6" t="s">
        <v>15</v>
      </c>
      <c r="C8" s="1" t="s">
        <v>16</v>
      </c>
      <c r="D8" s="7"/>
      <c r="E8" s="7"/>
      <c r="F8" s="7"/>
      <c r="G8" s="7"/>
    </row>
    <row r="9" spans="2:7">
      <c r="B9" s="6" t="s">
        <v>17</v>
      </c>
      <c r="C9" s="1" t="s">
        <v>18</v>
      </c>
      <c r="D9" s="7">
        <v>1040000</v>
      </c>
      <c r="E9" s="7">
        <v>1040000</v>
      </c>
      <c r="F9" s="7"/>
      <c r="G9" s="7"/>
    </row>
    <row r="10" spans="2:7">
      <c r="B10" s="8" t="s">
        <v>19</v>
      </c>
      <c r="C10" s="9" t="s">
        <v>105</v>
      </c>
      <c r="D10" s="10">
        <v>600000</v>
      </c>
      <c r="E10" s="10">
        <v>600000</v>
      </c>
      <c r="F10" s="10"/>
      <c r="G10" s="10"/>
    </row>
    <row r="11" spans="2:7">
      <c r="B11" s="6" t="s">
        <v>22</v>
      </c>
      <c r="C11" s="1" t="s">
        <v>23</v>
      </c>
      <c r="D11" s="7">
        <v>600000</v>
      </c>
      <c r="E11" s="7">
        <v>600000</v>
      </c>
      <c r="F11" s="7"/>
      <c r="G11" s="7"/>
    </row>
    <row r="12" spans="2:7">
      <c r="B12" s="8" t="s">
        <v>24</v>
      </c>
      <c r="C12" s="9" t="s">
        <v>25</v>
      </c>
      <c r="D12" s="10">
        <f>SUM(D13:D13)</f>
        <v>0</v>
      </c>
      <c r="E12" s="10">
        <f>SUM(E13:E13)</f>
        <v>0</v>
      </c>
      <c r="F12" s="10">
        <f t="shared" ref="F12:G12" si="1">SUM(F13:F13)</f>
        <v>0</v>
      </c>
      <c r="G12" s="10">
        <f t="shared" si="1"/>
        <v>0</v>
      </c>
    </row>
    <row r="13" spans="2:7">
      <c r="B13" s="6" t="s">
        <v>28</v>
      </c>
      <c r="C13" s="1" t="s">
        <v>29</v>
      </c>
      <c r="D13" s="7"/>
      <c r="E13" s="7"/>
      <c r="F13" s="7"/>
      <c r="G13" s="7"/>
    </row>
    <row r="14" spans="2:7">
      <c r="B14" s="8" t="s">
        <v>30</v>
      </c>
      <c r="C14" s="9" t="s">
        <v>31</v>
      </c>
      <c r="D14" s="10">
        <f>SUM(D15:D16)</f>
        <v>1146552</v>
      </c>
      <c r="E14" s="10">
        <f>SUM(E15:E16)</f>
        <v>80000</v>
      </c>
      <c r="F14" s="10">
        <f t="shared" ref="F14:G14" si="2">SUM(F15:F16)</f>
        <v>1066552</v>
      </c>
      <c r="G14" s="10">
        <f t="shared" si="2"/>
        <v>0</v>
      </c>
    </row>
    <row r="15" spans="2:7">
      <c r="B15" s="13">
        <v>75023</v>
      </c>
      <c r="C15" s="1" t="s">
        <v>35</v>
      </c>
      <c r="D15" s="7">
        <v>1146552</v>
      </c>
      <c r="E15" s="7">
        <v>80000</v>
      </c>
      <c r="F15" s="7">
        <v>1066552</v>
      </c>
      <c r="G15" s="7"/>
    </row>
    <row r="16" spans="2:7">
      <c r="B16" s="13">
        <v>75075</v>
      </c>
      <c r="C16" s="1" t="s">
        <v>36</v>
      </c>
      <c r="D16" s="7"/>
      <c r="E16" s="7"/>
      <c r="F16" s="7"/>
      <c r="G16" s="7"/>
    </row>
    <row r="17" spans="2:7">
      <c r="B17" s="14">
        <v>754</v>
      </c>
      <c r="C17" s="15" t="s">
        <v>39</v>
      </c>
      <c r="D17" s="10">
        <f t="shared" ref="D17:G17" si="3">SUM(D18:D19)</f>
        <v>80000</v>
      </c>
      <c r="E17" s="10">
        <f t="shared" si="3"/>
        <v>80000</v>
      </c>
      <c r="F17" s="10">
        <f t="shared" si="3"/>
        <v>0</v>
      </c>
      <c r="G17" s="10">
        <f t="shared" si="3"/>
        <v>0</v>
      </c>
    </row>
    <row r="18" spans="2:7">
      <c r="B18" s="37">
        <v>75411</v>
      </c>
      <c r="C18" s="111" t="s">
        <v>218</v>
      </c>
      <c r="D18" s="38"/>
      <c r="E18" s="38"/>
      <c r="F18" s="38"/>
      <c r="G18" s="38"/>
    </row>
    <row r="19" spans="2:7">
      <c r="B19" s="13">
        <v>75421</v>
      </c>
      <c r="C19" s="1" t="s">
        <v>41</v>
      </c>
      <c r="D19" s="7">
        <v>80000</v>
      </c>
      <c r="E19" s="7">
        <v>80000</v>
      </c>
      <c r="F19" s="7"/>
      <c r="G19" s="7"/>
    </row>
    <row r="20" spans="2:7">
      <c r="B20" s="14">
        <v>801</v>
      </c>
      <c r="C20" s="9" t="s">
        <v>47</v>
      </c>
      <c r="D20" s="10">
        <f t="shared" ref="D20:G20" si="4">D21+D22+D23</f>
        <v>250000</v>
      </c>
      <c r="E20" s="10">
        <f t="shared" si="4"/>
        <v>250000</v>
      </c>
      <c r="F20" s="10">
        <f t="shared" si="4"/>
        <v>0</v>
      </c>
      <c r="G20" s="10">
        <f t="shared" si="4"/>
        <v>0</v>
      </c>
    </row>
    <row r="21" spans="2:7">
      <c r="B21" s="13">
        <v>80101</v>
      </c>
      <c r="C21" s="1" t="s">
        <v>48</v>
      </c>
      <c r="D21" s="7">
        <v>200000</v>
      </c>
      <c r="E21" s="7">
        <v>200000</v>
      </c>
      <c r="F21" s="7"/>
      <c r="G21" s="7"/>
    </row>
    <row r="22" spans="2:7">
      <c r="B22" s="13">
        <v>80104</v>
      </c>
      <c r="C22" s="1" t="s">
        <v>50</v>
      </c>
      <c r="D22" s="7"/>
      <c r="E22" s="7"/>
      <c r="F22" s="7"/>
      <c r="G22" s="7"/>
    </row>
    <row r="23" spans="2:7">
      <c r="B23" s="13">
        <v>80110</v>
      </c>
      <c r="C23" s="1" t="s">
        <v>51</v>
      </c>
      <c r="D23" s="7">
        <v>50000</v>
      </c>
      <c r="E23" s="7">
        <v>50000</v>
      </c>
      <c r="F23" s="7"/>
      <c r="G23" s="7"/>
    </row>
    <row r="24" spans="2:7">
      <c r="B24" s="14">
        <v>900</v>
      </c>
      <c r="C24" s="24" t="s">
        <v>77</v>
      </c>
      <c r="D24" s="10">
        <f>SUM(D25:D27)</f>
        <v>1395000</v>
      </c>
      <c r="E24" s="10">
        <f>SUM(E25:E27)</f>
        <v>1395000</v>
      </c>
      <c r="F24" s="10">
        <f>SUM(F25:F27)</f>
        <v>0</v>
      </c>
      <c r="G24" s="10">
        <f>SUM(G25:G27)</f>
        <v>0</v>
      </c>
    </row>
    <row r="25" spans="2:7">
      <c r="B25" s="13">
        <v>90004</v>
      </c>
      <c r="C25" s="26" t="s">
        <v>81</v>
      </c>
      <c r="D25" s="7"/>
      <c r="E25" s="7"/>
      <c r="F25" s="7"/>
      <c r="G25" s="7"/>
    </row>
    <row r="26" spans="2:7">
      <c r="B26" s="13">
        <v>90015</v>
      </c>
      <c r="C26" s="1" t="s">
        <v>83</v>
      </c>
      <c r="D26" s="7"/>
      <c r="E26" s="7"/>
      <c r="F26" s="7"/>
      <c r="G26" s="7"/>
    </row>
    <row r="27" spans="2:7">
      <c r="B27" s="13">
        <v>90095</v>
      </c>
      <c r="C27" s="1" t="s">
        <v>37</v>
      </c>
      <c r="D27" s="7">
        <v>1395000</v>
      </c>
      <c r="E27" s="7">
        <v>1395000</v>
      </c>
      <c r="F27" s="7"/>
      <c r="G27" s="7"/>
    </row>
    <row r="28" spans="2:7">
      <c r="B28" s="14">
        <v>921</v>
      </c>
      <c r="C28" s="24" t="s">
        <v>85</v>
      </c>
      <c r="D28" s="10">
        <f t="shared" ref="D28:G28" si="5">D29+D30</f>
        <v>3100000</v>
      </c>
      <c r="E28" s="10">
        <f t="shared" si="5"/>
        <v>0</v>
      </c>
      <c r="F28" s="10">
        <f t="shared" si="5"/>
        <v>1600000</v>
      </c>
      <c r="G28" s="10">
        <f t="shared" si="5"/>
        <v>1500000</v>
      </c>
    </row>
    <row r="29" spans="2:7">
      <c r="B29" s="37">
        <v>92113</v>
      </c>
      <c r="C29" s="111" t="s">
        <v>86</v>
      </c>
      <c r="D29" s="38">
        <v>1500000</v>
      </c>
      <c r="E29" s="38"/>
      <c r="F29" s="38"/>
      <c r="G29" s="38">
        <v>1500000</v>
      </c>
    </row>
    <row r="30" spans="2:7">
      <c r="B30" s="13">
        <v>92120</v>
      </c>
      <c r="C30" s="26" t="s">
        <v>88</v>
      </c>
      <c r="D30" s="7">
        <v>1600000</v>
      </c>
      <c r="E30" s="7"/>
      <c r="F30" s="7">
        <v>1600000</v>
      </c>
      <c r="G30" s="7"/>
    </row>
    <row r="31" spans="2:7">
      <c r="B31" s="14">
        <v>926</v>
      </c>
      <c r="C31" s="9" t="s">
        <v>89</v>
      </c>
      <c r="D31" s="10">
        <f>D32+D33</f>
        <v>56500</v>
      </c>
      <c r="E31" s="10">
        <f t="shared" ref="E31:F31" si="6">E32+E33</f>
        <v>56500</v>
      </c>
      <c r="F31" s="10">
        <f t="shared" si="6"/>
        <v>0</v>
      </c>
      <c r="G31" s="10">
        <f>SUM(G33:G33)</f>
        <v>0</v>
      </c>
    </row>
    <row r="32" spans="2:7">
      <c r="B32" s="13">
        <v>92601</v>
      </c>
      <c r="C32" s="1" t="s">
        <v>90</v>
      </c>
      <c r="D32" s="7">
        <v>6500</v>
      </c>
      <c r="E32" s="7">
        <v>6500</v>
      </c>
      <c r="F32" s="7"/>
      <c r="G32" s="7"/>
    </row>
    <row r="33" spans="2:7">
      <c r="B33" s="13">
        <v>92695</v>
      </c>
      <c r="C33" s="1" t="s">
        <v>37</v>
      </c>
      <c r="D33" s="7">
        <v>50000</v>
      </c>
      <c r="E33" s="7">
        <v>50000</v>
      </c>
      <c r="F33" s="7"/>
      <c r="G33" s="7"/>
    </row>
    <row r="34" spans="2:7">
      <c r="B34" s="27"/>
      <c r="C34" s="29" t="s">
        <v>92</v>
      </c>
      <c r="D34" s="39">
        <f>D6+D10+D14+D17+D20+D24+D28+D31+D12</f>
        <v>7708052</v>
      </c>
      <c r="E34" s="39">
        <f>E6+E10+E14+E17+E20+E24+E28+E31+E12</f>
        <v>3501500</v>
      </c>
      <c r="F34" s="39">
        <f>F6+F10+F14+F17+F20+F24+F28+F31+F12</f>
        <v>2666552</v>
      </c>
      <c r="G34" s="39">
        <f>G6+G10+G14+G17+G20+G24+G28+G31+G12</f>
        <v>1540000</v>
      </c>
    </row>
    <row r="36" spans="2:7">
      <c r="E36" s="132" t="s">
        <v>229</v>
      </c>
      <c r="F36" s="132"/>
    </row>
    <row r="37" spans="2:7" ht="15.75" customHeight="1">
      <c r="E37" s="132" t="s">
        <v>228</v>
      </c>
      <c r="F37" s="132"/>
    </row>
    <row r="38" spans="2:7">
      <c r="E38" s="127"/>
      <c r="F38" s="127"/>
    </row>
    <row r="39" spans="2:7">
      <c r="E39" s="132" t="s">
        <v>230</v>
      </c>
      <c r="F39" s="132"/>
    </row>
  </sheetData>
  <mergeCells count="9">
    <mergeCell ref="E39:F39"/>
    <mergeCell ref="E36:F36"/>
    <mergeCell ref="E37:F37"/>
    <mergeCell ref="B1:G1"/>
    <mergeCell ref="B2:G2"/>
    <mergeCell ref="B4:B5"/>
    <mergeCell ref="C4:C5"/>
    <mergeCell ref="D4:D5"/>
    <mergeCell ref="E4:G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4"/>
  <sheetViews>
    <sheetView topLeftCell="A115" workbookViewId="0">
      <selection sqref="A1:H1"/>
    </sheetView>
  </sheetViews>
  <sheetFormatPr defaultRowHeight="15"/>
  <cols>
    <col min="1" max="1" width="5.140625" customWidth="1"/>
    <col min="2" max="2" width="7.7109375" customWidth="1"/>
    <col min="3" max="3" width="6.7109375" customWidth="1"/>
    <col min="4" max="4" width="36.42578125" customWidth="1"/>
    <col min="5" max="6" width="11.85546875" customWidth="1"/>
    <col min="7" max="7" width="11.28515625" customWidth="1"/>
    <col min="8" max="8" width="4.42578125" customWidth="1"/>
  </cols>
  <sheetData>
    <row r="1" spans="1:12" ht="12.75" customHeight="1">
      <c r="A1" s="160" t="s">
        <v>237</v>
      </c>
      <c r="B1" s="160"/>
      <c r="C1" s="160"/>
      <c r="D1" s="160"/>
      <c r="E1" s="160"/>
      <c r="F1" s="160"/>
      <c r="G1" s="160"/>
      <c r="H1" s="160"/>
      <c r="I1" s="110"/>
      <c r="J1" s="110"/>
      <c r="K1" s="110"/>
      <c r="L1" s="110"/>
    </row>
    <row r="2" spans="1:12" ht="26.25" customHeight="1">
      <c r="A2" s="159" t="s">
        <v>232</v>
      </c>
      <c r="B2" s="159"/>
      <c r="C2" s="159"/>
      <c r="D2" s="159"/>
      <c r="E2" s="159"/>
      <c r="F2" s="159"/>
      <c r="G2" s="159"/>
      <c r="H2" s="159"/>
      <c r="I2" s="109"/>
      <c r="J2" s="109"/>
      <c r="K2" s="109"/>
      <c r="L2" s="109"/>
    </row>
    <row r="3" spans="1:12" ht="15" customHeight="1">
      <c r="A3" s="141" t="s">
        <v>106</v>
      </c>
      <c r="B3" s="141" t="s">
        <v>233</v>
      </c>
      <c r="C3" s="141" t="s">
        <v>107</v>
      </c>
      <c r="D3" s="166" t="s">
        <v>108</v>
      </c>
      <c r="E3" s="161" t="s">
        <v>212</v>
      </c>
      <c r="F3" s="164" t="s">
        <v>207</v>
      </c>
      <c r="G3" s="164"/>
      <c r="H3" s="40"/>
      <c r="I3" s="40"/>
      <c r="J3" s="40"/>
      <c r="K3" s="40"/>
      <c r="L3" s="40"/>
    </row>
    <row r="4" spans="1:12">
      <c r="A4" s="165"/>
      <c r="B4" s="165"/>
      <c r="C4" s="165"/>
      <c r="D4" s="167"/>
      <c r="E4" s="162"/>
      <c r="F4" s="161" t="s">
        <v>208</v>
      </c>
      <c r="G4" s="161" t="s">
        <v>209</v>
      </c>
      <c r="H4" s="41"/>
      <c r="I4" s="41"/>
      <c r="J4" s="41"/>
      <c r="K4" s="41"/>
      <c r="L4" s="41"/>
    </row>
    <row r="5" spans="1:12">
      <c r="A5" s="142"/>
      <c r="B5" s="142"/>
      <c r="C5" s="142"/>
      <c r="D5" s="168"/>
      <c r="E5" s="163"/>
      <c r="F5" s="163"/>
      <c r="G5" s="163"/>
      <c r="H5" s="41"/>
      <c r="I5" s="41"/>
      <c r="J5" s="41"/>
      <c r="K5" s="41"/>
      <c r="L5" s="41"/>
    </row>
    <row r="6" spans="1:12">
      <c r="A6" s="42">
        <v>700</v>
      </c>
      <c r="B6" s="42"/>
      <c r="C6" s="43"/>
      <c r="D6" s="44" t="s">
        <v>105</v>
      </c>
      <c r="E6" s="58">
        <f>E7+E13</f>
        <v>8345000</v>
      </c>
      <c r="F6" s="58">
        <f>F7+F13</f>
        <v>5310000</v>
      </c>
      <c r="G6" s="58">
        <f>G7+G13</f>
        <v>3035000</v>
      </c>
      <c r="H6" s="45"/>
      <c r="I6" s="45"/>
      <c r="J6" s="45"/>
      <c r="K6" s="45"/>
      <c r="L6" s="45"/>
    </row>
    <row r="7" spans="1:12" ht="29.25">
      <c r="A7" s="46"/>
      <c r="B7" s="46">
        <v>70005</v>
      </c>
      <c r="C7" s="47"/>
      <c r="D7" s="130" t="s">
        <v>23</v>
      </c>
      <c r="E7" s="59">
        <f>SUM(E8:E12)</f>
        <v>8195000</v>
      </c>
      <c r="F7" s="59">
        <f>SUM(F8:F12)</f>
        <v>5160000</v>
      </c>
      <c r="G7" s="59">
        <f>SUM(G8:G12)</f>
        <v>3035000</v>
      </c>
      <c r="H7" s="40"/>
      <c r="I7" s="40"/>
      <c r="J7" s="40"/>
      <c r="K7" s="40"/>
      <c r="L7" s="40"/>
    </row>
    <row r="8" spans="1:12" ht="24">
      <c r="A8" s="49"/>
      <c r="B8" s="49"/>
      <c r="C8" s="52" t="s">
        <v>109</v>
      </c>
      <c r="D8" s="53" t="s">
        <v>110</v>
      </c>
      <c r="E8" s="54">
        <v>950000</v>
      </c>
      <c r="F8" s="54">
        <v>950000</v>
      </c>
      <c r="G8" s="54"/>
      <c r="H8" s="40"/>
      <c r="I8" s="40"/>
      <c r="J8" s="40"/>
      <c r="K8" s="40"/>
      <c r="L8" s="40"/>
    </row>
    <row r="9" spans="1:12" ht="24.75">
      <c r="A9" s="49"/>
      <c r="B9" s="49"/>
      <c r="C9" s="50" t="s">
        <v>113</v>
      </c>
      <c r="D9" s="51" t="s">
        <v>114</v>
      </c>
      <c r="E9" s="54">
        <v>4200000</v>
      </c>
      <c r="F9" s="54">
        <v>4200000</v>
      </c>
      <c r="G9" s="54"/>
      <c r="H9" s="40"/>
      <c r="I9" s="40"/>
      <c r="J9" s="40"/>
      <c r="K9" s="40"/>
      <c r="L9" s="40"/>
    </row>
    <row r="10" spans="1:12" ht="36">
      <c r="A10" s="30"/>
      <c r="B10" s="30"/>
      <c r="C10" s="52" t="s">
        <v>115</v>
      </c>
      <c r="D10" s="53" t="s">
        <v>116</v>
      </c>
      <c r="E10" s="129">
        <v>1035000</v>
      </c>
      <c r="F10" s="54"/>
      <c r="G10" s="54">
        <v>1035000</v>
      </c>
      <c r="H10" s="55"/>
      <c r="I10" s="55"/>
      <c r="J10" s="55"/>
      <c r="K10" s="55"/>
      <c r="L10" s="55"/>
    </row>
    <row r="11" spans="1:12" ht="30" customHeight="1">
      <c r="A11" s="30"/>
      <c r="B11" s="30"/>
      <c r="C11" s="52" t="s">
        <v>117</v>
      </c>
      <c r="D11" s="53" t="s">
        <v>118</v>
      </c>
      <c r="E11" s="54">
        <v>2000000</v>
      </c>
      <c r="F11" s="54"/>
      <c r="G11" s="54">
        <v>2000000</v>
      </c>
      <c r="H11" s="40"/>
      <c r="I11" s="40"/>
      <c r="J11" s="40"/>
      <c r="K11" s="40"/>
      <c r="L11" s="40"/>
    </row>
    <row r="12" spans="1:12">
      <c r="A12" s="49"/>
      <c r="B12" s="49"/>
      <c r="C12" s="50" t="s">
        <v>119</v>
      </c>
      <c r="D12" s="6" t="s">
        <v>120</v>
      </c>
      <c r="E12" s="54">
        <v>10000</v>
      </c>
      <c r="F12" s="54">
        <v>10000</v>
      </c>
      <c r="G12" s="54"/>
      <c r="H12" s="40"/>
      <c r="I12" s="40"/>
      <c r="J12" s="40"/>
      <c r="K12" s="40"/>
      <c r="L12" s="40"/>
    </row>
    <row r="13" spans="1:12">
      <c r="A13" s="46"/>
      <c r="B13" s="46">
        <v>70095</v>
      </c>
      <c r="C13" s="47"/>
      <c r="D13" s="48" t="s">
        <v>37</v>
      </c>
      <c r="E13" s="57">
        <v>150000</v>
      </c>
      <c r="F13" s="57">
        <v>150000</v>
      </c>
      <c r="G13" s="57"/>
      <c r="H13" s="40"/>
      <c r="I13" s="40"/>
      <c r="J13" s="40"/>
      <c r="K13" s="40"/>
      <c r="L13" s="40"/>
    </row>
    <row r="14" spans="1:12">
      <c r="A14" s="49"/>
      <c r="B14" s="49"/>
      <c r="C14" s="50" t="s">
        <v>111</v>
      </c>
      <c r="D14" s="6" t="s">
        <v>121</v>
      </c>
      <c r="E14" s="54">
        <v>150000</v>
      </c>
      <c r="F14" s="54">
        <v>150000</v>
      </c>
      <c r="G14" s="54"/>
      <c r="H14" s="40"/>
      <c r="I14" s="40"/>
      <c r="J14" s="40"/>
      <c r="K14" s="40"/>
      <c r="L14" s="40"/>
    </row>
    <row r="15" spans="1:12">
      <c r="A15" s="68">
        <v>750</v>
      </c>
      <c r="B15" s="68"/>
      <c r="C15" s="69"/>
      <c r="D15" s="70" t="s">
        <v>31</v>
      </c>
      <c r="E15" s="58">
        <f>SUM(E16,E19,E24)</f>
        <v>3541094</v>
      </c>
      <c r="F15" s="58">
        <f t="shared" ref="F15:G15" si="0">SUM(F16,F19,F24)</f>
        <v>2634526</v>
      </c>
      <c r="G15" s="58">
        <f t="shared" si="0"/>
        <v>906568</v>
      </c>
      <c r="H15" s="45"/>
      <c r="I15" s="45"/>
      <c r="J15" s="45"/>
      <c r="K15" s="45"/>
      <c r="L15" s="45"/>
    </row>
    <row r="16" spans="1:12">
      <c r="A16" s="71"/>
      <c r="B16" s="71">
        <v>75011</v>
      </c>
      <c r="C16" s="72"/>
      <c r="D16" s="73" t="s">
        <v>122</v>
      </c>
      <c r="E16" s="59">
        <f>E17+E18</f>
        <v>259000</v>
      </c>
      <c r="F16" s="59">
        <f>F17+F18</f>
        <v>259000</v>
      </c>
      <c r="G16" s="59"/>
      <c r="H16" s="40"/>
      <c r="I16" s="40"/>
      <c r="J16" s="40"/>
      <c r="K16" s="40"/>
      <c r="L16" s="40"/>
    </row>
    <row r="17" spans="1:12" ht="36">
      <c r="A17" s="74"/>
      <c r="B17" s="74"/>
      <c r="C17" s="75">
        <v>2010</v>
      </c>
      <c r="D17" s="76" t="s">
        <v>123</v>
      </c>
      <c r="E17" s="54">
        <v>258392</v>
      </c>
      <c r="F17" s="54">
        <v>258392</v>
      </c>
      <c r="G17" s="54"/>
      <c r="H17" s="40"/>
      <c r="I17" s="40"/>
      <c r="J17" s="40"/>
      <c r="K17" s="40"/>
      <c r="L17" s="40"/>
    </row>
    <row r="18" spans="1:12" ht="24.75">
      <c r="A18" s="74"/>
      <c r="B18" s="74"/>
      <c r="C18" s="75">
        <v>2360</v>
      </c>
      <c r="D18" s="77" t="s">
        <v>124</v>
      </c>
      <c r="E18" s="54">
        <v>608</v>
      </c>
      <c r="F18" s="54">
        <v>608</v>
      </c>
      <c r="G18" s="54"/>
      <c r="H18" s="40"/>
      <c r="I18" s="40"/>
      <c r="J18" s="40"/>
      <c r="K18" s="40"/>
      <c r="L18" s="40"/>
    </row>
    <row r="19" spans="1:12">
      <c r="A19" s="71"/>
      <c r="B19" s="71">
        <v>75023</v>
      </c>
      <c r="C19" s="72"/>
      <c r="D19" s="73" t="s">
        <v>125</v>
      </c>
      <c r="E19" s="59">
        <f t="shared" ref="E19:G19" si="1">E20+E21+E22+E23</f>
        <v>959568</v>
      </c>
      <c r="F19" s="59">
        <f t="shared" si="1"/>
        <v>53000</v>
      </c>
      <c r="G19" s="59">
        <f t="shared" si="1"/>
        <v>906568</v>
      </c>
      <c r="H19" s="40"/>
      <c r="I19" s="40"/>
      <c r="J19" s="40"/>
      <c r="K19" s="40"/>
      <c r="L19" s="40"/>
    </row>
    <row r="20" spans="1:12">
      <c r="A20" s="74"/>
      <c r="B20" s="74"/>
      <c r="C20" s="75" t="s">
        <v>111</v>
      </c>
      <c r="D20" s="78" t="s">
        <v>121</v>
      </c>
      <c r="E20" s="54">
        <v>4000</v>
      </c>
      <c r="F20" s="54">
        <v>4000</v>
      </c>
      <c r="G20" s="54"/>
      <c r="H20" s="40"/>
      <c r="I20" s="40"/>
      <c r="J20" s="40"/>
      <c r="K20" s="40"/>
      <c r="L20" s="40"/>
    </row>
    <row r="21" spans="1:12" ht="26.25" customHeight="1">
      <c r="A21" s="74"/>
      <c r="B21" s="74"/>
      <c r="C21" s="75" t="s">
        <v>113</v>
      </c>
      <c r="D21" s="77" t="s">
        <v>114</v>
      </c>
      <c r="E21" s="54">
        <v>19000</v>
      </c>
      <c r="F21" s="54">
        <v>19000</v>
      </c>
      <c r="G21" s="54"/>
      <c r="H21" s="40"/>
      <c r="I21" s="40"/>
      <c r="J21" s="40"/>
      <c r="K21" s="40"/>
      <c r="L21" s="40"/>
    </row>
    <row r="22" spans="1:12">
      <c r="A22" s="74"/>
      <c r="B22" s="74"/>
      <c r="C22" s="75" t="s">
        <v>126</v>
      </c>
      <c r="D22" s="78" t="s">
        <v>127</v>
      </c>
      <c r="E22" s="54">
        <v>30000</v>
      </c>
      <c r="F22" s="54">
        <v>30000</v>
      </c>
      <c r="G22" s="54"/>
      <c r="H22" s="40"/>
      <c r="I22" s="40"/>
      <c r="J22" s="40"/>
      <c r="K22" s="40"/>
      <c r="L22" s="40"/>
    </row>
    <row r="23" spans="1:12" ht="24">
      <c r="A23" s="74"/>
      <c r="B23" s="74"/>
      <c r="C23" s="75" t="s">
        <v>192</v>
      </c>
      <c r="D23" s="76" t="s">
        <v>179</v>
      </c>
      <c r="E23" s="54">
        <v>906568</v>
      </c>
      <c r="F23" s="54"/>
      <c r="G23" s="54">
        <v>906568</v>
      </c>
      <c r="H23" s="40"/>
      <c r="I23" s="40"/>
      <c r="J23" s="40"/>
      <c r="K23" s="40"/>
      <c r="L23" s="40"/>
    </row>
    <row r="24" spans="1:12" ht="18" customHeight="1">
      <c r="A24" s="71"/>
      <c r="B24" s="71">
        <v>75095</v>
      </c>
      <c r="C24" s="72"/>
      <c r="D24" s="79" t="s">
        <v>37</v>
      </c>
      <c r="E24" s="59">
        <f t="shared" ref="E24:G24" si="2">E25+E26</f>
        <v>2322526</v>
      </c>
      <c r="F24" s="59">
        <f t="shared" si="2"/>
        <v>2322526</v>
      </c>
      <c r="G24" s="59">
        <f t="shared" si="2"/>
        <v>0</v>
      </c>
      <c r="H24" s="40"/>
      <c r="I24" s="40"/>
      <c r="J24" s="40"/>
      <c r="K24" s="40"/>
      <c r="L24" s="40"/>
    </row>
    <row r="25" spans="1:12" ht="29.25" customHeight="1">
      <c r="A25" s="74"/>
      <c r="B25" s="74"/>
      <c r="C25" s="75" t="s">
        <v>199</v>
      </c>
      <c r="D25" s="77" t="s">
        <v>179</v>
      </c>
      <c r="E25" s="54">
        <v>1974147</v>
      </c>
      <c r="F25" s="54">
        <v>1974147</v>
      </c>
      <c r="G25" s="54"/>
      <c r="H25" s="40"/>
      <c r="I25" s="40"/>
      <c r="J25" s="40"/>
      <c r="K25" s="40"/>
      <c r="L25" s="40"/>
    </row>
    <row r="26" spans="1:12" ht="25.5" customHeight="1">
      <c r="A26" s="74"/>
      <c r="B26" s="74"/>
      <c r="C26" s="75" t="s">
        <v>203</v>
      </c>
      <c r="D26" s="77" t="s">
        <v>179</v>
      </c>
      <c r="E26" s="54">
        <v>348379</v>
      </c>
      <c r="F26" s="54">
        <v>348379</v>
      </c>
      <c r="G26" s="54"/>
      <c r="H26" s="40"/>
      <c r="I26" s="40"/>
      <c r="J26" s="40"/>
      <c r="K26" s="40"/>
      <c r="L26" s="40"/>
    </row>
    <row r="27" spans="1:12" ht="38.25" customHeight="1">
      <c r="A27" s="80">
        <v>751</v>
      </c>
      <c r="B27" s="80"/>
      <c r="C27" s="81"/>
      <c r="D27" s="82" t="s">
        <v>236</v>
      </c>
      <c r="E27" s="56">
        <v>5100</v>
      </c>
      <c r="F27" s="56">
        <v>5100</v>
      </c>
      <c r="G27" s="56"/>
      <c r="H27" s="45"/>
      <c r="I27" s="45"/>
      <c r="J27" s="45"/>
      <c r="K27" s="45"/>
      <c r="L27" s="45"/>
    </row>
    <row r="28" spans="1:12" ht="24">
      <c r="A28" s="71"/>
      <c r="B28" s="71">
        <v>75101</v>
      </c>
      <c r="C28" s="72"/>
      <c r="D28" s="83" t="s">
        <v>128</v>
      </c>
      <c r="E28" s="57">
        <v>5100</v>
      </c>
      <c r="F28" s="57">
        <v>5100</v>
      </c>
      <c r="G28" s="57"/>
      <c r="H28" s="40"/>
      <c r="I28" s="40"/>
      <c r="J28" s="40"/>
      <c r="K28" s="40"/>
      <c r="L28" s="40"/>
    </row>
    <row r="29" spans="1:12" ht="36">
      <c r="A29" s="74"/>
      <c r="B29" s="74"/>
      <c r="C29" s="75">
        <v>2010</v>
      </c>
      <c r="D29" s="76" t="s">
        <v>123</v>
      </c>
      <c r="E29" s="54">
        <v>5100</v>
      </c>
      <c r="F29" s="54">
        <v>5100</v>
      </c>
      <c r="G29" s="54"/>
      <c r="H29" s="40"/>
      <c r="I29" s="40"/>
      <c r="J29" s="40"/>
      <c r="K29" s="40"/>
      <c r="L29" s="40"/>
    </row>
    <row r="30" spans="1:12" ht="39.75" customHeight="1">
      <c r="A30" s="80">
        <v>756</v>
      </c>
      <c r="B30" s="80"/>
      <c r="C30" s="81"/>
      <c r="D30" s="84" t="s">
        <v>129</v>
      </c>
      <c r="E30" s="58">
        <f>SUM(E31,E34,E36,E45,E57,E61)</f>
        <v>33713057</v>
      </c>
      <c r="F30" s="58">
        <f t="shared" ref="F30:G30" si="3">SUM(F31,F34,F36,F45,F57,F61)</f>
        <v>33713057</v>
      </c>
      <c r="G30" s="58">
        <f t="shared" si="3"/>
        <v>0</v>
      </c>
      <c r="H30" s="45"/>
      <c r="I30" s="45"/>
      <c r="J30" s="45"/>
      <c r="K30" s="45"/>
      <c r="L30" s="45"/>
    </row>
    <row r="31" spans="1:12" ht="27" customHeight="1">
      <c r="A31" s="71"/>
      <c r="B31" s="71">
        <v>75601</v>
      </c>
      <c r="C31" s="72"/>
      <c r="D31" s="85" t="s">
        <v>130</v>
      </c>
      <c r="E31" s="59">
        <v>155500</v>
      </c>
      <c r="F31" s="59">
        <v>155500</v>
      </c>
      <c r="G31" s="59"/>
      <c r="H31" s="40"/>
      <c r="I31" s="40"/>
      <c r="J31" s="40"/>
      <c r="K31" s="40"/>
      <c r="L31" s="40"/>
    </row>
    <row r="32" spans="1:12" ht="27.75" customHeight="1">
      <c r="A32" s="74"/>
      <c r="B32" s="74"/>
      <c r="C32" s="75" t="s">
        <v>131</v>
      </c>
      <c r="D32" s="76" t="s">
        <v>197</v>
      </c>
      <c r="E32" s="54">
        <v>155000</v>
      </c>
      <c r="F32" s="54">
        <v>155000</v>
      </c>
      <c r="G32" s="54"/>
      <c r="H32" s="40"/>
      <c r="I32" s="40"/>
      <c r="J32" s="40"/>
      <c r="K32" s="40"/>
      <c r="L32" s="40"/>
    </row>
    <row r="33" spans="1:12" ht="24">
      <c r="A33" s="74"/>
      <c r="B33" s="74"/>
      <c r="C33" s="75" t="s">
        <v>132</v>
      </c>
      <c r="D33" s="76" t="s">
        <v>133</v>
      </c>
      <c r="E33" s="54">
        <v>500</v>
      </c>
      <c r="F33" s="54">
        <v>500</v>
      </c>
      <c r="G33" s="54"/>
      <c r="H33" s="40"/>
      <c r="I33" s="40"/>
      <c r="J33" s="40"/>
      <c r="K33" s="40"/>
      <c r="L33" s="40"/>
    </row>
    <row r="34" spans="1:12" ht="24">
      <c r="A34" s="71"/>
      <c r="B34" s="71">
        <v>75605</v>
      </c>
      <c r="C34" s="72"/>
      <c r="D34" s="83" t="s">
        <v>198</v>
      </c>
      <c r="E34" s="57">
        <f>E35</f>
        <v>160000</v>
      </c>
      <c r="F34" s="57">
        <f>F35</f>
        <v>160000</v>
      </c>
      <c r="G34" s="57"/>
      <c r="H34" s="40"/>
      <c r="I34" s="40"/>
      <c r="J34" s="40"/>
      <c r="K34" s="40"/>
      <c r="L34" s="40"/>
    </row>
    <row r="35" spans="1:12" ht="24">
      <c r="A35" s="74"/>
      <c r="B35" s="74"/>
      <c r="C35" s="75" t="s">
        <v>134</v>
      </c>
      <c r="D35" s="76" t="s">
        <v>135</v>
      </c>
      <c r="E35" s="54">
        <v>160000</v>
      </c>
      <c r="F35" s="54">
        <v>160000</v>
      </c>
      <c r="G35" s="54"/>
      <c r="H35" s="41"/>
      <c r="I35" s="41"/>
      <c r="J35" s="41"/>
      <c r="K35" s="41"/>
      <c r="L35" s="41"/>
    </row>
    <row r="36" spans="1:12" ht="47.25" customHeight="1">
      <c r="A36" s="71"/>
      <c r="B36" s="71">
        <v>75615</v>
      </c>
      <c r="C36" s="72"/>
      <c r="D36" s="83" t="s">
        <v>136</v>
      </c>
      <c r="E36" s="59">
        <f>SUM(E37,E38,E39,E40,E41,E42,E43,E44)</f>
        <v>7010000</v>
      </c>
      <c r="F36" s="59">
        <f>SUM(F37,F38,F39,F40,F41,F42,F43,F44)</f>
        <v>7010000</v>
      </c>
      <c r="G36" s="59">
        <f>SUM(G37,G38,G39,G40,G41,G42,G43,G44)</f>
        <v>0</v>
      </c>
      <c r="H36" s="40"/>
      <c r="I36" s="40"/>
      <c r="J36" s="40"/>
      <c r="K36" s="40"/>
      <c r="L36" s="40"/>
    </row>
    <row r="37" spans="1:12">
      <c r="A37" s="71"/>
      <c r="B37" s="74"/>
      <c r="C37" s="75" t="s">
        <v>137</v>
      </c>
      <c r="D37" s="78" t="s">
        <v>138</v>
      </c>
      <c r="E37" s="54">
        <v>6490000</v>
      </c>
      <c r="F37" s="54">
        <v>6490000</v>
      </c>
      <c r="G37" s="54"/>
      <c r="H37" s="45"/>
      <c r="I37" s="40"/>
      <c r="J37" s="40"/>
      <c r="K37" s="40"/>
      <c r="L37" s="40"/>
    </row>
    <row r="38" spans="1:12">
      <c r="A38" s="74"/>
      <c r="B38" s="74"/>
      <c r="C38" s="75" t="s">
        <v>139</v>
      </c>
      <c r="D38" s="78" t="s">
        <v>140</v>
      </c>
      <c r="E38" s="54">
        <v>1000</v>
      </c>
      <c r="F38" s="54">
        <v>1000</v>
      </c>
      <c r="G38" s="54"/>
      <c r="H38" s="40"/>
      <c r="I38" s="40"/>
      <c r="J38" s="40"/>
      <c r="K38" s="40"/>
      <c r="L38" s="40"/>
    </row>
    <row r="39" spans="1:12">
      <c r="A39" s="74"/>
      <c r="B39" s="74"/>
      <c r="C39" s="75" t="s">
        <v>141</v>
      </c>
      <c r="D39" s="78" t="s">
        <v>142</v>
      </c>
      <c r="E39" s="54">
        <v>1500</v>
      </c>
      <c r="F39" s="54">
        <v>1500</v>
      </c>
      <c r="G39" s="54"/>
      <c r="H39" s="40"/>
      <c r="I39" s="40"/>
      <c r="J39" s="40"/>
      <c r="K39" s="40"/>
      <c r="L39" s="40"/>
    </row>
    <row r="40" spans="1:12">
      <c r="A40" s="74"/>
      <c r="B40" s="74"/>
      <c r="C40" s="75" t="s">
        <v>143</v>
      </c>
      <c r="D40" s="78" t="s">
        <v>144</v>
      </c>
      <c r="E40" s="54">
        <v>470000</v>
      </c>
      <c r="F40" s="54">
        <v>470000</v>
      </c>
      <c r="G40" s="54"/>
      <c r="H40" s="40"/>
      <c r="I40" s="40"/>
      <c r="J40" s="40"/>
      <c r="K40" s="40"/>
      <c r="L40" s="40"/>
    </row>
    <row r="41" spans="1:12">
      <c r="A41" s="74"/>
      <c r="B41" s="74"/>
      <c r="C41" s="75" t="s">
        <v>145</v>
      </c>
      <c r="D41" s="78" t="s">
        <v>146</v>
      </c>
      <c r="E41" s="54">
        <v>20000</v>
      </c>
      <c r="F41" s="54">
        <v>20000</v>
      </c>
      <c r="G41" s="54"/>
      <c r="H41" s="40"/>
      <c r="I41" s="40"/>
      <c r="J41" s="40"/>
      <c r="K41" s="40"/>
      <c r="L41" s="40"/>
    </row>
    <row r="42" spans="1:12">
      <c r="A42" s="74"/>
      <c r="B42" s="74"/>
      <c r="C42" s="75" t="s">
        <v>111</v>
      </c>
      <c r="D42" s="78" t="s">
        <v>112</v>
      </c>
      <c r="E42" s="54">
        <v>500</v>
      </c>
      <c r="F42" s="54">
        <v>500</v>
      </c>
      <c r="G42" s="54"/>
      <c r="H42" s="40"/>
      <c r="I42" s="40"/>
      <c r="J42" s="40"/>
      <c r="K42" s="40"/>
      <c r="L42" s="40"/>
    </row>
    <row r="43" spans="1:12" ht="30">
      <c r="A43" s="74"/>
      <c r="B43" s="74"/>
      <c r="C43" s="75" t="s">
        <v>132</v>
      </c>
      <c r="D43" s="86" t="s">
        <v>133</v>
      </c>
      <c r="E43" s="54">
        <v>15000</v>
      </c>
      <c r="F43" s="54">
        <v>15000</v>
      </c>
      <c r="G43" s="54"/>
      <c r="H43" s="40"/>
      <c r="I43" s="40"/>
      <c r="J43" s="40"/>
      <c r="K43" s="40"/>
      <c r="L43" s="40"/>
    </row>
    <row r="44" spans="1:12" ht="24.75">
      <c r="A44" s="74"/>
      <c r="B44" s="74"/>
      <c r="C44" s="75">
        <v>2680</v>
      </c>
      <c r="D44" s="77" t="s">
        <v>147</v>
      </c>
      <c r="E44" s="54">
        <v>12000</v>
      </c>
      <c r="F44" s="54">
        <v>12000</v>
      </c>
      <c r="G44" s="54"/>
      <c r="H44" s="40"/>
      <c r="I44" s="40"/>
      <c r="J44" s="40"/>
      <c r="K44" s="40"/>
      <c r="L44" s="40"/>
    </row>
    <row r="45" spans="1:12" ht="38.25" customHeight="1">
      <c r="A45" s="71"/>
      <c r="B45" s="71">
        <v>75616</v>
      </c>
      <c r="C45" s="72"/>
      <c r="D45" s="83" t="s">
        <v>148</v>
      </c>
      <c r="E45" s="59">
        <f>SUM(E46,E47,E48,E49,E50,E51,E52,E53,E54,E55,E56)</f>
        <v>4530655</v>
      </c>
      <c r="F45" s="59">
        <f t="shared" ref="F45:G45" si="4">SUM(F46,F47,F48,F49,F50,F51,F52,F53,F54,F55,F56)</f>
        <v>4530655</v>
      </c>
      <c r="G45" s="59">
        <f t="shared" si="4"/>
        <v>0</v>
      </c>
      <c r="H45" s="45"/>
      <c r="I45" s="45"/>
      <c r="J45" s="45"/>
      <c r="K45" s="45"/>
      <c r="L45" s="45"/>
    </row>
    <row r="46" spans="1:12">
      <c r="A46" s="74"/>
      <c r="B46" s="74"/>
      <c r="C46" s="75" t="s">
        <v>137</v>
      </c>
      <c r="D46" s="87" t="s">
        <v>138</v>
      </c>
      <c r="E46" s="54">
        <v>3215255</v>
      </c>
      <c r="F46" s="54">
        <v>3215255</v>
      </c>
      <c r="G46" s="54"/>
      <c r="H46" s="41"/>
      <c r="I46" s="41"/>
      <c r="J46" s="41"/>
      <c r="K46" s="41"/>
      <c r="L46" s="41"/>
    </row>
    <row r="47" spans="1:12">
      <c r="A47" s="74"/>
      <c r="B47" s="74"/>
      <c r="C47" s="75" t="s">
        <v>139</v>
      </c>
      <c r="D47" s="87" t="s">
        <v>140</v>
      </c>
      <c r="E47" s="54">
        <v>1800</v>
      </c>
      <c r="F47" s="54">
        <v>1800</v>
      </c>
      <c r="G47" s="54"/>
      <c r="H47" s="40"/>
      <c r="I47" s="40"/>
      <c r="J47" s="40"/>
      <c r="K47" s="40"/>
      <c r="L47" s="40"/>
    </row>
    <row r="48" spans="1:12">
      <c r="A48" s="74"/>
      <c r="B48" s="74"/>
      <c r="C48" s="75" t="s">
        <v>141</v>
      </c>
      <c r="D48" s="87" t="s">
        <v>142</v>
      </c>
      <c r="E48" s="54">
        <v>100</v>
      </c>
      <c r="F48" s="54">
        <v>100</v>
      </c>
      <c r="G48" s="54"/>
      <c r="H48" s="40"/>
      <c r="I48" s="40"/>
      <c r="J48" s="40"/>
      <c r="K48" s="40"/>
      <c r="L48" s="40"/>
    </row>
    <row r="49" spans="1:12">
      <c r="A49" s="74"/>
      <c r="B49" s="74"/>
      <c r="C49" s="75" t="s">
        <v>143</v>
      </c>
      <c r="D49" s="87" t="s">
        <v>144</v>
      </c>
      <c r="E49" s="54">
        <v>95000</v>
      </c>
      <c r="F49" s="54">
        <v>95000</v>
      </c>
      <c r="G49" s="54"/>
      <c r="H49" s="40"/>
      <c r="I49" s="40"/>
      <c r="J49" s="40"/>
      <c r="K49" s="40"/>
      <c r="L49" s="40"/>
    </row>
    <row r="50" spans="1:12">
      <c r="A50" s="74"/>
      <c r="B50" s="74"/>
      <c r="C50" s="75" t="s">
        <v>149</v>
      </c>
      <c r="D50" s="87" t="s">
        <v>150</v>
      </c>
      <c r="E50" s="54">
        <v>90000</v>
      </c>
      <c r="F50" s="54">
        <v>90000</v>
      </c>
      <c r="G50" s="54"/>
      <c r="H50" s="40"/>
      <c r="I50" s="40"/>
      <c r="J50" s="40"/>
      <c r="K50" s="40"/>
      <c r="L50" s="40"/>
    </row>
    <row r="51" spans="1:12">
      <c r="A51" s="74"/>
      <c r="B51" s="74"/>
      <c r="C51" s="75" t="s">
        <v>151</v>
      </c>
      <c r="D51" s="87" t="s">
        <v>152</v>
      </c>
      <c r="E51" s="54">
        <v>500</v>
      </c>
      <c r="F51" s="54">
        <v>500</v>
      </c>
      <c r="G51" s="54"/>
      <c r="H51" s="40"/>
      <c r="I51" s="40"/>
      <c r="J51" s="40"/>
      <c r="K51" s="40"/>
      <c r="L51" s="40"/>
    </row>
    <row r="52" spans="1:12">
      <c r="A52" s="74"/>
      <c r="B52" s="74"/>
      <c r="C52" s="75" t="s">
        <v>153</v>
      </c>
      <c r="D52" s="87" t="s">
        <v>154</v>
      </c>
      <c r="E52" s="54">
        <v>50000</v>
      </c>
      <c r="F52" s="54">
        <v>50000</v>
      </c>
      <c r="G52" s="54"/>
      <c r="H52" s="40"/>
      <c r="I52" s="40"/>
      <c r="J52" s="40"/>
      <c r="K52" s="40"/>
      <c r="L52" s="40"/>
    </row>
    <row r="53" spans="1:12">
      <c r="A53" s="74"/>
      <c r="B53" s="74"/>
      <c r="C53" s="75" t="s">
        <v>155</v>
      </c>
      <c r="D53" s="87" t="s">
        <v>156</v>
      </c>
      <c r="E53" s="54">
        <v>100000</v>
      </c>
      <c r="F53" s="54">
        <v>100000</v>
      </c>
      <c r="G53" s="54"/>
      <c r="H53" s="40"/>
      <c r="I53" s="40"/>
      <c r="J53" s="40"/>
      <c r="K53" s="40"/>
      <c r="L53" s="40"/>
    </row>
    <row r="54" spans="1:12" ht="15.75" customHeight="1">
      <c r="A54" s="74"/>
      <c r="B54" s="74"/>
      <c r="C54" s="75" t="s">
        <v>145</v>
      </c>
      <c r="D54" s="87" t="s">
        <v>146</v>
      </c>
      <c r="E54" s="54">
        <v>950000</v>
      </c>
      <c r="F54" s="54">
        <v>950000</v>
      </c>
      <c r="G54" s="54"/>
      <c r="H54" s="40"/>
      <c r="I54" s="40"/>
      <c r="J54" s="40"/>
      <c r="K54" s="40"/>
      <c r="L54" s="40"/>
    </row>
    <row r="55" spans="1:12">
      <c r="A55" s="74"/>
      <c r="B55" s="71"/>
      <c r="C55" s="75" t="s">
        <v>111</v>
      </c>
      <c r="D55" s="87" t="s">
        <v>112</v>
      </c>
      <c r="E55" s="54">
        <v>8000</v>
      </c>
      <c r="F55" s="54">
        <v>8000</v>
      </c>
      <c r="G55" s="54"/>
      <c r="H55" s="40"/>
      <c r="I55" s="40"/>
      <c r="J55" s="40"/>
      <c r="K55" s="40"/>
      <c r="L55" s="40"/>
    </row>
    <row r="56" spans="1:12" ht="30">
      <c r="A56" s="74"/>
      <c r="B56" s="74"/>
      <c r="C56" s="75" t="s">
        <v>132</v>
      </c>
      <c r="D56" s="86" t="s">
        <v>133</v>
      </c>
      <c r="E56" s="54">
        <v>20000</v>
      </c>
      <c r="F56" s="54">
        <v>20000</v>
      </c>
      <c r="G56" s="54"/>
      <c r="H56" s="40"/>
      <c r="I56" s="40"/>
      <c r="J56" s="40"/>
      <c r="K56" s="40"/>
      <c r="L56" s="40"/>
    </row>
    <row r="57" spans="1:12" ht="24.75" customHeight="1">
      <c r="A57" s="71"/>
      <c r="B57" s="71">
        <v>75618</v>
      </c>
      <c r="C57" s="72"/>
      <c r="D57" s="83" t="s">
        <v>157</v>
      </c>
      <c r="E57" s="59">
        <f>SUM(E58,E59,E60)</f>
        <v>1365038</v>
      </c>
      <c r="F57" s="59">
        <f>SUM(F58,F59,F60)</f>
        <v>1365038</v>
      </c>
      <c r="G57" s="59"/>
      <c r="H57" s="45"/>
      <c r="I57" s="45"/>
      <c r="J57" s="45"/>
      <c r="K57" s="45"/>
      <c r="L57" s="45"/>
    </row>
    <row r="58" spans="1:12">
      <c r="A58" s="74"/>
      <c r="B58" s="74"/>
      <c r="C58" s="75" t="s">
        <v>158</v>
      </c>
      <c r="D58" s="87" t="s">
        <v>159</v>
      </c>
      <c r="E58" s="54">
        <v>475000</v>
      </c>
      <c r="F58" s="54">
        <v>475000</v>
      </c>
      <c r="G58" s="54"/>
      <c r="H58" s="41"/>
      <c r="I58" s="41"/>
      <c r="J58" s="41"/>
      <c r="K58" s="41"/>
      <c r="L58" s="41"/>
    </row>
    <row r="59" spans="1:12" ht="30">
      <c r="A59" s="74"/>
      <c r="B59" s="74"/>
      <c r="C59" s="75" t="s">
        <v>160</v>
      </c>
      <c r="D59" s="86" t="s">
        <v>161</v>
      </c>
      <c r="E59" s="54">
        <v>790038</v>
      </c>
      <c r="F59" s="54">
        <v>790038</v>
      </c>
      <c r="G59" s="54"/>
      <c r="H59" s="40"/>
      <c r="I59" s="40"/>
      <c r="J59" s="40"/>
      <c r="K59" s="40"/>
      <c r="L59" s="40"/>
    </row>
    <row r="60" spans="1:12" ht="28.5" customHeight="1">
      <c r="A60" s="74"/>
      <c r="B60" s="74"/>
      <c r="C60" s="75" t="s">
        <v>162</v>
      </c>
      <c r="D60" s="87" t="s">
        <v>163</v>
      </c>
      <c r="E60" s="54">
        <v>100000</v>
      </c>
      <c r="F60" s="54">
        <v>100000</v>
      </c>
      <c r="G60" s="54"/>
      <c r="H60" s="40"/>
      <c r="I60" s="40"/>
      <c r="J60" s="40"/>
      <c r="K60" s="40"/>
      <c r="L60" s="40"/>
    </row>
    <row r="61" spans="1:12" ht="24.75" customHeight="1">
      <c r="A61" s="71"/>
      <c r="B61" s="71">
        <v>75621</v>
      </c>
      <c r="C61" s="72"/>
      <c r="D61" s="83" t="s">
        <v>164</v>
      </c>
      <c r="E61" s="59">
        <f>SUM(E62,E63)</f>
        <v>20491864</v>
      </c>
      <c r="F61" s="59">
        <f t="shared" ref="F61:G61" si="5">SUM(F62,F63)</f>
        <v>20491864</v>
      </c>
      <c r="G61" s="59">
        <f t="shared" si="5"/>
        <v>0</v>
      </c>
      <c r="H61" s="45"/>
      <c r="I61" s="45"/>
      <c r="J61" s="45"/>
      <c r="K61" s="45"/>
      <c r="L61" s="45"/>
    </row>
    <row r="62" spans="1:12" ht="13.5" customHeight="1">
      <c r="A62" s="74"/>
      <c r="B62" s="74"/>
      <c r="C62" s="75" t="s">
        <v>165</v>
      </c>
      <c r="D62" s="87" t="s">
        <v>166</v>
      </c>
      <c r="E62" s="54">
        <v>19951864</v>
      </c>
      <c r="F62" s="54">
        <v>19951864</v>
      </c>
      <c r="G62" s="54"/>
      <c r="H62" s="41"/>
      <c r="I62" s="41"/>
      <c r="J62" s="41"/>
      <c r="K62" s="41"/>
      <c r="L62" s="41"/>
    </row>
    <row r="63" spans="1:12" ht="15" customHeight="1">
      <c r="A63" s="74"/>
      <c r="B63" s="74"/>
      <c r="C63" s="75" t="s">
        <v>167</v>
      </c>
      <c r="D63" s="87" t="s">
        <v>168</v>
      </c>
      <c r="E63" s="54">
        <v>540000</v>
      </c>
      <c r="F63" s="54">
        <v>540000</v>
      </c>
      <c r="G63" s="54"/>
      <c r="H63" s="40"/>
      <c r="I63" s="40"/>
      <c r="J63" s="40"/>
      <c r="K63" s="40"/>
      <c r="L63" s="40"/>
    </row>
    <row r="64" spans="1:12">
      <c r="A64" s="80">
        <v>758</v>
      </c>
      <c r="B64" s="80"/>
      <c r="C64" s="81"/>
      <c r="D64" s="88" t="s">
        <v>44</v>
      </c>
      <c r="E64" s="58">
        <f>SUM(E65,E67,E69,E72)</f>
        <v>23433016</v>
      </c>
      <c r="F64" s="58">
        <f>SUM(F65,F67,F69,F72)</f>
        <v>23433016</v>
      </c>
      <c r="G64" s="58"/>
      <c r="H64" s="60"/>
      <c r="I64" s="60"/>
      <c r="J64" s="60"/>
      <c r="K64" s="60"/>
      <c r="L64" s="60"/>
    </row>
    <row r="65" spans="1:12" ht="15.75" customHeight="1">
      <c r="A65" s="89"/>
      <c r="B65" s="90">
        <v>75801</v>
      </c>
      <c r="C65" s="91"/>
      <c r="D65" s="92" t="s">
        <v>169</v>
      </c>
      <c r="E65" s="64">
        <v>18437289</v>
      </c>
      <c r="F65" s="64">
        <v>18437289</v>
      </c>
      <c r="G65" s="64"/>
      <c r="H65" s="61"/>
      <c r="I65" s="61"/>
      <c r="J65" s="61"/>
      <c r="K65" s="61"/>
      <c r="L65" s="61"/>
    </row>
    <row r="66" spans="1:12">
      <c r="A66" s="74"/>
      <c r="B66" s="74"/>
      <c r="C66" s="75">
        <v>2920</v>
      </c>
      <c r="D66" s="87" t="s">
        <v>170</v>
      </c>
      <c r="E66" s="54">
        <v>18437289</v>
      </c>
      <c r="F66" s="54">
        <v>18437289</v>
      </c>
      <c r="G66" s="54"/>
      <c r="H66" s="41"/>
      <c r="I66" s="41"/>
      <c r="J66" s="41"/>
      <c r="K66" s="41"/>
      <c r="L66" s="41"/>
    </row>
    <row r="67" spans="1:12" ht="21" customHeight="1">
      <c r="A67" s="71"/>
      <c r="B67" s="71">
        <v>75807</v>
      </c>
      <c r="C67" s="72"/>
      <c r="D67" s="83" t="s">
        <v>210</v>
      </c>
      <c r="E67" s="59">
        <v>4003890</v>
      </c>
      <c r="F67" s="59">
        <v>4003890</v>
      </c>
      <c r="G67" s="59"/>
      <c r="H67" s="45"/>
      <c r="I67" s="45"/>
      <c r="J67" s="45"/>
      <c r="K67" s="45"/>
      <c r="L67" s="45"/>
    </row>
    <row r="68" spans="1:12">
      <c r="A68" s="74"/>
      <c r="B68" s="74"/>
      <c r="C68" s="75">
        <v>2920</v>
      </c>
      <c r="D68" s="87" t="s">
        <v>170</v>
      </c>
      <c r="E68" s="54">
        <v>4003890</v>
      </c>
      <c r="F68" s="54">
        <v>4003890</v>
      </c>
      <c r="G68" s="54"/>
      <c r="H68" s="41"/>
      <c r="I68" s="41"/>
      <c r="J68" s="41"/>
      <c r="K68" s="41"/>
      <c r="L68" s="41"/>
    </row>
    <row r="69" spans="1:12">
      <c r="A69" s="71"/>
      <c r="B69" s="71">
        <v>75814</v>
      </c>
      <c r="C69" s="72"/>
      <c r="D69" s="93" t="s">
        <v>171</v>
      </c>
      <c r="E69" s="59">
        <f>E70+E71</f>
        <v>165000</v>
      </c>
      <c r="F69" s="59">
        <f>F70+F71</f>
        <v>165000</v>
      </c>
      <c r="G69" s="59"/>
      <c r="H69" s="45"/>
      <c r="I69" s="45"/>
      <c r="J69" s="45"/>
      <c r="K69" s="45"/>
      <c r="L69" s="45"/>
    </row>
    <row r="70" spans="1:12" ht="24" customHeight="1">
      <c r="A70" s="74"/>
      <c r="B70" s="74"/>
      <c r="C70" s="75" t="s">
        <v>172</v>
      </c>
      <c r="D70" s="76" t="s">
        <v>173</v>
      </c>
      <c r="E70" s="62">
        <v>15000</v>
      </c>
      <c r="F70" s="62">
        <v>15000</v>
      </c>
      <c r="G70" s="62"/>
      <c r="H70" s="41"/>
      <c r="I70" s="41"/>
      <c r="J70" s="41"/>
      <c r="K70" s="41"/>
      <c r="L70" s="41"/>
    </row>
    <row r="71" spans="1:12">
      <c r="A71" s="74"/>
      <c r="B71" s="74"/>
      <c r="C71" s="75" t="s">
        <v>119</v>
      </c>
      <c r="D71" s="87" t="s">
        <v>174</v>
      </c>
      <c r="E71" s="62">
        <v>150000</v>
      </c>
      <c r="F71" s="62">
        <v>150000</v>
      </c>
      <c r="G71" s="62"/>
      <c r="H71" s="40"/>
      <c r="I71" s="40"/>
      <c r="J71" s="40"/>
      <c r="K71" s="40"/>
      <c r="L71" s="40"/>
    </row>
    <row r="72" spans="1:12" ht="24.75">
      <c r="A72" s="71"/>
      <c r="B72" s="71">
        <v>75831</v>
      </c>
      <c r="C72" s="72"/>
      <c r="D72" s="85" t="s">
        <v>175</v>
      </c>
      <c r="E72" s="59">
        <v>826837</v>
      </c>
      <c r="F72" s="59">
        <v>826837</v>
      </c>
      <c r="G72" s="59"/>
      <c r="H72" s="45"/>
      <c r="I72" s="45"/>
      <c r="J72" s="45"/>
      <c r="K72" s="45"/>
      <c r="L72" s="45"/>
    </row>
    <row r="73" spans="1:12">
      <c r="A73" s="74"/>
      <c r="B73" s="74"/>
      <c r="C73" s="75">
        <v>2920</v>
      </c>
      <c r="D73" s="87" t="s">
        <v>170</v>
      </c>
      <c r="E73" s="62">
        <v>826837</v>
      </c>
      <c r="F73" s="62">
        <v>826837</v>
      </c>
      <c r="G73" s="62"/>
      <c r="H73" s="41"/>
      <c r="I73" s="41"/>
      <c r="J73" s="41"/>
      <c r="K73" s="41"/>
      <c r="L73" s="41"/>
    </row>
    <row r="74" spans="1:12">
      <c r="A74" s="80">
        <v>801</v>
      </c>
      <c r="B74" s="80"/>
      <c r="C74" s="81"/>
      <c r="D74" s="88" t="s">
        <v>176</v>
      </c>
      <c r="E74" s="58">
        <f>E75+E78+E80+E85+E88</f>
        <v>2067290</v>
      </c>
      <c r="F74" s="58">
        <f t="shared" ref="F74:G74" si="6">F75+F78+F80+F85+F88</f>
        <v>2067290</v>
      </c>
      <c r="G74" s="58">
        <f t="shared" si="6"/>
        <v>0</v>
      </c>
      <c r="H74" s="60"/>
      <c r="I74" s="60"/>
      <c r="J74" s="60"/>
      <c r="K74" s="60"/>
      <c r="L74" s="60"/>
    </row>
    <row r="75" spans="1:12">
      <c r="A75" s="89"/>
      <c r="B75" s="89">
        <v>80101</v>
      </c>
      <c r="C75" s="91"/>
      <c r="D75" s="94" t="s">
        <v>177</v>
      </c>
      <c r="E75" s="95">
        <f>SUM(E76,E77)</f>
        <v>9800</v>
      </c>
      <c r="F75" s="95">
        <f>SUM(F76,F77)</f>
        <v>9800</v>
      </c>
      <c r="G75" s="95">
        <f>SUM(G76,G77)</f>
        <v>0</v>
      </c>
      <c r="H75" s="61"/>
      <c r="I75" s="61"/>
      <c r="J75" s="61"/>
      <c r="K75" s="61"/>
      <c r="L75" s="61"/>
    </row>
    <row r="76" spans="1:12">
      <c r="A76" s="74"/>
      <c r="B76" s="74"/>
      <c r="C76" s="75" t="s">
        <v>119</v>
      </c>
      <c r="D76" s="87" t="s">
        <v>174</v>
      </c>
      <c r="E76" s="62">
        <v>5600</v>
      </c>
      <c r="F76" s="62">
        <v>5600</v>
      </c>
      <c r="G76" s="62"/>
      <c r="H76" s="41"/>
      <c r="I76" s="41"/>
      <c r="J76" s="41"/>
      <c r="K76" s="41"/>
      <c r="L76" s="41"/>
    </row>
    <row r="77" spans="1:12" ht="22.5" customHeight="1">
      <c r="A77" s="74"/>
      <c r="B77" s="74"/>
      <c r="C77" s="75" t="s">
        <v>178</v>
      </c>
      <c r="D77" s="77" t="s">
        <v>179</v>
      </c>
      <c r="E77" s="62">
        <v>4200</v>
      </c>
      <c r="F77" s="62">
        <v>4200</v>
      </c>
      <c r="G77" s="62"/>
      <c r="H77" s="41"/>
      <c r="I77" s="41"/>
      <c r="J77" s="41"/>
      <c r="K77" s="41"/>
      <c r="L77" s="41"/>
    </row>
    <row r="78" spans="1:12" ht="21.75" customHeight="1">
      <c r="A78" s="71"/>
      <c r="B78" s="71">
        <v>80103</v>
      </c>
      <c r="C78" s="72"/>
      <c r="D78" s="97" t="s">
        <v>200</v>
      </c>
      <c r="E78" s="59">
        <v>200000</v>
      </c>
      <c r="F78" s="59">
        <v>200000</v>
      </c>
      <c r="G78" s="59"/>
      <c r="H78" s="40"/>
      <c r="I78" s="40"/>
      <c r="J78" s="40"/>
      <c r="K78" s="40"/>
      <c r="L78" s="40"/>
    </row>
    <row r="79" spans="1:12" ht="24">
      <c r="A79" s="74"/>
      <c r="B79" s="74"/>
      <c r="C79" s="75" t="s">
        <v>201</v>
      </c>
      <c r="D79" s="76" t="s">
        <v>188</v>
      </c>
      <c r="E79" s="62">
        <v>200000</v>
      </c>
      <c r="F79" s="62">
        <v>200000</v>
      </c>
      <c r="G79" s="62"/>
      <c r="H79" s="40"/>
      <c r="I79" s="40"/>
      <c r="J79" s="40"/>
      <c r="K79" s="40"/>
      <c r="L79" s="40"/>
    </row>
    <row r="80" spans="1:12">
      <c r="A80" s="71"/>
      <c r="B80" s="71">
        <v>80104</v>
      </c>
      <c r="C80" s="72"/>
      <c r="D80" s="93" t="s">
        <v>50</v>
      </c>
      <c r="E80" s="59">
        <f>SUM(E81:E84)</f>
        <v>1789000</v>
      </c>
      <c r="F80" s="59">
        <f>SUM(F81:F84)</f>
        <v>1789000</v>
      </c>
      <c r="G80" s="59">
        <f>SUM(G81:G84)</f>
        <v>0</v>
      </c>
      <c r="H80" s="45"/>
      <c r="I80" s="45"/>
      <c r="J80" s="45"/>
      <c r="K80" s="45"/>
      <c r="L80" s="45"/>
    </row>
    <row r="81" spans="1:12">
      <c r="A81" s="71"/>
      <c r="B81" s="71"/>
      <c r="C81" s="75" t="s">
        <v>111</v>
      </c>
      <c r="D81" s="87" t="s">
        <v>112</v>
      </c>
      <c r="E81" s="62">
        <v>200000</v>
      </c>
      <c r="F81" s="62">
        <v>200000</v>
      </c>
      <c r="G81" s="62"/>
      <c r="H81" s="45"/>
      <c r="I81" s="45"/>
      <c r="J81" s="45"/>
      <c r="K81" s="45"/>
      <c r="L81" s="45"/>
    </row>
    <row r="82" spans="1:12">
      <c r="A82" s="74"/>
      <c r="B82" s="74"/>
      <c r="C82" s="75" t="s">
        <v>119</v>
      </c>
      <c r="D82" s="87" t="s">
        <v>174</v>
      </c>
      <c r="E82" s="62">
        <v>2000</v>
      </c>
      <c r="F82" s="62">
        <v>2000</v>
      </c>
      <c r="G82" s="62"/>
      <c r="H82" s="40"/>
      <c r="I82" s="40"/>
      <c r="J82" s="40"/>
      <c r="K82" s="40"/>
      <c r="L82" s="40"/>
    </row>
    <row r="83" spans="1:12">
      <c r="A83" s="74"/>
      <c r="B83" s="74"/>
      <c r="C83" s="75" t="s">
        <v>126</v>
      </c>
      <c r="D83" s="87" t="s">
        <v>127</v>
      </c>
      <c r="E83" s="62">
        <v>587000</v>
      </c>
      <c r="F83" s="62">
        <v>587000</v>
      </c>
      <c r="G83" s="62"/>
      <c r="H83" s="40"/>
      <c r="I83" s="40"/>
      <c r="J83" s="40"/>
      <c r="K83" s="40"/>
      <c r="L83" s="40"/>
    </row>
    <row r="84" spans="1:12" ht="24">
      <c r="A84" s="74"/>
      <c r="B84" s="74"/>
      <c r="C84" s="75" t="s">
        <v>201</v>
      </c>
      <c r="D84" s="76" t="s">
        <v>188</v>
      </c>
      <c r="E84" s="62">
        <v>1000000</v>
      </c>
      <c r="F84" s="62">
        <v>1000000</v>
      </c>
      <c r="G84" s="62"/>
      <c r="H84" s="40"/>
      <c r="I84" s="40"/>
      <c r="J84" s="40"/>
      <c r="K84" s="40"/>
      <c r="L84" s="40"/>
    </row>
    <row r="85" spans="1:12">
      <c r="A85" s="71"/>
      <c r="B85" s="71">
        <v>80110</v>
      </c>
      <c r="C85" s="72"/>
      <c r="D85" s="93" t="s">
        <v>51</v>
      </c>
      <c r="E85" s="59">
        <f>SUM(E86,E87)</f>
        <v>13000</v>
      </c>
      <c r="F85" s="59">
        <f>SUM(F86,F87)</f>
        <v>13000</v>
      </c>
      <c r="G85" s="59">
        <f>SUM(G86,G87)</f>
        <v>0</v>
      </c>
      <c r="H85" s="45"/>
      <c r="I85" s="45"/>
      <c r="J85" s="45"/>
      <c r="K85" s="45"/>
      <c r="L85" s="45"/>
    </row>
    <row r="86" spans="1:12">
      <c r="A86" s="74"/>
      <c r="B86" s="74"/>
      <c r="C86" s="75" t="s">
        <v>119</v>
      </c>
      <c r="D86" s="87" t="s">
        <v>174</v>
      </c>
      <c r="E86" s="62">
        <v>3000</v>
      </c>
      <c r="F86" s="62">
        <v>3000</v>
      </c>
      <c r="G86" s="62"/>
      <c r="H86" s="41"/>
      <c r="I86" s="41"/>
      <c r="J86" s="41"/>
      <c r="K86" s="41"/>
      <c r="L86" s="41"/>
    </row>
    <row r="87" spans="1:12" ht="36">
      <c r="A87" s="74"/>
      <c r="B87" s="74"/>
      <c r="C87" s="75">
        <v>2320</v>
      </c>
      <c r="D87" s="76" t="s">
        <v>182</v>
      </c>
      <c r="E87" s="62">
        <v>10000</v>
      </c>
      <c r="F87" s="62">
        <v>10000</v>
      </c>
      <c r="G87" s="62"/>
      <c r="H87" s="40"/>
      <c r="I87" s="40"/>
      <c r="J87" s="40"/>
      <c r="K87" s="40"/>
      <c r="L87" s="40"/>
    </row>
    <row r="88" spans="1:12" ht="28.5">
      <c r="A88" s="71"/>
      <c r="B88" s="71">
        <v>80114</v>
      </c>
      <c r="C88" s="72"/>
      <c r="D88" s="79" t="s">
        <v>183</v>
      </c>
      <c r="E88" s="59">
        <f t="shared" ref="E88:G88" si="7">SUM(E89:E91)</f>
        <v>55490</v>
      </c>
      <c r="F88" s="59">
        <f t="shared" si="7"/>
        <v>55490</v>
      </c>
      <c r="G88" s="59">
        <f t="shared" si="7"/>
        <v>0</v>
      </c>
      <c r="H88" s="45"/>
      <c r="I88" s="45"/>
      <c r="J88" s="45"/>
      <c r="K88" s="45"/>
      <c r="L88" s="45"/>
    </row>
    <row r="89" spans="1:12" ht="24.75">
      <c r="A89" s="74"/>
      <c r="B89" s="74"/>
      <c r="C89" s="75" t="s">
        <v>113</v>
      </c>
      <c r="D89" s="77" t="s">
        <v>114</v>
      </c>
      <c r="E89" s="63">
        <v>490</v>
      </c>
      <c r="F89" s="63">
        <v>490</v>
      </c>
      <c r="G89" s="63"/>
      <c r="H89" s="41"/>
      <c r="I89" s="41"/>
      <c r="J89" s="41"/>
      <c r="K89" s="41"/>
      <c r="L89" s="41"/>
    </row>
    <row r="90" spans="1:12">
      <c r="A90" s="74"/>
      <c r="B90" s="74"/>
      <c r="C90" s="75" t="s">
        <v>180</v>
      </c>
      <c r="D90" s="87" t="s">
        <v>181</v>
      </c>
      <c r="E90" s="62">
        <v>52500</v>
      </c>
      <c r="F90" s="62">
        <v>52500</v>
      </c>
      <c r="G90" s="62"/>
      <c r="H90" s="40"/>
      <c r="I90" s="40"/>
      <c r="J90" s="40"/>
      <c r="K90" s="40"/>
      <c r="L90" s="40"/>
    </row>
    <row r="91" spans="1:12">
      <c r="A91" s="74"/>
      <c r="B91" s="74"/>
      <c r="C91" s="75" t="s">
        <v>119</v>
      </c>
      <c r="D91" s="87" t="s">
        <v>174</v>
      </c>
      <c r="E91" s="62">
        <v>2500</v>
      </c>
      <c r="F91" s="62">
        <v>2500</v>
      </c>
      <c r="G91" s="62"/>
      <c r="H91" s="40"/>
      <c r="I91" s="40"/>
      <c r="J91" s="40"/>
      <c r="K91" s="40"/>
      <c r="L91" s="40"/>
    </row>
    <row r="92" spans="1:12">
      <c r="A92" s="80">
        <v>851</v>
      </c>
      <c r="B92" s="80"/>
      <c r="C92" s="81"/>
      <c r="D92" s="88" t="s">
        <v>56</v>
      </c>
      <c r="E92" s="58">
        <v>1700</v>
      </c>
      <c r="F92" s="58">
        <v>1700</v>
      </c>
      <c r="G92" s="58"/>
      <c r="H92" s="60"/>
      <c r="I92" s="60"/>
      <c r="J92" s="60"/>
      <c r="K92" s="60"/>
      <c r="L92" s="60"/>
    </row>
    <row r="93" spans="1:12">
      <c r="A93" s="89"/>
      <c r="B93" s="89">
        <v>85154</v>
      </c>
      <c r="C93" s="91"/>
      <c r="D93" s="94" t="s">
        <v>59</v>
      </c>
      <c r="E93" s="95">
        <f>SUM(E94,E95,E96)</f>
        <v>1700</v>
      </c>
      <c r="F93" s="95">
        <f t="shared" ref="F93:G93" si="8">SUM(F94,F95,F96)</f>
        <v>1700</v>
      </c>
      <c r="G93" s="95">
        <f t="shared" si="8"/>
        <v>0</v>
      </c>
      <c r="H93" s="61"/>
      <c r="I93" s="61"/>
      <c r="J93" s="61"/>
      <c r="K93" s="61"/>
      <c r="L93" s="61"/>
    </row>
    <row r="94" spans="1:12" ht="24">
      <c r="A94" s="74"/>
      <c r="B94" s="74"/>
      <c r="C94" s="75" t="s">
        <v>113</v>
      </c>
      <c r="D94" s="76" t="s">
        <v>114</v>
      </c>
      <c r="E94" s="63">
        <v>200</v>
      </c>
      <c r="F94" s="63">
        <v>200</v>
      </c>
      <c r="G94" s="63"/>
      <c r="H94" s="41"/>
      <c r="I94" s="41"/>
      <c r="J94" s="41"/>
      <c r="K94" s="41"/>
      <c r="L94" s="41"/>
    </row>
    <row r="95" spans="1:12">
      <c r="A95" s="74"/>
      <c r="B95" s="74"/>
      <c r="C95" s="75" t="s">
        <v>119</v>
      </c>
      <c r="D95" s="87" t="s">
        <v>174</v>
      </c>
      <c r="E95" s="62">
        <v>1000</v>
      </c>
      <c r="F95" s="62">
        <v>1000</v>
      </c>
      <c r="G95" s="62"/>
      <c r="H95" s="40"/>
      <c r="I95" s="40"/>
      <c r="J95" s="40"/>
      <c r="K95" s="40"/>
      <c r="L95" s="40"/>
    </row>
    <row r="96" spans="1:12">
      <c r="A96" s="74"/>
      <c r="B96" s="74"/>
      <c r="C96" s="75" t="s">
        <v>126</v>
      </c>
      <c r="D96" s="87" t="s">
        <v>127</v>
      </c>
      <c r="E96" s="63">
        <v>500</v>
      </c>
      <c r="F96" s="63">
        <v>500</v>
      </c>
      <c r="G96" s="63"/>
      <c r="H96" s="40"/>
      <c r="I96" s="40"/>
      <c r="J96" s="40"/>
      <c r="K96" s="40"/>
      <c r="L96" s="40"/>
    </row>
    <row r="97" spans="1:12">
      <c r="A97" s="80">
        <v>852</v>
      </c>
      <c r="B97" s="80"/>
      <c r="C97" s="81"/>
      <c r="D97" s="88" t="s">
        <v>60</v>
      </c>
      <c r="E97" s="58">
        <f>E98+E100+E105+E108+E110+E112+E116+E119</f>
        <v>9580079</v>
      </c>
      <c r="F97" s="58">
        <f t="shared" ref="F97:G97" si="9">F98+F100+F105+F108+F110+F112+F116+F119</f>
        <v>9580079</v>
      </c>
      <c r="G97" s="58">
        <f t="shared" si="9"/>
        <v>0</v>
      </c>
      <c r="H97" s="60"/>
      <c r="I97" s="60"/>
      <c r="J97" s="60"/>
      <c r="K97" s="60"/>
      <c r="L97" s="60"/>
    </row>
    <row r="98" spans="1:12">
      <c r="A98" s="89"/>
      <c r="B98" s="89">
        <v>85202</v>
      </c>
      <c r="C98" s="91"/>
      <c r="D98" s="99" t="s">
        <v>62</v>
      </c>
      <c r="E98" s="95">
        <v>30000</v>
      </c>
      <c r="F98" s="95">
        <v>30000</v>
      </c>
      <c r="G98" s="95"/>
      <c r="H98" s="60"/>
      <c r="I98" s="60"/>
      <c r="J98" s="60"/>
      <c r="K98" s="60"/>
      <c r="L98" s="60"/>
    </row>
    <row r="99" spans="1:12">
      <c r="A99" s="89"/>
      <c r="B99" s="89"/>
      <c r="C99" s="100" t="s">
        <v>111</v>
      </c>
      <c r="D99" s="87" t="s">
        <v>112</v>
      </c>
      <c r="E99" s="101">
        <v>30000</v>
      </c>
      <c r="F99" s="101">
        <v>30000</v>
      </c>
      <c r="G99" s="101"/>
      <c r="H99" s="60"/>
      <c r="I99" s="60"/>
      <c r="J99" s="60"/>
      <c r="K99" s="60"/>
      <c r="L99" s="60"/>
    </row>
    <row r="100" spans="1:12" ht="48">
      <c r="A100" s="102"/>
      <c r="B100" s="90">
        <v>85212</v>
      </c>
      <c r="C100" s="103"/>
      <c r="D100" s="104" t="s">
        <v>184</v>
      </c>
      <c r="E100" s="64">
        <f>SUM(E101,E102,E103,E104)</f>
        <v>8109383</v>
      </c>
      <c r="F100" s="64">
        <f>SUM(F101,F102,F103,F104)</f>
        <v>8109383</v>
      </c>
      <c r="G100" s="64"/>
      <c r="H100" s="65"/>
      <c r="I100" s="65"/>
      <c r="J100" s="65"/>
      <c r="K100" s="65"/>
      <c r="L100" s="65"/>
    </row>
    <row r="101" spans="1:12">
      <c r="A101" s="105"/>
      <c r="B101" s="105"/>
      <c r="C101" s="100" t="s">
        <v>126</v>
      </c>
      <c r="D101" s="106" t="s">
        <v>127</v>
      </c>
      <c r="E101" s="101">
        <v>15000</v>
      </c>
      <c r="F101" s="101">
        <v>15000</v>
      </c>
      <c r="G101" s="101"/>
      <c r="H101" s="66"/>
      <c r="I101" s="66"/>
      <c r="J101" s="66"/>
      <c r="K101" s="66"/>
      <c r="L101" s="66"/>
    </row>
    <row r="102" spans="1:12" ht="24">
      <c r="A102" s="74"/>
      <c r="B102" s="74"/>
      <c r="C102" s="75" t="s">
        <v>185</v>
      </c>
      <c r="D102" s="76" t="s">
        <v>186</v>
      </c>
      <c r="E102" s="62">
        <v>100000</v>
      </c>
      <c r="F102" s="62">
        <v>100000</v>
      </c>
      <c r="G102" s="62"/>
      <c r="H102" s="55"/>
      <c r="I102" s="55"/>
      <c r="J102" s="55"/>
      <c r="K102" s="55"/>
      <c r="L102" s="55"/>
    </row>
    <row r="103" spans="1:12" ht="36">
      <c r="A103" s="74"/>
      <c r="B103" s="74"/>
      <c r="C103" s="75">
        <v>2010</v>
      </c>
      <c r="D103" s="76" t="s">
        <v>123</v>
      </c>
      <c r="E103" s="62">
        <v>7985383</v>
      </c>
      <c r="F103" s="62">
        <v>7985383</v>
      </c>
      <c r="G103" s="62"/>
      <c r="H103" s="55"/>
      <c r="I103" s="55"/>
      <c r="J103" s="55"/>
      <c r="K103" s="55"/>
      <c r="L103" s="55"/>
    </row>
    <row r="104" spans="1:12" ht="24">
      <c r="A104" s="74"/>
      <c r="B104" s="74"/>
      <c r="C104" s="75">
        <v>2360</v>
      </c>
      <c r="D104" s="76" t="s">
        <v>124</v>
      </c>
      <c r="E104" s="62">
        <v>9000</v>
      </c>
      <c r="F104" s="62">
        <v>9000</v>
      </c>
      <c r="G104" s="62"/>
      <c r="H104" s="55"/>
      <c r="I104" s="55"/>
      <c r="J104" s="55"/>
      <c r="K104" s="55"/>
      <c r="L104" s="55"/>
    </row>
    <row r="105" spans="1:12" ht="36">
      <c r="A105" s="71"/>
      <c r="B105" s="71">
        <v>85213</v>
      </c>
      <c r="C105" s="72"/>
      <c r="D105" s="83" t="s">
        <v>187</v>
      </c>
      <c r="E105" s="59">
        <f>SUM(E106,E107)</f>
        <v>111900</v>
      </c>
      <c r="F105" s="59">
        <f>SUM(F106,F107)</f>
        <v>111900</v>
      </c>
      <c r="G105" s="59"/>
      <c r="H105" s="45"/>
      <c r="I105" s="45"/>
      <c r="J105" s="45"/>
      <c r="K105" s="45"/>
      <c r="L105" s="45"/>
    </row>
    <row r="106" spans="1:12" ht="36">
      <c r="A106" s="74"/>
      <c r="B106" s="74"/>
      <c r="C106" s="75">
        <v>2010</v>
      </c>
      <c r="D106" s="76" t="s">
        <v>123</v>
      </c>
      <c r="E106" s="62">
        <v>50699</v>
      </c>
      <c r="F106" s="62">
        <v>50699</v>
      </c>
      <c r="G106" s="62"/>
      <c r="H106" s="41"/>
      <c r="I106" s="41"/>
      <c r="J106" s="41"/>
      <c r="K106" s="41"/>
      <c r="L106" s="41"/>
    </row>
    <row r="107" spans="1:12" ht="24">
      <c r="A107" s="74"/>
      <c r="B107" s="74"/>
      <c r="C107" s="75">
        <v>2030</v>
      </c>
      <c r="D107" s="76" t="s">
        <v>188</v>
      </c>
      <c r="E107" s="62">
        <v>61201</v>
      </c>
      <c r="F107" s="62">
        <v>61201</v>
      </c>
      <c r="G107" s="62"/>
      <c r="H107" s="40"/>
      <c r="I107" s="40"/>
      <c r="J107" s="40"/>
      <c r="K107" s="40"/>
      <c r="L107" s="40"/>
    </row>
    <row r="108" spans="1:12" ht="24.75" customHeight="1">
      <c r="A108" s="71"/>
      <c r="B108" s="71">
        <v>85214</v>
      </c>
      <c r="C108" s="72"/>
      <c r="D108" s="83" t="s">
        <v>189</v>
      </c>
      <c r="E108" s="59">
        <f>SUM(E109:E109)</f>
        <v>304409</v>
      </c>
      <c r="F108" s="59">
        <f>SUM(F109:F109)</f>
        <v>304409</v>
      </c>
      <c r="G108" s="59"/>
      <c r="H108" s="45"/>
      <c r="I108" s="45"/>
      <c r="J108" s="45"/>
      <c r="K108" s="45"/>
      <c r="L108" s="45"/>
    </row>
    <row r="109" spans="1:12" ht="24">
      <c r="A109" s="74"/>
      <c r="B109" s="74"/>
      <c r="C109" s="75">
        <v>2030</v>
      </c>
      <c r="D109" s="76" t="s">
        <v>188</v>
      </c>
      <c r="E109" s="62">
        <v>304409</v>
      </c>
      <c r="F109" s="62">
        <v>304409</v>
      </c>
      <c r="G109" s="62"/>
      <c r="H109" s="41"/>
      <c r="I109" s="41"/>
      <c r="J109" s="41"/>
      <c r="K109" s="41"/>
      <c r="L109" s="41"/>
    </row>
    <row r="110" spans="1:12">
      <c r="A110" s="71"/>
      <c r="B110" s="71">
        <v>85216</v>
      </c>
      <c r="C110" s="72"/>
      <c r="D110" s="79" t="s">
        <v>190</v>
      </c>
      <c r="E110" s="59">
        <v>221600</v>
      </c>
      <c r="F110" s="59">
        <v>221600</v>
      </c>
      <c r="G110" s="59"/>
      <c r="H110" s="45"/>
      <c r="I110" s="45"/>
      <c r="J110" s="45"/>
      <c r="K110" s="45"/>
      <c r="L110" s="45"/>
    </row>
    <row r="111" spans="1:12" ht="24">
      <c r="A111" s="74"/>
      <c r="B111" s="74"/>
      <c r="C111" s="75">
        <v>2030</v>
      </c>
      <c r="D111" s="76" t="s">
        <v>188</v>
      </c>
      <c r="E111" s="62">
        <v>221600</v>
      </c>
      <c r="F111" s="62">
        <v>221600</v>
      </c>
      <c r="G111" s="62"/>
      <c r="H111" s="41"/>
      <c r="I111" s="41"/>
      <c r="J111" s="41"/>
      <c r="K111" s="41"/>
      <c r="L111" s="41"/>
    </row>
    <row r="112" spans="1:12">
      <c r="A112" s="71"/>
      <c r="B112" s="71">
        <v>85219</v>
      </c>
      <c r="C112" s="72"/>
      <c r="D112" s="79" t="s">
        <v>70</v>
      </c>
      <c r="E112" s="59">
        <f t="shared" ref="E112:F112" si="10">SUM(E113:E115)</f>
        <v>354034</v>
      </c>
      <c r="F112" s="59">
        <f t="shared" si="10"/>
        <v>354034</v>
      </c>
      <c r="G112" s="59">
        <f t="shared" ref="G112" si="11">SUM(G113:G115,G114)</f>
        <v>0</v>
      </c>
      <c r="H112" s="45"/>
      <c r="I112" s="45"/>
      <c r="J112" s="45"/>
      <c r="K112" s="45"/>
      <c r="L112" s="45"/>
    </row>
    <row r="113" spans="1:12">
      <c r="A113" s="74"/>
      <c r="B113" s="74"/>
      <c r="C113" s="75" t="s">
        <v>119</v>
      </c>
      <c r="D113" s="86" t="s">
        <v>174</v>
      </c>
      <c r="E113" s="62">
        <v>13000</v>
      </c>
      <c r="F113" s="62">
        <v>13000</v>
      </c>
      <c r="G113" s="62"/>
      <c r="H113" s="41"/>
      <c r="I113" s="41"/>
      <c r="J113" s="41"/>
      <c r="K113" s="41"/>
      <c r="L113" s="41"/>
    </row>
    <row r="114" spans="1:12">
      <c r="A114" s="74"/>
      <c r="B114" s="74"/>
      <c r="C114" s="75" t="s">
        <v>126</v>
      </c>
      <c r="D114" s="106" t="s">
        <v>127</v>
      </c>
      <c r="E114" s="62">
        <v>400</v>
      </c>
      <c r="F114" s="62">
        <v>400</v>
      </c>
      <c r="G114" s="62"/>
      <c r="H114" s="41"/>
      <c r="I114" s="41"/>
      <c r="J114" s="41"/>
      <c r="K114" s="41"/>
      <c r="L114" s="41"/>
    </row>
    <row r="115" spans="1:12" ht="24">
      <c r="A115" s="74"/>
      <c r="B115" s="74"/>
      <c r="C115" s="75">
        <v>2030</v>
      </c>
      <c r="D115" s="76" t="s">
        <v>188</v>
      </c>
      <c r="E115" s="62">
        <v>340634</v>
      </c>
      <c r="F115" s="62">
        <v>340634</v>
      </c>
      <c r="G115" s="62"/>
      <c r="H115" s="40"/>
      <c r="I115" s="40"/>
      <c r="J115" s="40"/>
      <c r="K115" s="40"/>
      <c r="L115" s="40"/>
    </row>
    <row r="116" spans="1:12" ht="25.5" customHeight="1">
      <c r="A116" s="71"/>
      <c r="B116" s="71">
        <v>85228</v>
      </c>
      <c r="C116" s="72"/>
      <c r="D116" s="83" t="s">
        <v>71</v>
      </c>
      <c r="E116" s="59">
        <f>SUM(E117,E118)</f>
        <v>116788</v>
      </c>
      <c r="F116" s="59">
        <f>SUM(F117,F118)</f>
        <v>116788</v>
      </c>
      <c r="G116" s="59"/>
      <c r="H116" s="45"/>
      <c r="I116" s="45"/>
      <c r="J116" s="45"/>
      <c r="K116" s="45"/>
      <c r="L116" s="45"/>
    </row>
    <row r="117" spans="1:12">
      <c r="A117" s="74"/>
      <c r="B117" s="74"/>
      <c r="C117" s="75" t="s">
        <v>180</v>
      </c>
      <c r="D117" s="86" t="s">
        <v>181</v>
      </c>
      <c r="E117" s="62">
        <v>105000</v>
      </c>
      <c r="F117" s="62">
        <v>105000</v>
      </c>
      <c r="G117" s="62"/>
      <c r="H117" s="41"/>
      <c r="I117" s="41"/>
      <c r="J117" s="41"/>
      <c r="K117" s="41"/>
      <c r="L117" s="41"/>
    </row>
    <row r="118" spans="1:12" ht="36">
      <c r="A118" s="74"/>
      <c r="B118" s="74"/>
      <c r="C118" s="75">
        <v>2010</v>
      </c>
      <c r="D118" s="76" t="s">
        <v>123</v>
      </c>
      <c r="E118" s="62">
        <v>11788</v>
      </c>
      <c r="F118" s="62">
        <v>11788</v>
      </c>
      <c r="G118" s="62"/>
      <c r="H118" s="40"/>
      <c r="I118" s="40"/>
      <c r="J118" s="40"/>
      <c r="K118" s="40"/>
      <c r="L118" s="40"/>
    </row>
    <row r="119" spans="1:12">
      <c r="A119" s="71"/>
      <c r="B119" s="71">
        <v>85295</v>
      </c>
      <c r="C119" s="72"/>
      <c r="D119" s="79" t="s">
        <v>37</v>
      </c>
      <c r="E119" s="59">
        <f>SUM(E120,E121)</f>
        <v>331965</v>
      </c>
      <c r="F119" s="59">
        <f>SUM(F120,F121)</f>
        <v>331965</v>
      </c>
      <c r="G119" s="59"/>
      <c r="H119" s="45"/>
      <c r="I119" s="45"/>
      <c r="J119" s="45"/>
      <c r="K119" s="45"/>
      <c r="L119" s="45"/>
    </row>
    <row r="120" spans="1:12" ht="24">
      <c r="A120" s="74"/>
      <c r="B120" s="74"/>
      <c r="C120" s="75">
        <v>2030</v>
      </c>
      <c r="D120" s="76" t="s">
        <v>188</v>
      </c>
      <c r="E120" s="62">
        <v>281965</v>
      </c>
      <c r="F120" s="62">
        <v>281965</v>
      </c>
      <c r="G120" s="62"/>
      <c r="H120" s="41"/>
      <c r="I120" s="41"/>
      <c r="J120" s="41"/>
      <c r="K120" s="41"/>
      <c r="L120" s="41"/>
    </row>
    <row r="121" spans="1:12" ht="24">
      <c r="A121" s="74"/>
      <c r="B121" s="74"/>
      <c r="C121" s="75" t="s">
        <v>191</v>
      </c>
      <c r="D121" s="98" t="s">
        <v>202</v>
      </c>
      <c r="E121" s="62">
        <v>50000</v>
      </c>
      <c r="F121" s="62">
        <v>50000</v>
      </c>
      <c r="G121" s="62"/>
      <c r="H121" s="41"/>
      <c r="I121" s="41"/>
      <c r="J121" s="41"/>
      <c r="K121" s="41"/>
      <c r="L121" s="41"/>
    </row>
    <row r="122" spans="1:12" ht="18" customHeight="1">
      <c r="A122" s="80">
        <v>900</v>
      </c>
      <c r="B122" s="80"/>
      <c r="C122" s="81"/>
      <c r="D122" s="107" t="s">
        <v>77</v>
      </c>
      <c r="E122" s="58">
        <f>E123+E125</f>
        <v>1144287</v>
      </c>
      <c r="F122" s="58">
        <f t="shared" ref="F122:G122" si="12">F123+F125</f>
        <v>900287</v>
      </c>
      <c r="G122" s="58">
        <f t="shared" si="12"/>
        <v>244000</v>
      </c>
      <c r="H122" s="60"/>
      <c r="I122" s="60"/>
      <c r="J122" s="60"/>
      <c r="K122" s="60"/>
      <c r="L122" s="60"/>
    </row>
    <row r="123" spans="1:12" ht="30" customHeight="1">
      <c r="A123" s="71"/>
      <c r="B123" s="71">
        <v>90019</v>
      </c>
      <c r="C123" s="72"/>
      <c r="D123" s="83" t="s">
        <v>84</v>
      </c>
      <c r="E123" s="59">
        <v>70000</v>
      </c>
      <c r="F123" s="59">
        <v>70000</v>
      </c>
      <c r="G123" s="59"/>
      <c r="H123" s="45"/>
      <c r="I123" s="45"/>
      <c r="J123" s="45"/>
      <c r="K123" s="45"/>
      <c r="L123" s="45"/>
    </row>
    <row r="124" spans="1:12">
      <c r="A124" s="74"/>
      <c r="B124" s="74"/>
      <c r="C124" s="75" t="s">
        <v>111</v>
      </c>
      <c r="D124" s="86" t="s">
        <v>112</v>
      </c>
      <c r="E124" s="62">
        <v>70000</v>
      </c>
      <c r="F124" s="62">
        <v>70000</v>
      </c>
      <c r="G124" s="62"/>
      <c r="H124" s="41"/>
      <c r="I124" s="41"/>
      <c r="J124" s="41"/>
      <c r="K124" s="41"/>
      <c r="L124" s="41"/>
    </row>
    <row r="125" spans="1:12">
      <c r="A125" s="71"/>
      <c r="B125" s="71">
        <v>90095</v>
      </c>
      <c r="C125" s="72"/>
      <c r="D125" s="79" t="s">
        <v>37</v>
      </c>
      <c r="E125" s="59">
        <f>SUM(E126:E128)</f>
        <v>1074287</v>
      </c>
      <c r="F125" s="59">
        <f>SUM(F126:F128)</f>
        <v>830287</v>
      </c>
      <c r="G125" s="59">
        <f>SUM(G126:G128)</f>
        <v>244000</v>
      </c>
      <c r="H125" s="45"/>
      <c r="I125" s="45"/>
      <c r="J125" s="45"/>
      <c r="K125" s="45"/>
      <c r="L125" s="45"/>
    </row>
    <row r="126" spans="1:12" ht="27" customHeight="1">
      <c r="A126" s="74"/>
      <c r="B126" s="74"/>
      <c r="C126" s="75" t="s">
        <v>204</v>
      </c>
      <c r="D126" s="77" t="s">
        <v>179</v>
      </c>
      <c r="E126" s="62">
        <v>705742</v>
      </c>
      <c r="F126" s="62">
        <v>705742</v>
      </c>
      <c r="G126" s="62"/>
      <c r="H126" s="45"/>
      <c r="I126" s="45"/>
      <c r="J126" s="45"/>
      <c r="K126" s="45"/>
      <c r="L126" s="45"/>
    </row>
    <row r="127" spans="1:12" ht="24" customHeight="1">
      <c r="A127" s="74"/>
      <c r="B127" s="74"/>
      <c r="C127" s="75" t="s">
        <v>203</v>
      </c>
      <c r="D127" s="77" t="s">
        <v>179</v>
      </c>
      <c r="E127" s="62">
        <v>124545</v>
      </c>
      <c r="F127" s="62">
        <v>124545</v>
      </c>
      <c r="G127" s="62"/>
      <c r="H127" s="45"/>
      <c r="I127" s="45"/>
      <c r="J127" s="45"/>
      <c r="K127" s="45"/>
      <c r="L127" s="45"/>
    </row>
    <row r="128" spans="1:12" ht="24.75" customHeight="1">
      <c r="A128" s="74"/>
      <c r="B128" s="74"/>
      <c r="C128" s="75">
        <v>6207</v>
      </c>
      <c r="D128" s="76" t="s">
        <v>179</v>
      </c>
      <c r="E128" s="62">
        <v>244000</v>
      </c>
      <c r="F128" s="62"/>
      <c r="G128" s="62">
        <v>244000</v>
      </c>
      <c r="H128" s="41"/>
      <c r="I128" s="41"/>
      <c r="J128" s="41"/>
      <c r="K128" s="41"/>
      <c r="L128" s="41"/>
    </row>
    <row r="129" spans="1:12" ht="25.5" customHeight="1">
      <c r="A129" s="80">
        <v>921</v>
      </c>
      <c r="B129" s="80"/>
      <c r="C129" s="81"/>
      <c r="D129" s="108" t="s">
        <v>85</v>
      </c>
      <c r="E129" s="58">
        <f>E130+E134+E132</f>
        <v>2060500</v>
      </c>
      <c r="F129" s="58">
        <f t="shared" ref="F129:G129" si="13">F130+F134+F132</f>
        <v>60500</v>
      </c>
      <c r="G129" s="58">
        <f t="shared" si="13"/>
        <v>2000000</v>
      </c>
      <c r="H129" s="128"/>
      <c r="I129" s="128"/>
      <c r="J129" s="128"/>
      <c r="K129" s="128"/>
      <c r="L129" s="128"/>
    </row>
    <row r="130" spans="1:12">
      <c r="A130" s="71"/>
      <c r="B130" s="71">
        <v>92116</v>
      </c>
      <c r="C130" s="72"/>
      <c r="D130" s="79" t="s">
        <v>87</v>
      </c>
      <c r="E130" s="59">
        <v>40000</v>
      </c>
      <c r="F130" s="59">
        <v>40000</v>
      </c>
      <c r="G130" s="59"/>
      <c r="H130" s="45"/>
      <c r="I130" s="45"/>
      <c r="J130" s="45"/>
      <c r="K130" s="45"/>
      <c r="L130" s="45"/>
    </row>
    <row r="131" spans="1:12" ht="33.75">
      <c r="A131" s="74"/>
      <c r="B131" s="74"/>
      <c r="C131" s="75">
        <v>2320</v>
      </c>
      <c r="D131" s="96" t="s">
        <v>182</v>
      </c>
      <c r="E131" s="62">
        <v>40000</v>
      </c>
      <c r="F131" s="62">
        <v>40000</v>
      </c>
      <c r="G131" s="62"/>
      <c r="H131" s="41"/>
      <c r="I131" s="41"/>
      <c r="J131" s="41"/>
      <c r="K131" s="41"/>
      <c r="L131" s="41"/>
    </row>
    <row r="132" spans="1:12">
      <c r="A132" s="71"/>
      <c r="B132" s="71">
        <v>92120</v>
      </c>
      <c r="C132" s="72"/>
      <c r="D132" s="83" t="s">
        <v>88</v>
      </c>
      <c r="E132" s="59">
        <v>2000000</v>
      </c>
      <c r="F132" s="59"/>
      <c r="G132" s="59">
        <v>2000000</v>
      </c>
      <c r="H132" s="41"/>
      <c r="I132" s="41"/>
      <c r="J132" s="41"/>
      <c r="K132" s="41"/>
      <c r="L132" s="41"/>
    </row>
    <row r="133" spans="1:12" ht="27" customHeight="1">
      <c r="A133" s="74"/>
      <c r="B133" s="74"/>
      <c r="C133" s="75" t="s">
        <v>192</v>
      </c>
      <c r="D133" s="76" t="s">
        <v>179</v>
      </c>
      <c r="E133" s="62">
        <v>2000000</v>
      </c>
      <c r="F133" s="62"/>
      <c r="G133" s="62">
        <v>2000000</v>
      </c>
      <c r="H133" s="41"/>
      <c r="I133" s="41"/>
      <c r="J133" s="41"/>
      <c r="K133" s="41"/>
      <c r="L133" s="41"/>
    </row>
    <row r="134" spans="1:12">
      <c r="A134" s="71"/>
      <c r="B134" s="71">
        <v>92195</v>
      </c>
      <c r="C134" s="72"/>
      <c r="D134" s="79" t="s">
        <v>37</v>
      </c>
      <c r="E134" s="59">
        <f t="shared" ref="E134:G134" si="14">E135+E136</f>
        <v>20500</v>
      </c>
      <c r="F134" s="59">
        <f t="shared" si="14"/>
        <v>20500</v>
      </c>
      <c r="G134" s="59">
        <f t="shared" si="14"/>
        <v>0</v>
      </c>
      <c r="H134" s="45"/>
      <c r="I134" s="45"/>
      <c r="J134" s="45"/>
      <c r="K134" s="45"/>
      <c r="L134" s="45"/>
    </row>
    <row r="135" spans="1:12" ht="24">
      <c r="A135" s="74"/>
      <c r="B135" s="74"/>
      <c r="C135" s="75" t="s">
        <v>113</v>
      </c>
      <c r="D135" s="76" t="s">
        <v>114</v>
      </c>
      <c r="E135" s="63">
        <v>500</v>
      </c>
      <c r="F135" s="63">
        <v>500</v>
      </c>
      <c r="G135" s="63"/>
      <c r="H135" s="41"/>
      <c r="I135" s="41"/>
      <c r="J135" s="41"/>
      <c r="K135" s="41"/>
      <c r="L135" s="41"/>
    </row>
    <row r="136" spans="1:12">
      <c r="A136" s="74"/>
      <c r="B136" s="74"/>
      <c r="C136" s="75" t="s">
        <v>126</v>
      </c>
      <c r="D136" s="86" t="s">
        <v>181</v>
      </c>
      <c r="E136" s="62">
        <v>20000</v>
      </c>
      <c r="F136" s="62">
        <v>20000</v>
      </c>
      <c r="G136" s="62"/>
      <c r="H136" s="40"/>
      <c r="I136" s="40"/>
      <c r="J136" s="40"/>
      <c r="K136" s="40"/>
      <c r="L136" s="40"/>
    </row>
    <row r="137" spans="1:12">
      <c r="A137" s="80">
        <v>926</v>
      </c>
      <c r="B137" s="80"/>
      <c r="C137" s="81"/>
      <c r="D137" s="108" t="s">
        <v>89</v>
      </c>
      <c r="E137" s="58">
        <f>SUM(E138,E142)</f>
        <v>2354400</v>
      </c>
      <c r="F137" s="58">
        <f>SUM(F138,F142)</f>
        <v>2353400</v>
      </c>
      <c r="G137" s="58">
        <f>SUM(G138,G142)</f>
        <v>1000</v>
      </c>
      <c r="H137" s="60"/>
      <c r="I137" s="60"/>
      <c r="J137" s="60"/>
      <c r="K137" s="60"/>
      <c r="L137" s="60"/>
    </row>
    <row r="138" spans="1:12">
      <c r="A138" s="71"/>
      <c r="B138" s="71">
        <v>92601</v>
      </c>
      <c r="C138" s="72"/>
      <c r="D138" s="79" t="s">
        <v>90</v>
      </c>
      <c r="E138" s="59">
        <f>SUM(E139:E141)</f>
        <v>2283800</v>
      </c>
      <c r="F138" s="59">
        <f>SUM(F139:F141)</f>
        <v>2283800</v>
      </c>
      <c r="G138" s="59">
        <f>SUM(G139:G141)</f>
        <v>0</v>
      </c>
      <c r="H138" s="45"/>
      <c r="I138" s="45"/>
      <c r="J138" s="45"/>
      <c r="K138" s="45"/>
      <c r="L138" s="45"/>
    </row>
    <row r="139" spans="1:12" ht="24">
      <c r="A139" s="74"/>
      <c r="B139" s="74"/>
      <c r="C139" s="75" t="s">
        <v>113</v>
      </c>
      <c r="D139" s="76" t="s">
        <v>114</v>
      </c>
      <c r="E139" s="62">
        <v>442800</v>
      </c>
      <c r="F139" s="62">
        <v>442800</v>
      </c>
      <c r="G139" s="62"/>
      <c r="H139" s="41"/>
      <c r="I139" s="41"/>
      <c r="J139" s="41"/>
      <c r="K139" s="41"/>
      <c r="L139" s="41"/>
    </row>
    <row r="140" spans="1:12">
      <c r="A140" s="74"/>
      <c r="B140" s="74"/>
      <c r="C140" s="75" t="s">
        <v>126</v>
      </c>
      <c r="D140" s="86" t="s">
        <v>127</v>
      </c>
      <c r="E140" s="62">
        <v>1810000</v>
      </c>
      <c r="F140" s="62">
        <v>1810000</v>
      </c>
      <c r="G140" s="62"/>
      <c r="H140" s="40"/>
      <c r="I140" s="40"/>
      <c r="J140" s="40"/>
      <c r="K140" s="40"/>
      <c r="L140" s="40"/>
    </row>
    <row r="141" spans="1:12" ht="24">
      <c r="A141" s="74"/>
      <c r="B141" s="74"/>
      <c r="C141" s="75" t="s">
        <v>191</v>
      </c>
      <c r="D141" s="98" t="s">
        <v>202</v>
      </c>
      <c r="E141" s="62">
        <v>31000</v>
      </c>
      <c r="F141" s="62">
        <v>31000</v>
      </c>
      <c r="G141" s="62"/>
      <c r="H141" s="40"/>
      <c r="I141" s="40"/>
      <c r="J141" s="40"/>
      <c r="K141" s="40"/>
      <c r="L141" s="40"/>
    </row>
    <row r="142" spans="1:12">
      <c r="A142" s="71"/>
      <c r="B142" s="71">
        <v>92695</v>
      </c>
      <c r="C142" s="72"/>
      <c r="D142" s="79" t="s">
        <v>37</v>
      </c>
      <c r="E142" s="59">
        <f t="shared" ref="E142:G142" si="15">SUM(E143:E147)</f>
        <v>70600</v>
      </c>
      <c r="F142" s="59">
        <f t="shared" si="15"/>
        <v>69600</v>
      </c>
      <c r="G142" s="59">
        <f t="shared" si="15"/>
        <v>1000</v>
      </c>
      <c r="H142" s="45"/>
      <c r="I142" s="45"/>
      <c r="J142" s="45"/>
      <c r="K142" s="45"/>
      <c r="L142" s="45"/>
    </row>
    <row r="143" spans="1:12" ht="24">
      <c r="A143" s="74"/>
      <c r="B143" s="74"/>
      <c r="C143" s="75" t="s">
        <v>113</v>
      </c>
      <c r="D143" s="76" t="s">
        <v>114</v>
      </c>
      <c r="E143" s="62">
        <v>20000</v>
      </c>
      <c r="F143" s="62">
        <v>20000</v>
      </c>
      <c r="G143" s="62"/>
      <c r="H143" s="41"/>
      <c r="I143" s="41"/>
      <c r="J143" s="41"/>
      <c r="K143" s="41"/>
      <c r="L143" s="41"/>
    </row>
    <row r="144" spans="1:12">
      <c r="A144" s="74"/>
      <c r="B144" s="74"/>
      <c r="C144" s="75" t="s">
        <v>193</v>
      </c>
      <c r="D144" s="77" t="s">
        <v>205</v>
      </c>
      <c r="E144" s="62">
        <v>1000</v>
      </c>
      <c r="F144" s="62"/>
      <c r="G144" s="62">
        <v>1000</v>
      </c>
      <c r="H144" s="41"/>
      <c r="I144" s="41"/>
      <c r="J144" s="41"/>
      <c r="K144" s="41"/>
      <c r="L144" s="41"/>
    </row>
    <row r="145" spans="1:12">
      <c r="A145" s="74"/>
      <c r="B145" s="74"/>
      <c r="C145" s="75" t="s">
        <v>119</v>
      </c>
      <c r="D145" s="86" t="s">
        <v>174</v>
      </c>
      <c r="E145" s="62">
        <v>7500</v>
      </c>
      <c r="F145" s="62">
        <v>7500</v>
      </c>
      <c r="G145" s="62"/>
      <c r="H145" s="40"/>
      <c r="I145" s="40"/>
      <c r="J145" s="40"/>
      <c r="K145" s="40"/>
      <c r="L145" s="40"/>
    </row>
    <row r="146" spans="1:12" ht="24">
      <c r="A146" s="74"/>
      <c r="B146" s="74"/>
      <c r="C146" s="75" t="s">
        <v>194</v>
      </c>
      <c r="D146" s="76" t="s">
        <v>195</v>
      </c>
      <c r="E146" s="62">
        <v>100</v>
      </c>
      <c r="F146" s="62">
        <v>100</v>
      </c>
      <c r="G146" s="62"/>
      <c r="H146" s="40"/>
      <c r="I146" s="40"/>
      <c r="J146" s="40"/>
      <c r="K146" s="40"/>
      <c r="L146" s="40"/>
    </row>
    <row r="147" spans="1:12">
      <c r="A147" s="74"/>
      <c r="B147" s="74"/>
      <c r="C147" s="75" t="s">
        <v>126</v>
      </c>
      <c r="D147" s="86" t="s">
        <v>127</v>
      </c>
      <c r="E147" s="62">
        <v>42000</v>
      </c>
      <c r="F147" s="62">
        <v>42000</v>
      </c>
      <c r="G147" s="62"/>
      <c r="H147" s="40"/>
      <c r="I147" s="40"/>
      <c r="J147" s="40"/>
      <c r="K147" s="40"/>
      <c r="L147" s="40"/>
    </row>
    <row r="148" spans="1:12">
      <c r="A148" s="149" t="s">
        <v>196</v>
      </c>
      <c r="B148" s="150"/>
      <c r="C148" s="150"/>
      <c r="D148" s="151"/>
      <c r="E148" s="59">
        <f>SUM(E6,E15,E27,E30,E64,E74,E92,E97,E122,E129,E137)</f>
        <v>86245523</v>
      </c>
      <c r="F148" s="59">
        <f t="shared" ref="F148:G148" si="16">SUM(F6,F15,F27,F30,F64,F74,F92,F97,F122,F129,F137)</f>
        <v>80058955</v>
      </c>
      <c r="G148" s="59">
        <f t="shared" si="16"/>
        <v>6186568</v>
      </c>
      <c r="H148" s="40"/>
      <c r="I148" s="40"/>
      <c r="J148" s="40"/>
      <c r="K148" s="40"/>
      <c r="L148" s="40"/>
    </row>
    <row r="149" spans="1:12">
      <c r="A149" s="152" t="s">
        <v>206</v>
      </c>
      <c r="B149" s="153"/>
      <c r="C149" s="153"/>
      <c r="D149" s="154"/>
      <c r="E149" s="67">
        <v>80058955</v>
      </c>
      <c r="F149" s="67"/>
      <c r="G149" s="67"/>
      <c r="H149" s="40"/>
      <c r="I149" s="40"/>
      <c r="J149" s="40"/>
      <c r="K149" s="40"/>
      <c r="L149" s="40"/>
    </row>
    <row r="150" spans="1:12">
      <c r="A150" s="155" t="s">
        <v>214</v>
      </c>
      <c r="B150" s="156"/>
      <c r="C150" s="156"/>
      <c r="D150" s="157"/>
      <c r="E150" s="67">
        <v>6186568</v>
      </c>
      <c r="F150" s="67"/>
      <c r="G150" s="67"/>
      <c r="H150" s="45"/>
      <c r="I150" s="45"/>
      <c r="J150" s="45"/>
      <c r="K150" s="45"/>
      <c r="L150" s="45"/>
    </row>
    <row r="151" spans="1:12" s="131" customFormat="1" ht="35.25" customHeight="1">
      <c r="E151" s="158" t="s">
        <v>235</v>
      </c>
      <c r="F151" s="158"/>
      <c r="G151" s="158"/>
    </row>
    <row r="152" spans="1:12" ht="13.5" customHeight="1">
      <c r="E152" s="146" t="s">
        <v>234</v>
      </c>
      <c r="F152" s="147"/>
      <c r="G152" s="147"/>
    </row>
    <row r="154" spans="1:12">
      <c r="E154" s="148"/>
      <c r="F154" s="148"/>
      <c r="G154" s="148"/>
    </row>
  </sheetData>
  <mergeCells count="16">
    <mergeCell ref="A2:H2"/>
    <mergeCell ref="A1:H1"/>
    <mergeCell ref="E3:E5"/>
    <mergeCell ref="F3:G3"/>
    <mergeCell ref="F4:F5"/>
    <mergeCell ref="G4:G5"/>
    <mergeCell ref="A3:A5"/>
    <mergeCell ref="B3:B5"/>
    <mergeCell ref="C3:C5"/>
    <mergeCell ref="D3:D5"/>
    <mergeCell ref="E152:G152"/>
    <mergeCell ref="E154:G154"/>
    <mergeCell ref="A148:D148"/>
    <mergeCell ref="A149:D149"/>
    <mergeCell ref="A150:D150"/>
    <mergeCell ref="E151:G151"/>
  </mergeCells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wydatki bieżące</vt:lpstr>
      <vt:lpstr>wydatki ogółem</vt:lpstr>
      <vt:lpstr>wydatki majątkowe</vt:lpstr>
      <vt:lpstr>dochody</vt:lpstr>
      <vt:lpstr>dochody!Obszar_wydruku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Ołoszczyńska</dc:creator>
  <cp:lastModifiedBy>Elżbieta Ołoszczyńska</cp:lastModifiedBy>
  <cp:lastPrinted>2015-01-23T09:39:55Z</cp:lastPrinted>
  <dcterms:created xsi:type="dcterms:W3CDTF">2013-11-07T12:40:07Z</dcterms:created>
  <dcterms:modified xsi:type="dcterms:W3CDTF">2015-01-23T09:40:21Z</dcterms:modified>
</cp:coreProperties>
</file>