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50" windowHeight="11595"/>
  </bookViews>
  <sheets>
    <sheet name="dochody" sheetId="1" r:id="rId1"/>
  </sheets>
  <calcPr calcId="125725"/>
</workbook>
</file>

<file path=xl/calcChain.xml><?xml version="1.0" encoding="utf-8"?>
<calcChain xmlns="http://schemas.openxmlformats.org/spreadsheetml/2006/main">
  <c r="E11" i="1"/>
  <c r="E8" s="1"/>
  <c r="F11"/>
  <c r="F8" s="1"/>
  <c r="G11"/>
  <c r="H11" s="1"/>
  <c r="H12"/>
  <c r="H13"/>
  <c r="H14"/>
  <c r="H15"/>
  <c r="H16"/>
  <c r="H18"/>
  <c r="H19"/>
  <c r="F20"/>
  <c r="G20"/>
  <c r="H20" s="1"/>
  <c r="H21"/>
  <c r="H23"/>
  <c r="H24"/>
  <c r="H25"/>
  <c r="F27"/>
  <c r="F26" s="1"/>
  <c r="G27"/>
  <c r="H27"/>
  <c r="H28"/>
  <c r="H29"/>
  <c r="E30"/>
  <c r="E26" s="1"/>
  <c r="F30"/>
  <c r="G30"/>
  <c r="G26" s="1"/>
  <c r="H26" s="1"/>
  <c r="H30"/>
  <c r="H31"/>
  <c r="H32"/>
  <c r="H33"/>
  <c r="H34"/>
  <c r="E35"/>
  <c r="F35"/>
  <c r="G35"/>
  <c r="H35"/>
  <c r="H37"/>
  <c r="H38"/>
  <c r="H39"/>
  <c r="E40"/>
  <c r="F40"/>
  <c r="G40"/>
  <c r="H40" s="1"/>
  <c r="H41"/>
  <c r="H42"/>
  <c r="F43"/>
  <c r="G43"/>
  <c r="H43"/>
  <c r="H44"/>
  <c r="H45"/>
  <c r="H46"/>
  <c r="H47"/>
  <c r="F48"/>
  <c r="G48"/>
  <c r="H48" s="1"/>
  <c r="H49"/>
  <c r="H50"/>
  <c r="E54"/>
  <c r="E53" s="1"/>
  <c r="F54"/>
  <c r="F53" s="1"/>
  <c r="G54"/>
  <c r="H54" s="1"/>
  <c r="H55"/>
  <c r="H56"/>
  <c r="E59"/>
  <c r="F59"/>
  <c r="G59"/>
  <c r="H59" s="1"/>
  <c r="H60"/>
  <c r="H61"/>
  <c r="H62"/>
  <c r="H63"/>
  <c r="H64"/>
  <c r="H65"/>
  <c r="H66"/>
  <c r="H67"/>
  <c r="E68"/>
  <c r="F68"/>
  <c r="G68"/>
  <c r="H68" s="1"/>
  <c r="H69"/>
  <c r="H70"/>
  <c r="H72"/>
  <c r="H73"/>
  <c r="H74"/>
  <c r="H75"/>
  <c r="H76"/>
  <c r="H77"/>
  <c r="H78"/>
  <c r="H79"/>
  <c r="E80"/>
  <c r="F80"/>
  <c r="G80"/>
  <c r="H80" s="1"/>
  <c r="H81"/>
  <c r="H82"/>
  <c r="H83"/>
  <c r="E84"/>
  <c r="F84"/>
  <c r="G84"/>
  <c r="H84"/>
  <c r="H85"/>
  <c r="H86"/>
  <c r="H88"/>
  <c r="H89"/>
  <c r="H90"/>
  <c r="H91"/>
  <c r="E92"/>
  <c r="E87" s="1"/>
  <c r="F92"/>
  <c r="F87" s="1"/>
  <c r="G92"/>
  <c r="G87" s="1"/>
  <c r="H87" s="1"/>
  <c r="H92"/>
  <c r="H94"/>
  <c r="H95"/>
  <c r="H96"/>
  <c r="H97"/>
  <c r="E99"/>
  <c r="E98" s="1"/>
  <c r="F99"/>
  <c r="F98" s="1"/>
  <c r="G99"/>
  <c r="G98" s="1"/>
  <c r="H98" s="1"/>
  <c r="H100"/>
  <c r="H102"/>
  <c r="H103"/>
  <c r="H104"/>
  <c r="H105"/>
  <c r="E106"/>
  <c r="F106"/>
  <c r="G106"/>
  <c r="H106"/>
  <c r="H107"/>
  <c r="H108"/>
  <c r="H109"/>
  <c r="H110"/>
  <c r="H111"/>
  <c r="H112"/>
  <c r="H113"/>
  <c r="E116"/>
  <c r="F116"/>
  <c r="G116"/>
  <c r="H116" s="1"/>
  <c r="H118"/>
  <c r="H120"/>
  <c r="E121"/>
  <c r="F121"/>
  <c r="G121"/>
  <c r="H121" s="1"/>
  <c r="H122"/>
  <c r="H123"/>
  <c r="H124"/>
  <c r="E127"/>
  <c r="E126" s="1"/>
  <c r="F127"/>
  <c r="F126" s="1"/>
  <c r="G127"/>
  <c r="H127" s="1"/>
  <c r="H128"/>
  <c r="H129"/>
  <c r="H130"/>
  <c r="H131"/>
  <c r="H133"/>
  <c r="H134"/>
  <c r="H135"/>
  <c r="H136"/>
  <c r="E137"/>
  <c r="E132" s="1"/>
  <c r="F137"/>
  <c r="F132" s="1"/>
  <c r="G137"/>
  <c r="G132" s="1"/>
  <c r="H139"/>
  <c r="H140"/>
  <c r="H141"/>
  <c r="H142"/>
  <c r="E143"/>
  <c r="F143"/>
  <c r="G143"/>
  <c r="H143" s="1"/>
  <c r="H144"/>
  <c r="H145"/>
  <c r="E146"/>
  <c r="F146"/>
  <c r="G146"/>
  <c r="H146" s="1"/>
  <c r="H147"/>
  <c r="F148"/>
  <c r="G148"/>
  <c r="H148" s="1"/>
  <c r="H149"/>
  <c r="H150"/>
  <c r="H151"/>
  <c r="E152"/>
  <c r="F152"/>
  <c r="G152"/>
  <c r="H152"/>
  <c r="H153"/>
  <c r="H155"/>
  <c r="E156"/>
  <c r="F156"/>
  <c r="G156"/>
  <c r="H156"/>
  <c r="H157"/>
  <c r="H158"/>
  <c r="E160"/>
  <c r="F160"/>
  <c r="G160"/>
  <c r="H160"/>
  <c r="H161"/>
  <c r="H162"/>
  <c r="H163"/>
  <c r="H164"/>
  <c r="H165"/>
  <c r="H166"/>
  <c r="H168"/>
  <c r="H169"/>
  <c r="F172"/>
  <c r="G172"/>
  <c r="G167" s="1"/>
  <c r="H173"/>
  <c r="E174"/>
  <c r="E167" s="1"/>
  <c r="F174"/>
  <c r="F167" s="1"/>
  <c r="G174"/>
  <c r="H174"/>
  <c r="H177"/>
  <c r="H180"/>
  <c r="H182"/>
  <c r="H183"/>
  <c r="E186"/>
  <c r="E181" s="1"/>
  <c r="F186"/>
  <c r="F181" s="1"/>
  <c r="G186"/>
  <c r="G181" s="1"/>
  <c r="H186"/>
  <c r="H187"/>
  <c r="E190"/>
  <c r="E189" s="1"/>
  <c r="F190"/>
  <c r="F189" s="1"/>
  <c r="G190"/>
  <c r="G189" s="1"/>
  <c r="H189" s="1"/>
  <c r="H192"/>
  <c r="H194"/>
  <c r="E197"/>
  <c r="F197"/>
  <c r="G197"/>
  <c r="H197" s="1"/>
  <c r="H198"/>
  <c r="H200"/>
  <c r="H202"/>
  <c r="H204"/>
  <c r="H205"/>
  <c r="H181" l="1"/>
  <c r="H167"/>
  <c r="E203"/>
  <c r="F203"/>
  <c r="H190"/>
  <c r="H172"/>
  <c r="H137"/>
  <c r="G126"/>
  <c r="H126" s="1"/>
  <c r="H99"/>
  <c r="G53"/>
  <c r="H53" s="1"/>
  <c r="G8"/>
  <c r="H8" l="1"/>
  <c r="G203"/>
  <c r="H203" s="1"/>
</calcChain>
</file>

<file path=xl/sharedStrings.xml><?xml version="1.0" encoding="utf-8"?>
<sst xmlns="http://schemas.openxmlformats.org/spreadsheetml/2006/main" count="327" uniqueCount="173">
  <si>
    <t xml:space="preserve">                         Jolanta  Piotrowska</t>
  </si>
  <si>
    <t>Burmistrz Miasta</t>
  </si>
  <si>
    <t>dochody  majątkowe</t>
  </si>
  <si>
    <t>w tym: dochody bieżące</t>
  </si>
  <si>
    <t>DOCHODY   OGÓŁEM:</t>
  </si>
  <si>
    <t>wpływy z różnych dochodów</t>
  </si>
  <si>
    <t>0970</t>
  </si>
  <si>
    <t>otrzymane spadki,zapisy i darowizny w postaci pieniężnej</t>
  </si>
  <si>
    <t>0960</t>
  </si>
  <si>
    <t>pozostałe odsetki</t>
  </si>
  <si>
    <t>0920</t>
  </si>
  <si>
    <t>wpływy ze sprzedaży skladników majątkowych</t>
  </si>
  <si>
    <t>0870</t>
  </si>
  <si>
    <t>dochody z najmu i dzierżawy składników majątkowych Skarbu państwa,jst</t>
  </si>
  <si>
    <t>0750</t>
  </si>
  <si>
    <t>Pozostała działalność</t>
  </si>
  <si>
    <t>dotacje celowe otrzymane z samorzadu województwa na inwestycje i zakupy inwestycyjne</t>
  </si>
  <si>
    <t>6630</t>
  </si>
  <si>
    <t>środki na dofinansowanie własnych zadań bieżących gmin,pozyskane z innych źródeł</t>
  </si>
  <si>
    <t>2700</t>
  </si>
  <si>
    <t>grzywny i inne kary pieniężne od osób prawnych i innych jednostek org.</t>
  </si>
  <si>
    <t>0580</t>
  </si>
  <si>
    <t>Obiekty sportowe</t>
  </si>
  <si>
    <t>Kultura fizyczna</t>
  </si>
  <si>
    <t>dotacje celowe w ramach programów finansowanych z udziałem środków europejskich</t>
  </si>
  <si>
    <t>6207</t>
  </si>
  <si>
    <t>Ochrona zabytków i opieka nad zabytkami</t>
  </si>
  <si>
    <t>dotacje  celowe  otrzymane  z  powiatu  bna  zadania  bieżące  realizowane na podstawie porozumień między jst</t>
  </si>
  <si>
    <t>Biblioteki</t>
  </si>
  <si>
    <t>Kultura i ochrona dziedzictwa narodowego</t>
  </si>
  <si>
    <t xml:space="preserve">wpłata śodków  finansowych z niewykorzystanych w terminie wydatków, które nie wygasają z upływem roku budżetowego </t>
  </si>
  <si>
    <t>2990</t>
  </si>
  <si>
    <t>2009</t>
  </si>
  <si>
    <t>2008</t>
  </si>
  <si>
    <t>Wpływy ze sprzedaży składników majątkowych</t>
  </si>
  <si>
    <t xml:space="preserve"> 0870</t>
  </si>
  <si>
    <t>wpływy z różnych opłat</t>
  </si>
  <si>
    <t>0690</t>
  </si>
  <si>
    <t>Wpływy i wydatki związane z gromadzeniem środków z opłat i kar za korzystanie ze środowiska</t>
  </si>
  <si>
    <t>Oświetlenie ulic, placów i dróg</t>
  </si>
  <si>
    <t>Gospodarka ściekowa i ochrona wód</t>
  </si>
  <si>
    <t>Gospodarka komunalna i ochrona środowiska</t>
  </si>
  <si>
    <t>dotacje celowe otrzymane z budżetu państwa na realizację własnych zadań bieżących gmin</t>
  </si>
  <si>
    <t>2030</t>
  </si>
  <si>
    <t>Pomoc materialna dla uczniów</t>
  </si>
  <si>
    <t>Edukacyjna opieka wychowawcza</t>
  </si>
  <si>
    <t>dotacje celowe otrzymane z budżetu państwa na realizację zadań bieżących z zakresu administracji rządowej</t>
  </si>
  <si>
    <t>2010</t>
  </si>
  <si>
    <t>dochody jst związane z realizacją zadań z zakresu administracji rządowej</t>
  </si>
  <si>
    <t>2360</t>
  </si>
  <si>
    <t>wpływy z usług</t>
  </si>
  <si>
    <t>0830</t>
  </si>
  <si>
    <t>Usługi opiekuńcze i specjalistyczne usługi opiekuńcze</t>
  </si>
  <si>
    <t>Ośrodki pomocy społecznej</t>
  </si>
  <si>
    <t>Zasiłki  stałe</t>
  </si>
  <si>
    <t>Dodatki  mieszkaniowe</t>
  </si>
  <si>
    <t>Zasiłki  i  pomoc w naturze oraz składki na ubezpieczenia emerytalne i rentowe</t>
  </si>
  <si>
    <t>Składki na ubezpieczenia zdrowotne opłacane za osoby pobierające niektóre świadczenia z pomocy społecznej</t>
  </si>
  <si>
    <t>wpływy z tytułu zwrotów wypłaconych świadczeń z funduszu alimentacyjnego</t>
  </si>
  <si>
    <t>0980</t>
  </si>
  <si>
    <t xml:space="preserve">Świadczenia rodzinne,świadczenia z funduszu alimentacyjnego oraz składki na ubezpieczenia emerytalne i rentowe z ubezpieczenia społecznego </t>
  </si>
  <si>
    <t>Wspieranie rodziny</t>
  </si>
  <si>
    <t>Domy pomocy społecznej</t>
  </si>
  <si>
    <t>Pomoc społeczna</t>
  </si>
  <si>
    <t>Przeciwdziałanie alkoholizmowi</t>
  </si>
  <si>
    <t>Ochrona zdrowia</t>
  </si>
  <si>
    <t xml:space="preserve">  </t>
  </si>
  <si>
    <t>Zespoły  obsługi ekonomiczno-administracyjnej  szkół</t>
  </si>
  <si>
    <t>dotacje  celowe  otrzymane  z  powiatu  na  zadania  bieżące  realizowane na podstawie porozumień między jst</t>
  </si>
  <si>
    <t>Gimnazja</t>
  </si>
  <si>
    <t>Inne formy wychowania przedszkolnego</t>
  </si>
  <si>
    <t>Przedszkola specjalne</t>
  </si>
  <si>
    <t xml:space="preserve">dotacje otrzymane z państwowych funduszy celowych </t>
  </si>
  <si>
    <t>6260</t>
  </si>
  <si>
    <t>Przedszkola</t>
  </si>
  <si>
    <t xml:space="preserve">Oddziały przedszkolne w szkołach  podstawowych </t>
  </si>
  <si>
    <t>2001</t>
  </si>
  <si>
    <t>Szkoły  podstawowe</t>
  </si>
  <si>
    <t>Oświata  i  wychowanie</t>
  </si>
  <si>
    <t>subwencje ogólne z budżetu państwa</t>
  </si>
  <si>
    <t>Część równoważąca subwencji ogólnej dla gmin</t>
  </si>
  <si>
    <t>grzywny, mandaty i inne kary pieniężne</t>
  </si>
  <si>
    <t>0570</t>
  </si>
  <si>
    <t>Różne rozliczenia finansowe</t>
  </si>
  <si>
    <t>Część wyrównawcza subwencji ogólnej dla gmin</t>
  </si>
  <si>
    <t xml:space="preserve">    </t>
  </si>
  <si>
    <t>Część oświatowa subwencji ogólnej dla jst</t>
  </si>
  <si>
    <t>Różne rozliczenia</t>
  </si>
  <si>
    <t>podatek dochodowy od osób prawnych</t>
  </si>
  <si>
    <t>0020</t>
  </si>
  <si>
    <t>podatek dochodowy od osób fizycznych</t>
  </si>
  <si>
    <t>0010</t>
  </si>
  <si>
    <t>Udziały gmin w podatkach stanowiących dochód budżetu państwa</t>
  </si>
  <si>
    <t>wpływy z innych lokalnych  opłat pobieranych przez jst na podstawie odrębnych ustaw</t>
  </si>
  <si>
    <t>0490</t>
  </si>
  <si>
    <t>wpływy z opłat za zezwolenia na sprzedaż alkoholu</t>
  </si>
  <si>
    <t>0480</t>
  </si>
  <si>
    <t>wpływy z opłaty skarbowej</t>
  </si>
  <si>
    <t>0410</t>
  </si>
  <si>
    <t>Wpływy z innych opłat stanowiących dochody jst na podstawie ustaw</t>
  </si>
  <si>
    <t>odsetki od nieterminowych wpłat z tytułu podatków i opłat</t>
  </si>
  <si>
    <t>0910</t>
  </si>
  <si>
    <t>podatek od czynności cywilnoprawnych</t>
  </si>
  <si>
    <t>0500</t>
  </si>
  <si>
    <t>wpływy z opłaty miejscowej</t>
  </si>
  <si>
    <t>0440</t>
  </si>
  <si>
    <t>wpływy z opłaty targowej</t>
  </si>
  <si>
    <t>0430</t>
  </si>
  <si>
    <t>opłata od posiadania psów</t>
  </si>
  <si>
    <t>0370</t>
  </si>
  <si>
    <t>podatek od spadków i darowizn</t>
  </si>
  <si>
    <t>0360</t>
  </si>
  <si>
    <t>podatek od środków transportowych</t>
  </si>
  <si>
    <t>0340</t>
  </si>
  <si>
    <t>podatek leśny</t>
  </si>
  <si>
    <t>0330</t>
  </si>
  <si>
    <t>podatek rolny</t>
  </si>
  <si>
    <t>0320</t>
  </si>
  <si>
    <t>podatek od nieruchomości</t>
  </si>
  <si>
    <t>0310</t>
  </si>
  <si>
    <t>Wpłaty z podatku rolnego, leśnego, podatku od spadków i darowizn od cz.cywilnoprawnych, podatków i opłat lokalnych od osób fizycznych</t>
  </si>
  <si>
    <t>rekompensaty utraconych dochodów w podatkach i opłatach lokalnych</t>
  </si>
  <si>
    <t>Wpłaty z podatku rolnego, leśnego, od cz.cywilnoprawnych, podatków i opłat lokalnych od osób prawnych i innych jednostek organizacyjnych</t>
  </si>
  <si>
    <t xml:space="preserve">wpłaty z zysku jednoosobowych spółek Skarbu państwa lub spółek jst   </t>
  </si>
  <si>
    <t>0730</t>
  </si>
  <si>
    <t>Wpłaty  z  zysku  przedsiębiorstw i jednoosobowych  spółek</t>
  </si>
  <si>
    <t>podatek od działalności gospodarczej osób fizycznych, opłacany  w  formie karty podatkowej</t>
  </si>
  <si>
    <t>0350</t>
  </si>
  <si>
    <t>Wpływy z podatku dochodowego od osób fizycznych</t>
  </si>
  <si>
    <t xml:space="preserve">Dochody od osób prawnych,od osób fizycznych i od innych jednostek nieposiadających osobowości prawnej </t>
  </si>
  <si>
    <t>Grzywny, mandaty i inne kary pieniężne</t>
  </si>
  <si>
    <t>Straż gminna</t>
  </si>
  <si>
    <t>Bezpieczeństwo publiczne i ochrona przeciwpożarowa</t>
  </si>
  <si>
    <t>Wybory do Parlamentu Europejskiego</t>
  </si>
  <si>
    <t>Urzędy  naczelnych  organów władzy państwowej, kontroli i ochrony prawa</t>
  </si>
  <si>
    <t>Urzędy naczelnych organów władzy państwowej,kontroli i ochrony prawa oraz sądow.</t>
  </si>
  <si>
    <t>2007</t>
  </si>
  <si>
    <t>Środki otrzymane od pozostałych jednostek zaliczanych do sektora finansów publicznych</t>
  </si>
  <si>
    <t>2460</t>
  </si>
  <si>
    <t>wpływy ze sprzedaży wyrobów</t>
  </si>
  <si>
    <t>0840</t>
  </si>
  <si>
    <t>Promocja jst</t>
  </si>
  <si>
    <t>wpływy z różnych  opłat</t>
  </si>
  <si>
    <t>Urzędy  gmin</t>
  </si>
  <si>
    <t>Urzędy  wojewódzkie</t>
  </si>
  <si>
    <t>Administracja publiczna</t>
  </si>
  <si>
    <t>dotacje celowe otrzymane z budżetu państwa na zadania bieżące realizowane przez gminę na podstawie porozumień z organami administracji rządowej</t>
  </si>
  <si>
    <t>2020</t>
  </si>
  <si>
    <t>Cmentarze</t>
  </si>
  <si>
    <t>Plany zagospodarowania przestrzennego</t>
  </si>
  <si>
    <t>Działalność usługowa</t>
  </si>
  <si>
    <t>pozostałe  odsetki</t>
  </si>
  <si>
    <t>wpłaty z tytułu  odpłatnego  nabycia prawa własności  oraz prawa użytkowania wieczystego nieruchomości</t>
  </si>
  <si>
    <t>0770</t>
  </si>
  <si>
    <t>wpływy z tytułu przekształcenia prawa użytkowania wieczystego przysługującego osobom fizycznym w prawo własności</t>
  </si>
  <si>
    <t>0760</t>
  </si>
  <si>
    <t>wpływy z opłat za zarząd, użytkowanie i użytkowanie wieczyste nieruchomości</t>
  </si>
  <si>
    <t>0470</t>
  </si>
  <si>
    <t>Gospodarka gruntami i nieruchomościami</t>
  </si>
  <si>
    <t xml:space="preserve">Różne jednostki obsługi gospodarki mieszkaniowej </t>
  </si>
  <si>
    <t>Gospodarka mieszkaniowa</t>
  </si>
  <si>
    <t>Drogi publiczne gminne</t>
  </si>
  <si>
    <t>Transport i łączność</t>
  </si>
  <si>
    <t>% wykonania</t>
  </si>
  <si>
    <t>Wykonanie  I  pół. 2014 roku</t>
  </si>
  <si>
    <t>Plan po zmianach</t>
  </si>
  <si>
    <t>Plan  pierwotny na 2014 r.</t>
  </si>
  <si>
    <t>Źródło  dochodów</t>
  </si>
  <si>
    <t xml:space="preserve">§ </t>
  </si>
  <si>
    <t xml:space="preserve"> Rozdział</t>
  </si>
  <si>
    <t>Dział</t>
  </si>
  <si>
    <t xml:space="preserve">                                       Realizacja  dochodów  budżetowych miasta  Giżycka  w  I  półroczu  2014  roku</t>
  </si>
  <si>
    <t xml:space="preserve">                                                      Załącznik  Nr 2  do Zarządzenia Nr 461/2014   Burmistrza Miasta Giżycka  z dnia 28 sierpnia  2014 roku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</si>
</sst>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49" fontId="10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164" fontId="7" fillId="3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5" borderId="0" xfId="0" applyFont="1" applyFill="1"/>
    <xf numFmtId="0" fontId="2" fillId="5" borderId="0" xfId="0" applyFont="1" applyFill="1"/>
    <xf numFmtId="16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3" fontId="3" fillId="5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right" vertical="center"/>
    </xf>
    <xf numFmtId="49" fontId="12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5" fillId="5" borderId="0" xfId="0" applyFont="1" applyFill="1"/>
    <xf numFmtId="0" fontId="6" fillId="5" borderId="0" xfId="0" applyFont="1" applyFill="1"/>
    <xf numFmtId="49" fontId="7" fillId="5" borderId="1" xfId="0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7" fillId="5" borderId="1" xfId="0" applyNumberFormat="1" applyFont="1" applyFill="1" applyBorder="1" applyAlignment="1">
      <alignment horizontal="right" vertical="top"/>
    </xf>
    <xf numFmtId="49" fontId="7" fillId="5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wrapText="1"/>
    </xf>
    <xf numFmtId="0" fontId="3" fillId="0" borderId="0" xfId="0" applyFont="1"/>
    <xf numFmtId="49" fontId="3" fillId="0" borderId="1" xfId="0" applyNumberFormat="1" applyFont="1" applyBorder="1"/>
    <xf numFmtId="0" fontId="7" fillId="0" borderId="0" xfId="0" applyFont="1"/>
    <xf numFmtId="3" fontId="7" fillId="0" borderId="1" xfId="0" applyNumberFormat="1" applyFont="1" applyBorder="1"/>
    <xf numFmtId="0" fontId="7" fillId="0" borderId="0" xfId="0" applyFont="1" applyAlignment="1">
      <alignment horizontal="center"/>
    </xf>
    <xf numFmtId="49" fontId="12" fillId="4" borderId="1" xfId="0" applyNumberFormat="1" applyFont="1" applyFill="1" applyBorder="1" applyAlignment="1">
      <alignment wrapText="1"/>
    </xf>
    <xf numFmtId="3" fontId="7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49" fontId="7" fillId="0" borderId="1" xfId="0" applyNumberFormat="1" applyFont="1" applyBorder="1"/>
    <xf numFmtId="49" fontId="7" fillId="4" borderId="1" xfId="0" applyNumberFormat="1" applyFont="1" applyFill="1" applyBorder="1"/>
    <xf numFmtId="3" fontId="3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9" fontId="12" fillId="2" borderId="1" xfId="0" applyNumberFormat="1" applyFont="1" applyFill="1" applyBorder="1"/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right" vertical="top" wrapText="1"/>
    </xf>
    <xf numFmtId="49" fontId="7" fillId="0" borderId="5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right" vertical="top" wrapText="1"/>
    </xf>
    <xf numFmtId="49" fontId="7" fillId="3" borderId="5" xfId="0" applyNumberFormat="1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zoomScaleNormal="100" zoomScaleSheetLayoutView="100" workbookViewId="0">
      <selection activeCell="B1" sqref="B1:M1"/>
    </sheetView>
  </sheetViews>
  <sheetFormatPr defaultRowHeight="14.25"/>
  <cols>
    <col min="1" max="1" width="4.625" style="3" customWidth="1"/>
    <col min="2" max="2" width="7.125" style="3" customWidth="1"/>
    <col min="3" max="3" width="5.75" customWidth="1"/>
    <col min="4" max="4" width="40" customWidth="1"/>
    <col min="5" max="5" width="12.375" style="2" customWidth="1"/>
    <col min="6" max="6" width="12.875" style="2" customWidth="1"/>
    <col min="7" max="7" width="14.125" style="1" customWidth="1"/>
    <col min="8" max="8" width="9.25" style="1" customWidth="1"/>
    <col min="9" max="9" width="0.125" hidden="1" customWidth="1"/>
    <col min="10" max="14" width="9" hidden="1" customWidth="1"/>
    <col min="15" max="15" width="0.625" hidden="1" customWidth="1"/>
    <col min="16" max="16" width="9" hidden="1" customWidth="1"/>
  </cols>
  <sheetData>
    <row r="1" spans="1:16" s="152" customFormat="1" ht="20.25" customHeight="1">
      <c r="A1" s="156"/>
      <c r="B1" s="155" t="s">
        <v>172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4"/>
      <c r="P1" s="153"/>
    </row>
    <row r="2" spans="1:16" ht="19.5" customHeight="1">
      <c r="A2" s="151"/>
      <c r="B2" s="150" t="s">
        <v>171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6" ht="15">
      <c r="A3" s="149" t="s">
        <v>170</v>
      </c>
      <c r="B3" s="149" t="s">
        <v>169</v>
      </c>
      <c r="C3" s="149" t="s">
        <v>168</v>
      </c>
      <c r="D3" s="148" t="s">
        <v>167</v>
      </c>
      <c r="E3" s="147" t="s">
        <v>166</v>
      </c>
      <c r="F3" s="147" t="s">
        <v>165</v>
      </c>
      <c r="G3" s="147" t="s">
        <v>164</v>
      </c>
      <c r="H3" s="146" t="s">
        <v>163</v>
      </c>
      <c r="I3" s="113"/>
      <c r="J3" s="113"/>
      <c r="K3" s="113"/>
      <c r="L3" s="113"/>
      <c r="M3" s="113"/>
    </row>
    <row r="4" spans="1:16" s="32" customFormat="1" ht="16.5" customHeight="1">
      <c r="A4" s="145"/>
      <c r="B4" s="145"/>
      <c r="C4" s="145"/>
      <c r="D4" s="144"/>
      <c r="E4" s="143"/>
      <c r="F4" s="143"/>
      <c r="G4" s="143"/>
      <c r="H4" s="143"/>
      <c r="I4" s="113"/>
      <c r="J4" s="113"/>
      <c r="K4" s="113"/>
      <c r="L4" s="113"/>
      <c r="M4" s="113"/>
    </row>
    <row r="5" spans="1:16" s="32" customFormat="1" ht="16.5" customHeight="1">
      <c r="A5" s="142">
        <v>600</v>
      </c>
      <c r="B5" s="142"/>
      <c r="C5" s="142"/>
      <c r="D5" s="141" t="s">
        <v>162</v>
      </c>
      <c r="E5" s="139"/>
      <c r="F5" s="139"/>
      <c r="G5" s="140">
        <v>710</v>
      </c>
      <c r="H5" s="139"/>
      <c r="I5" s="113"/>
      <c r="J5" s="113"/>
      <c r="K5" s="113"/>
      <c r="L5" s="113"/>
      <c r="M5" s="113"/>
    </row>
    <row r="6" spans="1:16" s="32" customFormat="1" ht="16.5" customHeight="1">
      <c r="A6" s="138"/>
      <c r="B6" s="138">
        <v>60016</v>
      </c>
      <c r="C6" s="138"/>
      <c r="D6" s="137" t="s">
        <v>161</v>
      </c>
      <c r="E6" s="135"/>
      <c r="F6" s="135"/>
      <c r="G6" s="136">
        <v>710</v>
      </c>
      <c r="H6" s="135"/>
      <c r="I6" s="113"/>
      <c r="J6" s="113"/>
      <c r="K6" s="113"/>
      <c r="L6" s="113"/>
      <c r="M6" s="113"/>
    </row>
    <row r="7" spans="1:16" s="32" customFormat="1" ht="16.5" customHeight="1">
      <c r="A7" s="134"/>
      <c r="B7" s="134"/>
      <c r="C7" s="133" t="s">
        <v>6</v>
      </c>
      <c r="D7" s="114" t="s">
        <v>5</v>
      </c>
      <c r="E7" s="131"/>
      <c r="F7" s="131"/>
      <c r="G7" s="132">
        <v>710</v>
      </c>
      <c r="H7" s="131"/>
      <c r="I7" s="113"/>
      <c r="J7" s="113"/>
      <c r="K7" s="113"/>
      <c r="L7" s="113"/>
      <c r="M7" s="113"/>
    </row>
    <row r="8" spans="1:16" s="17" customFormat="1" ht="15">
      <c r="A8" s="95">
        <v>700</v>
      </c>
      <c r="B8" s="95"/>
      <c r="C8" s="94"/>
      <c r="D8" s="122" t="s">
        <v>160</v>
      </c>
      <c r="E8" s="92">
        <f>E11+E18</f>
        <v>7094000</v>
      </c>
      <c r="F8" s="92">
        <f>F9+F11+F18</f>
        <v>7099000</v>
      </c>
      <c r="G8" s="92">
        <f>G9+G11+G18</f>
        <v>3381070</v>
      </c>
      <c r="H8" s="91">
        <f>G8/F8*100</f>
        <v>47.627412311593183</v>
      </c>
      <c r="I8" s="115"/>
      <c r="J8" s="115"/>
      <c r="K8" s="115"/>
      <c r="L8" s="115"/>
      <c r="M8" s="115"/>
    </row>
    <row r="9" spans="1:16" s="17" customFormat="1" ht="15">
      <c r="A9" s="85"/>
      <c r="B9" s="85">
        <v>70004</v>
      </c>
      <c r="C9" s="89"/>
      <c r="D9" s="130" t="s">
        <v>159</v>
      </c>
      <c r="E9" s="87"/>
      <c r="F9" s="87"/>
      <c r="G9" s="87">
        <v>1606</v>
      </c>
      <c r="H9" s="86"/>
      <c r="I9" s="115"/>
      <c r="J9" s="115"/>
      <c r="K9" s="115"/>
      <c r="L9" s="115"/>
      <c r="M9" s="115"/>
    </row>
    <row r="10" spans="1:16" s="17" customFormat="1" ht="15">
      <c r="A10" s="85"/>
      <c r="B10" s="74"/>
      <c r="C10" s="73" t="s">
        <v>6</v>
      </c>
      <c r="D10" s="114" t="s">
        <v>5</v>
      </c>
      <c r="E10" s="71"/>
      <c r="F10" s="71"/>
      <c r="G10" s="71">
        <v>1606</v>
      </c>
      <c r="H10" s="86"/>
      <c r="I10" s="115"/>
      <c r="J10" s="115"/>
      <c r="K10" s="115"/>
      <c r="L10" s="115"/>
      <c r="M10" s="115"/>
    </row>
    <row r="11" spans="1:16" ht="15">
      <c r="A11" s="64"/>
      <c r="B11" s="64">
        <v>70005</v>
      </c>
      <c r="C11" s="106"/>
      <c r="D11" s="121" t="s">
        <v>158</v>
      </c>
      <c r="E11" s="105">
        <f>SUM(E12:E16)</f>
        <v>6964000</v>
      </c>
      <c r="F11" s="105">
        <f>F12+F13+F14+F15+F17+F16</f>
        <v>6969000</v>
      </c>
      <c r="G11" s="105">
        <f>G12+G13+G14+G15+G17+G16</f>
        <v>3306746</v>
      </c>
      <c r="H11" s="86">
        <f>G11/F11*100</f>
        <v>47.449361457884919</v>
      </c>
      <c r="I11" s="113"/>
      <c r="J11" s="113"/>
      <c r="K11" s="113"/>
      <c r="L11" s="113"/>
      <c r="M11" s="113"/>
    </row>
    <row r="12" spans="1:16" ht="24.75">
      <c r="A12" s="65"/>
      <c r="B12" s="65"/>
      <c r="C12" s="29" t="s">
        <v>157</v>
      </c>
      <c r="D12" s="49" t="s">
        <v>156</v>
      </c>
      <c r="E12" s="100">
        <v>1005000</v>
      </c>
      <c r="F12" s="100">
        <v>1010000</v>
      </c>
      <c r="G12" s="107">
        <v>973347</v>
      </c>
      <c r="H12" s="70">
        <f>G12/F12*100</f>
        <v>96.370990099009902</v>
      </c>
      <c r="I12" s="113"/>
      <c r="J12" s="113"/>
      <c r="K12" s="113"/>
      <c r="L12" s="113"/>
      <c r="M12" s="113"/>
    </row>
    <row r="13" spans="1:16" ht="24.75">
      <c r="A13" s="65"/>
      <c r="B13" s="65"/>
      <c r="C13" s="29" t="s">
        <v>14</v>
      </c>
      <c r="D13" s="49" t="s">
        <v>13</v>
      </c>
      <c r="E13" s="100">
        <v>3930000</v>
      </c>
      <c r="F13" s="100">
        <v>3930000</v>
      </c>
      <c r="G13" s="107">
        <v>1798365</v>
      </c>
      <c r="H13" s="70">
        <f>G13/F13*100</f>
        <v>45.759923664122141</v>
      </c>
      <c r="I13" s="113"/>
      <c r="J13" s="113"/>
      <c r="K13" s="113"/>
      <c r="L13" s="113"/>
      <c r="M13" s="113"/>
    </row>
    <row r="14" spans="1:16" s="66" customFormat="1" ht="34.5" customHeight="1">
      <c r="A14" s="30"/>
      <c r="B14" s="30"/>
      <c r="C14" s="29" t="s">
        <v>155</v>
      </c>
      <c r="D14" s="31" t="s">
        <v>154</v>
      </c>
      <c r="E14" s="20">
        <v>20000</v>
      </c>
      <c r="F14" s="20">
        <v>20000</v>
      </c>
      <c r="G14" s="111">
        <v>63758</v>
      </c>
      <c r="H14" s="19">
        <f>G14/F14*100</f>
        <v>318.79000000000002</v>
      </c>
      <c r="I14" s="129"/>
      <c r="J14" s="129"/>
      <c r="K14" s="129"/>
      <c r="L14" s="129"/>
      <c r="M14" s="129"/>
    </row>
    <row r="15" spans="1:16" ht="24.75">
      <c r="A15" s="65"/>
      <c r="B15" s="65"/>
      <c r="C15" s="29" t="s">
        <v>153</v>
      </c>
      <c r="D15" s="49" t="s">
        <v>152</v>
      </c>
      <c r="E15" s="20">
        <v>2000000</v>
      </c>
      <c r="F15" s="20">
        <v>2000000</v>
      </c>
      <c r="G15" s="111">
        <v>394018</v>
      </c>
      <c r="H15" s="19">
        <f>G15/F15*100</f>
        <v>19.700899999999997</v>
      </c>
      <c r="I15" s="113"/>
      <c r="J15" s="113"/>
      <c r="K15" s="113"/>
      <c r="L15" s="113"/>
      <c r="M15" s="113"/>
    </row>
    <row r="16" spans="1:16" ht="15">
      <c r="A16" s="65"/>
      <c r="B16" s="65"/>
      <c r="C16" s="29" t="s">
        <v>10</v>
      </c>
      <c r="D16" s="114" t="s">
        <v>151</v>
      </c>
      <c r="E16" s="100">
        <v>9000</v>
      </c>
      <c r="F16" s="100">
        <v>9000</v>
      </c>
      <c r="G16" s="107">
        <v>76639</v>
      </c>
      <c r="H16" s="70">
        <f>G16/F16*100</f>
        <v>851.54444444444448</v>
      </c>
      <c r="I16" s="113"/>
      <c r="J16" s="113"/>
      <c r="K16" s="113"/>
      <c r="L16" s="113"/>
      <c r="M16" s="113"/>
    </row>
    <row r="17" spans="1:13" ht="15">
      <c r="A17" s="65"/>
      <c r="B17" s="65"/>
      <c r="C17" s="29" t="s">
        <v>6</v>
      </c>
      <c r="D17" s="114" t="s">
        <v>5</v>
      </c>
      <c r="E17" s="100"/>
      <c r="F17" s="100"/>
      <c r="G17" s="107">
        <v>619</v>
      </c>
      <c r="H17" s="70"/>
      <c r="I17" s="113"/>
      <c r="J17" s="113"/>
      <c r="K17" s="113"/>
      <c r="L17" s="113"/>
      <c r="M17" s="113"/>
    </row>
    <row r="18" spans="1:13" ht="15">
      <c r="A18" s="64"/>
      <c r="B18" s="64">
        <v>70095</v>
      </c>
      <c r="C18" s="35"/>
      <c r="D18" s="121" t="s">
        <v>15</v>
      </c>
      <c r="E18" s="105">
        <v>130000</v>
      </c>
      <c r="F18" s="105">
        <v>130000</v>
      </c>
      <c r="G18" s="116">
        <v>72718</v>
      </c>
      <c r="H18" s="86">
        <f>G18/F18*100</f>
        <v>55.936923076923073</v>
      </c>
      <c r="I18" s="113"/>
      <c r="J18" s="113"/>
      <c r="K18" s="113"/>
      <c r="L18" s="113"/>
      <c r="M18" s="113"/>
    </row>
    <row r="19" spans="1:13" ht="15">
      <c r="A19" s="65"/>
      <c r="B19" s="65"/>
      <c r="C19" s="29" t="s">
        <v>37</v>
      </c>
      <c r="D19" s="114" t="s">
        <v>142</v>
      </c>
      <c r="E19" s="100">
        <v>130000</v>
      </c>
      <c r="F19" s="100">
        <v>130000</v>
      </c>
      <c r="G19" s="107">
        <v>72718</v>
      </c>
      <c r="H19" s="70">
        <f>G19/F19*100</f>
        <v>55.936923076923073</v>
      </c>
      <c r="I19" s="113"/>
      <c r="J19" s="113"/>
      <c r="K19" s="113"/>
      <c r="L19" s="113"/>
      <c r="M19" s="113"/>
    </row>
    <row r="20" spans="1:13" ht="15">
      <c r="A20" s="128">
        <v>710</v>
      </c>
      <c r="B20" s="128"/>
      <c r="C20" s="62"/>
      <c r="D20" s="127" t="s">
        <v>150</v>
      </c>
      <c r="E20" s="126"/>
      <c r="F20" s="126">
        <f>F21+F24</f>
        <v>58200</v>
      </c>
      <c r="G20" s="126">
        <f>G21+G24</f>
        <v>58200</v>
      </c>
      <c r="H20" s="104">
        <f>G20/F20*100</f>
        <v>100</v>
      </c>
      <c r="I20" s="113"/>
      <c r="J20" s="113"/>
      <c r="K20" s="113"/>
      <c r="L20" s="113"/>
      <c r="M20" s="113"/>
    </row>
    <row r="21" spans="1:13" ht="15">
      <c r="A21" s="85"/>
      <c r="B21" s="85">
        <v>71004</v>
      </c>
      <c r="C21" s="55"/>
      <c r="D21" s="125" t="s">
        <v>149</v>
      </c>
      <c r="E21" s="54"/>
      <c r="F21" s="54">
        <v>50000</v>
      </c>
      <c r="G21" s="124">
        <v>50000</v>
      </c>
      <c r="H21" s="25">
        <f>G21/F21*100</f>
        <v>100</v>
      </c>
      <c r="I21" s="113"/>
      <c r="J21" s="113"/>
      <c r="K21" s="113"/>
      <c r="L21" s="113"/>
      <c r="M21" s="113"/>
    </row>
    <row r="22" spans="1:13" ht="15">
      <c r="A22" s="74"/>
      <c r="B22" s="74"/>
      <c r="C22" s="52" t="s">
        <v>6</v>
      </c>
      <c r="D22" s="114" t="s">
        <v>5</v>
      </c>
      <c r="E22" s="51"/>
      <c r="F22" s="51"/>
      <c r="G22" s="123">
        <v>50000</v>
      </c>
      <c r="H22" s="19"/>
      <c r="I22" s="113"/>
      <c r="J22" s="113"/>
      <c r="K22" s="113"/>
      <c r="L22" s="113"/>
      <c r="M22" s="113"/>
    </row>
    <row r="23" spans="1:13" ht="24.75">
      <c r="A23" s="74"/>
      <c r="B23" s="74"/>
      <c r="C23" s="52" t="s">
        <v>31</v>
      </c>
      <c r="D23" s="48" t="s">
        <v>30</v>
      </c>
      <c r="E23" s="51"/>
      <c r="F23" s="51">
        <v>50000</v>
      </c>
      <c r="G23" s="123"/>
      <c r="H23" s="19">
        <f>G23/F23*100</f>
        <v>0</v>
      </c>
      <c r="I23" s="113"/>
      <c r="J23" s="113"/>
      <c r="K23" s="113"/>
      <c r="L23" s="113"/>
      <c r="M23" s="113"/>
    </row>
    <row r="24" spans="1:13" ht="15">
      <c r="A24" s="64"/>
      <c r="B24" s="64">
        <v>71035</v>
      </c>
      <c r="C24" s="35"/>
      <c r="D24" s="121" t="s">
        <v>148</v>
      </c>
      <c r="E24" s="26"/>
      <c r="F24" s="26">
        <v>8200</v>
      </c>
      <c r="G24" s="119">
        <v>8200</v>
      </c>
      <c r="H24" s="25">
        <f>G24/F24*100</f>
        <v>100</v>
      </c>
      <c r="I24" s="113"/>
      <c r="J24" s="113"/>
      <c r="K24" s="113"/>
      <c r="L24" s="113"/>
      <c r="M24" s="113"/>
    </row>
    <row r="25" spans="1:13" ht="39.75" customHeight="1">
      <c r="A25" s="65"/>
      <c r="B25" s="65"/>
      <c r="C25" s="29" t="s">
        <v>147</v>
      </c>
      <c r="D25" s="49" t="s">
        <v>146</v>
      </c>
      <c r="E25" s="20"/>
      <c r="F25" s="20">
        <v>8200</v>
      </c>
      <c r="G25" s="111">
        <v>8200</v>
      </c>
      <c r="H25" s="19">
        <f>G25/F25*100</f>
        <v>100</v>
      </c>
      <c r="I25" s="113"/>
      <c r="J25" s="113"/>
      <c r="K25" s="113"/>
      <c r="L25" s="113"/>
      <c r="M25" s="113"/>
    </row>
    <row r="26" spans="1:13" s="17" customFormat="1" ht="15">
      <c r="A26" s="95">
        <v>750</v>
      </c>
      <c r="B26" s="95"/>
      <c r="C26" s="44"/>
      <c r="D26" s="122" t="s">
        <v>145</v>
      </c>
      <c r="E26" s="42">
        <f>E27+E30+E35</f>
        <v>485321</v>
      </c>
      <c r="F26" s="42">
        <f>F27+F30+F35+F40</f>
        <v>2683833</v>
      </c>
      <c r="G26" s="42">
        <f>G27+G30+G35+G40</f>
        <v>205533</v>
      </c>
      <c r="H26" s="41">
        <f>G26/F26*100</f>
        <v>7.6581888664458626</v>
      </c>
      <c r="I26" s="115"/>
      <c r="J26" s="115"/>
      <c r="K26" s="115"/>
      <c r="L26" s="115"/>
      <c r="M26" s="115"/>
    </row>
    <row r="27" spans="1:13" ht="15">
      <c r="A27" s="64"/>
      <c r="B27" s="64">
        <v>75011</v>
      </c>
      <c r="C27" s="35"/>
      <c r="D27" s="121" t="s">
        <v>144</v>
      </c>
      <c r="E27" s="26">
        <v>300000</v>
      </c>
      <c r="F27" s="26">
        <f>F28+F29</f>
        <v>300000</v>
      </c>
      <c r="G27" s="26">
        <f>G28+G29</f>
        <v>166266</v>
      </c>
      <c r="H27" s="25">
        <f>G27/F27*100</f>
        <v>55.422000000000004</v>
      </c>
      <c r="I27" s="113"/>
      <c r="J27" s="113"/>
      <c r="K27" s="113"/>
      <c r="L27" s="113"/>
      <c r="M27" s="113"/>
    </row>
    <row r="28" spans="1:13" ht="24">
      <c r="A28" s="65"/>
      <c r="B28" s="30"/>
      <c r="C28" s="29">
        <v>2010</v>
      </c>
      <c r="D28" s="31" t="s">
        <v>46</v>
      </c>
      <c r="E28" s="20">
        <v>299646</v>
      </c>
      <c r="F28" s="20">
        <v>299646</v>
      </c>
      <c r="G28" s="111">
        <v>166204</v>
      </c>
      <c r="H28" s="19">
        <f>G28/F28*100</f>
        <v>55.466784138616902</v>
      </c>
      <c r="I28" s="113"/>
      <c r="J28" s="113"/>
      <c r="K28" s="113"/>
      <c r="L28" s="113"/>
      <c r="M28" s="113"/>
    </row>
    <row r="29" spans="1:13" ht="24.75">
      <c r="A29" s="65"/>
      <c r="B29" s="65"/>
      <c r="C29" s="29">
        <v>2360</v>
      </c>
      <c r="D29" s="49" t="s">
        <v>48</v>
      </c>
      <c r="E29" s="20">
        <v>354</v>
      </c>
      <c r="F29" s="20">
        <v>354</v>
      </c>
      <c r="G29" s="111">
        <v>62</v>
      </c>
      <c r="H29" s="19">
        <f>G29/F29*100</f>
        <v>17.514124293785311</v>
      </c>
      <c r="I29" s="113"/>
      <c r="J29" s="113"/>
      <c r="K29" s="113"/>
      <c r="L29" s="113"/>
      <c r="M29" s="113"/>
    </row>
    <row r="30" spans="1:13" ht="15">
      <c r="A30" s="64"/>
      <c r="B30" s="64">
        <v>75023</v>
      </c>
      <c r="C30" s="35"/>
      <c r="D30" s="121" t="s">
        <v>143</v>
      </c>
      <c r="E30" s="26">
        <f>SUM(E31:E33)</f>
        <v>52200</v>
      </c>
      <c r="F30" s="26">
        <f>SUM(F31:F34)</f>
        <v>305331</v>
      </c>
      <c r="G30" s="26">
        <f>SUM(G31:G34)</f>
        <v>26279</v>
      </c>
      <c r="H30" s="25">
        <f>G30/F30*100</f>
        <v>8.6067251605634532</v>
      </c>
      <c r="I30" s="113"/>
      <c r="J30" s="113"/>
      <c r="K30" s="113"/>
      <c r="L30" s="113"/>
      <c r="M30" s="113"/>
    </row>
    <row r="31" spans="1:13" ht="15">
      <c r="A31" s="65"/>
      <c r="B31" s="65"/>
      <c r="C31" s="29" t="s">
        <v>37</v>
      </c>
      <c r="D31" s="114" t="s">
        <v>142</v>
      </c>
      <c r="E31" s="20">
        <v>2000</v>
      </c>
      <c r="F31" s="20">
        <v>2000</v>
      </c>
      <c r="G31" s="111">
        <v>1968</v>
      </c>
      <c r="H31" s="19">
        <f>G31/F31*100</f>
        <v>98.4</v>
      </c>
      <c r="I31" s="113"/>
      <c r="J31" s="113"/>
      <c r="K31" s="113"/>
      <c r="L31" s="113"/>
      <c r="M31" s="113"/>
    </row>
    <row r="32" spans="1:13" ht="30">
      <c r="A32" s="65"/>
      <c r="B32" s="65"/>
      <c r="C32" s="29" t="s">
        <v>14</v>
      </c>
      <c r="D32" s="78" t="s">
        <v>13</v>
      </c>
      <c r="E32" s="20">
        <v>20200</v>
      </c>
      <c r="F32" s="20">
        <v>20200</v>
      </c>
      <c r="G32" s="111">
        <v>8863</v>
      </c>
      <c r="H32" s="19">
        <f>G32/F32*100</f>
        <v>43.876237623762378</v>
      </c>
      <c r="I32" s="113"/>
      <c r="J32" s="113"/>
      <c r="K32" s="113"/>
      <c r="L32" s="113"/>
      <c r="M32" s="113"/>
    </row>
    <row r="33" spans="1:13" ht="15">
      <c r="A33" s="65"/>
      <c r="B33" s="65"/>
      <c r="C33" s="29" t="s">
        <v>6</v>
      </c>
      <c r="D33" s="114" t="s">
        <v>5</v>
      </c>
      <c r="E33" s="20">
        <v>30000</v>
      </c>
      <c r="F33" s="20">
        <v>30000</v>
      </c>
      <c r="G33" s="111">
        <v>15448</v>
      </c>
      <c r="H33" s="19">
        <f>G33/F33*100</f>
        <v>51.493333333333332</v>
      </c>
      <c r="I33" s="113"/>
      <c r="J33" s="113"/>
      <c r="K33" s="113"/>
      <c r="L33" s="113"/>
      <c r="M33" s="113"/>
    </row>
    <row r="34" spans="1:13" ht="24.75">
      <c r="A34" s="65"/>
      <c r="B34" s="65"/>
      <c r="C34" s="29" t="s">
        <v>25</v>
      </c>
      <c r="D34" s="49" t="s">
        <v>24</v>
      </c>
      <c r="E34" s="20"/>
      <c r="F34" s="20">
        <v>253131</v>
      </c>
      <c r="G34" s="111"/>
      <c r="H34" s="19">
        <f>G34/F34*100</f>
        <v>0</v>
      </c>
      <c r="I34" s="113"/>
      <c r="J34" s="113"/>
      <c r="K34" s="113"/>
      <c r="L34" s="113"/>
      <c r="M34" s="113"/>
    </row>
    <row r="35" spans="1:13" ht="15">
      <c r="A35" s="64"/>
      <c r="B35" s="64">
        <v>75075</v>
      </c>
      <c r="C35" s="35"/>
      <c r="D35" s="121" t="s">
        <v>141</v>
      </c>
      <c r="E35" s="26">
        <f>E36+E37+E38+E39</f>
        <v>133121</v>
      </c>
      <c r="F35" s="26">
        <f>F39+F36+F37+F38</f>
        <v>151916</v>
      </c>
      <c r="G35" s="26">
        <f>G39+G36+G37+G38</f>
        <v>12988</v>
      </c>
      <c r="H35" s="25">
        <f>G35/F35*100</f>
        <v>8.5494615445377704</v>
      </c>
      <c r="I35" s="113"/>
      <c r="J35" s="113"/>
      <c r="K35" s="113"/>
      <c r="L35" s="113"/>
      <c r="M35" s="113"/>
    </row>
    <row r="36" spans="1:13" ht="15">
      <c r="A36" s="64"/>
      <c r="B36" s="64"/>
      <c r="C36" s="29" t="s">
        <v>140</v>
      </c>
      <c r="D36" s="78" t="s">
        <v>139</v>
      </c>
      <c r="E36" s="20"/>
      <c r="F36" s="20"/>
      <c r="G36" s="20">
        <v>988</v>
      </c>
      <c r="H36" s="19"/>
      <c r="I36" s="113"/>
      <c r="J36" s="113"/>
      <c r="K36" s="113"/>
      <c r="L36" s="113"/>
      <c r="M36" s="113"/>
    </row>
    <row r="37" spans="1:13" ht="27.75" customHeight="1">
      <c r="A37" s="64"/>
      <c r="B37" s="64"/>
      <c r="C37" s="29" t="s">
        <v>25</v>
      </c>
      <c r="D37" s="49" t="s">
        <v>24</v>
      </c>
      <c r="E37" s="20">
        <v>63833</v>
      </c>
      <c r="F37" s="20">
        <v>67094</v>
      </c>
      <c r="G37" s="20"/>
      <c r="H37" s="19">
        <f>G37/F37*100</f>
        <v>0</v>
      </c>
      <c r="I37" s="113"/>
      <c r="J37" s="113"/>
      <c r="K37" s="113"/>
      <c r="L37" s="113"/>
      <c r="M37" s="113"/>
    </row>
    <row r="38" spans="1:13" ht="27.75" customHeight="1">
      <c r="A38" s="64"/>
      <c r="B38" s="64"/>
      <c r="C38" s="29" t="s">
        <v>136</v>
      </c>
      <c r="D38" s="49" t="s">
        <v>24</v>
      </c>
      <c r="E38" s="20">
        <v>69288</v>
      </c>
      <c r="F38" s="20">
        <v>72822</v>
      </c>
      <c r="G38" s="20"/>
      <c r="H38" s="19">
        <f>G38/F38*100</f>
        <v>0</v>
      </c>
      <c r="I38" s="113"/>
      <c r="J38" s="113"/>
      <c r="K38" s="113"/>
      <c r="L38" s="113"/>
      <c r="M38" s="113"/>
    </row>
    <row r="39" spans="1:13" ht="27.75" customHeight="1">
      <c r="A39" s="64"/>
      <c r="B39" s="64"/>
      <c r="C39" s="29" t="s">
        <v>138</v>
      </c>
      <c r="D39" s="49" t="s">
        <v>137</v>
      </c>
      <c r="E39" s="20"/>
      <c r="F39" s="20">
        <v>12000</v>
      </c>
      <c r="G39" s="20">
        <v>12000</v>
      </c>
      <c r="H39" s="19">
        <f>G39/F39*100</f>
        <v>100</v>
      </c>
      <c r="I39" s="113"/>
      <c r="J39" s="113"/>
      <c r="K39" s="113"/>
      <c r="L39" s="113"/>
      <c r="M39" s="113"/>
    </row>
    <row r="40" spans="1:13" ht="18" customHeight="1">
      <c r="A40" s="64"/>
      <c r="B40" s="36">
        <v>75095</v>
      </c>
      <c r="C40" s="35"/>
      <c r="D40" s="34" t="s">
        <v>15</v>
      </c>
      <c r="E40" s="26">
        <f>E41+E42</f>
        <v>0</v>
      </c>
      <c r="F40" s="26">
        <f>F41+F42</f>
        <v>1926586</v>
      </c>
      <c r="G40" s="26">
        <f>G41+G42</f>
        <v>0</v>
      </c>
      <c r="H40" s="25">
        <f>G40/F40*100</f>
        <v>0</v>
      </c>
      <c r="I40" s="113"/>
      <c r="J40" s="113"/>
      <c r="K40" s="113"/>
      <c r="L40" s="113"/>
      <c r="M40" s="113"/>
    </row>
    <row r="41" spans="1:13" ht="27.75" customHeight="1">
      <c r="A41" s="64"/>
      <c r="B41" s="64"/>
      <c r="C41" s="29" t="s">
        <v>136</v>
      </c>
      <c r="D41" s="49" t="s">
        <v>24</v>
      </c>
      <c r="E41" s="20"/>
      <c r="F41" s="20">
        <v>1637598</v>
      </c>
      <c r="G41" s="20"/>
      <c r="H41" s="19">
        <f>G41/F41*100</f>
        <v>0</v>
      </c>
      <c r="I41" s="113"/>
      <c r="J41" s="113"/>
      <c r="K41" s="113"/>
      <c r="L41" s="113"/>
      <c r="M41" s="113"/>
    </row>
    <row r="42" spans="1:13" ht="24.75">
      <c r="A42" s="65"/>
      <c r="B42" s="65"/>
      <c r="C42" s="29" t="s">
        <v>32</v>
      </c>
      <c r="D42" s="49" t="s">
        <v>24</v>
      </c>
      <c r="E42" s="20"/>
      <c r="F42" s="20">
        <v>288988</v>
      </c>
      <c r="G42" s="111"/>
      <c r="H42" s="19">
        <f>G42/F42*100</f>
        <v>0</v>
      </c>
      <c r="I42" s="113"/>
      <c r="J42" s="113"/>
      <c r="K42" s="113"/>
      <c r="L42" s="113"/>
      <c r="M42" s="113"/>
    </row>
    <row r="43" spans="1:13" s="17" customFormat="1" ht="24">
      <c r="A43" s="45">
        <v>751</v>
      </c>
      <c r="B43" s="45"/>
      <c r="C43" s="44"/>
      <c r="D43" s="58" t="s">
        <v>135</v>
      </c>
      <c r="E43" s="42">
        <v>5100</v>
      </c>
      <c r="F43" s="42">
        <f>F44+F46</f>
        <v>45596</v>
      </c>
      <c r="G43" s="42">
        <f>G44+G46</f>
        <v>42886</v>
      </c>
      <c r="H43" s="41">
        <f>G43/F43*100</f>
        <v>94.05649618387578</v>
      </c>
      <c r="I43" s="115"/>
      <c r="J43" s="115"/>
      <c r="K43" s="115"/>
      <c r="L43" s="115"/>
      <c r="M43" s="115"/>
    </row>
    <row r="44" spans="1:13" ht="24">
      <c r="A44" s="36"/>
      <c r="B44" s="36">
        <v>75101</v>
      </c>
      <c r="C44" s="35"/>
      <c r="D44" s="50" t="s">
        <v>134</v>
      </c>
      <c r="E44" s="26">
        <v>5100</v>
      </c>
      <c r="F44" s="26">
        <v>5100</v>
      </c>
      <c r="G44" s="119">
        <v>2550</v>
      </c>
      <c r="H44" s="25">
        <f>G44/F44*100</f>
        <v>50</v>
      </c>
      <c r="I44" s="113"/>
      <c r="J44" s="113"/>
      <c r="K44" s="113"/>
      <c r="L44" s="113"/>
      <c r="M44" s="113"/>
    </row>
    <row r="45" spans="1:13" ht="24">
      <c r="A45" s="30"/>
      <c r="B45" s="30"/>
      <c r="C45" s="29" t="s">
        <v>47</v>
      </c>
      <c r="D45" s="31" t="s">
        <v>46</v>
      </c>
      <c r="E45" s="20">
        <v>5100</v>
      </c>
      <c r="F45" s="20">
        <v>5100</v>
      </c>
      <c r="G45" s="111">
        <v>2550</v>
      </c>
      <c r="H45" s="19">
        <f>G45/F45*100</f>
        <v>50</v>
      </c>
      <c r="I45" s="113"/>
      <c r="J45" s="113"/>
      <c r="K45" s="113"/>
      <c r="L45" s="113"/>
      <c r="M45" s="113"/>
    </row>
    <row r="46" spans="1:13" ht="15">
      <c r="A46" s="36"/>
      <c r="B46" s="36">
        <v>75113</v>
      </c>
      <c r="C46" s="35"/>
      <c r="D46" s="34" t="s">
        <v>133</v>
      </c>
      <c r="E46" s="26"/>
      <c r="F46" s="26">
        <v>40496</v>
      </c>
      <c r="G46" s="119">
        <v>40336</v>
      </c>
      <c r="H46" s="25">
        <f>G46/F46*100</f>
        <v>99.604899249308573</v>
      </c>
      <c r="I46" s="113"/>
      <c r="J46" s="113"/>
      <c r="K46" s="113"/>
      <c r="L46" s="113"/>
      <c r="M46" s="113"/>
    </row>
    <row r="47" spans="1:13" ht="24">
      <c r="A47" s="30"/>
      <c r="B47" s="30"/>
      <c r="C47" s="29">
        <v>2010</v>
      </c>
      <c r="D47" s="31" t="s">
        <v>46</v>
      </c>
      <c r="E47" s="20"/>
      <c r="F47" s="20">
        <v>40496</v>
      </c>
      <c r="G47" s="111">
        <v>40336</v>
      </c>
      <c r="H47" s="19">
        <f>G47/F47*100</f>
        <v>99.604899249308573</v>
      </c>
      <c r="I47" s="113"/>
      <c r="J47" s="113"/>
      <c r="K47" s="113"/>
      <c r="L47" s="113"/>
      <c r="M47" s="113"/>
    </row>
    <row r="48" spans="1:13" s="17" customFormat="1" ht="15">
      <c r="A48" s="45">
        <v>754</v>
      </c>
      <c r="B48" s="95"/>
      <c r="C48" s="94"/>
      <c r="D48" s="118" t="s">
        <v>132</v>
      </c>
      <c r="E48" s="42">
        <v>60000</v>
      </c>
      <c r="F48" s="42">
        <f>F49</f>
        <v>60000</v>
      </c>
      <c r="G48" s="120">
        <f>G49+G51</f>
        <v>17228</v>
      </c>
      <c r="H48" s="41">
        <f>G48/F48*100</f>
        <v>28.713333333333335</v>
      </c>
      <c r="I48" s="115"/>
      <c r="J48" s="115"/>
      <c r="K48" s="115"/>
      <c r="L48" s="115"/>
      <c r="M48" s="115"/>
    </row>
    <row r="49" spans="1:13" ht="15">
      <c r="A49" s="64"/>
      <c r="B49" s="64">
        <v>75416</v>
      </c>
      <c r="C49" s="106"/>
      <c r="D49" s="112" t="s">
        <v>131</v>
      </c>
      <c r="E49" s="26">
        <v>60000</v>
      </c>
      <c r="F49" s="26">
        <v>60000</v>
      </c>
      <c r="G49" s="119">
        <v>16778</v>
      </c>
      <c r="H49" s="25">
        <f>G49/F49*100</f>
        <v>27.963333333333335</v>
      </c>
      <c r="I49" s="113"/>
      <c r="J49" s="113"/>
      <c r="K49" s="113"/>
      <c r="L49" s="113"/>
      <c r="M49" s="113"/>
    </row>
    <row r="50" spans="1:13" ht="15">
      <c r="A50" s="65"/>
      <c r="B50" s="65"/>
      <c r="C50" s="99" t="s">
        <v>82</v>
      </c>
      <c r="D50" s="49" t="s">
        <v>130</v>
      </c>
      <c r="E50" s="20">
        <v>60000</v>
      </c>
      <c r="F50" s="20">
        <v>60000</v>
      </c>
      <c r="G50" s="111">
        <v>16778</v>
      </c>
      <c r="H50" s="19">
        <f>G50/F50*100</f>
        <v>27.963333333333335</v>
      </c>
      <c r="I50" s="113"/>
      <c r="J50" s="113"/>
      <c r="K50" s="113"/>
      <c r="L50" s="113"/>
      <c r="M50" s="113"/>
    </row>
    <row r="51" spans="1:13" ht="15">
      <c r="A51" s="64"/>
      <c r="B51" s="64">
        <v>75495</v>
      </c>
      <c r="C51" s="106"/>
      <c r="D51" s="88" t="s">
        <v>15</v>
      </c>
      <c r="E51" s="26"/>
      <c r="F51" s="26"/>
      <c r="G51" s="119">
        <v>450</v>
      </c>
      <c r="H51" s="19"/>
      <c r="I51" s="113"/>
      <c r="J51" s="113"/>
      <c r="K51" s="113"/>
      <c r="L51" s="113"/>
      <c r="M51" s="113"/>
    </row>
    <row r="52" spans="1:13" ht="15">
      <c r="A52" s="65"/>
      <c r="B52" s="65"/>
      <c r="C52" s="99" t="s">
        <v>6</v>
      </c>
      <c r="D52" s="114" t="s">
        <v>5</v>
      </c>
      <c r="E52" s="20"/>
      <c r="F52" s="20"/>
      <c r="G52" s="111">
        <v>450</v>
      </c>
      <c r="H52" s="19"/>
      <c r="I52" s="113"/>
      <c r="J52" s="113"/>
      <c r="K52" s="113"/>
      <c r="L52" s="113"/>
      <c r="M52" s="113"/>
    </row>
    <row r="53" spans="1:13" s="17" customFormat="1" ht="24.75">
      <c r="A53" s="45">
        <v>756</v>
      </c>
      <c r="B53" s="95"/>
      <c r="C53" s="94"/>
      <c r="D53" s="118" t="s">
        <v>129</v>
      </c>
      <c r="E53" s="42">
        <f>E54+E57+E59+E68+E80+E84</f>
        <v>32244176</v>
      </c>
      <c r="F53" s="42">
        <f>F54+F57+F59+F68+F80+F84</f>
        <v>32563955</v>
      </c>
      <c r="G53" s="42">
        <f>G54+G57+G59+G68+G80+G84</f>
        <v>15777642</v>
      </c>
      <c r="H53" s="41">
        <f>G53/F53*100</f>
        <v>48.451246170804495</v>
      </c>
      <c r="I53" s="115"/>
      <c r="J53" s="115"/>
      <c r="K53" s="115"/>
      <c r="L53" s="115"/>
      <c r="M53" s="115"/>
    </row>
    <row r="54" spans="1:13" ht="15">
      <c r="A54" s="117"/>
      <c r="B54" s="64">
        <v>75601</v>
      </c>
      <c r="C54" s="106"/>
      <c r="D54" s="112" t="s">
        <v>128</v>
      </c>
      <c r="E54" s="105">
        <f>SUM(E55:E56)</f>
        <v>155500</v>
      </c>
      <c r="F54" s="105">
        <f>F55+F56</f>
        <v>155500</v>
      </c>
      <c r="G54" s="105">
        <f>G55+G56</f>
        <v>69793</v>
      </c>
      <c r="H54" s="86">
        <f>G54/F54*100</f>
        <v>44.882958199356914</v>
      </c>
      <c r="I54" s="113"/>
      <c r="J54" s="113"/>
      <c r="K54" s="113"/>
      <c r="L54" s="113"/>
      <c r="M54" s="113"/>
    </row>
    <row r="55" spans="1:13" ht="24.75">
      <c r="A55" s="65"/>
      <c r="B55" s="65"/>
      <c r="C55" s="99" t="s">
        <v>127</v>
      </c>
      <c r="D55" s="49" t="s">
        <v>126</v>
      </c>
      <c r="E55" s="100">
        <v>155000</v>
      </c>
      <c r="F55" s="100">
        <v>155000</v>
      </c>
      <c r="G55" s="107">
        <v>69057</v>
      </c>
      <c r="H55" s="86">
        <f>G55/F55*100</f>
        <v>44.552903225806453</v>
      </c>
      <c r="I55" s="113"/>
      <c r="J55" s="113"/>
      <c r="K55" s="113"/>
      <c r="L55" s="113"/>
      <c r="M55" s="113"/>
    </row>
    <row r="56" spans="1:13" ht="15">
      <c r="A56" s="65"/>
      <c r="B56" s="65"/>
      <c r="C56" s="99" t="s">
        <v>101</v>
      </c>
      <c r="D56" s="49" t="s">
        <v>100</v>
      </c>
      <c r="E56" s="98">
        <v>500</v>
      </c>
      <c r="F56" s="98">
        <v>500</v>
      </c>
      <c r="G56" s="107">
        <v>736</v>
      </c>
      <c r="H56" s="86">
        <f>G56/F56*100</f>
        <v>147.19999999999999</v>
      </c>
      <c r="I56" s="113"/>
      <c r="J56" s="113"/>
      <c r="K56" s="113"/>
      <c r="L56" s="113"/>
      <c r="M56" s="113"/>
    </row>
    <row r="57" spans="1:13" ht="16.5" customHeight="1">
      <c r="A57" s="64"/>
      <c r="B57" s="64">
        <v>75605</v>
      </c>
      <c r="C57" s="106"/>
      <c r="D57" s="112" t="s">
        <v>125</v>
      </c>
      <c r="E57" s="105">
        <v>200000</v>
      </c>
      <c r="F57" s="105">
        <v>200000</v>
      </c>
      <c r="G57" s="116"/>
      <c r="H57" s="86"/>
      <c r="I57" s="113"/>
      <c r="J57" s="113"/>
      <c r="K57" s="113"/>
      <c r="L57" s="113"/>
      <c r="M57" s="113"/>
    </row>
    <row r="58" spans="1:13" s="32" customFormat="1" ht="24">
      <c r="A58" s="30"/>
      <c r="B58" s="30"/>
      <c r="C58" s="29" t="s">
        <v>124</v>
      </c>
      <c r="D58" s="31" t="s">
        <v>123</v>
      </c>
      <c r="E58" s="20">
        <v>200000</v>
      </c>
      <c r="F58" s="20">
        <v>200000</v>
      </c>
      <c r="G58" s="111"/>
      <c r="H58" s="25"/>
      <c r="I58" s="113"/>
      <c r="J58" s="113"/>
      <c r="K58" s="113"/>
      <c r="L58" s="113"/>
      <c r="M58" s="113"/>
    </row>
    <row r="59" spans="1:13" ht="36">
      <c r="A59" s="64"/>
      <c r="B59" s="36">
        <v>75615</v>
      </c>
      <c r="C59" s="35"/>
      <c r="D59" s="50" t="s">
        <v>122</v>
      </c>
      <c r="E59" s="26">
        <f>SUM(E60:E67)</f>
        <v>6552900</v>
      </c>
      <c r="F59" s="26">
        <f>F60+F61+F62+F63+F64+F65+F66+F67</f>
        <v>6872679</v>
      </c>
      <c r="G59" s="26">
        <f>G60+G61+G62+G63+G64+G65+G66+G67</f>
        <v>3580093</v>
      </c>
      <c r="H59" s="25">
        <f>G59/F59*100</f>
        <v>52.091666146491058</v>
      </c>
      <c r="I59" s="113"/>
      <c r="J59" s="113"/>
      <c r="K59" s="113"/>
      <c r="L59" s="113"/>
      <c r="M59" s="113"/>
    </row>
    <row r="60" spans="1:13" ht="15">
      <c r="A60" s="64"/>
      <c r="B60" s="65"/>
      <c r="C60" s="99" t="s">
        <v>119</v>
      </c>
      <c r="D60" s="114" t="s">
        <v>118</v>
      </c>
      <c r="E60" s="100">
        <v>6050000</v>
      </c>
      <c r="F60" s="100">
        <v>6369779</v>
      </c>
      <c r="G60" s="107">
        <v>3330237</v>
      </c>
      <c r="H60" s="86">
        <f>G60/F60*100</f>
        <v>52.281829557979954</v>
      </c>
      <c r="I60" s="115"/>
      <c r="J60" s="113"/>
      <c r="K60" s="113"/>
      <c r="L60" s="113"/>
      <c r="M60" s="113"/>
    </row>
    <row r="61" spans="1:13" ht="15">
      <c r="A61" s="65"/>
      <c r="B61" s="65"/>
      <c r="C61" s="99" t="s">
        <v>117</v>
      </c>
      <c r="D61" s="114" t="s">
        <v>116</v>
      </c>
      <c r="E61" s="98">
        <v>1000</v>
      </c>
      <c r="F61" s="98">
        <v>1000</v>
      </c>
      <c r="G61" s="107">
        <v>798</v>
      </c>
      <c r="H61" s="86">
        <f>G61/F61*100</f>
        <v>79.800000000000011</v>
      </c>
      <c r="I61" s="113"/>
      <c r="J61" s="113"/>
      <c r="K61" s="113"/>
      <c r="L61" s="113"/>
      <c r="M61" s="113"/>
    </row>
    <row r="62" spans="1:13" ht="15">
      <c r="A62" s="65"/>
      <c r="B62" s="65"/>
      <c r="C62" s="99" t="s">
        <v>115</v>
      </c>
      <c r="D62" s="114" t="s">
        <v>114</v>
      </c>
      <c r="E62" s="100">
        <v>1400</v>
      </c>
      <c r="F62" s="100">
        <v>1400</v>
      </c>
      <c r="G62" s="107">
        <v>1343</v>
      </c>
      <c r="H62" s="86">
        <f>G62/F62*100</f>
        <v>95.928571428571431</v>
      </c>
      <c r="I62" s="113"/>
      <c r="J62" s="113"/>
      <c r="K62" s="113"/>
      <c r="L62" s="113"/>
      <c r="M62" s="113"/>
    </row>
    <row r="63" spans="1:13" ht="15">
      <c r="A63" s="65"/>
      <c r="B63" s="65"/>
      <c r="C63" s="99" t="s">
        <v>113</v>
      </c>
      <c r="D63" s="114" t="s">
        <v>112</v>
      </c>
      <c r="E63" s="100">
        <v>415000</v>
      </c>
      <c r="F63" s="100">
        <v>415000</v>
      </c>
      <c r="G63" s="107">
        <v>230193</v>
      </c>
      <c r="H63" s="86">
        <f>G63/F63*100</f>
        <v>55.468192771084333</v>
      </c>
      <c r="I63" s="113"/>
      <c r="J63" s="113"/>
      <c r="K63" s="113"/>
      <c r="L63" s="113"/>
      <c r="M63" s="113"/>
    </row>
    <row r="64" spans="1:13" ht="15">
      <c r="A64" s="65"/>
      <c r="B64" s="65"/>
      <c r="C64" s="99" t="s">
        <v>103</v>
      </c>
      <c r="D64" s="114" t="s">
        <v>102</v>
      </c>
      <c r="E64" s="100">
        <v>50000</v>
      </c>
      <c r="F64" s="100">
        <v>50000</v>
      </c>
      <c r="G64" s="107">
        <v>2579</v>
      </c>
      <c r="H64" s="86">
        <f>G64/F64*100</f>
        <v>5.1580000000000004</v>
      </c>
      <c r="I64" s="113"/>
      <c r="J64" s="113"/>
      <c r="K64" s="113"/>
      <c r="L64" s="113"/>
      <c r="M64" s="113"/>
    </row>
    <row r="65" spans="1:13" ht="15">
      <c r="A65" s="65"/>
      <c r="B65" s="65"/>
      <c r="C65" s="99" t="s">
        <v>37</v>
      </c>
      <c r="D65" s="114" t="s">
        <v>36</v>
      </c>
      <c r="E65" s="98">
        <v>500</v>
      </c>
      <c r="F65" s="98">
        <v>500</v>
      </c>
      <c r="G65" s="107">
        <v>151</v>
      </c>
      <c r="H65" s="86">
        <f>G65/F65*100</f>
        <v>30.2</v>
      </c>
      <c r="I65" s="113"/>
      <c r="J65" s="113"/>
      <c r="K65" s="113"/>
      <c r="L65" s="113"/>
      <c r="M65" s="113"/>
    </row>
    <row r="66" spans="1:13" ht="15">
      <c r="A66" s="65"/>
      <c r="B66" s="65"/>
      <c r="C66" s="99" t="s">
        <v>101</v>
      </c>
      <c r="D66" s="49" t="s">
        <v>100</v>
      </c>
      <c r="E66" s="20">
        <v>20000</v>
      </c>
      <c r="F66" s="20">
        <v>20000</v>
      </c>
      <c r="G66" s="20">
        <v>3399</v>
      </c>
      <c r="H66" s="25">
        <f>G66/F66*100</f>
        <v>16.994999999999997</v>
      </c>
      <c r="I66" s="113"/>
      <c r="J66" s="113"/>
      <c r="K66" s="113"/>
      <c r="L66" s="113"/>
      <c r="M66" s="113"/>
    </row>
    <row r="67" spans="1:13" ht="24.75">
      <c r="A67" s="65"/>
      <c r="B67" s="65"/>
      <c r="C67" s="99">
        <v>2680</v>
      </c>
      <c r="D67" s="49" t="s">
        <v>121</v>
      </c>
      <c r="E67" s="20">
        <v>15000</v>
      </c>
      <c r="F67" s="20">
        <v>15000</v>
      </c>
      <c r="G67" s="20">
        <v>11393</v>
      </c>
      <c r="H67" s="25">
        <f>G67/F67*100</f>
        <v>75.953333333333333</v>
      </c>
      <c r="I67" s="113"/>
      <c r="J67" s="113"/>
      <c r="K67" s="113"/>
      <c r="L67" s="113"/>
      <c r="M67" s="113"/>
    </row>
    <row r="68" spans="1:13" s="17" customFormat="1" ht="36.75">
      <c r="A68" s="64"/>
      <c r="B68" s="64">
        <v>75616</v>
      </c>
      <c r="C68" s="106"/>
      <c r="D68" s="112" t="s">
        <v>120</v>
      </c>
      <c r="E68" s="26">
        <f>SUM(E69:E79)</f>
        <v>4481083</v>
      </c>
      <c r="F68" s="26">
        <f>F69+F70+F71+F72+F73+F74+F75+F76+F77+F78+F79</f>
        <v>4481083</v>
      </c>
      <c r="G68" s="26">
        <f>G69+G70+G71+G72+G73+G74+G75+G76+G77+G78+G79</f>
        <v>2460686</v>
      </c>
      <c r="H68" s="25">
        <f>G68/F68*100</f>
        <v>54.912752118182141</v>
      </c>
      <c r="I68" s="18"/>
      <c r="J68" s="18"/>
      <c r="K68" s="18"/>
      <c r="L68" s="18"/>
      <c r="M68" s="18"/>
    </row>
    <row r="69" spans="1:13" s="32" customFormat="1" ht="15">
      <c r="A69" s="65"/>
      <c r="B69" s="65"/>
      <c r="C69" s="99" t="s">
        <v>119</v>
      </c>
      <c r="D69" s="78" t="s">
        <v>118</v>
      </c>
      <c r="E69" s="100">
        <v>3160000</v>
      </c>
      <c r="F69" s="100">
        <v>3160000</v>
      </c>
      <c r="G69" s="107">
        <v>1817762</v>
      </c>
      <c r="H69" s="70">
        <f>G69/F69*100</f>
        <v>57.524113924050639</v>
      </c>
      <c r="I69" s="9"/>
      <c r="J69" s="9"/>
      <c r="K69" s="9"/>
      <c r="L69" s="9"/>
      <c r="M69" s="9"/>
    </row>
    <row r="70" spans="1:13" ht="15">
      <c r="A70" s="65"/>
      <c r="B70" s="65"/>
      <c r="C70" s="99" t="s">
        <v>117</v>
      </c>
      <c r="D70" s="78" t="s">
        <v>116</v>
      </c>
      <c r="E70" s="100">
        <v>2100</v>
      </c>
      <c r="F70" s="100">
        <v>2100</v>
      </c>
      <c r="G70" s="107">
        <v>1396</v>
      </c>
      <c r="H70" s="70">
        <f>G70/F70*100</f>
        <v>66.476190476190482</v>
      </c>
      <c r="I70" s="9"/>
      <c r="J70" s="9"/>
      <c r="K70" s="9"/>
      <c r="L70" s="9"/>
      <c r="M70" s="9"/>
    </row>
    <row r="71" spans="1:13" ht="15">
      <c r="A71" s="65"/>
      <c r="B71" s="65"/>
      <c r="C71" s="99" t="s">
        <v>115</v>
      </c>
      <c r="D71" s="78" t="s">
        <v>114</v>
      </c>
      <c r="E71" s="98">
        <v>200</v>
      </c>
      <c r="F71" s="98">
        <v>200</v>
      </c>
      <c r="G71" s="107">
        <v>15</v>
      </c>
      <c r="H71" s="70"/>
      <c r="I71" s="9"/>
      <c r="J71" s="9"/>
      <c r="K71" s="9"/>
      <c r="L71" s="9"/>
      <c r="M71" s="9"/>
    </row>
    <row r="72" spans="1:13" ht="15">
      <c r="A72" s="65"/>
      <c r="B72" s="65"/>
      <c r="C72" s="99" t="s">
        <v>113</v>
      </c>
      <c r="D72" s="78" t="s">
        <v>112</v>
      </c>
      <c r="E72" s="100">
        <v>130000</v>
      </c>
      <c r="F72" s="100">
        <v>130000</v>
      </c>
      <c r="G72" s="107">
        <v>64028</v>
      </c>
      <c r="H72" s="70">
        <f>G72/F72*100</f>
        <v>49.252307692307689</v>
      </c>
      <c r="I72" s="9"/>
      <c r="J72" s="9"/>
      <c r="K72" s="9"/>
      <c r="L72" s="9"/>
      <c r="M72" s="9"/>
    </row>
    <row r="73" spans="1:13" ht="15">
      <c r="A73" s="65"/>
      <c r="B73" s="65"/>
      <c r="C73" s="99" t="s">
        <v>111</v>
      </c>
      <c r="D73" s="78" t="s">
        <v>110</v>
      </c>
      <c r="E73" s="100">
        <v>98000</v>
      </c>
      <c r="F73" s="100">
        <v>98000</v>
      </c>
      <c r="G73" s="107">
        <v>46627</v>
      </c>
      <c r="H73" s="70">
        <f>G73/F73*100</f>
        <v>47.578571428571429</v>
      </c>
      <c r="I73" s="9"/>
      <c r="J73" s="9"/>
      <c r="K73" s="9"/>
      <c r="L73" s="9"/>
      <c r="M73" s="9"/>
    </row>
    <row r="74" spans="1:13" ht="15">
      <c r="A74" s="65"/>
      <c r="B74" s="65"/>
      <c r="C74" s="99" t="s">
        <v>109</v>
      </c>
      <c r="D74" s="78" t="s">
        <v>108</v>
      </c>
      <c r="E74" s="100">
        <v>1000</v>
      </c>
      <c r="F74" s="100">
        <v>1000</v>
      </c>
      <c r="G74" s="107">
        <v>308</v>
      </c>
      <c r="H74" s="70">
        <f>G74/F74*100</f>
        <v>30.8</v>
      </c>
      <c r="I74" s="9"/>
      <c r="J74" s="9"/>
      <c r="K74" s="9"/>
      <c r="L74" s="9"/>
      <c r="M74" s="9"/>
    </row>
    <row r="75" spans="1:13" ht="15">
      <c r="A75" s="65"/>
      <c r="B75" s="65"/>
      <c r="C75" s="99" t="s">
        <v>107</v>
      </c>
      <c r="D75" s="78" t="s">
        <v>106</v>
      </c>
      <c r="E75" s="100">
        <v>50000</v>
      </c>
      <c r="F75" s="100">
        <v>50000</v>
      </c>
      <c r="G75" s="107">
        <v>20562</v>
      </c>
      <c r="H75" s="70">
        <f>G75/F75*100</f>
        <v>41.124000000000002</v>
      </c>
      <c r="I75" s="9"/>
      <c r="J75" s="9"/>
      <c r="K75" s="9"/>
      <c r="L75" s="9"/>
      <c r="M75" s="9"/>
    </row>
    <row r="76" spans="1:13" ht="15">
      <c r="A76" s="65"/>
      <c r="B76" s="65"/>
      <c r="C76" s="99" t="s">
        <v>105</v>
      </c>
      <c r="D76" s="78" t="s">
        <v>104</v>
      </c>
      <c r="E76" s="100">
        <v>100000</v>
      </c>
      <c r="F76" s="100">
        <v>100000</v>
      </c>
      <c r="G76" s="107">
        <v>15914</v>
      </c>
      <c r="H76" s="70">
        <f>G76/F76*100</f>
        <v>15.914</v>
      </c>
      <c r="I76" s="9"/>
      <c r="J76" s="9"/>
      <c r="K76" s="9"/>
      <c r="L76" s="9"/>
      <c r="M76" s="9"/>
    </row>
    <row r="77" spans="1:13" ht="15">
      <c r="A77" s="65"/>
      <c r="B77" s="65"/>
      <c r="C77" s="99" t="s">
        <v>103</v>
      </c>
      <c r="D77" s="78" t="s">
        <v>102</v>
      </c>
      <c r="E77" s="100">
        <v>909283</v>
      </c>
      <c r="F77" s="100">
        <v>909283</v>
      </c>
      <c r="G77" s="107">
        <v>486825</v>
      </c>
      <c r="H77" s="70">
        <f>G77/F77*100</f>
        <v>53.539437116937194</v>
      </c>
      <c r="I77" s="9"/>
      <c r="J77" s="9"/>
      <c r="K77" s="9"/>
      <c r="L77" s="9"/>
      <c r="M77" s="9"/>
    </row>
    <row r="78" spans="1:13" ht="15">
      <c r="A78" s="65"/>
      <c r="B78" s="64"/>
      <c r="C78" s="99" t="s">
        <v>37</v>
      </c>
      <c r="D78" s="78" t="s">
        <v>36</v>
      </c>
      <c r="E78" s="100">
        <v>8500</v>
      </c>
      <c r="F78" s="100">
        <v>8500</v>
      </c>
      <c r="G78" s="107">
        <v>2351</v>
      </c>
      <c r="H78" s="70">
        <f>G78/F78*100</f>
        <v>27.658823529411762</v>
      </c>
      <c r="I78" s="9"/>
      <c r="J78" s="9"/>
      <c r="K78" s="9"/>
      <c r="L78" s="9"/>
      <c r="M78" s="9"/>
    </row>
    <row r="79" spans="1:13" ht="15">
      <c r="A79" s="65"/>
      <c r="B79" s="65"/>
      <c r="C79" s="29" t="s">
        <v>101</v>
      </c>
      <c r="D79" s="31" t="s">
        <v>100</v>
      </c>
      <c r="E79" s="20">
        <v>22000</v>
      </c>
      <c r="F79" s="20">
        <v>22000</v>
      </c>
      <c r="G79" s="111">
        <v>4898</v>
      </c>
      <c r="H79" s="19">
        <f>G79/F79*100</f>
        <v>22.263636363636362</v>
      </c>
      <c r="I79" s="9"/>
      <c r="J79" s="9"/>
      <c r="K79" s="9"/>
      <c r="L79" s="9"/>
      <c r="M79" s="9"/>
    </row>
    <row r="80" spans="1:13" s="17" customFormat="1" ht="28.5">
      <c r="A80" s="64"/>
      <c r="B80" s="36">
        <v>75618</v>
      </c>
      <c r="C80" s="35"/>
      <c r="D80" s="34" t="s">
        <v>99</v>
      </c>
      <c r="E80" s="26">
        <f>SUM(E81:E83)</f>
        <v>1315811</v>
      </c>
      <c r="F80" s="26">
        <f>F81+F82+F83</f>
        <v>1315811</v>
      </c>
      <c r="G80" s="26">
        <f>G81+G82+G83</f>
        <v>914454</v>
      </c>
      <c r="H80" s="25">
        <f>G80/F80*100</f>
        <v>69.497367023075512</v>
      </c>
      <c r="I80" s="18"/>
      <c r="J80" s="18"/>
      <c r="K80" s="18"/>
      <c r="L80" s="18"/>
      <c r="M80" s="18"/>
    </row>
    <row r="81" spans="1:14" s="32" customFormat="1" ht="15">
      <c r="A81" s="65"/>
      <c r="B81" s="65"/>
      <c r="C81" s="99" t="s">
        <v>98</v>
      </c>
      <c r="D81" s="78" t="s">
        <v>97</v>
      </c>
      <c r="E81" s="100">
        <v>475000</v>
      </c>
      <c r="F81" s="100">
        <v>475000</v>
      </c>
      <c r="G81" s="107">
        <v>260667</v>
      </c>
      <c r="H81" s="86">
        <f>G81/F81*100</f>
        <v>54.877263157894738</v>
      </c>
      <c r="I81" s="9"/>
      <c r="J81" s="9"/>
      <c r="K81" s="9"/>
      <c r="L81" s="9"/>
      <c r="M81" s="9"/>
    </row>
    <row r="82" spans="1:14" ht="15">
      <c r="A82" s="65"/>
      <c r="B82" s="65"/>
      <c r="C82" s="99" t="s">
        <v>96</v>
      </c>
      <c r="D82" s="78" t="s">
        <v>95</v>
      </c>
      <c r="E82" s="100">
        <v>770811</v>
      </c>
      <c r="F82" s="100">
        <v>770811</v>
      </c>
      <c r="G82" s="107">
        <v>619830</v>
      </c>
      <c r="H82" s="86">
        <f>G82/F82*100</f>
        <v>80.412708173598986</v>
      </c>
      <c r="I82" s="9"/>
      <c r="J82" s="9"/>
      <c r="K82" s="9"/>
      <c r="L82" s="9"/>
      <c r="M82" s="9"/>
    </row>
    <row r="83" spans="1:14" ht="30">
      <c r="A83" s="65"/>
      <c r="B83" s="65"/>
      <c r="C83" s="99" t="s">
        <v>94</v>
      </c>
      <c r="D83" s="78" t="s">
        <v>93</v>
      </c>
      <c r="E83" s="20">
        <v>70000</v>
      </c>
      <c r="F83" s="20">
        <v>70000</v>
      </c>
      <c r="G83" s="20">
        <v>33957</v>
      </c>
      <c r="H83" s="25">
        <f>G83/F83*100</f>
        <v>48.51</v>
      </c>
      <c r="I83" s="9"/>
      <c r="J83" s="9"/>
      <c r="K83" s="9"/>
      <c r="L83" s="9"/>
      <c r="M83" s="9"/>
    </row>
    <row r="84" spans="1:14" s="17" customFormat="1" ht="28.5">
      <c r="A84" s="64"/>
      <c r="B84" s="36">
        <v>75621</v>
      </c>
      <c r="C84" s="35"/>
      <c r="D84" s="34" t="s">
        <v>92</v>
      </c>
      <c r="E84" s="26">
        <f>SUM(E85:E86)</f>
        <v>19538882</v>
      </c>
      <c r="F84" s="26">
        <f>F85+F86</f>
        <v>19538882</v>
      </c>
      <c r="G84" s="26">
        <f>G85+G86</f>
        <v>8752616</v>
      </c>
      <c r="H84" s="25">
        <f>G84/F84*100</f>
        <v>44.795889549872911</v>
      </c>
      <c r="I84" s="18"/>
      <c r="J84" s="18"/>
      <c r="K84" s="18"/>
      <c r="L84" s="18"/>
      <c r="M84" s="18"/>
    </row>
    <row r="85" spans="1:14" s="32" customFormat="1" ht="15">
      <c r="A85" s="65"/>
      <c r="B85" s="65"/>
      <c r="C85" s="99" t="s">
        <v>91</v>
      </c>
      <c r="D85" s="78" t="s">
        <v>90</v>
      </c>
      <c r="E85" s="100">
        <v>19038882</v>
      </c>
      <c r="F85" s="100">
        <v>19038882</v>
      </c>
      <c r="G85" s="107">
        <v>8433308</v>
      </c>
      <c r="H85" s="86">
        <f>G85/F85*100</f>
        <v>44.295184979874342</v>
      </c>
      <c r="I85" s="9"/>
      <c r="J85" s="9"/>
      <c r="K85" s="9"/>
      <c r="L85" s="9"/>
      <c r="M85" s="9"/>
    </row>
    <row r="86" spans="1:14" ht="15">
      <c r="A86" s="65"/>
      <c r="B86" s="65"/>
      <c r="C86" s="99" t="s">
        <v>89</v>
      </c>
      <c r="D86" s="78" t="s">
        <v>88</v>
      </c>
      <c r="E86" s="100">
        <v>500000</v>
      </c>
      <c r="F86" s="100">
        <v>500000</v>
      </c>
      <c r="G86" s="107">
        <v>319308</v>
      </c>
      <c r="H86" s="86">
        <f>G86/F86*100</f>
        <v>63.861599999999996</v>
      </c>
      <c r="I86" s="9"/>
      <c r="J86" s="9"/>
      <c r="K86" s="9"/>
      <c r="L86" s="9"/>
      <c r="M86" s="9"/>
    </row>
    <row r="87" spans="1:14" s="39" customFormat="1" ht="15">
      <c r="A87" s="95">
        <v>758</v>
      </c>
      <c r="B87" s="95"/>
      <c r="C87" s="94"/>
      <c r="D87" s="93" t="s">
        <v>87</v>
      </c>
      <c r="E87" s="92">
        <f>E88+E90+E92+E96</f>
        <v>22808729</v>
      </c>
      <c r="F87" s="92">
        <f>F88+F90+F92+F96</f>
        <v>22984919</v>
      </c>
      <c r="G87" s="92">
        <f>G88+G90+G92+G96</f>
        <v>13539539</v>
      </c>
      <c r="H87" s="104">
        <f>G87/F87*100</f>
        <v>58.906185399217634</v>
      </c>
      <c r="I87" s="40"/>
      <c r="J87" s="40"/>
      <c r="K87" s="40"/>
      <c r="L87" s="40"/>
      <c r="M87" s="40"/>
    </row>
    <row r="88" spans="1:14" s="101" customFormat="1" ht="16.5" customHeight="1">
      <c r="A88" s="85"/>
      <c r="B88" s="110">
        <v>75801</v>
      </c>
      <c r="C88" s="89"/>
      <c r="D88" s="109" t="s">
        <v>86</v>
      </c>
      <c r="E88" s="108">
        <v>17465917</v>
      </c>
      <c r="F88" s="108">
        <v>17642107</v>
      </c>
      <c r="G88" s="108">
        <v>10856680</v>
      </c>
      <c r="H88" s="86">
        <f>G88/F88*100</f>
        <v>61.538454562144985</v>
      </c>
      <c r="I88" s="102"/>
      <c r="J88" s="102"/>
      <c r="K88" s="102"/>
      <c r="L88" s="102"/>
      <c r="M88" s="102"/>
      <c r="N88" s="101" t="s">
        <v>85</v>
      </c>
    </row>
    <row r="89" spans="1:14" s="32" customFormat="1" ht="15">
      <c r="A89" s="65"/>
      <c r="B89" s="65"/>
      <c r="C89" s="99">
        <v>2920</v>
      </c>
      <c r="D89" s="78" t="s">
        <v>79</v>
      </c>
      <c r="E89" s="100">
        <v>17465917</v>
      </c>
      <c r="F89" s="100">
        <v>17642107</v>
      </c>
      <c r="G89" s="107">
        <v>10856680</v>
      </c>
      <c r="H89" s="86">
        <f>G89/F89*100</f>
        <v>61.538454562144985</v>
      </c>
      <c r="I89" s="9"/>
      <c r="J89" s="9"/>
      <c r="K89" s="9"/>
      <c r="L89" s="9"/>
      <c r="M89" s="9"/>
    </row>
    <row r="90" spans="1:14" s="17" customFormat="1" ht="18.75" customHeight="1">
      <c r="A90" s="64"/>
      <c r="B90" s="36">
        <v>75807</v>
      </c>
      <c r="C90" s="35"/>
      <c r="D90" s="34" t="s">
        <v>84</v>
      </c>
      <c r="E90" s="26">
        <v>4368278</v>
      </c>
      <c r="F90" s="26">
        <v>4368278</v>
      </c>
      <c r="G90" s="26">
        <v>2184138</v>
      </c>
      <c r="H90" s="25">
        <f>G90/F90*100</f>
        <v>49.999977107684082</v>
      </c>
      <c r="I90" s="18"/>
      <c r="J90" s="18"/>
      <c r="K90" s="18"/>
      <c r="L90" s="18"/>
      <c r="M90" s="18"/>
    </row>
    <row r="91" spans="1:14" s="32" customFormat="1" ht="15">
      <c r="A91" s="65"/>
      <c r="B91" s="65"/>
      <c r="C91" s="99">
        <v>2920</v>
      </c>
      <c r="D91" s="78" t="s">
        <v>79</v>
      </c>
      <c r="E91" s="100">
        <v>4368278</v>
      </c>
      <c r="F91" s="100">
        <v>4368278</v>
      </c>
      <c r="G91" s="107">
        <v>2184138</v>
      </c>
      <c r="H91" s="86">
        <f>G91/F91*100</f>
        <v>49.999977107684082</v>
      </c>
      <c r="I91" s="9"/>
      <c r="J91" s="9"/>
      <c r="K91" s="9"/>
      <c r="L91" s="9"/>
      <c r="M91" s="9"/>
    </row>
    <row r="92" spans="1:14" s="17" customFormat="1" ht="15">
      <c r="A92" s="64"/>
      <c r="B92" s="64">
        <v>75814</v>
      </c>
      <c r="C92" s="106"/>
      <c r="D92" s="88" t="s">
        <v>83</v>
      </c>
      <c r="E92" s="105">
        <f>SUM(E94:E95)</f>
        <v>180000</v>
      </c>
      <c r="F92" s="105">
        <f>F93+F94+F95</f>
        <v>180000</v>
      </c>
      <c r="G92" s="105">
        <f>G93+G94+G95</f>
        <v>101455</v>
      </c>
      <c r="H92" s="86">
        <f>G92/F92*100</f>
        <v>56.363888888888894</v>
      </c>
      <c r="I92" s="18"/>
      <c r="J92" s="18"/>
      <c r="K92" s="18"/>
      <c r="L92" s="18"/>
      <c r="M92" s="18"/>
    </row>
    <row r="93" spans="1:14" s="17" customFormat="1" ht="15">
      <c r="A93" s="64"/>
      <c r="B93" s="65"/>
      <c r="C93" s="99" t="s">
        <v>82</v>
      </c>
      <c r="D93" s="49" t="s">
        <v>81</v>
      </c>
      <c r="E93" s="100"/>
      <c r="F93" s="100"/>
      <c r="G93" s="100">
        <v>3038</v>
      </c>
      <c r="H93" s="70">
        <v>0</v>
      </c>
      <c r="I93" s="18"/>
      <c r="J93" s="18"/>
      <c r="K93" s="18"/>
      <c r="L93" s="18"/>
      <c r="M93" s="18"/>
    </row>
    <row r="94" spans="1:14" s="32" customFormat="1" ht="24">
      <c r="A94" s="65"/>
      <c r="B94" s="65"/>
      <c r="C94" s="29" t="s">
        <v>21</v>
      </c>
      <c r="D94" s="31" t="s">
        <v>20</v>
      </c>
      <c r="E94" s="20">
        <v>55000</v>
      </c>
      <c r="F94" s="20">
        <v>55000</v>
      </c>
      <c r="G94" s="20">
        <v>1500</v>
      </c>
      <c r="H94" s="19">
        <f>G94/F94*100</f>
        <v>2.7272727272727271</v>
      </c>
      <c r="I94" s="9"/>
      <c r="J94" s="9"/>
      <c r="K94" s="9"/>
      <c r="L94" s="9"/>
      <c r="M94" s="9"/>
    </row>
    <row r="95" spans="1:14" ht="15">
      <c r="A95" s="65"/>
      <c r="B95" s="65"/>
      <c r="C95" s="99" t="s">
        <v>10</v>
      </c>
      <c r="D95" s="78" t="s">
        <v>9</v>
      </c>
      <c r="E95" s="100">
        <v>125000</v>
      </c>
      <c r="F95" s="100">
        <v>125000</v>
      </c>
      <c r="G95" s="100">
        <v>96917</v>
      </c>
      <c r="H95" s="86">
        <f>G95/F95*100</f>
        <v>77.533600000000007</v>
      </c>
      <c r="I95" s="9"/>
      <c r="J95" s="9"/>
      <c r="K95" s="9"/>
      <c r="L95" s="9"/>
      <c r="M95" s="9"/>
    </row>
    <row r="96" spans="1:14" s="17" customFormat="1" ht="15">
      <c r="A96" s="64"/>
      <c r="B96" s="36">
        <v>75831</v>
      </c>
      <c r="C96" s="106"/>
      <c r="D96" s="88" t="s">
        <v>80</v>
      </c>
      <c r="E96" s="26">
        <v>794534</v>
      </c>
      <c r="F96" s="26">
        <v>794534</v>
      </c>
      <c r="G96" s="26">
        <v>397266</v>
      </c>
      <c r="H96" s="25">
        <f>G96/F96*100</f>
        <v>49.999874140061976</v>
      </c>
      <c r="I96" s="18"/>
      <c r="J96" s="18"/>
      <c r="K96" s="18"/>
      <c r="L96" s="18"/>
      <c r="M96" s="18"/>
    </row>
    <row r="97" spans="1:13" s="32" customFormat="1" ht="15">
      <c r="A97" s="65"/>
      <c r="B97" s="65"/>
      <c r="C97" s="99">
        <v>2920</v>
      </c>
      <c r="D97" s="78" t="s">
        <v>79</v>
      </c>
      <c r="E97" s="100">
        <v>794534</v>
      </c>
      <c r="F97" s="100">
        <v>794534</v>
      </c>
      <c r="G97" s="100">
        <v>397266</v>
      </c>
      <c r="H97" s="86">
        <f>G97/F97*100</f>
        <v>49.999874140061976</v>
      </c>
      <c r="I97" s="9"/>
      <c r="J97" s="9"/>
      <c r="K97" s="9"/>
      <c r="L97" s="9"/>
      <c r="M97" s="9"/>
    </row>
    <row r="98" spans="1:13" s="39" customFormat="1" ht="15">
      <c r="A98" s="95">
        <v>801</v>
      </c>
      <c r="B98" s="95"/>
      <c r="C98" s="94"/>
      <c r="D98" s="93" t="s">
        <v>78</v>
      </c>
      <c r="E98" s="92">
        <f>E99+E106+E116+E121+E104</f>
        <v>2108590</v>
      </c>
      <c r="F98" s="92">
        <f>F99+F106+F116+F121+F104+F112+F114</f>
        <v>2385203</v>
      </c>
      <c r="G98" s="92">
        <f>G99+G106+G116+G121+G104+G112+G114</f>
        <v>1214431</v>
      </c>
      <c r="H98" s="104">
        <f>G98/F98*100</f>
        <v>50.915205120905846</v>
      </c>
      <c r="I98" s="40"/>
      <c r="J98" s="40"/>
      <c r="K98" s="40"/>
      <c r="L98" s="40"/>
      <c r="M98" s="40"/>
    </row>
    <row r="99" spans="1:13" s="101" customFormat="1" ht="15">
      <c r="A99" s="85"/>
      <c r="B99" s="85">
        <v>80101</v>
      </c>
      <c r="C99" s="89"/>
      <c r="D99" s="103" t="s">
        <v>77</v>
      </c>
      <c r="E99" s="87">
        <f>SUM(E100:E103)</f>
        <v>77300</v>
      </c>
      <c r="F99" s="87">
        <f>SUM(F100:F103)</f>
        <v>77300</v>
      </c>
      <c r="G99" s="87">
        <f>SUM(G100:G103)</f>
        <v>3232</v>
      </c>
      <c r="H99" s="86">
        <f>G99/F99*100</f>
        <v>4.1811125485122895</v>
      </c>
      <c r="I99" s="102"/>
      <c r="J99" s="102"/>
      <c r="K99" s="102"/>
      <c r="L99" s="102"/>
      <c r="M99" s="102"/>
    </row>
    <row r="100" spans="1:13" s="32" customFormat="1" ht="14.25" customHeight="1">
      <c r="A100" s="65"/>
      <c r="B100" s="65"/>
      <c r="C100" s="99" t="s">
        <v>10</v>
      </c>
      <c r="D100" s="78" t="s">
        <v>9</v>
      </c>
      <c r="E100" s="100">
        <v>7600</v>
      </c>
      <c r="F100" s="100">
        <v>7600</v>
      </c>
      <c r="G100" s="100">
        <v>1933</v>
      </c>
      <c r="H100" s="70">
        <f>G100/F100*100</f>
        <v>25.434210526315788</v>
      </c>
      <c r="I100" s="9"/>
      <c r="J100" s="9"/>
      <c r="K100" s="9"/>
      <c r="L100" s="9"/>
      <c r="M100" s="9"/>
    </row>
    <row r="101" spans="1:13" s="32" customFormat="1" ht="14.25" customHeight="1">
      <c r="A101" s="65"/>
      <c r="B101" s="65"/>
      <c r="C101" s="99" t="s">
        <v>6</v>
      </c>
      <c r="D101" s="78" t="s">
        <v>5</v>
      </c>
      <c r="E101" s="100"/>
      <c r="F101" s="100"/>
      <c r="G101" s="100">
        <v>1299</v>
      </c>
      <c r="H101" s="70"/>
      <c r="I101" s="9"/>
      <c r="J101" s="9"/>
      <c r="K101" s="9"/>
      <c r="L101" s="9"/>
      <c r="M101" s="9"/>
    </row>
    <row r="102" spans="1:13" s="32" customFormat="1" ht="27.75" customHeight="1">
      <c r="A102" s="65"/>
      <c r="B102" s="65"/>
      <c r="C102" s="99" t="s">
        <v>76</v>
      </c>
      <c r="D102" s="49" t="s">
        <v>24</v>
      </c>
      <c r="E102" s="20">
        <v>49200</v>
      </c>
      <c r="F102" s="20">
        <v>49200</v>
      </c>
      <c r="G102" s="100"/>
      <c r="H102" s="70">
        <f>G102/F102*100</f>
        <v>0</v>
      </c>
      <c r="I102" s="9"/>
      <c r="J102" s="9"/>
      <c r="K102" s="9"/>
      <c r="L102" s="9"/>
      <c r="M102" s="9"/>
    </row>
    <row r="103" spans="1:13" ht="15">
      <c r="A103" s="65"/>
      <c r="B103" s="65"/>
      <c r="C103" s="29" t="s">
        <v>73</v>
      </c>
      <c r="D103" s="31" t="s">
        <v>72</v>
      </c>
      <c r="E103" s="20">
        <v>20500</v>
      </c>
      <c r="F103" s="20">
        <v>20500</v>
      </c>
      <c r="G103" s="20"/>
      <c r="H103" s="70">
        <f>G103/F103*100</f>
        <v>0</v>
      </c>
      <c r="I103" s="9"/>
      <c r="J103" s="9"/>
      <c r="K103" s="9"/>
      <c r="L103" s="9"/>
      <c r="M103" s="9"/>
    </row>
    <row r="104" spans="1:13" ht="15">
      <c r="A104" s="64"/>
      <c r="B104" s="64">
        <v>80103</v>
      </c>
      <c r="C104" s="35"/>
      <c r="D104" s="47" t="s">
        <v>75</v>
      </c>
      <c r="E104" s="26">
        <v>253276</v>
      </c>
      <c r="F104" s="26">
        <v>262130</v>
      </c>
      <c r="G104" s="26">
        <v>131066</v>
      </c>
      <c r="H104" s="86">
        <f>G104/F104*100</f>
        <v>50.000381490100331</v>
      </c>
      <c r="I104" s="9"/>
      <c r="J104" s="9"/>
      <c r="K104" s="9"/>
      <c r="L104" s="9"/>
      <c r="M104" s="9"/>
    </row>
    <row r="105" spans="1:13" ht="24">
      <c r="A105" s="65"/>
      <c r="B105" s="65"/>
      <c r="C105" s="29" t="s">
        <v>43</v>
      </c>
      <c r="D105" s="31" t="s">
        <v>42</v>
      </c>
      <c r="E105" s="20">
        <v>253276</v>
      </c>
      <c r="F105" s="20">
        <v>262130</v>
      </c>
      <c r="G105" s="20">
        <v>131066</v>
      </c>
      <c r="H105" s="70">
        <f>G105/F105*100</f>
        <v>50.000381490100331</v>
      </c>
      <c r="I105" s="9"/>
      <c r="J105" s="9"/>
      <c r="K105" s="9"/>
      <c r="L105" s="9"/>
      <c r="M105" s="9"/>
    </row>
    <row r="106" spans="1:13" s="17" customFormat="1" ht="15">
      <c r="A106" s="64"/>
      <c r="B106" s="64">
        <v>80104</v>
      </c>
      <c r="C106" s="106"/>
      <c r="D106" s="88" t="s">
        <v>74</v>
      </c>
      <c r="E106" s="105">
        <f>SUM(E107:E111)</f>
        <v>1708824</v>
      </c>
      <c r="F106" s="105">
        <f>SUM(F107:F111)</f>
        <v>1964503</v>
      </c>
      <c r="G106" s="105">
        <f>SUM(G107:G111)</f>
        <v>1045873</v>
      </c>
      <c r="H106" s="86">
        <f>G106/F106*100</f>
        <v>53.238554484263958</v>
      </c>
      <c r="I106" s="18"/>
      <c r="J106" s="18"/>
      <c r="K106" s="18"/>
      <c r="L106" s="18"/>
      <c r="M106" s="18"/>
    </row>
    <row r="107" spans="1:13" s="32" customFormat="1" ht="15">
      <c r="A107" s="65"/>
      <c r="B107" s="65"/>
      <c r="C107" s="99" t="s">
        <v>37</v>
      </c>
      <c r="D107" s="78" t="s">
        <v>36</v>
      </c>
      <c r="E107" s="100">
        <v>200000</v>
      </c>
      <c r="F107" s="100">
        <v>200000</v>
      </c>
      <c r="G107" s="100">
        <v>100924</v>
      </c>
      <c r="H107" s="70">
        <f>G107/F107*100</f>
        <v>50.461999999999996</v>
      </c>
      <c r="I107" s="9"/>
      <c r="J107" s="9"/>
      <c r="K107" s="9"/>
      <c r="L107" s="9"/>
      <c r="M107" s="9"/>
    </row>
    <row r="108" spans="1:13" ht="15">
      <c r="A108" s="65"/>
      <c r="B108" s="65"/>
      <c r="C108" s="99" t="s">
        <v>10</v>
      </c>
      <c r="D108" s="78" t="s">
        <v>9</v>
      </c>
      <c r="E108" s="100">
        <v>2600</v>
      </c>
      <c r="F108" s="100">
        <v>2600</v>
      </c>
      <c r="G108" s="100">
        <v>717</v>
      </c>
      <c r="H108" s="70">
        <f>G108/F108*100</f>
        <v>27.576923076923077</v>
      </c>
      <c r="I108" s="9"/>
      <c r="J108" s="9"/>
      <c r="K108" s="9"/>
      <c r="L108" s="9"/>
      <c r="M108" s="9"/>
    </row>
    <row r="109" spans="1:13" ht="15">
      <c r="A109" s="65"/>
      <c r="B109" s="65"/>
      <c r="C109" s="99" t="s">
        <v>6</v>
      </c>
      <c r="D109" s="78" t="s">
        <v>5</v>
      </c>
      <c r="E109" s="100">
        <v>587000</v>
      </c>
      <c r="F109" s="100">
        <v>587000</v>
      </c>
      <c r="G109" s="100">
        <v>368033</v>
      </c>
      <c r="H109" s="70">
        <f>G109/F109*100</f>
        <v>62.697274275979552</v>
      </c>
      <c r="I109" s="9"/>
      <c r="J109" s="9"/>
      <c r="K109" s="9"/>
      <c r="L109" s="9"/>
      <c r="M109" s="9"/>
    </row>
    <row r="110" spans="1:13" ht="24">
      <c r="A110" s="65"/>
      <c r="B110" s="65"/>
      <c r="C110" s="99" t="s">
        <v>43</v>
      </c>
      <c r="D110" s="31" t="s">
        <v>42</v>
      </c>
      <c r="E110" s="100">
        <v>896724</v>
      </c>
      <c r="F110" s="100">
        <v>1152403</v>
      </c>
      <c r="G110" s="100">
        <v>576199</v>
      </c>
      <c r="H110" s="70">
        <f>G110/F110*100</f>
        <v>49.999783062001747</v>
      </c>
      <c r="I110" s="9"/>
      <c r="J110" s="9"/>
      <c r="K110" s="9"/>
      <c r="L110" s="9"/>
      <c r="M110" s="9"/>
    </row>
    <row r="111" spans="1:13" ht="15">
      <c r="A111" s="65"/>
      <c r="B111" s="65"/>
      <c r="C111" s="99" t="s">
        <v>73</v>
      </c>
      <c r="D111" s="31" t="s">
        <v>72</v>
      </c>
      <c r="E111" s="100">
        <v>22500</v>
      </c>
      <c r="F111" s="100">
        <v>22500</v>
      </c>
      <c r="G111" s="100"/>
      <c r="H111" s="70">
        <f>G111/F111*100</f>
        <v>0</v>
      </c>
      <c r="I111" s="9"/>
      <c r="J111" s="9"/>
      <c r="K111" s="9"/>
      <c r="L111" s="9"/>
      <c r="M111" s="9"/>
    </row>
    <row r="112" spans="1:13" ht="15">
      <c r="A112" s="64"/>
      <c r="B112" s="64">
        <v>80105</v>
      </c>
      <c r="C112" s="106"/>
      <c r="D112" s="34" t="s">
        <v>71</v>
      </c>
      <c r="E112" s="105"/>
      <c r="F112" s="105">
        <v>12080</v>
      </c>
      <c r="G112" s="105">
        <v>6038</v>
      </c>
      <c r="H112" s="86">
        <f>G112/F112*100</f>
        <v>49.983443708609272</v>
      </c>
      <c r="I112" s="9"/>
      <c r="J112" s="9"/>
      <c r="K112" s="9"/>
      <c r="L112" s="9"/>
      <c r="M112" s="9"/>
    </row>
    <row r="113" spans="1:15" ht="24">
      <c r="A113" s="65"/>
      <c r="B113" s="65"/>
      <c r="C113" s="99" t="s">
        <v>43</v>
      </c>
      <c r="D113" s="31" t="s">
        <v>42</v>
      </c>
      <c r="E113" s="100"/>
      <c r="F113" s="100">
        <v>12080</v>
      </c>
      <c r="G113" s="100">
        <v>6038</v>
      </c>
      <c r="H113" s="70">
        <f>G113/F113*100</f>
        <v>49.983443708609272</v>
      </c>
      <c r="I113" s="9"/>
      <c r="J113" s="9"/>
      <c r="K113" s="9"/>
      <c r="L113" s="9"/>
      <c r="M113" s="9"/>
    </row>
    <row r="114" spans="1:15" ht="15">
      <c r="A114" s="64"/>
      <c r="B114" s="64">
        <v>80106</v>
      </c>
      <c r="C114" s="106"/>
      <c r="D114" s="34" t="s">
        <v>70</v>
      </c>
      <c r="E114" s="105"/>
      <c r="F114" s="105"/>
      <c r="G114" s="105">
        <v>2037</v>
      </c>
      <c r="H114" s="86"/>
      <c r="I114" s="9"/>
      <c r="J114" s="9"/>
      <c r="K114" s="9"/>
      <c r="L114" s="9"/>
      <c r="M114" s="9"/>
    </row>
    <row r="115" spans="1:15" ht="15">
      <c r="A115" s="65"/>
      <c r="B115" s="65"/>
      <c r="C115" s="99" t="s">
        <v>6</v>
      </c>
      <c r="D115" s="78" t="s">
        <v>5</v>
      </c>
      <c r="E115" s="100"/>
      <c r="F115" s="100"/>
      <c r="G115" s="100">
        <v>2037</v>
      </c>
      <c r="H115" s="70"/>
      <c r="I115" s="9"/>
      <c r="J115" s="9"/>
      <c r="K115" s="9"/>
      <c r="L115" s="9"/>
      <c r="M115" s="9"/>
    </row>
    <row r="116" spans="1:15" s="17" customFormat="1" ht="15">
      <c r="A116" s="64"/>
      <c r="B116" s="64">
        <v>80110</v>
      </c>
      <c r="C116" s="106"/>
      <c r="D116" s="88" t="s">
        <v>69</v>
      </c>
      <c r="E116" s="105">
        <f>SUM(E118:E120)</f>
        <v>13700</v>
      </c>
      <c r="F116" s="105">
        <f>SUM(F118:F120)</f>
        <v>13700</v>
      </c>
      <c r="G116" s="105">
        <f>SUM(G117:G120)</f>
        <v>1205</v>
      </c>
      <c r="H116" s="86">
        <f>G116/F116*100</f>
        <v>8.7956204379562042</v>
      </c>
      <c r="I116" s="18"/>
      <c r="J116" s="18"/>
      <c r="K116" s="18"/>
      <c r="L116" s="18"/>
      <c r="M116" s="18"/>
    </row>
    <row r="117" spans="1:15" s="17" customFormat="1" ht="15">
      <c r="A117" s="65"/>
      <c r="B117" s="65"/>
      <c r="C117" s="99" t="s">
        <v>37</v>
      </c>
      <c r="D117" s="78" t="s">
        <v>36</v>
      </c>
      <c r="E117" s="100"/>
      <c r="F117" s="100"/>
      <c r="G117" s="100">
        <v>18</v>
      </c>
      <c r="H117" s="70"/>
      <c r="I117" s="18"/>
      <c r="J117" s="18"/>
      <c r="K117" s="18"/>
      <c r="L117" s="18"/>
      <c r="M117" s="18"/>
    </row>
    <row r="118" spans="1:15" s="32" customFormat="1" ht="15">
      <c r="A118" s="65"/>
      <c r="B118" s="65"/>
      <c r="C118" s="99" t="s">
        <v>10</v>
      </c>
      <c r="D118" s="78" t="s">
        <v>9</v>
      </c>
      <c r="E118" s="100">
        <v>3700</v>
      </c>
      <c r="F118" s="100">
        <v>3700</v>
      </c>
      <c r="G118" s="100">
        <v>649</v>
      </c>
      <c r="H118" s="70">
        <f>G118/F118*100</f>
        <v>17.54054054054054</v>
      </c>
      <c r="I118" s="9"/>
      <c r="J118" s="9"/>
      <c r="K118" s="9"/>
      <c r="L118" s="9"/>
      <c r="M118" s="9"/>
    </row>
    <row r="119" spans="1:15" s="32" customFormat="1" ht="15">
      <c r="A119" s="65"/>
      <c r="B119" s="65"/>
      <c r="C119" s="99" t="s">
        <v>6</v>
      </c>
      <c r="D119" s="78" t="s">
        <v>5</v>
      </c>
      <c r="E119" s="100"/>
      <c r="F119" s="100"/>
      <c r="G119" s="100">
        <v>538</v>
      </c>
      <c r="H119" s="70"/>
      <c r="I119" s="9"/>
      <c r="J119" s="9"/>
      <c r="K119" s="9"/>
      <c r="L119" s="9"/>
      <c r="M119" s="9"/>
    </row>
    <row r="120" spans="1:15" ht="24">
      <c r="A120" s="65"/>
      <c r="B120" s="30"/>
      <c r="C120" s="29">
        <v>2320</v>
      </c>
      <c r="D120" s="31" t="s">
        <v>68</v>
      </c>
      <c r="E120" s="20">
        <v>10000</v>
      </c>
      <c r="F120" s="20">
        <v>10000</v>
      </c>
      <c r="G120" s="20"/>
      <c r="H120" s="19">
        <f>G120/F120*100</f>
        <v>0</v>
      </c>
      <c r="I120" s="9"/>
      <c r="J120" s="9"/>
      <c r="K120" s="9"/>
      <c r="L120" s="9"/>
      <c r="M120" s="9"/>
    </row>
    <row r="121" spans="1:15" s="17" customFormat="1" ht="28.5">
      <c r="A121" s="64"/>
      <c r="B121" s="36">
        <v>80114</v>
      </c>
      <c r="C121" s="35"/>
      <c r="D121" s="34" t="s">
        <v>67</v>
      </c>
      <c r="E121" s="26">
        <f>SUM(E122:E125)</f>
        <v>55490</v>
      </c>
      <c r="F121" s="26">
        <f>SUM(F122:F125)</f>
        <v>55490</v>
      </c>
      <c r="G121" s="26">
        <f>SUM(G122:G125)</f>
        <v>24980</v>
      </c>
      <c r="H121" s="25">
        <f>G121/F121*100</f>
        <v>45.017120201838168</v>
      </c>
      <c r="I121" s="18"/>
      <c r="J121" s="18"/>
      <c r="K121" s="18"/>
      <c r="L121" s="18"/>
      <c r="M121" s="18"/>
      <c r="O121" s="17" t="s">
        <v>66</v>
      </c>
    </row>
    <row r="122" spans="1:15" s="32" customFormat="1" ht="24">
      <c r="A122" s="30"/>
      <c r="B122" s="30"/>
      <c r="C122" s="29" t="s">
        <v>14</v>
      </c>
      <c r="D122" s="31" t="s">
        <v>13</v>
      </c>
      <c r="E122" s="38">
        <v>490</v>
      </c>
      <c r="F122" s="38">
        <v>490</v>
      </c>
      <c r="G122" s="38">
        <v>244</v>
      </c>
      <c r="H122" s="25">
        <f>G122/F122*100</f>
        <v>49.795918367346935</v>
      </c>
      <c r="I122" s="9"/>
      <c r="J122" s="9"/>
      <c r="K122" s="9"/>
      <c r="L122" s="9"/>
      <c r="M122" s="9"/>
    </row>
    <row r="123" spans="1:15" ht="15">
      <c r="A123" s="65"/>
      <c r="B123" s="65"/>
      <c r="C123" s="99" t="s">
        <v>51</v>
      </c>
      <c r="D123" s="78" t="s">
        <v>50</v>
      </c>
      <c r="E123" s="100">
        <v>52500</v>
      </c>
      <c r="F123" s="100">
        <v>52500</v>
      </c>
      <c r="G123" s="100">
        <v>24003</v>
      </c>
      <c r="H123" s="86">
        <f>G123/F123*100</f>
        <v>45.72</v>
      </c>
      <c r="I123" s="9"/>
      <c r="J123" s="9"/>
      <c r="K123" s="9"/>
      <c r="L123" s="9"/>
      <c r="M123" s="9"/>
    </row>
    <row r="124" spans="1:15" ht="15">
      <c r="A124" s="65"/>
      <c r="B124" s="65"/>
      <c r="C124" s="99" t="s">
        <v>10</v>
      </c>
      <c r="D124" s="78" t="s">
        <v>9</v>
      </c>
      <c r="E124" s="100">
        <v>2500</v>
      </c>
      <c r="F124" s="100">
        <v>2500</v>
      </c>
      <c r="G124" s="100">
        <v>644</v>
      </c>
      <c r="H124" s="86">
        <f>G124/F124*100</f>
        <v>25.759999999999998</v>
      </c>
      <c r="I124" s="9"/>
      <c r="J124" s="9"/>
      <c r="K124" s="9"/>
      <c r="L124" s="9"/>
      <c r="M124" s="9"/>
    </row>
    <row r="125" spans="1:15" ht="15">
      <c r="A125" s="65"/>
      <c r="B125" s="65"/>
      <c r="C125" s="99" t="s">
        <v>6</v>
      </c>
      <c r="D125" s="78" t="s">
        <v>5</v>
      </c>
      <c r="E125" s="100"/>
      <c r="F125" s="100"/>
      <c r="G125" s="100">
        <v>89</v>
      </c>
      <c r="H125" s="86"/>
      <c r="I125" s="9"/>
      <c r="J125" s="9"/>
      <c r="K125" s="9"/>
      <c r="L125" s="9"/>
      <c r="M125" s="9"/>
    </row>
    <row r="126" spans="1:15" s="39" customFormat="1" ht="15">
      <c r="A126" s="95">
        <v>851</v>
      </c>
      <c r="B126" s="95"/>
      <c r="C126" s="94"/>
      <c r="D126" s="93" t="s">
        <v>65</v>
      </c>
      <c r="E126" s="92">
        <f>E127</f>
        <v>16420</v>
      </c>
      <c r="F126" s="92">
        <f>F127</f>
        <v>16420</v>
      </c>
      <c r="G126" s="92">
        <f>G127</f>
        <v>16760</v>
      </c>
      <c r="H126" s="104">
        <f>G126/F126*100</f>
        <v>102.0706455542022</v>
      </c>
      <c r="I126" s="40"/>
      <c r="J126" s="40"/>
      <c r="K126" s="40"/>
      <c r="L126" s="40"/>
      <c r="M126" s="40"/>
    </row>
    <row r="127" spans="1:15" s="101" customFormat="1" ht="15">
      <c r="A127" s="85"/>
      <c r="B127" s="85">
        <v>85154</v>
      </c>
      <c r="C127" s="89"/>
      <c r="D127" s="103" t="s">
        <v>64</v>
      </c>
      <c r="E127" s="87">
        <f>SUM(E128:E131)</f>
        <v>16420</v>
      </c>
      <c r="F127" s="87">
        <f>SUM(F128:F131)</f>
        <v>16420</v>
      </c>
      <c r="G127" s="87">
        <f>SUM(G128:G131)</f>
        <v>16760</v>
      </c>
      <c r="H127" s="86">
        <f>G127/F127*100</f>
        <v>102.0706455542022</v>
      </c>
      <c r="I127" s="102"/>
      <c r="J127" s="102"/>
      <c r="K127" s="102"/>
      <c r="L127" s="102"/>
      <c r="M127" s="102"/>
    </row>
    <row r="128" spans="1:15" s="32" customFormat="1" ht="24">
      <c r="A128" s="65"/>
      <c r="B128" s="65"/>
      <c r="C128" s="29" t="s">
        <v>14</v>
      </c>
      <c r="D128" s="31" t="s">
        <v>13</v>
      </c>
      <c r="E128" s="38">
        <v>200</v>
      </c>
      <c r="F128" s="38">
        <v>200</v>
      </c>
      <c r="G128" s="38">
        <v>100</v>
      </c>
      <c r="H128" s="19">
        <f>G128/F128*100</f>
        <v>50</v>
      </c>
      <c r="I128" s="9"/>
      <c r="J128" s="9"/>
      <c r="K128" s="9"/>
      <c r="L128" s="9"/>
      <c r="M128" s="9"/>
    </row>
    <row r="129" spans="1:14" ht="15">
      <c r="A129" s="65"/>
      <c r="B129" s="65"/>
      <c r="C129" s="99" t="s">
        <v>10</v>
      </c>
      <c r="D129" s="78" t="s">
        <v>9</v>
      </c>
      <c r="E129" s="100">
        <v>1000</v>
      </c>
      <c r="F129" s="100">
        <v>1000</v>
      </c>
      <c r="G129" s="100">
        <v>319</v>
      </c>
      <c r="H129" s="70">
        <f>G129/F129*100</f>
        <v>31.900000000000002</v>
      </c>
      <c r="I129" s="9"/>
      <c r="J129" s="9"/>
      <c r="K129" s="9"/>
      <c r="L129" s="9"/>
      <c r="M129" s="9"/>
    </row>
    <row r="130" spans="1:14" ht="15">
      <c r="A130" s="65"/>
      <c r="B130" s="65"/>
      <c r="C130" s="99" t="s">
        <v>6</v>
      </c>
      <c r="D130" s="78" t="s">
        <v>5</v>
      </c>
      <c r="E130" s="98">
        <v>500</v>
      </c>
      <c r="F130" s="98">
        <v>500</v>
      </c>
      <c r="G130" s="98">
        <v>1621</v>
      </c>
      <c r="H130" s="70">
        <f>G130/F130*100</f>
        <v>324.2</v>
      </c>
      <c r="I130" s="9"/>
      <c r="J130" s="9"/>
      <c r="K130" s="9"/>
      <c r="L130" s="9"/>
      <c r="M130" s="9"/>
    </row>
    <row r="131" spans="1:14" ht="24">
      <c r="A131" s="97"/>
      <c r="B131" s="97"/>
      <c r="C131" s="97" t="s">
        <v>19</v>
      </c>
      <c r="D131" s="37" t="s">
        <v>18</v>
      </c>
      <c r="E131" s="96">
        <v>14720</v>
      </c>
      <c r="F131" s="96">
        <v>14720</v>
      </c>
      <c r="G131" s="96">
        <v>14720</v>
      </c>
      <c r="H131" s="19">
        <f>G131/F131*100</f>
        <v>100</v>
      </c>
      <c r="I131" s="9"/>
      <c r="J131" s="9"/>
      <c r="K131" s="9"/>
      <c r="L131" s="9"/>
      <c r="M131" s="9"/>
    </row>
    <row r="132" spans="1:14" s="39" customFormat="1" ht="15">
      <c r="A132" s="95">
        <v>852</v>
      </c>
      <c r="B132" s="95"/>
      <c r="C132" s="94"/>
      <c r="D132" s="93" t="s">
        <v>63</v>
      </c>
      <c r="E132" s="92">
        <f>E137+E143+E146+E150+E152+E156+E160+E133</f>
        <v>9317345</v>
      </c>
      <c r="F132" s="92">
        <f>F137+F143+F146+F150+F152+F156+F160+F133+F135+F148</f>
        <v>10223261</v>
      </c>
      <c r="G132" s="92">
        <f>G137+G143+G146+G150+G152+G156+G160+G133+G135+G148</f>
        <v>5878305</v>
      </c>
      <c r="H132" s="91">
        <v>56.4</v>
      </c>
      <c r="I132" s="40"/>
      <c r="J132" s="40"/>
      <c r="K132" s="40"/>
      <c r="L132" s="40"/>
      <c r="M132" s="40"/>
    </row>
    <row r="133" spans="1:14" s="39" customFormat="1" ht="15">
      <c r="A133" s="85"/>
      <c r="B133" s="85">
        <v>85202</v>
      </c>
      <c r="C133" s="89"/>
      <c r="D133" s="90" t="s">
        <v>62</v>
      </c>
      <c r="E133" s="87">
        <v>35000</v>
      </c>
      <c r="F133" s="87">
        <v>35000</v>
      </c>
      <c r="G133" s="87">
        <v>16299</v>
      </c>
      <c r="H133" s="86">
        <f>G133/F133*100</f>
        <v>46.568571428571424</v>
      </c>
      <c r="I133" s="40"/>
      <c r="J133" s="40"/>
      <c r="K133" s="40"/>
      <c r="L133" s="40"/>
      <c r="M133" s="40"/>
    </row>
    <row r="134" spans="1:14" s="39" customFormat="1" ht="15">
      <c r="A134" s="85"/>
      <c r="B134" s="85"/>
      <c r="C134" s="73" t="s">
        <v>37</v>
      </c>
      <c r="D134" s="78" t="s">
        <v>36</v>
      </c>
      <c r="E134" s="71">
        <v>35000</v>
      </c>
      <c r="F134" s="71">
        <v>35000</v>
      </c>
      <c r="G134" s="71">
        <v>16299</v>
      </c>
      <c r="H134" s="70">
        <f>G134/F134*100</f>
        <v>46.568571428571424</v>
      </c>
      <c r="I134" s="40"/>
      <c r="J134" s="40"/>
      <c r="K134" s="40"/>
      <c r="L134" s="40"/>
      <c r="M134" s="40"/>
    </row>
    <row r="135" spans="1:14" s="39" customFormat="1" ht="15">
      <c r="A135" s="85"/>
      <c r="B135" s="85">
        <v>85206</v>
      </c>
      <c r="C135" s="89"/>
      <c r="D135" s="88" t="s">
        <v>61</v>
      </c>
      <c r="E135" s="87"/>
      <c r="F135" s="87">
        <v>27039</v>
      </c>
      <c r="G135" s="87">
        <v>27039</v>
      </c>
      <c r="H135" s="86">
        <f>G135/F135*100</f>
        <v>100</v>
      </c>
      <c r="I135" s="40"/>
      <c r="J135" s="40"/>
      <c r="K135" s="40"/>
      <c r="L135" s="40"/>
      <c r="M135" s="40"/>
    </row>
    <row r="136" spans="1:14" s="39" customFormat="1" ht="24">
      <c r="A136" s="85"/>
      <c r="B136" s="85"/>
      <c r="C136" s="73" t="s">
        <v>43</v>
      </c>
      <c r="D136" s="31" t="s">
        <v>42</v>
      </c>
      <c r="E136" s="71"/>
      <c r="F136" s="71">
        <v>27039</v>
      </c>
      <c r="G136" s="71">
        <v>27039</v>
      </c>
      <c r="H136" s="70">
        <f>G136/F136*100</f>
        <v>100</v>
      </c>
      <c r="I136" s="40"/>
      <c r="J136" s="40"/>
      <c r="K136" s="40"/>
      <c r="L136" s="40"/>
      <c r="M136" s="40"/>
    </row>
    <row r="137" spans="1:14" s="75" customFormat="1" ht="36">
      <c r="A137" s="81"/>
      <c r="B137" s="80">
        <v>85212</v>
      </c>
      <c r="C137" s="84"/>
      <c r="D137" s="83" t="s">
        <v>60</v>
      </c>
      <c r="E137" s="82">
        <f>SUM(E139:E142)</f>
        <v>7844116</v>
      </c>
      <c r="F137" s="82">
        <f>SUM(F138:F142)</f>
        <v>7844116</v>
      </c>
      <c r="G137" s="82">
        <f>SUM(G138:G142)</f>
        <v>4128595</v>
      </c>
      <c r="H137" s="25">
        <f>G137/F137*100</f>
        <v>52.63301817566186</v>
      </c>
      <c r="I137" s="76"/>
      <c r="J137" s="76"/>
      <c r="K137" s="76"/>
      <c r="L137" s="76"/>
      <c r="M137" s="76"/>
    </row>
    <row r="138" spans="1:14" s="75" customFormat="1" ht="15">
      <c r="A138" s="81"/>
      <c r="B138" s="80"/>
      <c r="C138" s="79" t="s">
        <v>10</v>
      </c>
      <c r="D138" s="78" t="s">
        <v>9</v>
      </c>
      <c r="E138" s="77"/>
      <c r="F138" s="77"/>
      <c r="G138" s="77">
        <v>31</v>
      </c>
      <c r="H138" s="19"/>
      <c r="I138" s="76"/>
      <c r="J138" s="76"/>
      <c r="K138" s="76"/>
      <c r="L138" s="76"/>
      <c r="M138" s="76"/>
    </row>
    <row r="139" spans="1:14" s="68" customFormat="1" ht="15">
      <c r="A139" s="74"/>
      <c r="B139" s="74"/>
      <c r="C139" s="73" t="s">
        <v>6</v>
      </c>
      <c r="D139" s="72" t="s">
        <v>5</v>
      </c>
      <c r="E139" s="71">
        <v>10000</v>
      </c>
      <c r="F139" s="71">
        <v>10000</v>
      </c>
      <c r="G139" s="71">
        <v>8163</v>
      </c>
      <c r="H139" s="70">
        <f>G139/F139*100</f>
        <v>81.63</v>
      </c>
      <c r="I139" s="69"/>
      <c r="J139" s="69"/>
      <c r="K139" s="69"/>
      <c r="L139" s="69"/>
      <c r="M139" s="69"/>
    </row>
    <row r="140" spans="1:14" ht="24">
      <c r="A140" s="65"/>
      <c r="B140" s="65"/>
      <c r="C140" s="29" t="s">
        <v>59</v>
      </c>
      <c r="D140" s="31" t="s">
        <v>58</v>
      </c>
      <c r="E140" s="20">
        <v>55000</v>
      </c>
      <c r="F140" s="20">
        <v>55000</v>
      </c>
      <c r="G140" s="20">
        <v>46111</v>
      </c>
      <c r="H140" s="19">
        <f>G140/F140*100</f>
        <v>83.838181818181823</v>
      </c>
      <c r="I140" s="67"/>
      <c r="J140" s="67"/>
      <c r="K140" s="67"/>
      <c r="L140" s="67"/>
      <c r="M140" s="67"/>
      <c r="N140" s="66"/>
    </row>
    <row r="141" spans="1:14" ht="24">
      <c r="A141" s="65"/>
      <c r="B141" s="65"/>
      <c r="C141" s="29">
        <v>2010</v>
      </c>
      <c r="D141" s="31" t="s">
        <v>46</v>
      </c>
      <c r="E141" s="20">
        <v>7771116</v>
      </c>
      <c r="F141" s="20">
        <v>7771116</v>
      </c>
      <c r="G141" s="20">
        <v>4067704</v>
      </c>
      <c r="H141" s="19">
        <f>G141/F141*100</f>
        <v>52.343884713598413</v>
      </c>
      <c r="I141" s="67"/>
      <c r="J141" s="67"/>
      <c r="K141" s="67"/>
      <c r="L141" s="67"/>
      <c r="M141" s="67"/>
      <c r="N141" s="66"/>
    </row>
    <row r="142" spans="1:14" ht="24">
      <c r="A142" s="65"/>
      <c r="B142" s="65"/>
      <c r="C142" s="29">
        <v>2360</v>
      </c>
      <c r="D142" s="31" t="s">
        <v>48</v>
      </c>
      <c r="E142" s="20">
        <v>8000</v>
      </c>
      <c r="F142" s="20">
        <v>8000</v>
      </c>
      <c r="G142" s="20">
        <v>6586</v>
      </c>
      <c r="H142" s="19">
        <f>G142/F142*100</f>
        <v>82.325000000000003</v>
      </c>
      <c r="I142" s="67"/>
      <c r="J142" s="67"/>
      <c r="K142" s="67"/>
      <c r="L142" s="67"/>
      <c r="M142" s="67"/>
      <c r="N142" s="66"/>
    </row>
    <row r="143" spans="1:14" s="17" customFormat="1" ht="24">
      <c r="A143" s="64"/>
      <c r="B143" s="36">
        <v>85213</v>
      </c>
      <c r="C143" s="35"/>
      <c r="D143" s="50" t="s">
        <v>57</v>
      </c>
      <c r="E143" s="26">
        <f>SUM(E144:E145)</f>
        <v>111255</v>
      </c>
      <c r="F143" s="26">
        <f>F144+F145</f>
        <v>117393</v>
      </c>
      <c r="G143" s="26">
        <f>G144+G145</f>
        <v>43960</v>
      </c>
      <c r="H143" s="25">
        <f>G143/F143*100</f>
        <v>37.446866508224517</v>
      </c>
      <c r="I143" s="18"/>
      <c r="J143" s="18"/>
      <c r="K143" s="18"/>
      <c r="L143" s="18"/>
      <c r="M143" s="18"/>
    </row>
    <row r="144" spans="1:14" s="32" customFormat="1" ht="24">
      <c r="A144" s="65"/>
      <c r="B144" s="30"/>
      <c r="C144" s="29">
        <v>2010</v>
      </c>
      <c r="D144" s="31" t="s">
        <v>46</v>
      </c>
      <c r="E144" s="20">
        <v>52035</v>
      </c>
      <c r="F144" s="20">
        <v>63237</v>
      </c>
      <c r="G144" s="20">
        <v>13225</v>
      </c>
      <c r="H144" s="19">
        <f>G144/F144*100</f>
        <v>20.913389313218527</v>
      </c>
      <c r="I144" s="9"/>
      <c r="J144" s="9"/>
      <c r="K144" s="9"/>
      <c r="L144" s="9"/>
      <c r="M144" s="9"/>
    </row>
    <row r="145" spans="1:13" ht="24">
      <c r="A145" s="65"/>
      <c r="B145" s="65"/>
      <c r="C145" s="29">
        <v>2030</v>
      </c>
      <c r="D145" s="31" t="s">
        <v>42</v>
      </c>
      <c r="E145" s="20">
        <v>59220</v>
      </c>
      <c r="F145" s="20">
        <v>54156</v>
      </c>
      <c r="G145" s="20">
        <v>30735</v>
      </c>
      <c r="H145" s="19">
        <f>G145/F145*100</f>
        <v>56.752714380678036</v>
      </c>
      <c r="I145" s="9"/>
      <c r="J145" s="9"/>
      <c r="K145" s="9"/>
      <c r="L145" s="9"/>
      <c r="M145" s="9"/>
    </row>
    <row r="146" spans="1:13" s="17" customFormat="1" ht="31.5" customHeight="1">
      <c r="A146" s="64"/>
      <c r="B146" s="36">
        <v>85214</v>
      </c>
      <c r="C146" s="35"/>
      <c r="D146" s="34" t="s">
        <v>56</v>
      </c>
      <c r="E146" s="26">
        <f>E147</f>
        <v>244602</v>
      </c>
      <c r="F146" s="26">
        <f>F147</f>
        <v>638727</v>
      </c>
      <c r="G146" s="26">
        <f>G147</f>
        <v>601702</v>
      </c>
      <c r="H146" s="25">
        <f>G146/F146*100</f>
        <v>94.203313778813168</v>
      </c>
      <c r="I146" s="18"/>
      <c r="J146" s="18"/>
      <c r="K146" s="18"/>
      <c r="L146" s="18"/>
      <c r="M146" s="18"/>
    </row>
    <row r="147" spans="1:13" s="32" customFormat="1" ht="26.25" customHeight="1">
      <c r="A147" s="30"/>
      <c r="B147" s="30"/>
      <c r="C147" s="29">
        <v>2030</v>
      </c>
      <c r="D147" s="31" t="s">
        <v>42</v>
      </c>
      <c r="E147" s="20">
        <v>244602</v>
      </c>
      <c r="F147" s="20">
        <v>638727</v>
      </c>
      <c r="G147" s="20">
        <v>601702</v>
      </c>
      <c r="H147" s="19">
        <f>G147/F147*100</f>
        <v>94.203313778813168</v>
      </c>
      <c r="I147" s="9"/>
      <c r="J147" s="9"/>
      <c r="K147" s="9"/>
      <c r="L147" s="9"/>
      <c r="M147" s="9"/>
    </row>
    <row r="148" spans="1:13" s="32" customFormat="1" ht="15.75" customHeight="1">
      <c r="A148" s="36"/>
      <c r="B148" s="36">
        <v>85215</v>
      </c>
      <c r="C148" s="35"/>
      <c r="D148" s="34" t="s">
        <v>55</v>
      </c>
      <c r="E148" s="26"/>
      <c r="F148" s="26">
        <f>F149</f>
        <v>37453</v>
      </c>
      <c r="G148" s="26">
        <f>G149</f>
        <v>37453</v>
      </c>
      <c r="H148" s="25">
        <f>G148/F148*100</f>
        <v>100</v>
      </c>
      <c r="I148" s="9"/>
      <c r="J148" s="9"/>
      <c r="K148" s="9"/>
      <c r="L148" s="9"/>
      <c r="M148" s="9"/>
    </row>
    <row r="149" spans="1:13" s="32" customFormat="1" ht="21" customHeight="1">
      <c r="A149" s="30"/>
      <c r="B149" s="30"/>
      <c r="C149" s="29" t="s">
        <v>47</v>
      </c>
      <c r="D149" s="31" t="s">
        <v>46</v>
      </c>
      <c r="E149" s="20"/>
      <c r="F149" s="20">
        <v>37453</v>
      </c>
      <c r="G149" s="20">
        <v>37453</v>
      </c>
      <c r="H149" s="19">
        <f>G149/F149*100</f>
        <v>100</v>
      </c>
      <c r="I149" s="9"/>
      <c r="J149" s="9"/>
      <c r="K149" s="9"/>
      <c r="L149" s="9"/>
      <c r="M149" s="9"/>
    </row>
    <row r="150" spans="1:13" s="17" customFormat="1" ht="15">
      <c r="A150" s="36"/>
      <c r="B150" s="36">
        <v>85216</v>
      </c>
      <c r="C150" s="35"/>
      <c r="D150" s="34" t="s">
        <v>54</v>
      </c>
      <c r="E150" s="26">
        <v>223064</v>
      </c>
      <c r="F150" s="26">
        <v>461693</v>
      </c>
      <c r="G150" s="26">
        <v>444044</v>
      </c>
      <c r="H150" s="25">
        <f>G150/F150*100</f>
        <v>96.177329957352612</v>
      </c>
      <c r="I150" s="18"/>
      <c r="J150" s="18"/>
      <c r="K150" s="18"/>
      <c r="L150" s="18"/>
      <c r="M150" s="18"/>
    </row>
    <row r="151" spans="1:13" s="32" customFormat="1" ht="24">
      <c r="A151" s="30"/>
      <c r="B151" s="30"/>
      <c r="C151" s="29">
        <v>2030</v>
      </c>
      <c r="D151" s="31" t="s">
        <v>42</v>
      </c>
      <c r="E151" s="20">
        <v>223064</v>
      </c>
      <c r="F151" s="20">
        <v>461693</v>
      </c>
      <c r="G151" s="20">
        <v>444044</v>
      </c>
      <c r="H151" s="19">
        <f>G151/F151*100</f>
        <v>96.177329957352612</v>
      </c>
      <c r="I151" s="9"/>
      <c r="J151" s="9"/>
      <c r="K151" s="9"/>
      <c r="L151" s="9"/>
      <c r="M151" s="9"/>
    </row>
    <row r="152" spans="1:13" s="17" customFormat="1" ht="15">
      <c r="A152" s="36"/>
      <c r="B152" s="36">
        <v>85219</v>
      </c>
      <c r="C152" s="35"/>
      <c r="D152" s="34" t="s">
        <v>53</v>
      </c>
      <c r="E152" s="26">
        <f>SUM(E153:E155)</f>
        <v>358521</v>
      </c>
      <c r="F152" s="26">
        <f>SUM(F153:F155)</f>
        <v>358521</v>
      </c>
      <c r="G152" s="26">
        <f>SUM(G153:G155)</f>
        <v>215049</v>
      </c>
      <c r="H152" s="25">
        <f>G152/F152*100</f>
        <v>59.982260453362571</v>
      </c>
      <c r="I152" s="18"/>
      <c r="J152" s="18"/>
      <c r="K152" s="18"/>
      <c r="L152" s="18"/>
      <c r="M152" s="18"/>
    </row>
    <row r="153" spans="1:13" s="32" customFormat="1" ht="15">
      <c r="A153" s="30"/>
      <c r="B153" s="30"/>
      <c r="C153" s="29" t="s">
        <v>10</v>
      </c>
      <c r="D153" s="28" t="s">
        <v>9</v>
      </c>
      <c r="E153" s="20">
        <v>15000</v>
      </c>
      <c r="F153" s="20">
        <v>15000</v>
      </c>
      <c r="G153" s="20">
        <v>6623</v>
      </c>
      <c r="H153" s="19">
        <f>G153/F153*100</f>
        <v>44.153333333333336</v>
      </c>
      <c r="I153" s="9"/>
      <c r="J153" s="9"/>
      <c r="K153" s="9"/>
      <c r="L153" s="9"/>
      <c r="M153" s="9"/>
    </row>
    <row r="154" spans="1:13" s="32" customFormat="1" ht="15">
      <c r="A154" s="30"/>
      <c r="B154" s="30"/>
      <c r="C154" s="29" t="s">
        <v>6</v>
      </c>
      <c r="D154" s="46" t="s">
        <v>5</v>
      </c>
      <c r="E154" s="20"/>
      <c r="F154" s="20"/>
      <c r="G154" s="20">
        <v>1975</v>
      </c>
      <c r="H154" s="19"/>
      <c r="I154" s="9"/>
      <c r="J154" s="9"/>
      <c r="K154" s="9"/>
      <c r="L154" s="9"/>
      <c r="M154" s="9"/>
    </row>
    <row r="155" spans="1:13" ht="24">
      <c r="A155" s="30"/>
      <c r="B155" s="30"/>
      <c r="C155" s="29">
        <v>2030</v>
      </c>
      <c r="D155" s="31" t="s">
        <v>42</v>
      </c>
      <c r="E155" s="20">
        <v>343521</v>
      </c>
      <c r="F155" s="20">
        <v>343521</v>
      </c>
      <c r="G155" s="20">
        <v>206451</v>
      </c>
      <c r="H155" s="19">
        <f>G155/F155*100</f>
        <v>60.098509261442537</v>
      </c>
      <c r="I155" s="9"/>
      <c r="J155" s="9"/>
      <c r="K155" s="9"/>
      <c r="L155" s="9"/>
      <c r="M155" s="9"/>
    </row>
    <row r="156" spans="1:13" s="17" customFormat="1" ht="28.5">
      <c r="A156" s="36"/>
      <c r="B156" s="36">
        <v>85228</v>
      </c>
      <c r="C156" s="35"/>
      <c r="D156" s="34" t="s">
        <v>52</v>
      </c>
      <c r="E156" s="26">
        <f>SUM(E157:E158)</f>
        <v>102803</v>
      </c>
      <c r="F156" s="26">
        <f>F157+F158</f>
        <v>107159</v>
      </c>
      <c r="G156" s="26">
        <f>G157+G158+G159</f>
        <v>58495</v>
      </c>
      <c r="H156" s="25">
        <f>G156/F156*100</f>
        <v>54.58710887559608</v>
      </c>
      <c r="I156" s="18"/>
      <c r="J156" s="18"/>
      <c r="K156" s="18"/>
      <c r="L156" s="18"/>
      <c r="M156" s="18"/>
    </row>
    <row r="157" spans="1:13" s="32" customFormat="1" ht="15">
      <c r="A157" s="30"/>
      <c r="B157" s="30"/>
      <c r="C157" s="29" t="s">
        <v>51</v>
      </c>
      <c r="D157" s="28" t="s">
        <v>50</v>
      </c>
      <c r="E157" s="20">
        <v>90000</v>
      </c>
      <c r="F157" s="20">
        <v>90000</v>
      </c>
      <c r="G157" s="20">
        <v>52033</v>
      </c>
      <c r="H157" s="19">
        <f>G157/F157*100</f>
        <v>57.814444444444447</v>
      </c>
      <c r="I157" s="9"/>
      <c r="J157" s="9"/>
      <c r="K157" s="9"/>
      <c r="L157" s="9"/>
      <c r="M157" s="9"/>
    </row>
    <row r="158" spans="1:13" ht="24">
      <c r="A158" s="30"/>
      <c r="B158" s="30"/>
      <c r="C158" s="29">
        <v>2010</v>
      </c>
      <c r="D158" s="31" t="s">
        <v>46</v>
      </c>
      <c r="E158" s="20">
        <v>12803</v>
      </c>
      <c r="F158" s="20">
        <v>17159</v>
      </c>
      <c r="G158" s="20">
        <v>6421</v>
      </c>
      <c r="H158" s="19">
        <f>G158/F158*100</f>
        <v>37.420595605804536</v>
      </c>
      <c r="I158" s="9"/>
      <c r="J158" s="9"/>
      <c r="K158" s="9"/>
      <c r="L158" s="9"/>
      <c r="M158" s="9"/>
    </row>
    <row r="159" spans="1:13" ht="24">
      <c r="A159" s="30"/>
      <c r="B159" s="30"/>
      <c r="C159" s="29" t="s">
        <v>49</v>
      </c>
      <c r="D159" s="31" t="s">
        <v>48</v>
      </c>
      <c r="E159" s="20"/>
      <c r="F159" s="20"/>
      <c r="G159" s="20">
        <v>41</v>
      </c>
      <c r="H159" s="19"/>
      <c r="I159" s="9"/>
      <c r="J159" s="9"/>
      <c r="K159" s="9"/>
      <c r="L159" s="9"/>
      <c r="M159" s="9"/>
    </row>
    <row r="160" spans="1:13" s="17" customFormat="1" ht="15">
      <c r="A160" s="36"/>
      <c r="B160" s="36">
        <v>85295</v>
      </c>
      <c r="C160" s="35"/>
      <c r="D160" s="34" t="s">
        <v>15</v>
      </c>
      <c r="E160" s="26">
        <f>E162+E163</f>
        <v>397984</v>
      </c>
      <c r="F160" s="26">
        <f>SUM(F161:F163)</f>
        <v>596160</v>
      </c>
      <c r="G160" s="26">
        <f>SUM(G161:G163)</f>
        <v>305669</v>
      </c>
      <c r="H160" s="25">
        <f>G160/F160*100</f>
        <v>51.272980407944182</v>
      </c>
      <c r="I160" s="18"/>
      <c r="J160" s="18"/>
      <c r="K160" s="18"/>
      <c r="L160" s="18"/>
      <c r="M160" s="18"/>
    </row>
    <row r="161" spans="1:13" s="17" customFormat="1" ht="26.25" customHeight="1">
      <c r="A161" s="36"/>
      <c r="B161" s="30"/>
      <c r="C161" s="29" t="s">
        <v>47</v>
      </c>
      <c r="D161" s="31" t="s">
        <v>46</v>
      </c>
      <c r="E161" s="20"/>
      <c r="F161" s="20">
        <v>189637</v>
      </c>
      <c r="G161" s="20">
        <v>107715</v>
      </c>
      <c r="H161" s="19">
        <f>G161/F161*100</f>
        <v>56.800624350733244</v>
      </c>
      <c r="I161" s="18"/>
      <c r="J161" s="18"/>
      <c r="K161" s="18"/>
      <c r="L161" s="18"/>
      <c r="M161" s="18"/>
    </row>
    <row r="162" spans="1:13" s="32" customFormat="1" ht="24">
      <c r="A162" s="30"/>
      <c r="B162" s="30"/>
      <c r="C162" s="29">
        <v>2030</v>
      </c>
      <c r="D162" s="31" t="s">
        <v>42</v>
      </c>
      <c r="E162" s="20">
        <v>327450</v>
      </c>
      <c r="F162" s="20">
        <v>335989</v>
      </c>
      <c r="G162" s="20">
        <v>186320</v>
      </c>
      <c r="H162" s="19">
        <f>G162/F162*100</f>
        <v>55.454196417144608</v>
      </c>
      <c r="I162" s="9"/>
      <c r="J162" s="9"/>
      <c r="K162" s="9"/>
      <c r="L162" s="9"/>
      <c r="M162" s="9"/>
    </row>
    <row r="163" spans="1:13" s="32" customFormat="1" ht="24">
      <c r="A163" s="30"/>
      <c r="B163" s="30"/>
      <c r="C163" s="29" t="s">
        <v>19</v>
      </c>
      <c r="D163" s="37" t="s">
        <v>18</v>
      </c>
      <c r="E163" s="20">
        <v>70534</v>
      </c>
      <c r="F163" s="20">
        <v>70534</v>
      </c>
      <c r="G163" s="20">
        <v>11634</v>
      </c>
      <c r="H163" s="19">
        <f>G163/F163*100</f>
        <v>16.494173022939293</v>
      </c>
      <c r="I163" s="9"/>
      <c r="J163" s="9"/>
      <c r="K163" s="9"/>
      <c r="L163" s="9"/>
      <c r="M163" s="9"/>
    </row>
    <row r="164" spans="1:13" s="32" customFormat="1" ht="15">
      <c r="A164" s="63">
        <v>854</v>
      </c>
      <c r="B164" s="63"/>
      <c r="C164" s="62"/>
      <c r="D164" s="61" t="s">
        <v>45</v>
      </c>
      <c r="E164" s="60"/>
      <c r="F164" s="60">
        <v>227151</v>
      </c>
      <c r="G164" s="60">
        <v>227151</v>
      </c>
      <c r="H164" s="41">
        <f>G164/F164*100</f>
        <v>100</v>
      </c>
      <c r="I164" s="9"/>
      <c r="J164" s="9"/>
      <c r="K164" s="9"/>
      <c r="L164" s="9"/>
      <c r="M164" s="9"/>
    </row>
    <row r="165" spans="1:13" s="32" customFormat="1" ht="15">
      <c r="A165" s="36"/>
      <c r="B165" s="36">
        <v>85415</v>
      </c>
      <c r="C165" s="35"/>
      <c r="D165" s="59" t="s">
        <v>44</v>
      </c>
      <c r="E165" s="26"/>
      <c r="F165" s="26">
        <v>227151</v>
      </c>
      <c r="G165" s="26">
        <v>227151</v>
      </c>
      <c r="H165" s="25">
        <f>G165/F165*100</f>
        <v>100</v>
      </c>
      <c r="I165" s="9"/>
      <c r="J165" s="9"/>
      <c r="K165" s="9"/>
      <c r="L165" s="9"/>
      <c r="M165" s="9"/>
    </row>
    <row r="166" spans="1:13" s="32" customFormat="1" ht="24">
      <c r="A166" s="30"/>
      <c r="B166" s="30"/>
      <c r="C166" s="29" t="s">
        <v>43</v>
      </c>
      <c r="D166" s="31" t="s">
        <v>42</v>
      </c>
      <c r="E166" s="20"/>
      <c r="F166" s="20">
        <v>227151</v>
      </c>
      <c r="G166" s="20">
        <v>227151</v>
      </c>
      <c r="H166" s="19">
        <f>G166/F166*100</f>
        <v>100</v>
      </c>
      <c r="I166" s="9"/>
      <c r="J166" s="9"/>
      <c r="K166" s="9"/>
      <c r="L166" s="9"/>
      <c r="M166" s="9"/>
    </row>
    <row r="167" spans="1:13" s="39" customFormat="1" ht="15">
      <c r="A167" s="45">
        <v>900</v>
      </c>
      <c r="B167" s="45"/>
      <c r="C167" s="44"/>
      <c r="D167" s="58" t="s">
        <v>41</v>
      </c>
      <c r="E167" s="42">
        <f>E172+E174</f>
        <v>1217200</v>
      </c>
      <c r="F167" s="42">
        <f>F172+F174+F168</f>
        <v>1967059</v>
      </c>
      <c r="G167" s="42">
        <f>G172+G174+G168+G170</f>
        <v>989017</v>
      </c>
      <c r="H167" s="41">
        <f>G167/F167*100</f>
        <v>50.27896977162353</v>
      </c>
      <c r="I167" s="40"/>
      <c r="J167" s="40"/>
      <c r="K167" s="40"/>
      <c r="L167" s="40"/>
      <c r="M167" s="40"/>
    </row>
    <row r="168" spans="1:13" s="39" customFormat="1" ht="15">
      <c r="A168" s="56"/>
      <c r="B168" s="56">
        <v>90001</v>
      </c>
      <c r="C168" s="55"/>
      <c r="D168" s="57" t="s">
        <v>40</v>
      </c>
      <c r="E168" s="54"/>
      <c r="F168" s="54">
        <v>9400</v>
      </c>
      <c r="G168" s="54">
        <v>13333</v>
      </c>
      <c r="H168" s="25">
        <f>G168/F168*100</f>
        <v>141.84042553191489</v>
      </c>
      <c r="I168" s="40"/>
      <c r="J168" s="40"/>
      <c r="K168" s="40"/>
      <c r="L168" s="40"/>
      <c r="M168" s="40"/>
    </row>
    <row r="169" spans="1:13" s="39" customFormat="1" ht="24">
      <c r="A169" s="53"/>
      <c r="B169" s="53"/>
      <c r="C169" s="52" t="s">
        <v>14</v>
      </c>
      <c r="D169" s="31" t="s">
        <v>13</v>
      </c>
      <c r="E169" s="51"/>
      <c r="F169" s="51">
        <v>9400</v>
      </c>
      <c r="G169" s="51">
        <v>13333</v>
      </c>
      <c r="H169" s="19">
        <f>G169/F169*100</f>
        <v>141.84042553191489</v>
      </c>
      <c r="I169" s="40"/>
      <c r="J169" s="40"/>
      <c r="K169" s="40"/>
      <c r="L169" s="40"/>
      <c r="M169" s="40"/>
    </row>
    <row r="170" spans="1:13" s="39" customFormat="1" ht="15">
      <c r="A170" s="56"/>
      <c r="B170" s="56">
        <v>90015</v>
      </c>
      <c r="C170" s="55"/>
      <c r="D170" s="34" t="s">
        <v>39</v>
      </c>
      <c r="E170" s="54"/>
      <c r="F170" s="54"/>
      <c r="G170" s="54">
        <v>735</v>
      </c>
      <c r="H170" s="25"/>
      <c r="I170" s="40"/>
      <c r="J170" s="40"/>
      <c r="K170" s="40"/>
      <c r="L170" s="40"/>
      <c r="M170" s="40"/>
    </row>
    <row r="171" spans="1:13" s="39" customFormat="1" ht="15">
      <c r="A171" s="53"/>
      <c r="B171" s="53"/>
      <c r="C171" s="52" t="s">
        <v>6</v>
      </c>
      <c r="D171" s="46" t="s">
        <v>5</v>
      </c>
      <c r="E171" s="51"/>
      <c r="F171" s="51"/>
      <c r="G171" s="51">
        <v>735</v>
      </c>
      <c r="H171" s="19"/>
      <c r="I171" s="40"/>
      <c r="J171" s="40"/>
      <c r="K171" s="40"/>
      <c r="L171" s="40"/>
      <c r="M171" s="40"/>
    </row>
    <row r="172" spans="1:13" s="17" customFormat="1" ht="24">
      <c r="A172" s="36"/>
      <c r="B172" s="36">
        <v>90019</v>
      </c>
      <c r="C172" s="35"/>
      <c r="D172" s="50" t="s">
        <v>38</v>
      </c>
      <c r="E172" s="26">
        <v>70000</v>
      </c>
      <c r="F172" s="26">
        <f>SUM(F173:F173)</f>
        <v>70000</v>
      </c>
      <c r="G172" s="26">
        <f>SUM(G173:G173)</f>
        <v>95989</v>
      </c>
      <c r="H172" s="25">
        <f>G172/F172*100</f>
        <v>137.12714285714284</v>
      </c>
      <c r="I172" s="18"/>
      <c r="J172" s="18"/>
      <c r="K172" s="18"/>
      <c r="L172" s="18"/>
      <c r="M172" s="18"/>
    </row>
    <row r="173" spans="1:13" s="32" customFormat="1" ht="14.25" customHeight="1">
      <c r="A173" s="30"/>
      <c r="B173" s="30"/>
      <c r="C173" s="29" t="s">
        <v>37</v>
      </c>
      <c r="D173" s="28" t="s">
        <v>36</v>
      </c>
      <c r="E173" s="20">
        <v>70000</v>
      </c>
      <c r="F173" s="20">
        <v>70000</v>
      </c>
      <c r="G173" s="20">
        <v>95989</v>
      </c>
      <c r="H173" s="19">
        <f>G173/F173*100</f>
        <v>137.12714285714284</v>
      </c>
      <c r="I173" s="9"/>
      <c r="J173" s="9"/>
      <c r="K173" s="9"/>
      <c r="L173" s="9"/>
      <c r="M173" s="9"/>
    </row>
    <row r="174" spans="1:13" s="17" customFormat="1" ht="15">
      <c r="A174" s="36"/>
      <c r="B174" s="36">
        <v>90095</v>
      </c>
      <c r="C174" s="35"/>
      <c r="D174" s="34" t="s">
        <v>15</v>
      </c>
      <c r="E174" s="26">
        <f>E176+E177+E178+E180</f>
        <v>1147200</v>
      </c>
      <c r="F174" s="26">
        <f>SUM(F175:F180)</f>
        <v>1887659</v>
      </c>
      <c r="G174" s="26">
        <f>SUM(G175:G180)</f>
        <v>878960</v>
      </c>
      <c r="H174" s="25">
        <f>G174/F174*100</f>
        <v>46.563494783750663</v>
      </c>
      <c r="I174" s="18"/>
      <c r="J174" s="18"/>
      <c r="K174" s="18"/>
      <c r="L174" s="18"/>
      <c r="M174" s="18"/>
    </row>
    <row r="175" spans="1:13" s="17" customFormat="1" ht="15">
      <c r="A175" s="30"/>
      <c r="B175" s="30"/>
      <c r="C175" s="29" t="s">
        <v>35</v>
      </c>
      <c r="D175" s="28" t="s">
        <v>34</v>
      </c>
      <c r="E175" s="20"/>
      <c r="F175" s="20"/>
      <c r="G175" s="20">
        <v>6504</v>
      </c>
      <c r="H175" s="19"/>
      <c r="I175" s="18"/>
      <c r="J175" s="18"/>
      <c r="K175" s="18"/>
      <c r="L175" s="18"/>
      <c r="M175" s="18"/>
    </row>
    <row r="176" spans="1:13" s="17" customFormat="1" ht="15">
      <c r="A176" s="36"/>
      <c r="B176" s="30"/>
      <c r="C176" s="29" t="s">
        <v>6</v>
      </c>
      <c r="D176" s="46" t="s">
        <v>5</v>
      </c>
      <c r="E176" s="20"/>
      <c r="F176" s="20"/>
      <c r="G176" s="20">
        <v>747085</v>
      </c>
      <c r="H176" s="25"/>
      <c r="I176" s="18"/>
      <c r="J176" s="18"/>
      <c r="K176" s="18"/>
      <c r="L176" s="18"/>
      <c r="M176" s="18"/>
    </row>
    <row r="177" spans="1:13" s="17" customFormat="1" ht="26.25" customHeight="1">
      <c r="A177" s="36"/>
      <c r="B177" s="30"/>
      <c r="C177" s="29" t="s">
        <v>33</v>
      </c>
      <c r="D177" s="49" t="s">
        <v>24</v>
      </c>
      <c r="E177" s="20">
        <v>155635</v>
      </c>
      <c r="F177" s="20">
        <v>155635</v>
      </c>
      <c r="G177" s="20">
        <v>106565</v>
      </c>
      <c r="H177" s="25">
        <f>G177/F177*100</f>
        <v>68.47110225848941</v>
      </c>
      <c r="I177" s="18"/>
      <c r="J177" s="18"/>
      <c r="K177" s="18"/>
      <c r="L177" s="18"/>
      <c r="M177" s="18"/>
    </row>
    <row r="178" spans="1:13" s="17" customFormat="1" ht="26.25" customHeight="1">
      <c r="A178" s="36"/>
      <c r="B178" s="30"/>
      <c r="C178" s="29" t="s">
        <v>32</v>
      </c>
      <c r="D178" s="49" t="s">
        <v>24</v>
      </c>
      <c r="E178" s="20">
        <v>27465</v>
      </c>
      <c r="F178" s="20">
        <v>27465</v>
      </c>
      <c r="G178" s="20">
        <v>18806</v>
      </c>
      <c r="H178" s="25"/>
      <c r="I178" s="18"/>
      <c r="J178" s="18"/>
      <c r="K178" s="18"/>
      <c r="L178" s="18"/>
      <c r="M178" s="18"/>
    </row>
    <row r="179" spans="1:13" s="17" customFormat="1" ht="26.25" customHeight="1">
      <c r="A179" s="36"/>
      <c r="B179" s="30"/>
      <c r="C179" s="29" t="s">
        <v>31</v>
      </c>
      <c r="D179" s="48" t="s">
        <v>30</v>
      </c>
      <c r="E179" s="20"/>
      <c r="F179" s="20">
        <v>740459</v>
      </c>
      <c r="G179" s="20"/>
      <c r="H179" s="25"/>
      <c r="I179" s="18"/>
      <c r="J179" s="18"/>
      <c r="K179" s="18"/>
      <c r="L179" s="18"/>
      <c r="M179" s="18"/>
    </row>
    <row r="180" spans="1:13" s="32" customFormat="1" ht="24">
      <c r="A180" s="30"/>
      <c r="B180" s="30"/>
      <c r="C180" s="29">
        <v>6207</v>
      </c>
      <c r="D180" s="31" t="s">
        <v>24</v>
      </c>
      <c r="E180" s="20">
        <v>964100</v>
      </c>
      <c r="F180" s="20">
        <v>964100</v>
      </c>
      <c r="G180" s="20"/>
      <c r="H180" s="19">
        <f>G180/F180*100</f>
        <v>0</v>
      </c>
      <c r="I180" s="9"/>
      <c r="J180" s="9"/>
      <c r="K180" s="9"/>
      <c r="L180" s="9"/>
      <c r="M180" s="9"/>
    </row>
    <row r="181" spans="1:13" s="39" customFormat="1" ht="15">
      <c r="A181" s="45">
        <v>921</v>
      </c>
      <c r="B181" s="45"/>
      <c r="C181" s="44"/>
      <c r="D181" s="43" t="s">
        <v>29</v>
      </c>
      <c r="E181" s="42">
        <f>E182+E186+E184</f>
        <v>2637500</v>
      </c>
      <c r="F181" s="42">
        <f>F182+F186+F184</f>
        <v>2637500</v>
      </c>
      <c r="G181" s="42">
        <f>G182+G186+G184</f>
        <v>49234</v>
      </c>
      <c r="H181" s="41">
        <f>G181/F181*100</f>
        <v>1.8666919431279621</v>
      </c>
      <c r="I181" s="40"/>
      <c r="J181" s="40"/>
      <c r="K181" s="40"/>
      <c r="L181" s="40"/>
      <c r="M181" s="40"/>
    </row>
    <row r="182" spans="1:13" s="17" customFormat="1" ht="15">
      <c r="A182" s="36"/>
      <c r="B182" s="36">
        <v>92116</v>
      </c>
      <c r="C182" s="35"/>
      <c r="D182" s="34" t="s">
        <v>28</v>
      </c>
      <c r="E182" s="26">
        <v>40000</v>
      </c>
      <c r="F182" s="26">
        <v>40000</v>
      </c>
      <c r="G182" s="26">
        <v>40000</v>
      </c>
      <c r="H182" s="25">
        <f>G182/F182*100</f>
        <v>100</v>
      </c>
      <c r="I182" s="18"/>
      <c r="J182" s="18"/>
      <c r="K182" s="18"/>
      <c r="L182" s="18"/>
      <c r="M182" s="18"/>
    </row>
    <row r="183" spans="1:13" s="32" customFormat="1" ht="24">
      <c r="A183" s="30"/>
      <c r="B183" s="30"/>
      <c r="C183" s="29">
        <v>2320</v>
      </c>
      <c r="D183" s="31" t="s">
        <v>27</v>
      </c>
      <c r="E183" s="20">
        <v>40000</v>
      </c>
      <c r="F183" s="20">
        <v>40000</v>
      </c>
      <c r="G183" s="20">
        <v>40000</v>
      </c>
      <c r="H183" s="19">
        <f>G183/F183*100</f>
        <v>100</v>
      </c>
      <c r="I183" s="9"/>
      <c r="J183" s="9"/>
      <c r="K183" s="9"/>
      <c r="L183" s="9"/>
      <c r="M183" s="9"/>
    </row>
    <row r="184" spans="1:13" s="32" customFormat="1" ht="15">
      <c r="A184" s="36"/>
      <c r="B184" s="36">
        <v>92120</v>
      </c>
      <c r="C184" s="35"/>
      <c r="D184" s="47" t="s">
        <v>26</v>
      </c>
      <c r="E184" s="26">
        <v>2577000</v>
      </c>
      <c r="F184" s="26">
        <v>2577000</v>
      </c>
      <c r="G184" s="26"/>
      <c r="H184" s="25"/>
      <c r="I184" s="9"/>
      <c r="J184" s="9"/>
      <c r="K184" s="9"/>
      <c r="L184" s="9"/>
      <c r="M184" s="9"/>
    </row>
    <row r="185" spans="1:13" s="32" customFormat="1" ht="24">
      <c r="A185" s="30"/>
      <c r="B185" s="30"/>
      <c r="C185" s="29" t="s">
        <v>25</v>
      </c>
      <c r="D185" s="31" t="s">
        <v>24</v>
      </c>
      <c r="E185" s="20">
        <v>2577000</v>
      </c>
      <c r="F185" s="20">
        <v>2577000</v>
      </c>
      <c r="G185" s="20"/>
      <c r="H185" s="19"/>
      <c r="I185" s="9"/>
      <c r="J185" s="9"/>
      <c r="K185" s="9"/>
      <c r="L185" s="9"/>
      <c r="M185" s="9"/>
    </row>
    <row r="186" spans="1:13" s="17" customFormat="1" ht="15">
      <c r="A186" s="36"/>
      <c r="B186" s="36">
        <v>92195</v>
      </c>
      <c r="C186" s="35"/>
      <c r="D186" s="34" t="s">
        <v>15</v>
      </c>
      <c r="E186" s="26">
        <f>SUM(E187:E188)</f>
        <v>20500</v>
      </c>
      <c r="F186" s="26">
        <f>SUM(F187:F188)</f>
        <v>20500</v>
      </c>
      <c r="G186" s="26">
        <f>SUM(G187:G188)</f>
        <v>9234</v>
      </c>
      <c r="H186" s="25">
        <f>G186/F186*100</f>
        <v>45.043902439024393</v>
      </c>
      <c r="I186" s="18"/>
      <c r="J186" s="18"/>
      <c r="K186" s="18"/>
      <c r="L186" s="18"/>
      <c r="M186" s="18"/>
    </row>
    <row r="187" spans="1:13" s="32" customFormat="1" ht="24">
      <c r="A187" s="30"/>
      <c r="B187" s="30"/>
      <c r="C187" s="29" t="s">
        <v>14</v>
      </c>
      <c r="D187" s="31" t="s">
        <v>13</v>
      </c>
      <c r="E187" s="38">
        <v>500</v>
      </c>
      <c r="F187" s="38">
        <v>500</v>
      </c>
      <c r="G187" s="38"/>
      <c r="H187" s="19">
        <f>G187/F187*100</f>
        <v>0</v>
      </c>
      <c r="I187" s="9"/>
      <c r="J187" s="9"/>
      <c r="K187" s="9"/>
      <c r="L187" s="9"/>
      <c r="M187" s="9"/>
    </row>
    <row r="188" spans="1:13" ht="15">
      <c r="A188" s="30"/>
      <c r="B188" s="30"/>
      <c r="C188" s="29" t="s">
        <v>6</v>
      </c>
      <c r="D188" s="46" t="s">
        <v>5</v>
      </c>
      <c r="E188" s="20">
        <v>20000</v>
      </c>
      <c r="F188" s="20">
        <v>20000</v>
      </c>
      <c r="G188" s="20">
        <v>9234</v>
      </c>
      <c r="H188" s="19"/>
      <c r="I188" s="9"/>
      <c r="J188" s="9"/>
      <c r="K188" s="9"/>
      <c r="L188" s="9"/>
      <c r="M188" s="9"/>
    </row>
    <row r="189" spans="1:13" s="39" customFormat="1" ht="15">
      <c r="A189" s="45">
        <v>926</v>
      </c>
      <c r="B189" s="45"/>
      <c r="C189" s="44"/>
      <c r="D189" s="43" t="s">
        <v>23</v>
      </c>
      <c r="E189" s="42">
        <f>E190+E197</f>
        <v>2248500</v>
      </c>
      <c r="F189" s="42">
        <f>F190+F197</f>
        <v>2512200</v>
      </c>
      <c r="G189" s="42">
        <f>G190+G197</f>
        <v>1273705</v>
      </c>
      <c r="H189" s="41">
        <f>G189/F189*100</f>
        <v>50.700780192659821</v>
      </c>
      <c r="I189" s="40"/>
      <c r="J189" s="40"/>
      <c r="K189" s="40"/>
      <c r="L189" s="40"/>
      <c r="M189" s="40"/>
    </row>
    <row r="190" spans="1:13" s="17" customFormat="1" ht="15">
      <c r="A190" s="36"/>
      <c r="B190" s="36">
        <v>92601</v>
      </c>
      <c r="C190" s="35"/>
      <c r="D190" s="34" t="s">
        <v>22</v>
      </c>
      <c r="E190" s="26">
        <f>SUM(E192:E195)</f>
        <v>2176000</v>
      </c>
      <c r="F190" s="26">
        <f>SUM(F191:F196)</f>
        <v>2439700</v>
      </c>
      <c r="G190" s="26">
        <f>SUM(G191:G196)</f>
        <v>1249082</v>
      </c>
      <c r="H190" s="25">
        <f>G190/F190*100</f>
        <v>51.198180104111159</v>
      </c>
      <c r="I190" s="18"/>
      <c r="J190" s="18"/>
      <c r="K190" s="18"/>
      <c r="L190" s="18"/>
      <c r="M190" s="18"/>
    </row>
    <row r="191" spans="1:13" s="17" customFormat="1" ht="30">
      <c r="A191" s="30"/>
      <c r="B191" s="30"/>
      <c r="C191" s="29" t="s">
        <v>21</v>
      </c>
      <c r="D191" s="28" t="s">
        <v>20</v>
      </c>
      <c r="E191" s="20"/>
      <c r="F191" s="20">
        <v>162000</v>
      </c>
      <c r="G191" s="20"/>
      <c r="H191" s="19"/>
      <c r="I191" s="18"/>
      <c r="J191" s="18"/>
      <c r="K191" s="18"/>
      <c r="L191" s="18"/>
      <c r="M191" s="18"/>
    </row>
    <row r="192" spans="1:13" s="32" customFormat="1" ht="24">
      <c r="A192" s="30"/>
      <c r="B192" s="30"/>
      <c r="C192" s="29" t="s">
        <v>14</v>
      </c>
      <c r="D192" s="31" t="s">
        <v>13</v>
      </c>
      <c r="E192" s="20">
        <v>421000</v>
      </c>
      <c r="F192" s="20">
        <v>421000</v>
      </c>
      <c r="G192" s="20">
        <v>237827</v>
      </c>
      <c r="H192" s="19">
        <f>G192/F192*100</f>
        <v>56.490973871733964</v>
      </c>
      <c r="I192" s="9"/>
      <c r="J192" s="9"/>
      <c r="K192" s="9"/>
      <c r="L192" s="9"/>
      <c r="M192" s="9"/>
    </row>
    <row r="193" spans="1:13" s="32" customFormat="1" ht="15">
      <c r="A193" s="30"/>
      <c r="B193" s="30"/>
      <c r="C193" s="29" t="s">
        <v>10</v>
      </c>
      <c r="D193" s="28" t="s">
        <v>9</v>
      </c>
      <c r="E193" s="20"/>
      <c r="F193" s="20"/>
      <c r="G193" s="20">
        <v>7</v>
      </c>
      <c r="H193" s="19"/>
      <c r="I193" s="9"/>
      <c r="J193" s="9"/>
      <c r="K193" s="9"/>
      <c r="L193" s="9"/>
      <c r="M193" s="9"/>
    </row>
    <row r="194" spans="1:13" ht="15">
      <c r="A194" s="30"/>
      <c r="B194" s="30"/>
      <c r="C194" s="29" t="s">
        <v>6</v>
      </c>
      <c r="D194" s="28" t="s">
        <v>5</v>
      </c>
      <c r="E194" s="20">
        <v>1755000</v>
      </c>
      <c r="F194" s="20">
        <v>1755000</v>
      </c>
      <c r="G194" s="20">
        <v>997959</v>
      </c>
      <c r="H194" s="19">
        <f>G194/F194*100</f>
        <v>56.863760683760688</v>
      </c>
      <c r="I194" s="9"/>
      <c r="J194" s="9"/>
      <c r="K194" s="9"/>
      <c r="L194" s="9"/>
      <c r="M194" s="9"/>
    </row>
    <row r="195" spans="1:13" ht="24">
      <c r="A195" s="30"/>
      <c r="B195" s="30"/>
      <c r="C195" s="29" t="s">
        <v>19</v>
      </c>
      <c r="D195" s="37" t="s">
        <v>18</v>
      </c>
      <c r="E195" s="38"/>
      <c r="F195" s="38"/>
      <c r="G195" s="20">
        <v>13289</v>
      </c>
      <c r="H195" s="19"/>
      <c r="I195" s="9"/>
      <c r="J195" s="9"/>
      <c r="K195" s="9"/>
      <c r="L195" s="9"/>
      <c r="M195" s="9"/>
    </row>
    <row r="196" spans="1:13" ht="24">
      <c r="A196" s="30"/>
      <c r="B196" s="30"/>
      <c r="C196" s="29" t="s">
        <v>17</v>
      </c>
      <c r="D196" s="37" t="s">
        <v>16</v>
      </c>
      <c r="E196" s="20"/>
      <c r="F196" s="20">
        <v>101700</v>
      </c>
      <c r="G196" s="20"/>
      <c r="H196" s="19"/>
      <c r="I196" s="9"/>
      <c r="J196" s="9"/>
      <c r="K196" s="9"/>
      <c r="L196" s="9"/>
      <c r="M196" s="9"/>
    </row>
    <row r="197" spans="1:13" s="17" customFormat="1" ht="15">
      <c r="A197" s="36"/>
      <c r="B197" s="36">
        <v>92695</v>
      </c>
      <c r="C197" s="35"/>
      <c r="D197" s="34" t="s">
        <v>15</v>
      </c>
      <c r="E197" s="26">
        <f>SUM(E198:E202)</f>
        <v>72500</v>
      </c>
      <c r="F197" s="26">
        <f>SUM(F198:F202)</f>
        <v>72500</v>
      </c>
      <c r="G197" s="26">
        <f>SUM(G198:G202)</f>
        <v>24623</v>
      </c>
      <c r="H197" s="25">
        <f>G197/F197*100</f>
        <v>33.962758620689655</v>
      </c>
      <c r="I197" s="18"/>
      <c r="J197" s="18"/>
      <c r="K197" s="18"/>
      <c r="L197" s="18"/>
      <c r="M197" s="18"/>
    </row>
    <row r="198" spans="1:13" s="32" customFormat="1" ht="24">
      <c r="A198" s="30"/>
      <c r="B198" s="30"/>
      <c r="C198" s="29" t="s">
        <v>14</v>
      </c>
      <c r="D198" s="31" t="s">
        <v>13</v>
      </c>
      <c r="E198" s="20">
        <v>20000</v>
      </c>
      <c r="F198" s="20">
        <v>20000</v>
      </c>
      <c r="G198" s="20">
        <v>6582</v>
      </c>
      <c r="H198" s="19">
        <f>G198/F198*100</f>
        <v>32.910000000000004</v>
      </c>
      <c r="I198" s="9"/>
      <c r="J198" s="9"/>
      <c r="K198" s="9"/>
      <c r="L198" s="9"/>
      <c r="M198" s="9"/>
    </row>
    <row r="199" spans="1:13" s="32" customFormat="1" ht="15">
      <c r="A199" s="30"/>
      <c r="B199" s="30"/>
      <c r="C199" s="29" t="s">
        <v>12</v>
      </c>
      <c r="D199" s="33" t="s">
        <v>11</v>
      </c>
      <c r="E199" s="20">
        <v>1000</v>
      </c>
      <c r="F199" s="20">
        <v>1000</v>
      </c>
      <c r="G199" s="20"/>
      <c r="H199" s="19"/>
      <c r="I199" s="9"/>
      <c r="J199" s="9"/>
      <c r="K199" s="9"/>
      <c r="L199" s="9"/>
      <c r="M199" s="9"/>
    </row>
    <row r="200" spans="1:13" ht="15">
      <c r="A200" s="30"/>
      <c r="B200" s="30"/>
      <c r="C200" s="29" t="s">
        <v>10</v>
      </c>
      <c r="D200" s="28" t="s">
        <v>9</v>
      </c>
      <c r="E200" s="20">
        <v>7500</v>
      </c>
      <c r="F200" s="20">
        <v>7500</v>
      </c>
      <c r="G200" s="20">
        <v>1813</v>
      </c>
      <c r="H200" s="19">
        <f>G200/F200*100</f>
        <v>24.173333333333332</v>
      </c>
      <c r="I200" s="9"/>
      <c r="J200" s="9"/>
      <c r="K200" s="9"/>
      <c r="L200" s="9"/>
      <c r="M200" s="9"/>
    </row>
    <row r="201" spans="1:13" ht="15">
      <c r="A201" s="30"/>
      <c r="B201" s="30"/>
      <c r="C201" s="29" t="s">
        <v>8</v>
      </c>
      <c r="D201" s="31" t="s">
        <v>7</v>
      </c>
      <c r="E201" s="20">
        <v>2000</v>
      </c>
      <c r="F201" s="20">
        <v>2000</v>
      </c>
      <c r="G201" s="20"/>
      <c r="H201" s="19"/>
      <c r="I201" s="9"/>
      <c r="J201" s="9"/>
      <c r="K201" s="9"/>
      <c r="L201" s="9"/>
      <c r="M201" s="9"/>
    </row>
    <row r="202" spans="1:13" ht="15">
      <c r="A202" s="30"/>
      <c r="B202" s="30"/>
      <c r="C202" s="29" t="s">
        <v>6</v>
      </c>
      <c r="D202" s="28" t="s">
        <v>5</v>
      </c>
      <c r="E202" s="20">
        <v>42000</v>
      </c>
      <c r="F202" s="20">
        <v>42000</v>
      </c>
      <c r="G202" s="20">
        <v>16228</v>
      </c>
      <c r="H202" s="19">
        <f>G202/F202*100</f>
        <v>38.638095238095239</v>
      </c>
      <c r="I202" s="9"/>
      <c r="J202" s="9"/>
      <c r="K202" s="9"/>
      <c r="L202" s="9"/>
      <c r="M202" s="9"/>
    </row>
    <row r="203" spans="1:13" ht="15">
      <c r="A203" s="27" t="s">
        <v>4</v>
      </c>
      <c r="B203" s="27"/>
      <c r="C203" s="27"/>
      <c r="D203" s="27"/>
      <c r="E203" s="26">
        <f>E8+E20+E26+E43+E48+E53+E87+E98+E126+E132+E164+E167+E181+E189+E5</f>
        <v>80242881</v>
      </c>
      <c r="F203" s="26">
        <f>F8+F20+F26+F43+F48+F53+F87+F98+F126+F132+F164+F167+F181+F189+F5</f>
        <v>85464297</v>
      </c>
      <c r="G203" s="26">
        <f>G8+G20+G26+G43+G48+G53+G87+G98+G126+G132+G164+G167+G181+G189+G5</f>
        <v>42671411</v>
      </c>
      <c r="H203" s="25">
        <f>G203/F203*100</f>
        <v>49.928932311933721</v>
      </c>
      <c r="I203" s="9"/>
      <c r="J203" s="9"/>
      <c r="K203" s="9"/>
      <c r="L203" s="9"/>
      <c r="M203" s="9"/>
    </row>
    <row r="204" spans="1:13" ht="15">
      <c r="A204" s="24" t="s">
        <v>3</v>
      </c>
      <c r="B204" s="23"/>
      <c r="C204" s="23"/>
      <c r="D204" s="22"/>
      <c r="E204" s="20">
        <v>74573948</v>
      </c>
      <c r="F204" s="20">
        <v>79437272</v>
      </c>
      <c r="G204" s="20">
        <v>42207131</v>
      </c>
      <c r="H204" s="19">
        <f>G204/F204*100</f>
        <v>53.132654152574624</v>
      </c>
      <c r="I204" s="9"/>
      <c r="J204" s="9"/>
      <c r="K204" s="9"/>
      <c r="L204" s="9"/>
      <c r="M204" s="9"/>
    </row>
    <row r="205" spans="1:13" s="17" customFormat="1" ht="15">
      <c r="A205" s="21" t="s">
        <v>2</v>
      </c>
      <c r="B205" s="21"/>
      <c r="C205" s="21"/>
      <c r="D205" s="21"/>
      <c r="E205" s="20">
        <v>5668933</v>
      </c>
      <c r="F205" s="20">
        <v>6027025</v>
      </c>
      <c r="G205" s="20">
        <v>464280</v>
      </c>
      <c r="H205" s="19">
        <f>G205/F205*100</f>
        <v>7.7033030392274799</v>
      </c>
      <c r="I205" s="18"/>
      <c r="J205" s="18"/>
      <c r="K205" s="18"/>
      <c r="L205" s="18"/>
      <c r="M205" s="18"/>
    </row>
    <row r="206" spans="1:13" ht="15">
      <c r="A206" s="12"/>
      <c r="B206" s="12"/>
      <c r="C206" s="9"/>
      <c r="D206" s="9"/>
      <c r="E206" s="16"/>
      <c r="F206" s="16"/>
      <c r="G206" s="16"/>
      <c r="H206" s="10"/>
      <c r="I206" s="9"/>
      <c r="J206" s="9"/>
      <c r="K206" s="9"/>
      <c r="L206" s="9"/>
      <c r="M206" s="9"/>
    </row>
    <row r="207" spans="1:13" ht="15">
      <c r="A207" s="12"/>
      <c r="B207" s="12"/>
      <c r="C207" s="9"/>
      <c r="D207" s="9"/>
      <c r="E207" s="13"/>
      <c r="F207" s="15" t="s">
        <v>1</v>
      </c>
      <c r="G207" s="14"/>
      <c r="H207" s="10"/>
      <c r="I207" s="9"/>
      <c r="J207" s="9"/>
      <c r="K207" s="9"/>
      <c r="L207" s="9"/>
      <c r="M207" s="9"/>
    </row>
    <row r="208" spans="1:13" ht="15">
      <c r="A208" s="12"/>
      <c r="B208" s="12"/>
      <c r="C208" s="9"/>
      <c r="D208" s="9"/>
      <c r="E208" s="13"/>
      <c r="F208" s="13"/>
      <c r="G208" s="13"/>
      <c r="H208" s="10"/>
      <c r="I208" s="9"/>
      <c r="J208" s="9"/>
      <c r="K208" s="9"/>
      <c r="L208" s="9"/>
      <c r="M208" s="9"/>
    </row>
    <row r="209" spans="1:13" ht="15">
      <c r="A209" s="12"/>
      <c r="B209" s="12"/>
      <c r="C209" s="9"/>
      <c r="D209" s="9"/>
      <c r="E209" s="11" t="s">
        <v>0</v>
      </c>
      <c r="F209" s="11"/>
      <c r="G209" s="11"/>
      <c r="H209" s="10"/>
      <c r="I209" s="9"/>
      <c r="J209" s="9"/>
      <c r="K209" s="9"/>
      <c r="L209" s="9"/>
      <c r="M209" s="9"/>
    </row>
    <row r="210" spans="1:13" ht="15">
      <c r="A210" s="7"/>
      <c r="B210" s="7"/>
      <c r="C210" s="4"/>
      <c r="D210" s="4"/>
      <c r="E210" s="8"/>
      <c r="F210" s="8"/>
      <c r="G210" s="8"/>
      <c r="H210" s="5"/>
      <c r="I210" s="4"/>
      <c r="J210" s="4"/>
      <c r="K210" s="4"/>
      <c r="L210" s="4"/>
      <c r="M210" s="4"/>
    </row>
    <row r="211" spans="1:13" ht="15">
      <c r="A211" s="7"/>
      <c r="B211" s="7"/>
      <c r="C211" s="4"/>
      <c r="D211" s="4"/>
      <c r="E211" s="6"/>
      <c r="F211" s="6"/>
      <c r="G211" s="5"/>
      <c r="H211" s="5"/>
      <c r="I211" s="4"/>
      <c r="J211" s="4"/>
      <c r="K211" s="4"/>
      <c r="L211" s="4"/>
      <c r="M211" s="4"/>
    </row>
    <row r="297" spans="4:7" customFormat="1">
      <c r="D297" s="2"/>
      <c r="E297" s="2"/>
      <c r="F297" s="1"/>
      <c r="G297" s="1"/>
    </row>
  </sheetData>
  <mergeCells count="17">
    <mergeCell ref="B1:M1"/>
    <mergeCell ref="B2:M2"/>
    <mergeCell ref="A3:A4"/>
    <mergeCell ref="B3:B4"/>
    <mergeCell ref="C3:C4"/>
    <mergeCell ref="F3:F4"/>
    <mergeCell ref="G3:G4"/>
    <mergeCell ref="H3:H4"/>
    <mergeCell ref="D3:D4"/>
    <mergeCell ref="E3:E4"/>
    <mergeCell ref="E209:G209"/>
    <mergeCell ref="E206:G206"/>
    <mergeCell ref="F207:G207"/>
    <mergeCell ref="E210:G210"/>
    <mergeCell ref="A205:D205"/>
    <mergeCell ref="A203:D203"/>
    <mergeCell ref="A204:D204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</vt:lpstr>
    </vt:vector>
  </TitlesOfParts>
  <Company>Urząd Miejski w Giżycku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magcie</dc:creator>
  <cp:lastModifiedBy>magcie</cp:lastModifiedBy>
  <dcterms:created xsi:type="dcterms:W3CDTF">2014-08-28T09:14:57Z</dcterms:created>
  <dcterms:modified xsi:type="dcterms:W3CDTF">2014-08-28T09:15:37Z</dcterms:modified>
</cp:coreProperties>
</file>