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6275" windowHeight="6915" activeTab="2"/>
  </bookViews>
  <sheets>
    <sheet name="Arkusz1" sheetId="1" r:id="rId1"/>
    <sheet name="Arkusz2" sheetId="2" r:id="rId2"/>
    <sheet name="Arkusz3" sheetId="3" r:id="rId3"/>
    <sheet name="Arkusz4" sheetId="5" r:id="rId4"/>
  </sheets>
  <calcPr calcId="145621"/>
</workbook>
</file>

<file path=xl/calcChain.xml><?xml version="1.0" encoding="utf-8"?>
<calcChain xmlns="http://schemas.openxmlformats.org/spreadsheetml/2006/main">
  <c r="D87" i="1" l="1"/>
  <c r="E87" i="1"/>
  <c r="F87" i="1"/>
  <c r="G87" i="1"/>
  <c r="H87" i="1"/>
  <c r="I87" i="1"/>
  <c r="C87" i="1"/>
  <c r="G102" i="5" l="1"/>
  <c r="F123" i="5"/>
  <c r="G123" i="5"/>
  <c r="E123" i="5"/>
  <c r="F145" i="5"/>
  <c r="G145" i="5"/>
  <c r="E145" i="5"/>
  <c r="F138" i="5"/>
  <c r="G138" i="5"/>
  <c r="E138" i="5"/>
  <c r="F92" i="5"/>
  <c r="G92" i="5"/>
  <c r="E92" i="5"/>
  <c r="C6" i="1" l="1"/>
  <c r="D6" i="1"/>
  <c r="E6" i="1"/>
  <c r="F6" i="1"/>
  <c r="G6" i="1"/>
  <c r="H6" i="1"/>
  <c r="I6" i="1"/>
  <c r="C9" i="1"/>
  <c r="D9" i="1"/>
  <c r="E9" i="1"/>
  <c r="F9" i="1"/>
  <c r="G9" i="1"/>
  <c r="H9" i="1"/>
  <c r="I9" i="1"/>
  <c r="C12" i="1"/>
  <c r="D12" i="1"/>
  <c r="E12" i="1"/>
  <c r="F12" i="1"/>
  <c r="G12" i="1"/>
  <c r="H12" i="1"/>
  <c r="I12" i="1"/>
  <c r="C15" i="1"/>
  <c r="D15" i="1"/>
  <c r="E15" i="1"/>
  <c r="F15" i="1"/>
  <c r="G15" i="1"/>
  <c r="H15" i="1"/>
  <c r="I15" i="1"/>
  <c r="C23" i="1"/>
  <c r="D23" i="1"/>
  <c r="E23" i="1"/>
  <c r="F23" i="1"/>
  <c r="G23" i="1"/>
  <c r="H23" i="1"/>
  <c r="I23" i="1"/>
  <c r="C29" i="1"/>
  <c r="D29" i="1"/>
  <c r="E29" i="1"/>
  <c r="F29" i="1"/>
  <c r="G29" i="1"/>
  <c r="H29" i="1"/>
  <c r="I29" i="1"/>
  <c r="C32" i="1"/>
  <c r="D32" i="1"/>
  <c r="E32" i="1"/>
  <c r="F32" i="1"/>
  <c r="G32" i="1"/>
  <c r="H32" i="1"/>
  <c r="I32" i="1"/>
  <c r="C43" i="1"/>
  <c r="D43" i="1"/>
  <c r="E43" i="1"/>
  <c r="F43" i="1"/>
  <c r="G43" i="1"/>
  <c r="H43" i="1"/>
  <c r="I43" i="1"/>
  <c r="C48" i="1"/>
  <c r="D48" i="1"/>
  <c r="E48" i="1"/>
  <c r="F48" i="1"/>
  <c r="G48" i="1"/>
  <c r="H48" i="1"/>
  <c r="I48" i="1"/>
  <c r="C61" i="1"/>
  <c r="D61" i="1"/>
  <c r="E61" i="1"/>
  <c r="F61" i="1"/>
  <c r="G61" i="1"/>
  <c r="H61" i="1"/>
  <c r="I61" i="1"/>
  <c r="C64" i="1"/>
  <c r="D64" i="1"/>
  <c r="E64" i="1"/>
  <c r="F64" i="1"/>
  <c r="G64" i="1"/>
  <c r="H64" i="1"/>
  <c r="I64" i="1"/>
  <c r="C69" i="1"/>
  <c r="D69" i="1"/>
  <c r="E69" i="1"/>
  <c r="F69" i="1"/>
  <c r="G69" i="1"/>
  <c r="H69" i="1"/>
  <c r="I69" i="1"/>
  <c r="C78" i="1"/>
  <c r="D78" i="1"/>
  <c r="E78" i="1"/>
  <c r="F78" i="1"/>
  <c r="G78" i="1"/>
  <c r="H78" i="1"/>
  <c r="I78" i="1"/>
  <c r="C83" i="1"/>
  <c r="D83" i="1"/>
  <c r="E83" i="1"/>
  <c r="F83" i="1"/>
  <c r="G83" i="1"/>
  <c r="H83" i="1"/>
  <c r="I83" i="1"/>
  <c r="C72" i="2" l="1"/>
  <c r="F142" i="5" l="1"/>
  <c r="G142" i="5"/>
  <c r="F133" i="5"/>
  <c r="G133" i="5"/>
  <c r="F129" i="5"/>
  <c r="F126" i="5" s="1"/>
  <c r="G129" i="5"/>
  <c r="G126" i="5" s="1"/>
  <c r="F120" i="5"/>
  <c r="F117" i="5"/>
  <c r="F113" i="5"/>
  <c r="F105" i="5"/>
  <c r="F97" i="5"/>
  <c r="G97" i="5"/>
  <c r="G89" i="5"/>
  <c r="F89" i="5"/>
  <c r="F66" i="5"/>
  <c r="F83" i="5"/>
  <c r="G83" i="5"/>
  <c r="F77" i="5"/>
  <c r="G77" i="5"/>
  <c r="F63" i="5"/>
  <c r="G63" i="5"/>
  <c r="F59" i="5"/>
  <c r="F47" i="5"/>
  <c r="G47" i="5"/>
  <c r="G38" i="5"/>
  <c r="F38" i="5"/>
  <c r="F23" i="5"/>
  <c r="G23" i="5"/>
  <c r="G15" i="5" s="1"/>
  <c r="F19" i="5"/>
  <c r="F7" i="5"/>
  <c r="F6" i="5" s="1"/>
  <c r="G7" i="5"/>
  <c r="G6" i="5" s="1"/>
  <c r="F102" i="5" l="1"/>
  <c r="G141" i="5"/>
  <c r="F76" i="5"/>
  <c r="G76" i="5"/>
  <c r="G151" i="5" s="1"/>
  <c r="F141" i="5"/>
  <c r="G32" i="5"/>
  <c r="F15" i="5"/>
  <c r="F151" i="5" s="1"/>
  <c r="F32" i="5"/>
  <c r="E142" i="5"/>
  <c r="E133" i="5"/>
  <c r="E129" i="5"/>
  <c r="E127" i="5"/>
  <c r="E120" i="5"/>
  <c r="E117" i="5"/>
  <c r="E113" i="5"/>
  <c r="E110" i="5"/>
  <c r="E105" i="5"/>
  <c r="E102" i="5" s="1"/>
  <c r="E97" i="5"/>
  <c r="E89" i="5"/>
  <c r="E83" i="5"/>
  <c r="E77" i="5"/>
  <c r="E71" i="5"/>
  <c r="E66" i="5" s="1"/>
  <c r="E63" i="5"/>
  <c r="E59" i="5"/>
  <c r="E47" i="5"/>
  <c r="E38" i="5"/>
  <c r="E36" i="5"/>
  <c r="E23" i="5"/>
  <c r="E19" i="5"/>
  <c r="E7" i="5"/>
  <c r="E6" i="5" s="1"/>
  <c r="E126" i="5" l="1"/>
  <c r="E76" i="5"/>
  <c r="E32" i="5"/>
  <c r="E141" i="5"/>
  <c r="E151" i="5" s="1"/>
  <c r="E15" i="5"/>
  <c r="E25" i="3"/>
  <c r="F25" i="3"/>
  <c r="E23" i="3"/>
  <c r="F23" i="3"/>
  <c r="E19" i="3"/>
  <c r="F19" i="3"/>
  <c r="E11" i="3"/>
  <c r="F11" i="3"/>
  <c r="E9" i="3"/>
  <c r="F9" i="3"/>
  <c r="E6" i="3"/>
  <c r="E28" i="3" s="1"/>
  <c r="F6" i="3"/>
  <c r="D6" i="3"/>
  <c r="C6" i="3"/>
  <c r="D25" i="3"/>
  <c r="C25" i="3"/>
  <c r="D23" i="3"/>
  <c r="C23" i="3"/>
  <c r="D19" i="3"/>
  <c r="C19" i="3"/>
  <c r="D16" i="3"/>
  <c r="C16" i="3"/>
  <c r="D14" i="3"/>
  <c r="C14" i="3"/>
  <c r="D11" i="3"/>
  <c r="C11" i="3"/>
  <c r="D9" i="3"/>
  <c r="C9" i="3"/>
  <c r="E8" i="2"/>
  <c r="E86" i="2"/>
  <c r="D86" i="2"/>
  <c r="C86" i="2"/>
  <c r="E81" i="2"/>
  <c r="D81" i="2"/>
  <c r="C81" i="2"/>
  <c r="E72" i="2"/>
  <c r="D72" i="2"/>
  <c r="E67" i="2"/>
  <c r="D67" i="2"/>
  <c r="C67" i="2"/>
  <c r="E64" i="2"/>
  <c r="D64" i="2"/>
  <c r="C64" i="2"/>
  <c r="E51" i="2"/>
  <c r="D51" i="2"/>
  <c r="C51" i="2"/>
  <c r="E46" i="2"/>
  <c r="D46" i="2"/>
  <c r="C46" i="2"/>
  <c r="E35" i="2"/>
  <c r="D35" i="2"/>
  <c r="C35" i="2"/>
  <c r="E32" i="2"/>
  <c r="D32" i="2"/>
  <c r="C32" i="2"/>
  <c r="E26" i="2"/>
  <c r="D26" i="2"/>
  <c r="C26" i="2"/>
  <c r="E18" i="2"/>
  <c r="D18" i="2"/>
  <c r="C18" i="2"/>
  <c r="E15" i="2"/>
  <c r="D15" i="2"/>
  <c r="C15" i="2"/>
  <c r="E12" i="2"/>
  <c r="D12" i="2"/>
  <c r="D8" i="2"/>
  <c r="F28" i="3" l="1"/>
  <c r="C28" i="3"/>
  <c r="D90" i="2"/>
  <c r="D28" i="3"/>
  <c r="E90" i="2"/>
  <c r="C90" i="2"/>
</calcChain>
</file>

<file path=xl/sharedStrings.xml><?xml version="1.0" encoding="utf-8"?>
<sst xmlns="http://schemas.openxmlformats.org/spreadsheetml/2006/main" count="494" uniqueCount="236">
  <si>
    <t>Plan wydatków bieżących miasta Giżycka na 2014 rok</t>
  </si>
  <si>
    <t>Dział                  Rozdział</t>
  </si>
  <si>
    <t>Nazwa</t>
  </si>
  <si>
    <t>Rolnictwo i łowiectwo</t>
  </si>
  <si>
    <t>010</t>
  </si>
  <si>
    <t>Razem wydatki bieżące na 2014 r.</t>
  </si>
  <si>
    <t>Dotacje na zadania bieżące</t>
  </si>
  <si>
    <t>Świadczenia na rzecz osób fizycznych</t>
  </si>
  <si>
    <t>Wydatki na programy finansowane z udziałem środków opisanych w art.5 ust.1 pkt.2 i 3 ufp.</t>
  </si>
  <si>
    <t>Wydatki na obsługę długu</t>
  </si>
  <si>
    <t>Wynagrodzenia i składki od nich naliczane</t>
  </si>
  <si>
    <t>01030</t>
  </si>
  <si>
    <t>Izby rolnicze</t>
  </si>
  <si>
    <t>600</t>
  </si>
  <si>
    <t>Transport i łączność</t>
  </si>
  <si>
    <t>60004</t>
  </si>
  <si>
    <t>Lokalny transport zbiorowy</t>
  </si>
  <si>
    <t>60014</t>
  </si>
  <si>
    <t>Drogi publiczne powiatowe</t>
  </si>
  <si>
    <t>60016</t>
  </si>
  <si>
    <t>Drogi publiczne gminne</t>
  </si>
  <si>
    <t>700</t>
  </si>
  <si>
    <t>Gospodatrka mieszkaniowa</t>
  </si>
  <si>
    <t>70004</t>
  </si>
  <si>
    <t>Różne jednostki obsługi gospodarki mieszkaniowej</t>
  </si>
  <si>
    <t>70005</t>
  </si>
  <si>
    <t>Gospodarka gruntami i nieruchomościami</t>
  </si>
  <si>
    <t>710</t>
  </si>
  <si>
    <t>Działalność usługowa</t>
  </si>
  <si>
    <t>71004</t>
  </si>
  <si>
    <t>Plany zagospodarowania przestrzennego</t>
  </si>
  <si>
    <t>71035</t>
  </si>
  <si>
    <t>Cmentarze</t>
  </si>
  <si>
    <t>750</t>
  </si>
  <si>
    <t>Administracja publiczna</t>
  </si>
  <si>
    <t>75011</t>
  </si>
  <si>
    <t>Urzędy wojewódzkie</t>
  </si>
  <si>
    <t>Rady gmin</t>
  </si>
  <si>
    <t>Urzędy gmin</t>
  </si>
  <si>
    <t>Promocja jst</t>
  </si>
  <si>
    <t>Pozostała działalność</t>
  </si>
  <si>
    <t>Urzędy naczelnych organów władzy państwowej, kontroli i ochrony prawa oraz sądownictwa</t>
  </si>
  <si>
    <t>Bezpieczeństwo publiczne i ochrona p.poż.</t>
  </si>
  <si>
    <t>Straż gminna</t>
  </si>
  <si>
    <t>Zarządzanie kryzysowe</t>
  </si>
  <si>
    <t>Obsługa długu publicznego</t>
  </si>
  <si>
    <t>Obsługa papierów wartościowych,kredytów i pożyczek jst</t>
  </si>
  <si>
    <t>Różne rozliczenia</t>
  </si>
  <si>
    <t>Rozliczenia między jst</t>
  </si>
  <si>
    <t>Rezerwy ogolne i celowe</t>
  </si>
  <si>
    <t>Oświata i wychowanie</t>
  </si>
  <si>
    <t>Szkoły podstawowe</t>
  </si>
  <si>
    <t xml:space="preserve">Oddziały  przedszkolne w szkołach podstawowych </t>
  </si>
  <si>
    <t>Przedszkola</t>
  </si>
  <si>
    <t>Gimnazja</t>
  </si>
  <si>
    <t>Dowożenie uczniów do szkół</t>
  </si>
  <si>
    <t>Zespoły obsługi ekonomiczno-administracyjnej szkół</t>
  </si>
  <si>
    <t>Dokształcanie i doskonalenie nauczycieli</t>
  </si>
  <si>
    <t>Stołówki szkolne i przedszkolne</t>
  </si>
  <si>
    <t>Ochrona zdrowia</t>
  </si>
  <si>
    <t>Progrmy polityki zdrowotnej</t>
  </si>
  <si>
    <t>Zwalczanie narkomanii</t>
  </si>
  <si>
    <t>Przeciwdziałanie alkoholizmowi</t>
  </si>
  <si>
    <t>Pomoc społeczna</t>
  </si>
  <si>
    <t>Placówki opiekuńczo -wychowawcze</t>
  </si>
  <si>
    <t>Domy pomocy społecznej</t>
  </si>
  <si>
    <t>Rodziny zastępcze</t>
  </si>
  <si>
    <t>Wspieranie rodziny</t>
  </si>
  <si>
    <t>Świadczenia rodzinne,świadczenia z funduszu alimentacyjnego oraz składki na ubezpieczenia emerytalne i rentowe z ubezpieczenia społecznego</t>
  </si>
  <si>
    <t>Składki na ubezpieczenie zdrowotne opłacane za osoby pobierające niektóre świadczenia z pomocy społecznej</t>
  </si>
  <si>
    <t>Zasiłki i pomoc w naturze oraz składki na ubezpieczenia emerytalne i rentowe</t>
  </si>
  <si>
    <t>Dodatki mieszkaniowe</t>
  </si>
  <si>
    <t>Zasiłki stałe</t>
  </si>
  <si>
    <t>Ośrodki pomocy społecznej</t>
  </si>
  <si>
    <t>Usługi opiekuńcze i specjalistyczne usługi opiekuńcze</t>
  </si>
  <si>
    <t>Pozostałe zadania w zakresie polityki społecznej</t>
  </si>
  <si>
    <t>Edukacyjna opieka wychowawcza</t>
  </si>
  <si>
    <t>Świetlice szkolne</t>
  </si>
  <si>
    <t>Kolonie i obozy oraz inne formy wypoczynku dzieci i młodzieży szkolnej, a także szkolenia młodzieży</t>
  </si>
  <si>
    <t>Pomoc materialna dla uczniów</t>
  </si>
  <si>
    <t>Gospodarka komunalna i ochrona środowiska</t>
  </si>
  <si>
    <t>Gospodarka ściekowa i ochrona wód</t>
  </si>
  <si>
    <t>Gospodarka odpadami</t>
  </si>
  <si>
    <t>Oczyszczanie miast i wsi</t>
  </si>
  <si>
    <t>Utrzymanie zieleni w miastach i gminach</t>
  </si>
  <si>
    <t>Schroniska dla zwierząt</t>
  </si>
  <si>
    <t>Oświetlenie ulic, placów i dróg</t>
  </si>
  <si>
    <t>Wpływy i wydatki związane z gromadzeniem środków z opłat i kar za korzystanie ze środowiska</t>
  </si>
  <si>
    <t>Kultura i ochrona dziedzictwa narodowego</t>
  </si>
  <si>
    <t>Centra kultury i sztuki</t>
  </si>
  <si>
    <t>Biblioteki</t>
  </si>
  <si>
    <t>Ochrona zabytków i opieka nad zabytkami</t>
  </si>
  <si>
    <t>Kultura fizyczna</t>
  </si>
  <si>
    <t>Obiekty sportowe</t>
  </si>
  <si>
    <t>Zadania w zakresie kultury fizycznej</t>
  </si>
  <si>
    <t>OGÓŁEM:</t>
  </si>
  <si>
    <t>Wydatki związane z realizacją  statutowych zadań jednostek</t>
  </si>
  <si>
    <t>Inne formy wychowania przedszkolnego</t>
  </si>
  <si>
    <t>Żłobki</t>
  </si>
  <si>
    <t>Kluby dziecięce</t>
  </si>
  <si>
    <t>Plan wydatków  budżetowych  miasta Giżycka na 2014 rok</t>
  </si>
  <si>
    <t>Plan na 2014r.</t>
  </si>
  <si>
    <t>w tym:</t>
  </si>
  <si>
    <t>wydatki bieżące</t>
  </si>
  <si>
    <t>wydatki majątkowe</t>
  </si>
  <si>
    <t>Urzędy naczelnych organów władzy państwowej, kontroli i ochrony państwa</t>
  </si>
  <si>
    <t>Załącznik nr 2b do uchwały nr Rady Miejskiej w Giżycku z dnia grudnia 2013 roku</t>
  </si>
  <si>
    <t>Plan wydatków majątkowych  miasta Giżycka na 2014 rok</t>
  </si>
  <si>
    <t>Plan na  2014 r.</t>
  </si>
  <si>
    <t>Inwestycje i zakupy inwestycyjne</t>
  </si>
  <si>
    <t>Inwestycje i zakupy inwestycyjne na programy finansowane z udziałem środków opisanych w art.5 ust.1 pkt.2 i 3 ufp.</t>
  </si>
  <si>
    <t>dotacje majątkowe</t>
  </si>
  <si>
    <t>Dział                  Rozdz.</t>
  </si>
  <si>
    <t>Gospodarka mieszkaniowa</t>
  </si>
  <si>
    <t>Dział</t>
  </si>
  <si>
    <t xml:space="preserve"> Rozdział</t>
  </si>
  <si>
    <t xml:space="preserve">§ </t>
  </si>
  <si>
    <t>Źródło  dochodów</t>
  </si>
  <si>
    <t>0470</t>
  </si>
  <si>
    <t>wpływy z opłat za zarząd, użytkowanie i użytkowanie wieczyste nieruchomości</t>
  </si>
  <si>
    <t>0690</t>
  </si>
  <si>
    <t>wpływy z różnych opłat</t>
  </si>
  <si>
    <t>0750</t>
  </si>
  <si>
    <t>dochody z najmu i dzierżawy składników majątkowych Skarbu państwa,jst</t>
  </si>
  <si>
    <t>0760</t>
  </si>
  <si>
    <t>wpływy z tytułu przekształcenia prawa użytkowania wieczystego przysługującego osobom fizycznym w prawo własności</t>
  </si>
  <si>
    <t>0770</t>
  </si>
  <si>
    <t>wpłaty z tytułu  odpłatnego  nabycia prawa własności  oraz prawa użytkowania wieczystego nieruchomości</t>
  </si>
  <si>
    <t>0920</t>
  </si>
  <si>
    <t>pozostałe  odsetki</t>
  </si>
  <si>
    <t>wpływy z różnych  opłat</t>
  </si>
  <si>
    <t>Urzędy  wojewódzkie</t>
  </si>
  <si>
    <t>dotacje celowe otrzymane z budżetu państwa na realizację zadań bieżących z zakresu administracji rządowej</t>
  </si>
  <si>
    <t>dochody jst związane z realizacją zadań z zakresu administracji rządowej</t>
  </si>
  <si>
    <t>Urzędy  gmin</t>
  </si>
  <si>
    <t>0970</t>
  </si>
  <si>
    <t>wpływy z różnych dochodów</t>
  </si>
  <si>
    <t>Urzędy naczelnych organów władzy państwowej,kontroli i ochrony prawa oraz sądow.</t>
  </si>
  <si>
    <t>Urzędy  naczelnych  organów władzy państwowej, kontroli i ochrony prawa</t>
  </si>
  <si>
    <t>Bezpieczeństwo publiczne i ochrona przeciwpożarowa</t>
  </si>
  <si>
    <t>0570</t>
  </si>
  <si>
    <t>Grzywny, mandaty i inne kary pieniężne</t>
  </si>
  <si>
    <t xml:space="preserve">Dochody od osób prawnych,od osób fizycznych i od innych jednostek nieposiadających osobowości prawnej </t>
  </si>
  <si>
    <t>Wpływy z podatku dochodowego od osób fizycznych</t>
  </si>
  <si>
    <t>0350</t>
  </si>
  <si>
    <t>0910</t>
  </si>
  <si>
    <t>odsetki od nieterminowych wpłat z tytułu podatków i opłat</t>
  </si>
  <si>
    <t>0730</t>
  </si>
  <si>
    <t xml:space="preserve">wpłaty z zysku jednoosobowych spółek Skarbu państwa lub spółek jst   </t>
  </si>
  <si>
    <t>Wpłaty z podatku rolnego, leśnego, od cz.cywilnoprawnych, podatków i opłat lokalnych od osób prawnych i innych jednostek organizacyjnych</t>
  </si>
  <si>
    <t>0310</t>
  </si>
  <si>
    <t>podatek od nieruchomości</t>
  </si>
  <si>
    <t>0320</t>
  </si>
  <si>
    <t>podatek rolny</t>
  </si>
  <si>
    <t>0330</t>
  </si>
  <si>
    <t>podatek leśny</t>
  </si>
  <si>
    <t>0340</t>
  </si>
  <si>
    <t>podatek od środków transportowych</t>
  </si>
  <si>
    <t>0500</t>
  </si>
  <si>
    <t>podatek od czynności cywilnoprawnych</t>
  </si>
  <si>
    <t>rekompensaty utraconych dochodów w podatkach i opłatach lokalnych</t>
  </si>
  <si>
    <t>Wpłaty z podatku rolnego, leśnego, podatku od spadków i darowizn od cz.cywilnoprawnych, podatków i opłat lokalnych od osób fizycznych</t>
  </si>
  <si>
    <t>0360</t>
  </si>
  <si>
    <t>podatek od spadków i darowizn</t>
  </si>
  <si>
    <t>0370</t>
  </si>
  <si>
    <t>opłata od posiadania psów</t>
  </si>
  <si>
    <t>0430</t>
  </si>
  <si>
    <t>wpływy z opłaty targowej</t>
  </si>
  <si>
    <t>0440</t>
  </si>
  <si>
    <t>wpływy z opłaty miejscowej</t>
  </si>
  <si>
    <t>Wpływy z innych opłat stanowiących dochody jst na podstawie ustaw</t>
  </si>
  <si>
    <t>0410</t>
  </si>
  <si>
    <t>wpływy z opłaty skarbowej</t>
  </si>
  <si>
    <t>0480</t>
  </si>
  <si>
    <t>wpływy z opłat za zezwolenia na sprzedaż alkoholu</t>
  </si>
  <si>
    <t>0490</t>
  </si>
  <si>
    <t>wpływy z innych lokalnych  opłat pobieranych przez jst na podstawie odrębnych ustaw</t>
  </si>
  <si>
    <t>Udziały gmin w podatkach stanowiących dochód budżetu państwa</t>
  </si>
  <si>
    <t>0010</t>
  </si>
  <si>
    <t>podatek dochodowy od osób fizycznych</t>
  </si>
  <si>
    <t>0020</t>
  </si>
  <si>
    <t>podatek dochodowy od osób prawnych</t>
  </si>
  <si>
    <t>Część oświatowa subwencji ogólnej dla jst</t>
  </si>
  <si>
    <t>subwencje ogólne z budżetu państwa</t>
  </si>
  <si>
    <t>Różne rozliczenia finansowe</t>
  </si>
  <si>
    <t>0580</t>
  </si>
  <si>
    <t>Grzywny i inne kary pieniężne od osób prawnych i innych jednostek org.</t>
  </si>
  <si>
    <t>pozostałe odsetki</t>
  </si>
  <si>
    <t>Część równoważąca subwencji ogólnej dla gmin</t>
  </si>
  <si>
    <t>Oświata  i  wychowanie</t>
  </si>
  <si>
    <t>Szkoły  podstawowe</t>
  </si>
  <si>
    <t>2001</t>
  </si>
  <si>
    <t>dotacje celowe w ramach programów finansowanych z udziałem środków europejskich</t>
  </si>
  <si>
    <t>0830</t>
  </si>
  <si>
    <t>wpływy z usług</t>
  </si>
  <si>
    <t>dotacje  celowe  otrzymane  z  powiatu  na  zadania  bieżące  realizowane na podstawie porozumień między jst</t>
  </si>
  <si>
    <t>Zespoły  obsługi ekonomiczno-administracyjnej  szkół</t>
  </si>
  <si>
    <t xml:space="preserve">świadczenia rodzinne,świadczenia z funduszu alimentacyjnego oraz składki na ubezpieczenia emerytalne i rentowe z ubezpieczenia społecznego </t>
  </si>
  <si>
    <t>0980</t>
  </si>
  <si>
    <t>wpływy z tytułu zwrotów wypłaconych świadczeń z funduszu alimentacyjnego</t>
  </si>
  <si>
    <t>Składki na ubezpieczenia zdrowotne opłacane za osoby pobierające niektóre świadczenia z pomocy społecznej</t>
  </si>
  <si>
    <t>dotacje celowe otrzymane z budżetu państwa na realizację własnych zadań bieżących gmin</t>
  </si>
  <si>
    <t>Zasiłki  i  pomoc w naturze oraz składki na ubezpieczenia emerytalne i rentowe</t>
  </si>
  <si>
    <t>Zasiłki  stałe</t>
  </si>
  <si>
    <t>2700</t>
  </si>
  <si>
    <t>6207</t>
  </si>
  <si>
    <t>0870</t>
  </si>
  <si>
    <t>0960</t>
  </si>
  <si>
    <t>otrzymane spadki,zapisy i darowizny w postaci pieniężnej</t>
  </si>
  <si>
    <t>DOCHODY   OGÓŁEM:</t>
  </si>
  <si>
    <t xml:space="preserve">                                       Plan  dochodów  budżetowych miasta  Giżycka  na  2014  rok</t>
  </si>
  <si>
    <t>Plan na 2014 rok</t>
  </si>
  <si>
    <t>podatek od działalności gospodarczej osób fizycznych, opłacany  w  formie karty podatkowej</t>
  </si>
  <si>
    <t>Wpłaty  z  zysku  przedsiębiorstw i jednoosobowych  spółek</t>
  </si>
  <si>
    <t>6260</t>
  </si>
  <si>
    <t>dotacja celowa  z państwowych funduszy celowych na finansowanie kosztów realizacji uinwestycji i zakupów inwestycyjnych</t>
  </si>
  <si>
    <t>Oddziały przedszkolne w szkołach podstawowych</t>
  </si>
  <si>
    <t>2030</t>
  </si>
  <si>
    <t>środki na dofinansowanie własnych zadań bieżących gmin,pozyskane z innych źródeł</t>
  </si>
  <si>
    <t>2009</t>
  </si>
  <si>
    <t>2008</t>
  </si>
  <si>
    <t>wpływy ze sprzedaży  składników majątkowych</t>
  </si>
  <si>
    <t>w tym : dochody bieżące</t>
  </si>
  <si>
    <r>
      <t xml:space="preserve">                                                   </t>
    </r>
    <r>
      <rPr>
        <i/>
        <sz val="11"/>
        <color indexed="8"/>
        <rFont val="Times New Roman"/>
        <family val="1"/>
        <charset val="238"/>
      </rPr>
      <t>dochody majątkowe</t>
    </r>
  </si>
  <si>
    <t>z tego</t>
  </si>
  <si>
    <t>dochody bieżące</t>
  </si>
  <si>
    <t>dochody majątkowe</t>
  </si>
  <si>
    <t>Przewodnicząca  Rady</t>
  </si>
  <si>
    <t>Małgorzata  Czopińska</t>
  </si>
  <si>
    <t>Przewodnicząca Rady</t>
  </si>
  <si>
    <t>Małgorzata Czopińska</t>
  </si>
  <si>
    <t>Część wyrównawcza subwencji ogólnej dla gmin</t>
  </si>
  <si>
    <t>Programy polityki zdrowotnej</t>
  </si>
  <si>
    <t>Załącznik nr 2a do uchwały nr XXXIX/ /2013  Rady Miejskiej w Giżycku z dnia 19  grudnia 2013 roku</t>
  </si>
  <si>
    <t>Załącznik nr 2 do uchwały nr XXXIX/ /2013  Rady Miejskiej w Giżycku z dnia 19  grudnia 2013 roku</t>
  </si>
  <si>
    <t>Załącznik nr 1 do uchwały Rady Miejskiej Nr  XXXIX/ /2013  z dnia  19  grudnia 2013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</si>
</sst>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color theme="1"/>
      <name val="Czcionka tekstu podstawowego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/>
    <xf numFmtId="3" fontId="1" fillId="0" borderId="1" xfId="0" applyNumberFormat="1" applyFont="1" applyBorder="1"/>
    <xf numFmtId="49" fontId="4" fillId="2" borderId="1" xfId="0" applyNumberFormat="1" applyFont="1" applyFill="1" applyBorder="1"/>
    <xf numFmtId="0" fontId="4" fillId="2" borderId="1" xfId="0" applyFont="1" applyFill="1" applyBorder="1"/>
    <xf numFmtId="3" fontId="4" fillId="2" borderId="1" xfId="0" applyNumberFormat="1" applyFont="1" applyFill="1" applyBorder="1"/>
    <xf numFmtId="3" fontId="4" fillId="2" borderId="1" xfId="0" applyNumberFormat="1" applyFont="1" applyFill="1" applyBorder="1" applyAlignme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3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/>
    <xf numFmtId="0" fontId="3" fillId="0" borderId="1" xfId="0" applyFont="1" applyBorder="1"/>
    <xf numFmtId="0" fontId="6" fillId="0" borderId="1" xfId="0" applyFont="1" applyBorder="1"/>
    <xf numFmtId="0" fontId="8" fillId="0" borderId="1" xfId="0" applyFont="1" applyBorder="1"/>
    <xf numFmtId="3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3" fillId="0" borderId="1" xfId="0" applyNumberFormat="1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/>
    <xf numFmtId="0" fontId="14" fillId="0" borderId="0" xfId="0" applyFont="1"/>
    <xf numFmtId="49" fontId="14" fillId="0" borderId="1" xfId="0" applyNumberFormat="1" applyFont="1" applyBorder="1" applyAlignment="1">
      <alignment wrapText="1"/>
    </xf>
    <xf numFmtId="0" fontId="12" fillId="2" borderId="1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3" fontId="16" fillId="2" borderId="1" xfId="0" applyNumberFormat="1" applyFont="1" applyFill="1" applyBorder="1" applyAlignment="1">
      <alignment horizontal="right"/>
    </xf>
    <xf numFmtId="0" fontId="12" fillId="0" borderId="0" xfId="0" applyFont="1"/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2" fillId="0" borderId="1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wrapText="1"/>
    </xf>
    <xf numFmtId="3" fontId="17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vertical="center" wrapText="1"/>
    </xf>
    <xf numFmtId="3" fontId="17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3" fontId="16" fillId="0" borderId="1" xfId="0" applyNumberFormat="1" applyFont="1" applyBorder="1"/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vertical="center" wrapText="1"/>
    </xf>
    <xf numFmtId="3" fontId="16" fillId="2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vertical="center" wrapText="1"/>
    </xf>
    <xf numFmtId="3" fontId="16" fillId="0" borderId="1" xfId="0" applyNumberFormat="1" applyFont="1" applyBorder="1" applyAlignment="1">
      <alignment vertical="center"/>
    </xf>
    <xf numFmtId="49" fontId="18" fillId="2" borderId="1" xfId="0" applyNumberFormat="1" applyFont="1" applyFill="1" applyBorder="1" applyAlignment="1">
      <alignment wrapText="1"/>
    </xf>
    <xf numFmtId="49" fontId="18" fillId="0" borderId="1" xfId="0" applyNumberFormat="1" applyFont="1" applyBorder="1" applyAlignment="1">
      <alignment wrapText="1"/>
    </xf>
    <xf numFmtId="3" fontId="16" fillId="2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3" fontId="16" fillId="0" borderId="1" xfId="0" applyNumberFormat="1" applyFont="1" applyBorder="1" applyAlignment="1">
      <alignment horizontal="right" vertical="center"/>
    </xf>
    <xf numFmtId="49" fontId="14" fillId="0" borderId="1" xfId="0" applyNumberFormat="1" applyFont="1" applyBorder="1"/>
    <xf numFmtId="49" fontId="1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vertical="center" wrapText="1"/>
    </xf>
    <xf numFmtId="49" fontId="12" fillId="2" borderId="1" xfId="0" applyNumberFormat="1" applyFont="1" applyFill="1" applyBorder="1" applyAlignment="1">
      <alignment wrapText="1"/>
    </xf>
    <xf numFmtId="0" fontId="12" fillId="0" borderId="0" xfId="0" applyFont="1" applyFill="1"/>
    <xf numFmtId="0" fontId="12" fillId="3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top"/>
    </xf>
    <xf numFmtId="49" fontId="12" fillId="3" borderId="1" xfId="0" applyNumberFormat="1" applyFont="1" applyFill="1" applyBorder="1" applyAlignment="1">
      <alignment horizontal="center"/>
    </xf>
    <xf numFmtId="49" fontId="12" fillId="4" borderId="1" xfId="0" applyNumberFormat="1" applyFont="1" applyFill="1" applyBorder="1" applyAlignment="1">
      <alignment vertical="top" wrapText="1"/>
    </xf>
    <xf numFmtId="3" fontId="16" fillId="4" borderId="1" xfId="0" applyNumberFormat="1" applyFont="1" applyFill="1" applyBorder="1" applyAlignment="1">
      <alignment horizontal="right" vertical="top"/>
    </xf>
    <xf numFmtId="0" fontId="12" fillId="4" borderId="0" xfId="0" applyFont="1" applyFill="1"/>
    <xf numFmtId="49" fontId="12" fillId="0" borderId="1" xfId="0" applyNumberFormat="1" applyFont="1" applyBorder="1" applyAlignment="1">
      <alignment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vertical="center" wrapText="1"/>
    </xf>
    <xf numFmtId="3" fontId="17" fillId="0" borderId="1" xfId="0" applyNumberFormat="1" applyFont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/>
    </xf>
    <xf numFmtId="49" fontId="12" fillId="4" borderId="1" xfId="0" applyNumberFormat="1" applyFont="1" applyFill="1" applyBorder="1" applyAlignment="1">
      <alignment wrapText="1"/>
    </xf>
    <xf numFmtId="3" fontId="16" fillId="3" borderId="1" xfId="0" applyNumberFormat="1" applyFont="1" applyFill="1" applyBorder="1" applyAlignment="1">
      <alignment horizontal="right"/>
    </xf>
    <xf numFmtId="49" fontId="19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right"/>
    </xf>
    <xf numFmtId="0" fontId="17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right" vertical="center" wrapText="1"/>
    </xf>
    <xf numFmtId="49" fontId="12" fillId="3" borderId="1" xfId="0" applyNumberFormat="1" applyFont="1" applyFill="1" applyBorder="1" applyAlignment="1">
      <alignment wrapText="1"/>
    </xf>
    <xf numFmtId="49" fontId="14" fillId="3" borderId="1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right"/>
    </xf>
    <xf numFmtId="0" fontId="18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vertical="center" wrapText="1"/>
    </xf>
    <xf numFmtId="3" fontId="16" fillId="4" borderId="1" xfId="0" applyNumberFormat="1" applyFont="1" applyFill="1" applyBorder="1" applyAlignment="1">
      <alignment horizontal="right" vertical="center"/>
    </xf>
    <xf numFmtId="0" fontId="18" fillId="4" borderId="0" xfId="0" applyFont="1" applyFill="1"/>
    <xf numFmtId="0" fontId="14" fillId="3" borderId="1" xfId="0" applyFont="1" applyFill="1" applyBorder="1" applyAlignment="1">
      <alignment horizontal="center"/>
    </xf>
    <xf numFmtId="49" fontId="14" fillId="4" borderId="1" xfId="0" applyNumberFormat="1" applyFont="1" applyFill="1" applyBorder="1" applyAlignment="1">
      <alignment wrapText="1"/>
    </xf>
    <xf numFmtId="0" fontId="14" fillId="4" borderId="0" xfId="0" applyFont="1" applyFill="1"/>
    <xf numFmtId="0" fontId="14" fillId="0" borderId="1" xfId="0" applyFont="1" applyBorder="1" applyAlignment="1">
      <alignment horizontal="center" vertical="center"/>
    </xf>
    <xf numFmtId="49" fontId="12" fillId="2" borderId="1" xfId="0" applyNumberFormat="1" applyFont="1" applyFill="1" applyBorder="1" applyAlignment="1">
      <alignment vertical="center" wrapText="1"/>
    </xf>
    <xf numFmtId="0" fontId="12" fillId="2" borderId="0" xfId="0" applyFont="1" applyFill="1"/>
    <xf numFmtId="3" fontId="22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/>
    </xf>
    <xf numFmtId="0" fontId="17" fillId="0" borderId="1" xfId="0" applyFont="1" applyBorder="1"/>
    <xf numFmtId="0" fontId="16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3" fillId="0" borderId="3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/>
    </xf>
    <xf numFmtId="0" fontId="1" fillId="0" borderId="7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opLeftCell="A76" workbookViewId="0">
      <selection activeCell="K86" sqref="K86"/>
    </sheetView>
  </sheetViews>
  <sheetFormatPr defaultRowHeight="15"/>
  <cols>
    <col min="1" max="1" width="7.28515625" customWidth="1"/>
    <col min="2" max="2" width="34" customWidth="1"/>
    <col min="3" max="3" width="13.140625" customWidth="1"/>
    <col min="4" max="5" width="12.7109375" customWidth="1"/>
    <col min="6" max="6" width="11.28515625" customWidth="1"/>
    <col min="7" max="7" width="12" customWidth="1"/>
    <col min="8" max="8" width="10.7109375" customWidth="1"/>
    <col min="9" max="9" width="10.42578125" customWidth="1"/>
  </cols>
  <sheetData>
    <row r="1" spans="1:9" ht="30.75" customHeight="1">
      <c r="A1" s="122" t="s">
        <v>233</v>
      </c>
      <c r="B1" s="122"/>
      <c r="C1" s="122"/>
      <c r="D1" s="122"/>
      <c r="E1" s="122"/>
      <c r="F1" s="122"/>
      <c r="G1" s="122"/>
      <c r="H1" s="122"/>
      <c r="I1" s="122"/>
    </row>
    <row r="2" spans="1:9" ht="21" customHeight="1">
      <c r="A2" s="121" t="s">
        <v>0</v>
      </c>
      <c r="B2" s="121"/>
      <c r="C2" s="121"/>
      <c r="D2" s="121"/>
      <c r="E2" s="121"/>
      <c r="F2" s="121"/>
      <c r="G2" s="121"/>
      <c r="H2" s="121"/>
      <c r="I2" s="121"/>
    </row>
    <row r="3" spans="1:9" ht="78" customHeight="1">
      <c r="A3" s="5" t="s">
        <v>1</v>
      </c>
      <c r="B3" s="30" t="s">
        <v>2</v>
      </c>
      <c r="C3" s="5" t="s">
        <v>5</v>
      </c>
      <c r="D3" s="5" t="s">
        <v>10</v>
      </c>
      <c r="E3" s="5" t="s">
        <v>96</v>
      </c>
      <c r="F3" s="5" t="s">
        <v>6</v>
      </c>
      <c r="G3" s="5" t="s">
        <v>7</v>
      </c>
      <c r="H3" s="5" t="s">
        <v>8</v>
      </c>
      <c r="I3" s="5" t="s">
        <v>9</v>
      </c>
    </row>
    <row r="4" spans="1:9">
      <c r="A4" s="8" t="s">
        <v>4</v>
      </c>
      <c r="B4" s="9" t="s">
        <v>3</v>
      </c>
      <c r="C4" s="9">
        <v>100</v>
      </c>
      <c r="D4" s="9"/>
      <c r="E4" s="9"/>
      <c r="F4" s="9">
        <v>100</v>
      </c>
      <c r="G4" s="9"/>
      <c r="H4" s="9"/>
      <c r="I4" s="9"/>
    </row>
    <row r="5" spans="1:9">
      <c r="A5" s="6" t="s">
        <v>11</v>
      </c>
      <c r="B5" s="1" t="s">
        <v>12</v>
      </c>
      <c r="C5" s="1">
        <v>100</v>
      </c>
      <c r="D5" s="1"/>
      <c r="E5" s="1"/>
      <c r="F5" s="1">
        <v>100</v>
      </c>
      <c r="G5" s="1"/>
      <c r="H5" s="1"/>
      <c r="I5" s="1"/>
    </row>
    <row r="6" spans="1:9">
      <c r="A6" s="8" t="s">
        <v>13</v>
      </c>
      <c r="B6" s="9" t="s">
        <v>14</v>
      </c>
      <c r="C6" s="11">
        <f t="shared" ref="C6:I6" si="0">SUM(C7,C8)</f>
        <v>680000</v>
      </c>
      <c r="D6" s="11">
        <f t="shared" si="0"/>
        <v>0</v>
      </c>
      <c r="E6" s="11">
        <f t="shared" si="0"/>
        <v>680000</v>
      </c>
      <c r="F6" s="11">
        <f t="shared" si="0"/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</row>
    <row r="7" spans="1:9">
      <c r="A7" s="6" t="s">
        <v>15</v>
      </c>
      <c r="B7" s="1" t="s">
        <v>16</v>
      </c>
      <c r="C7" s="7">
        <v>180000</v>
      </c>
      <c r="D7" s="7"/>
      <c r="E7" s="7">
        <v>180000</v>
      </c>
      <c r="F7" s="7"/>
      <c r="G7" s="7"/>
      <c r="H7" s="7"/>
      <c r="I7" s="7"/>
    </row>
    <row r="8" spans="1:9">
      <c r="A8" s="6" t="s">
        <v>19</v>
      </c>
      <c r="B8" s="1" t="s">
        <v>20</v>
      </c>
      <c r="C8" s="7">
        <v>500000</v>
      </c>
      <c r="D8" s="7"/>
      <c r="E8" s="7">
        <v>500000</v>
      </c>
      <c r="F8" s="7"/>
      <c r="G8" s="7"/>
      <c r="H8" s="7"/>
      <c r="I8" s="7"/>
    </row>
    <row r="9" spans="1:9">
      <c r="A9" s="8" t="s">
        <v>21</v>
      </c>
      <c r="B9" s="9" t="s">
        <v>113</v>
      </c>
      <c r="C9" s="10">
        <f t="shared" ref="C9:I9" si="1">SUM(C10:C11)</f>
        <v>4440000</v>
      </c>
      <c r="D9" s="10">
        <f t="shared" si="1"/>
        <v>0</v>
      </c>
      <c r="E9" s="10">
        <f t="shared" si="1"/>
        <v>4440000</v>
      </c>
      <c r="F9" s="10">
        <f t="shared" si="1"/>
        <v>0</v>
      </c>
      <c r="G9" s="10">
        <f t="shared" si="1"/>
        <v>0</v>
      </c>
      <c r="H9" s="10">
        <f t="shared" si="1"/>
        <v>0</v>
      </c>
      <c r="I9" s="10">
        <f t="shared" si="1"/>
        <v>0</v>
      </c>
    </row>
    <row r="10" spans="1:9">
      <c r="A10" s="6" t="s">
        <v>23</v>
      </c>
      <c r="B10" s="3" t="s">
        <v>24</v>
      </c>
      <c r="C10" s="7">
        <v>4040000</v>
      </c>
      <c r="D10" s="7"/>
      <c r="E10" s="7">
        <v>4040000</v>
      </c>
      <c r="F10" s="7"/>
      <c r="G10" s="7"/>
      <c r="H10" s="7"/>
      <c r="I10" s="7"/>
    </row>
    <row r="11" spans="1:9">
      <c r="A11" s="6" t="s">
        <v>25</v>
      </c>
      <c r="B11" s="26" t="s">
        <v>26</v>
      </c>
      <c r="C11" s="7">
        <v>400000</v>
      </c>
      <c r="D11" s="7"/>
      <c r="E11" s="7">
        <v>400000</v>
      </c>
      <c r="F11" s="7"/>
      <c r="G11" s="7"/>
      <c r="H11" s="7"/>
      <c r="I11" s="7"/>
    </row>
    <row r="12" spans="1:9">
      <c r="A12" s="8" t="s">
        <v>27</v>
      </c>
      <c r="B12" s="9" t="s">
        <v>28</v>
      </c>
      <c r="C12" s="10">
        <f t="shared" ref="C12:I12" si="2">SUM(C13:C14)</f>
        <v>366724</v>
      </c>
      <c r="D12" s="10">
        <f t="shared" si="2"/>
        <v>10000</v>
      </c>
      <c r="E12" s="10">
        <f t="shared" si="2"/>
        <v>356724</v>
      </c>
      <c r="F12" s="10">
        <f t="shared" si="2"/>
        <v>0</v>
      </c>
      <c r="G12" s="10">
        <f t="shared" si="2"/>
        <v>0</v>
      </c>
      <c r="H12" s="10">
        <f t="shared" si="2"/>
        <v>0</v>
      </c>
      <c r="I12" s="10">
        <f t="shared" si="2"/>
        <v>0</v>
      </c>
    </row>
    <row r="13" spans="1:9">
      <c r="A13" s="6" t="s">
        <v>29</v>
      </c>
      <c r="B13" s="26" t="s">
        <v>30</v>
      </c>
      <c r="C13" s="7">
        <v>188724</v>
      </c>
      <c r="D13" s="7">
        <v>10000</v>
      </c>
      <c r="E13" s="7">
        <v>178724</v>
      </c>
      <c r="F13" s="7"/>
      <c r="G13" s="7"/>
      <c r="H13" s="7"/>
      <c r="I13" s="7"/>
    </row>
    <row r="14" spans="1:9">
      <c r="A14" s="6" t="s">
        <v>31</v>
      </c>
      <c r="B14" s="1" t="s">
        <v>32</v>
      </c>
      <c r="C14" s="7">
        <v>178000</v>
      </c>
      <c r="D14" s="7"/>
      <c r="E14" s="7">
        <v>178000</v>
      </c>
      <c r="F14" s="7"/>
      <c r="G14" s="7"/>
      <c r="H14" s="7"/>
      <c r="I14" s="7"/>
    </row>
    <row r="15" spans="1:9">
      <c r="A15" s="8" t="s">
        <v>33</v>
      </c>
      <c r="B15" s="9" t="s">
        <v>34</v>
      </c>
      <c r="C15" s="10">
        <f t="shared" ref="C15:I15" si="3">SUM(C16:C20)</f>
        <v>6763182</v>
      </c>
      <c r="D15" s="10">
        <f t="shared" si="3"/>
        <v>4825046</v>
      </c>
      <c r="E15" s="10">
        <f t="shared" si="3"/>
        <v>1537950</v>
      </c>
      <c r="F15" s="10">
        <f t="shared" si="3"/>
        <v>1670</v>
      </c>
      <c r="G15" s="10">
        <f t="shared" si="3"/>
        <v>317000</v>
      </c>
      <c r="H15" s="10">
        <f t="shared" si="3"/>
        <v>81516</v>
      </c>
      <c r="I15" s="10">
        <f t="shared" si="3"/>
        <v>0</v>
      </c>
    </row>
    <row r="16" spans="1:9">
      <c r="A16" s="12" t="s">
        <v>35</v>
      </c>
      <c r="B16" s="1" t="s">
        <v>36</v>
      </c>
      <c r="C16" s="7">
        <v>299646</v>
      </c>
      <c r="D16" s="7">
        <v>299646</v>
      </c>
      <c r="E16" s="7"/>
      <c r="F16" s="7"/>
      <c r="G16" s="7"/>
      <c r="H16" s="7"/>
      <c r="I16" s="7"/>
    </row>
    <row r="17" spans="1:9">
      <c r="A17" s="13">
        <v>75022</v>
      </c>
      <c r="B17" s="1" t="s">
        <v>37</v>
      </c>
      <c r="C17" s="7">
        <v>310000</v>
      </c>
      <c r="D17" s="7"/>
      <c r="E17" s="7">
        <v>15000</v>
      </c>
      <c r="F17" s="7"/>
      <c r="G17" s="7">
        <v>295000</v>
      </c>
      <c r="H17" s="7"/>
      <c r="I17" s="7"/>
    </row>
    <row r="18" spans="1:9">
      <c r="A18" s="13">
        <v>75023</v>
      </c>
      <c r="B18" s="1" t="s">
        <v>38</v>
      </c>
      <c r="C18" s="7">
        <v>5556070</v>
      </c>
      <c r="D18" s="7">
        <v>4465400</v>
      </c>
      <c r="E18" s="7">
        <v>1074000</v>
      </c>
      <c r="F18" s="7">
        <v>1670</v>
      </c>
      <c r="G18" s="7">
        <v>15000</v>
      </c>
      <c r="H18" s="7"/>
      <c r="I18" s="7"/>
    </row>
    <row r="19" spans="1:9">
      <c r="A19" s="13">
        <v>75075</v>
      </c>
      <c r="B19" s="1" t="s">
        <v>39</v>
      </c>
      <c r="C19" s="7">
        <v>512466</v>
      </c>
      <c r="D19" s="7">
        <v>60000</v>
      </c>
      <c r="E19" s="7">
        <v>363950</v>
      </c>
      <c r="F19" s="7"/>
      <c r="G19" s="7">
        <v>7000</v>
      </c>
      <c r="H19" s="7">
        <v>81516</v>
      </c>
      <c r="I19" s="7"/>
    </row>
    <row r="20" spans="1:9">
      <c r="A20" s="13">
        <v>75095</v>
      </c>
      <c r="B20" s="1" t="s">
        <v>40</v>
      </c>
      <c r="C20" s="7">
        <v>85000</v>
      </c>
      <c r="D20" s="7"/>
      <c r="E20" s="7">
        <v>85000</v>
      </c>
      <c r="F20" s="7"/>
      <c r="G20" s="7"/>
      <c r="H20" s="7"/>
      <c r="I20" s="7"/>
    </row>
    <row r="21" spans="1:9" ht="33">
      <c r="A21" s="18">
        <v>751</v>
      </c>
      <c r="B21" s="16" t="s">
        <v>41</v>
      </c>
      <c r="C21" s="17">
        <v>5100</v>
      </c>
      <c r="D21" s="17"/>
      <c r="E21" s="17">
        <v>5100</v>
      </c>
      <c r="F21" s="17"/>
      <c r="G21" s="17"/>
      <c r="H21" s="17"/>
      <c r="I21" s="10"/>
    </row>
    <row r="22" spans="1:9" ht="22.5">
      <c r="A22" s="19">
        <v>75101</v>
      </c>
      <c r="B22" s="4" t="s">
        <v>105</v>
      </c>
      <c r="C22" s="20">
        <v>5100</v>
      </c>
      <c r="D22" s="20"/>
      <c r="E22" s="20">
        <v>5100</v>
      </c>
      <c r="F22" s="20"/>
      <c r="G22" s="20"/>
      <c r="H22" s="20"/>
      <c r="I22" s="20"/>
    </row>
    <row r="23" spans="1:9">
      <c r="A23" s="14">
        <v>754</v>
      </c>
      <c r="B23" s="15" t="s">
        <v>42</v>
      </c>
      <c r="C23" s="10">
        <f t="shared" ref="C23:I23" si="4">SUM(C24:C26)</f>
        <v>1137400</v>
      </c>
      <c r="D23" s="10">
        <f t="shared" si="4"/>
        <v>941800</v>
      </c>
      <c r="E23" s="10">
        <f t="shared" si="4"/>
        <v>177600</v>
      </c>
      <c r="F23" s="10">
        <f t="shared" si="4"/>
        <v>0</v>
      </c>
      <c r="G23" s="10">
        <f t="shared" si="4"/>
        <v>18000</v>
      </c>
      <c r="H23" s="10">
        <f t="shared" si="4"/>
        <v>0</v>
      </c>
      <c r="I23" s="10">
        <f t="shared" si="4"/>
        <v>0</v>
      </c>
    </row>
    <row r="24" spans="1:9">
      <c r="A24" s="13">
        <v>75416</v>
      </c>
      <c r="B24" s="1" t="s">
        <v>43</v>
      </c>
      <c r="C24" s="7">
        <v>902000</v>
      </c>
      <c r="D24" s="7">
        <v>812000</v>
      </c>
      <c r="E24" s="7">
        <v>73000</v>
      </c>
      <c r="F24" s="7"/>
      <c r="G24" s="7">
        <v>17000</v>
      </c>
      <c r="H24" s="7"/>
      <c r="I24" s="7"/>
    </row>
    <row r="25" spans="1:9">
      <c r="A25" s="13">
        <v>75421</v>
      </c>
      <c r="B25" s="1" t="s">
        <v>44</v>
      </c>
      <c r="C25" s="7">
        <v>200900</v>
      </c>
      <c r="D25" s="7">
        <v>129800</v>
      </c>
      <c r="E25" s="7">
        <v>70100</v>
      </c>
      <c r="F25" s="7"/>
      <c r="G25" s="7">
        <v>1000</v>
      </c>
      <c r="H25" s="7"/>
      <c r="I25" s="7"/>
    </row>
    <row r="26" spans="1:9">
      <c r="A26" s="13">
        <v>75495</v>
      </c>
      <c r="B26" s="1" t="s">
        <v>40</v>
      </c>
      <c r="C26" s="7">
        <v>34500</v>
      </c>
      <c r="D26" s="7"/>
      <c r="E26" s="7">
        <v>34500</v>
      </c>
      <c r="F26" s="7"/>
      <c r="G26" s="7"/>
      <c r="H26" s="7"/>
      <c r="I26" s="7"/>
    </row>
    <row r="27" spans="1:9">
      <c r="A27" s="14">
        <v>757</v>
      </c>
      <c r="B27" s="9" t="s">
        <v>45</v>
      </c>
      <c r="C27" s="10">
        <v>2000000</v>
      </c>
      <c r="D27" s="10"/>
      <c r="E27" s="10"/>
      <c r="F27" s="10"/>
      <c r="G27" s="10"/>
      <c r="H27" s="10"/>
      <c r="I27" s="10">
        <v>2000000</v>
      </c>
    </row>
    <row r="28" spans="1:9" ht="26.25">
      <c r="A28" s="19">
        <v>75702</v>
      </c>
      <c r="B28" s="21" t="s">
        <v>46</v>
      </c>
      <c r="C28" s="20">
        <v>2000000</v>
      </c>
      <c r="D28" s="20"/>
      <c r="E28" s="20"/>
      <c r="F28" s="20"/>
      <c r="G28" s="20"/>
      <c r="H28" s="20"/>
      <c r="I28" s="20">
        <v>2000000</v>
      </c>
    </row>
    <row r="29" spans="1:9">
      <c r="A29" s="14">
        <v>758</v>
      </c>
      <c r="B29" s="9" t="s">
        <v>47</v>
      </c>
      <c r="C29" s="10">
        <f t="shared" ref="C29:I29" si="5">SUM(C30:C31)</f>
        <v>1154750</v>
      </c>
      <c r="D29" s="10">
        <f t="shared" si="5"/>
        <v>0</v>
      </c>
      <c r="E29" s="10">
        <f t="shared" si="5"/>
        <v>1000000</v>
      </c>
      <c r="F29" s="10">
        <f t="shared" si="5"/>
        <v>154750</v>
      </c>
      <c r="G29" s="10">
        <f t="shared" si="5"/>
        <v>0</v>
      </c>
      <c r="H29" s="10">
        <f t="shared" si="5"/>
        <v>0</v>
      </c>
      <c r="I29" s="10">
        <f t="shared" si="5"/>
        <v>0</v>
      </c>
    </row>
    <row r="30" spans="1:9">
      <c r="A30" s="13">
        <v>75809</v>
      </c>
      <c r="B30" s="1" t="s">
        <v>48</v>
      </c>
      <c r="C30" s="7">
        <v>154750</v>
      </c>
      <c r="D30" s="7"/>
      <c r="E30" s="7"/>
      <c r="F30" s="7">
        <v>154750</v>
      </c>
      <c r="G30" s="7"/>
      <c r="H30" s="7"/>
      <c r="I30" s="7"/>
    </row>
    <row r="31" spans="1:9">
      <c r="A31" s="13">
        <v>75818</v>
      </c>
      <c r="B31" s="1" t="s">
        <v>49</v>
      </c>
      <c r="C31" s="7">
        <v>1000000</v>
      </c>
      <c r="D31" s="7"/>
      <c r="E31" s="7">
        <v>1000000</v>
      </c>
      <c r="F31" s="7"/>
      <c r="G31" s="7"/>
      <c r="H31" s="7"/>
      <c r="I31" s="7"/>
    </row>
    <row r="32" spans="1:9">
      <c r="A32" s="14">
        <v>801</v>
      </c>
      <c r="B32" s="9" t="s">
        <v>50</v>
      </c>
      <c r="C32" s="10">
        <f t="shared" ref="C32:I32" si="6">SUM(C33:C42)</f>
        <v>27144450</v>
      </c>
      <c r="D32" s="10">
        <f t="shared" si="6"/>
        <v>19388220</v>
      </c>
      <c r="E32" s="10">
        <f t="shared" si="6"/>
        <v>3670170</v>
      </c>
      <c r="F32" s="10">
        <f t="shared" si="6"/>
        <v>3942620</v>
      </c>
      <c r="G32" s="10">
        <f t="shared" si="6"/>
        <v>94240</v>
      </c>
      <c r="H32" s="10">
        <f t="shared" si="6"/>
        <v>49200</v>
      </c>
      <c r="I32" s="10">
        <f t="shared" si="6"/>
        <v>0</v>
      </c>
    </row>
    <row r="33" spans="1:9">
      <c r="A33" s="13">
        <v>80101</v>
      </c>
      <c r="B33" s="1" t="s">
        <v>51</v>
      </c>
      <c r="C33" s="7">
        <v>11656315</v>
      </c>
      <c r="D33" s="7">
        <v>9650470</v>
      </c>
      <c r="E33" s="7">
        <v>1914145</v>
      </c>
      <c r="F33" s="7"/>
      <c r="G33" s="7">
        <v>42500</v>
      </c>
      <c r="H33" s="7">
        <v>49200</v>
      </c>
      <c r="I33" s="7"/>
    </row>
    <row r="34" spans="1:9" ht="23.25">
      <c r="A34" s="13">
        <v>80103</v>
      </c>
      <c r="B34" s="2" t="s">
        <v>52</v>
      </c>
      <c r="C34" s="7">
        <v>677250</v>
      </c>
      <c r="D34" s="7">
        <v>645870</v>
      </c>
      <c r="E34" s="7">
        <v>29930</v>
      </c>
      <c r="F34" s="7"/>
      <c r="G34" s="7">
        <v>1450</v>
      </c>
      <c r="H34" s="7"/>
      <c r="I34" s="7"/>
    </row>
    <row r="35" spans="1:9">
      <c r="A35" s="13">
        <v>80104</v>
      </c>
      <c r="B35" s="1" t="s">
        <v>53</v>
      </c>
      <c r="C35" s="7">
        <v>6649360</v>
      </c>
      <c r="D35" s="7">
        <v>2266000</v>
      </c>
      <c r="E35" s="7">
        <v>536440</v>
      </c>
      <c r="F35" s="7">
        <v>3837200</v>
      </c>
      <c r="G35" s="7">
        <v>9720</v>
      </c>
      <c r="H35" s="7"/>
      <c r="I35" s="7"/>
    </row>
    <row r="36" spans="1:9">
      <c r="A36" s="13">
        <v>80106</v>
      </c>
      <c r="B36" s="25" t="s">
        <v>97</v>
      </c>
      <c r="C36" s="7">
        <v>63500</v>
      </c>
      <c r="D36" s="7"/>
      <c r="E36" s="7"/>
      <c r="F36" s="7">
        <v>63500</v>
      </c>
      <c r="G36" s="7"/>
      <c r="H36" s="7"/>
      <c r="I36" s="7"/>
    </row>
    <row r="37" spans="1:9">
      <c r="A37" s="13">
        <v>80110</v>
      </c>
      <c r="B37" s="1" t="s">
        <v>54</v>
      </c>
      <c r="C37" s="7">
        <v>6193494</v>
      </c>
      <c r="D37" s="7">
        <v>5345180</v>
      </c>
      <c r="E37" s="7">
        <v>779324</v>
      </c>
      <c r="F37" s="7">
        <v>41920</v>
      </c>
      <c r="G37" s="7">
        <v>27070</v>
      </c>
      <c r="H37" s="7"/>
      <c r="I37" s="7"/>
    </row>
    <row r="38" spans="1:9">
      <c r="A38" s="13">
        <v>80113</v>
      </c>
      <c r="B38" s="1" t="s">
        <v>55</v>
      </c>
      <c r="C38" s="7">
        <v>1000</v>
      </c>
      <c r="D38" s="7"/>
      <c r="E38" s="7">
        <v>1000</v>
      </c>
      <c r="F38" s="7"/>
      <c r="G38" s="7"/>
      <c r="H38" s="7"/>
      <c r="I38" s="7"/>
    </row>
    <row r="39" spans="1:9">
      <c r="A39" s="13">
        <v>80114</v>
      </c>
      <c r="B39" s="3" t="s">
        <v>56</v>
      </c>
      <c r="C39" s="7">
        <v>738334</v>
      </c>
      <c r="D39" s="7">
        <v>666600</v>
      </c>
      <c r="E39" s="7">
        <v>71234</v>
      </c>
      <c r="F39" s="7"/>
      <c r="G39" s="7">
        <v>500</v>
      </c>
      <c r="H39" s="7"/>
      <c r="I39" s="7"/>
    </row>
    <row r="40" spans="1:9">
      <c r="A40" s="13">
        <v>80146</v>
      </c>
      <c r="B40" s="25" t="s">
        <v>57</v>
      </c>
      <c r="C40" s="7">
        <v>111017</v>
      </c>
      <c r="D40" s="7"/>
      <c r="E40" s="7">
        <v>111017</v>
      </c>
      <c r="F40" s="7"/>
      <c r="G40" s="7"/>
      <c r="H40" s="7"/>
      <c r="I40" s="7"/>
    </row>
    <row r="41" spans="1:9">
      <c r="A41" s="13">
        <v>80148</v>
      </c>
      <c r="B41" s="1" t="s">
        <v>58</v>
      </c>
      <c r="C41" s="7">
        <v>845280</v>
      </c>
      <c r="D41" s="7">
        <v>814100</v>
      </c>
      <c r="E41" s="7">
        <v>31180</v>
      </c>
      <c r="F41" s="7"/>
      <c r="G41" s="7"/>
      <c r="H41" s="7"/>
      <c r="I41" s="7"/>
    </row>
    <row r="42" spans="1:9">
      <c r="A42" s="13">
        <v>80195</v>
      </c>
      <c r="B42" s="1" t="s">
        <v>40</v>
      </c>
      <c r="C42" s="7">
        <v>208900</v>
      </c>
      <c r="D42" s="7"/>
      <c r="E42" s="7">
        <v>195900</v>
      </c>
      <c r="F42" s="7"/>
      <c r="G42" s="7">
        <v>13000</v>
      </c>
      <c r="H42" s="7"/>
      <c r="I42" s="7"/>
    </row>
    <row r="43" spans="1:9">
      <c r="A43" s="14">
        <v>851</v>
      </c>
      <c r="B43" s="9" t="s">
        <v>59</v>
      </c>
      <c r="C43" s="10">
        <f t="shared" ref="C43:I43" si="7">SUM(C44:C47)</f>
        <v>816531</v>
      </c>
      <c r="D43" s="10">
        <f t="shared" si="7"/>
        <v>519958</v>
      </c>
      <c r="E43" s="10">
        <f t="shared" si="7"/>
        <v>275493</v>
      </c>
      <c r="F43" s="10">
        <f t="shared" si="7"/>
        <v>20000</v>
      </c>
      <c r="G43" s="10">
        <f t="shared" si="7"/>
        <v>1080</v>
      </c>
      <c r="H43" s="10">
        <f t="shared" si="7"/>
        <v>0</v>
      </c>
      <c r="I43" s="10">
        <f t="shared" si="7"/>
        <v>0</v>
      </c>
    </row>
    <row r="44" spans="1:9">
      <c r="A44" s="13">
        <v>85149</v>
      </c>
      <c r="B44" s="1" t="s">
        <v>60</v>
      </c>
      <c r="C44" s="7">
        <v>11000</v>
      </c>
      <c r="D44" s="7"/>
      <c r="E44" s="7">
        <v>11000</v>
      </c>
      <c r="F44" s="7"/>
      <c r="G44" s="7"/>
      <c r="H44" s="7"/>
      <c r="I44" s="7"/>
    </row>
    <row r="45" spans="1:9">
      <c r="A45" s="13">
        <v>85153</v>
      </c>
      <c r="B45" s="1" t="s">
        <v>61</v>
      </c>
      <c r="C45" s="7">
        <v>10000</v>
      </c>
      <c r="D45" s="7">
        <v>5000</v>
      </c>
      <c r="E45" s="7">
        <v>5000</v>
      </c>
      <c r="F45" s="7"/>
      <c r="G45" s="7"/>
      <c r="H45" s="7"/>
      <c r="I45" s="7"/>
    </row>
    <row r="46" spans="1:9">
      <c r="A46" s="13">
        <v>85154</v>
      </c>
      <c r="B46" s="1" t="s">
        <v>62</v>
      </c>
      <c r="C46" s="7">
        <v>775531</v>
      </c>
      <c r="D46" s="7">
        <v>514958</v>
      </c>
      <c r="E46" s="7">
        <v>259493</v>
      </c>
      <c r="F46" s="7"/>
      <c r="G46" s="7">
        <v>1080</v>
      </c>
      <c r="H46" s="7"/>
      <c r="I46" s="7"/>
    </row>
    <row r="47" spans="1:9">
      <c r="A47" s="13">
        <v>85195</v>
      </c>
      <c r="B47" s="1" t="s">
        <v>40</v>
      </c>
      <c r="C47" s="7">
        <v>20000</v>
      </c>
      <c r="D47" s="7"/>
      <c r="E47" s="7"/>
      <c r="F47" s="7">
        <v>20000</v>
      </c>
      <c r="G47" s="7"/>
      <c r="H47" s="7"/>
      <c r="I47" s="7"/>
    </row>
    <row r="48" spans="1:9">
      <c r="A48" s="14">
        <v>852</v>
      </c>
      <c r="B48" s="9" t="s">
        <v>63</v>
      </c>
      <c r="C48" s="10">
        <f t="shared" ref="C48:I48" si="8">SUM(C49:C60)</f>
        <v>15060315</v>
      </c>
      <c r="D48" s="10">
        <f t="shared" si="8"/>
        <v>2446896</v>
      </c>
      <c r="E48" s="10">
        <f t="shared" si="8"/>
        <v>1077189</v>
      </c>
      <c r="F48" s="10">
        <f t="shared" si="8"/>
        <v>10000</v>
      </c>
      <c r="G48" s="10">
        <f t="shared" si="8"/>
        <v>11526230</v>
      </c>
      <c r="H48" s="10">
        <f t="shared" si="8"/>
        <v>0</v>
      </c>
      <c r="I48" s="10">
        <f t="shared" si="8"/>
        <v>0</v>
      </c>
    </row>
    <row r="49" spans="1:9">
      <c r="A49" s="13">
        <v>85201</v>
      </c>
      <c r="B49" s="1" t="s">
        <v>64</v>
      </c>
      <c r="C49" s="7">
        <v>42436</v>
      </c>
      <c r="D49" s="7"/>
      <c r="E49" s="7">
        <v>42436</v>
      </c>
      <c r="F49" s="7"/>
      <c r="G49" s="7"/>
      <c r="H49" s="7"/>
      <c r="I49" s="7"/>
    </row>
    <row r="50" spans="1:9">
      <c r="A50" s="13">
        <v>85202</v>
      </c>
      <c r="B50" s="1" t="s">
        <v>65</v>
      </c>
      <c r="C50" s="7">
        <v>669300</v>
      </c>
      <c r="D50" s="7"/>
      <c r="E50" s="7">
        <v>669300</v>
      </c>
      <c r="F50" s="7"/>
      <c r="G50" s="7"/>
      <c r="H50" s="7"/>
      <c r="I50" s="7"/>
    </row>
    <row r="51" spans="1:9">
      <c r="A51" s="13">
        <v>85204</v>
      </c>
      <c r="B51" s="1" t="s">
        <v>66</v>
      </c>
      <c r="C51" s="7">
        <v>101771</v>
      </c>
      <c r="D51" s="7"/>
      <c r="E51" s="7">
        <v>101771</v>
      </c>
      <c r="F51" s="7"/>
      <c r="G51" s="7"/>
      <c r="H51" s="7"/>
      <c r="I51" s="7"/>
    </row>
    <row r="52" spans="1:9">
      <c r="A52" s="13">
        <v>85206</v>
      </c>
      <c r="B52" s="1" t="s">
        <v>67</v>
      </c>
      <c r="C52" s="7">
        <v>21625</v>
      </c>
      <c r="D52" s="7">
        <v>21625</v>
      </c>
      <c r="E52" s="7"/>
      <c r="F52" s="7"/>
      <c r="G52" s="7"/>
      <c r="H52" s="7"/>
      <c r="I52" s="7"/>
    </row>
    <row r="53" spans="1:9" ht="45">
      <c r="A53" s="19">
        <v>85212</v>
      </c>
      <c r="B53" s="4" t="s">
        <v>68</v>
      </c>
      <c r="C53" s="20">
        <v>7771116</v>
      </c>
      <c r="D53" s="20">
        <v>172101</v>
      </c>
      <c r="E53" s="20">
        <v>61032</v>
      </c>
      <c r="F53" s="20"/>
      <c r="G53" s="20">
        <v>7537983</v>
      </c>
      <c r="H53" s="20"/>
      <c r="I53" s="20"/>
    </row>
    <row r="54" spans="1:9" ht="33.75">
      <c r="A54" s="19">
        <v>85213</v>
      </c>
      <c r="B54" s="4" t="s">
        <v>69</v>
      </c>
      <c r="C54" s="20">
        <v>111255</v>
      </c>
      <c r="D54" s="20">
        <v>111255</v>
      </c>
      <c r="E54" s="20"/>
      <c r="F54" s="20"/>
      <c r="G54" s="20"/>
      <c r="H54" s="20"/>
      <c r="I54" s="20"/>
    </row>
    <row r="55" spans="1:9" ht="24">
      <c r="A55" s="19">
        <v>85214</v>
      </c>
      <c r="B55" s="22" t="s">
        <v>70</v>
      </c>
      <c r="C55" s="20">
        <v>1205089</v>
      </c>
      <c r="D55" s="20">
        <v>540</v>
      </c>
      <c r="E55" s="20"/>
      <c r="F55" s="20"/>
      <c r="G55" s="20">
        <v>1204549</v>
      </c>
      <c r="H55" s="20"/>
      <c r="I55" s="20"/>
    </row>
    <row r="56" spans="1:9">
      <c r="A56" s="13">
        <v>85215</v>
      </c>
      <c r="B56" s="1" t="s">
        <v>71</v>
      </c>
      <c r="C56" s="7">
        <v>1800000</v>
      </c>
      <c r="D56" s="7"/>
      <c r="E56" s="7"/>
      <c r="F56" s="7"/>
      <c r="G56" s="7">
        <v>1800000</v>
      </c>
      <c r="H56" s="7"/>
      <c r="I56" s="7"/>
    </row>
    <row r="57" spans="1:9">
      <c r="A57" s="13">
        <v>85216</v>
      </c>
      <c r="B57" s="1" t="s">
        <v>72</v>
      </c>
      <c r="C57" s="7">
        <v>223064</v>
      </c>
      <c r="D57" s="7"/>
      <c r="E57" s="7"/>
      <c r="F57" s="7"/>
      <c r="G57" s="7">
        <v>223064</v>
      </c>
      <c r="H57" s="7"/>
      <c r="I57" s="7"/>
    </row>
    <row r="58" spans="1:9">
      <c r="A58" s="13">
        <v>85219</v>
      </c>
      <c r="B58" s="1" t="s">
        <v>73</v>
      </c>
      <c r="C58" s="7">
        <v>2343872</v>
      </c>
      <c r="D58" s="7">
        <v>2128572</v>
      </c>
      <c r="E58" s="7">
        <v>202650</v>
      </c>
      <c r="F58" s="7"/>
      <c r="G58" s="7">
        <v>12650</v>
      </c>
      <c r="H58" s="7"/>
      <c r="I58" s="7"/>
    </row>
    <row r="59" spans="1:9">
      <c r="A59" s="13">
        <v>85228</v>
      </c>
      <c r="B59" s="3" t="s">
        <v>74</v>
      </c>
      <c r="C59" s="7">
        <v>12803</v>
      </c>
      <c r="D59" s="7">
        <v>12803</v>
      </c>
      <c r="E59" s="7"/>
      <c r="F59" s="7"/>
      <c r="G59" s="7"/>
      <c r="H59" s="7"/>
      <c r="I59" s="7"/>
    </row>
    <row r="60" spans="1:9">
      <c r="A60" s="117">
        <v>85295</v>
      </c>
      <c r="B60" s="118" t="s">
        <v>40</v>
      </c>
      <c r="C60" s="52">
        <v>757984</v>
      </c>
      <c r="D60" s="52"/>
      <c r="E60" s="52"/>
      <c r="F60" s="52">
        <v>10000</v>
      </c>
      <c r="G60" s="52">
        <v>747984</v>
      </c>
      <c r="H60" s="52"/>
      <c r="I60" s="52"/>
    </row>
    <row r="61" spans="1:9" ht="24">
      <c r="A61" s="119">
        <v>853</v>
      </c>
      <c r="B61" s="120" t="s">
        <v>75</v>
      </c>
      <c r="C61" s="64">
        <f t="shared" ref="C61:I61" si="9">SUM(C62:C63)</f>
        <v>80000</v>
      </c>
      <c r="D61" s="64">
        <f t="shared" si="9"/>
        <v>0</v>
      </c>
      <c r="E61" s="64">
        <f t="shared" si="9"/>
        <v>0</v>
      </c>
      <c r="F61" s="64">
        <f t="shared" si="9"/>
        <v>80000</v>
      </c>
      <c r="G61" s="64">
        <f t="shared" si="9"/>
        <v>0</v>
      </c>
      <c r="H61" s="64">
        <f t="shared" si="9"/>
        <v>0</v>
      </c>
      <c r="I61" s="64">
        <f t="shared" si="9"/>
        <v>0</v>
      </c>
    </row>
    <row r="62" spans="1:9">
      <c r="A62" s="13">
        <v>85305</v>
      </c>
      <c r="B62" s="1" t="s">
        <v>98</v>
      </c>
      <c r="C62" s="7">
        <v>73400</v>
      </c>
      <c r="D62" s="7"/>
      <c r="E62" s="7"/>
      <c r="F62" s="7">
        <v>73400</v>
      </c>
      <c r="G62" s="7"/>
      <c r="H62" s="7"/>
      <c r="I62" s="7"/>
    </row>
    <row r="63" spans="1:9">
      <c r="A63" s="13">
        <v>85306</v>
      </c>
      <c r="B63" s="1" t="s">
        <v>99</v>
      </c>
      <c r="C63" s="7">
        <v>6600</v>
      </c>
      <c r="D63" s="7"/>
      <c r="E63" s="7"/>
      <c r="F63" s="7">
        <v>6600</v>
      </c>
      <c r="G63" s="7"/>
      <c r="H63" s="7"/>
      <c r="I63" s="7"/>
    </row>
    <row r="64" spans="1:9">
      <c r="A64" s="14">
        <v>854</v>
      </c>
      <c r="B64" s="9" t="s">
        <v>76</v>
      </c>
      <c r="C64" s="10">
        <f t="shared" ref="C64:I64" si="10">SUM(C65:C68)</f>
        <v>869160</v>
      </c>
      <c r="D64" s="10">
        <f t="shared" si="10"/>
        <v>643350</v>
      </c>
      <c r="E64" s="10">
        <f t="shared" si="10"/>
        <v>84320</v>
      </c>
      <c r="F64" s="10">
        <f t="shared" si="10"/>
        <v>0</v>
      </c>
      <c r="G64" s="10">
        <f t="shared" si="10"/>
        <v>141490</v>
      </c>
      <c r="H64" s="10">
        <f t="shared" si="10"/>
        <v>0</v>
      </c>
      <c r="I64" s="10">
        <f t="shared" si="10"/>
        <v>0</v>
      </c>
    </row>
    <row r="65" spans="1:9">
      <c r="A65" s="13">
        <v>85401</v>
      </c>
      <c r="B65" s="1" t="s">
        <v>77</v>
      </c>
      <c r="C65" s="7">
        <v>677760</v>
      </c>
      <c r="D65" s="7">
        <v>643350</v>
      </c>
      <c r="E65" s="7">
        <v>32920</v>
      </c>
      <c r="F65" s="7"/>
      <c r="G65" s="7">
        <v>1490</v>
      </c>
      <c r="H65" s="7"/>
      <c r="I65" s="7"/>
    </row>
    <row r="66" spans="1:9" ht="33.75">
      <c r="A66" s="19">
        <v>85412</v>
      </c>
      <c r="B66" s="4" t="s">
        <v>78</v>
      </c>
      <c r="C66" s="20">
        <v>48000</v>
      </c>
      <c r="D66" s="20"/>
      <c r="E66" s="20">
        <v>48000</v>
      </c>
      <c r="F66" s="20"/>
      <c r="G66" s="20"/>
      <c r="H66" s="20"/>
      <c r="I66" s="20"/>
    </row>
    <row r="67" spans="1:9">
      <c r="A67" s="13">
        <v>85415</v>
      </c>
      <c r="B67" s="1" t="s">
        <v>79</v>
      </c>
      <c r="C67" s="7">
        <v>140000</v>
      </c>
      <c r="D67" s="7"/>
      <c r="E67" s="7"/>
      <c r="F67" s="7"/>
      <c r="G67" s="7">
        <v>140000</v>
      </c>
      <c r="H67" s="7"/>
      <c r="I67" s="7"/>
    </row>
    <row r="68" spans="1:9">
      <c r="A68" s="13">
        <v>85446</v>
      </c>
      <c r="B68" s="25" t="s">
        <v>57</v>
      </c>
      <c r="C68" s="7">
        <v>3400</v>
      </c>
      <c r="D68" s="7"/>
      <c r="E68" s="7">
        <v>3400</v>
      </c>
      <c r="F68" s="7"/>
      <c r="G68" s="7"/>
      <c r="H68" s="7"/>
      <c r="I68" s="7"/>
    </row>
    <row r="69" spans="1:9">
      <c r="A69" s="14">
        <v>900</v>
      </c>
      <c r="B69" s="24" t="s">
        <v>80</v>
      </c>
      <c r="C69" s="10">
        <f t="shared" ref="C69:I69" si="11">SUM(C70:C77)</f>
        <v>4656500</v>
      </c>
      <c r="D69" s="10">
        <f t="shared" si="11"/>
        <v>20000</v>
      </c>
      <c r="E69" s="10">
        <f t="shared" si="11"/>
        <v>4441000</v>
      </c>
      <c r="F69" s="10">
        <f t="shared" si="11"/>
        <v>12400</v>
      </c>
      <c r="G69" s="10">
        <f t="shared" si="11"/>
        <v>0</v>
      </c>
      <c r="H69" s="10">
        <f t="shared" si="11"/>
        <v>183100</v>
      </c>
      <c r="I69" s="10">
        <f t="shared" si="11"/>
        <v>0</v>
      </c>
    </row>
    <row r="70" spans="1:9">
      <c r="A70" s="13">
        <v>90001</v>
      </c>
      <c r="B70" s="1" t="s">
        <v>81</v>
      </c>
      <c r="C70" s="7">
        <v>481000</v>
      </c>
      <c r="D70" s="7"/>
      <c r="E70" s="7">
        <v>481000</v>
      </c>
      <c r="F70" s="7"/>
      <c r="G70" s="7"/>
      <c r="H70" s="7"/>
      <c r="I70" s="7"/>
    </row>
    <row r="71" spans="1:9">
      <c r="A71" s="13">
        <v>90002</v>
      </c>
      <c r="B71" s="1" t="s">
        <v>82</v>
      </c>
      <c r="C71" s="7">
        <v>5000</v>
      </c>
      <c r="D71" s="7"/>
      <c r="E71" s="7"/>
      <c r="F71" s="7">
        <v>5000</v>
      </c>
      <c r="G71" s="7"/>
      <c r="H71" s="7"/>
      <c r="I71" s="7"/>
    </row>
    <row r="72" spans="1:9">
      <c r="A72" s="13">
        <v>90003</v>
      </c>
      <c r="B72" s="1" t="s">
        <v>83</v>
      </c>
      <c r="C72" s="7">
        <v>1730000</v>
      </c>
      <c r="D72" s="7"/>
      <c r="E72" s="7">
        <v>1730000</v>
      </c>
      <c r="F72" s="7"/>
      <c r="G72" s="7"/>
      <c r="H72" s="7"/>
      <c r="I72" s="7"/>
    </row>
    <row r="73" spans="1:9">
      <c r="A73" s="13">
        <v>90004</v>
      </c>
      <c r="B73" s="26" t="s">
        <v>84</v>
      </c>
      <c r="C73" s="7">
        <v>340000</v>
      </c>
      <c r="D73" s="7">
        <v>15000</v>
      </c>
      <c r="E73" s="7">
        <v>325000</v>
      </c>
      <c r="F73" s="7"/>
      <c r="G73" s="7"/>
      <c r="H73" s="7"/>
      <c r="I73" s="7"/>
    </row>
    <row r="74" spans="1:9">
      <c r="A74" s="13">
        <v>90013</v>
      </c>
      <c r="B74" s="1" t="s">
        <v>85</v>
      </c>
      <c r="C74" s="7">
        <v>215000</v>
      </c>
      <c r="D74" s="7"/>
      <c r="E74" s="7">
        <v>215000</v>
      </c>
      <c r="F74" s="7"/>
      <c r="G74" s="7"/>
      <c r="H74" s="7"/>
      <c r="I74" s="7"/>
    </row>
    <row r="75" spans="1:9">
      <c r="A75" s="13">
        <v>90015</v>
      </c>
      <c r="B75" s="1" t="s">
        <v>86</v>
      </c>
      <c r="C75" s="7">
        <v>800000</v>
      </c>
      <c r="D75" s="7"/>
      <c r="E75" s="7">
        <v>800000</v>
      </c>
      <c r="F75" s="7"/>
      <c r="G75" s="7"/>
      <c r="H75" s="7"/>
      <c r="I75" s="7"/>
    </row>
    <row r="76" spans="1:9" ht="33.75">
      <c r="A76" s="19">
        <v>90019</v>
      </c>
      <c r="B76" s="4" t="s">
        <v>87</v>
      </c>
      <c r="C76" s="20">
        <v>70000</v>
      </c>
      <c r="D76" s="20">
        <v>5000</v>
      </c>
      <c r="E76" s="20">
        <v>65000</v>
      </c>
      <c r="F76" s="20"/>
      <c r="G76" s="20"/>
      <c r="H76" s="20"/>
      <c r="I76" s="20"/>
    </row>
    <row r="77" spans="1:9">
      <c r="A77" s="13">
        <v>90095</v>
      </c>
      <c r="B77" s="1" t="s">
        <v>40</v>
      </c>
      <c r="C77" s="7">
        <v>1015500</v>
      </c>
      <c r="D77" s="7"/>
      <c r="E77" s="7">
        <v>825000</v>
      </c>
      <c r="F77" s="7">
        <v>7400</v>
      </c>
      <c r="G77" s="7"/>
      <c r="H77" s="7">
        <v>183100</v>
      </c>
      <c r="I77" s="7"/>
    </row>
    <row r="78" spans="1:9">
      <c r="A78" s="14">
        <v>921</v>
      </c>
      <c r="B78" s="24" t="s">
        <v>88</v>
      </c>
      <c r="C78" s="10">
        <f t="shared" ref="C78:I78" si="12">SUM(C79:C82)</f>
        <v>1933796</v>
      </c>
      <c r="D78" s="10">
        <f t="shared" si="12"/>
        <v>57131</v>
      </c>
      <c r="E78" s="10">
        <f t="shared" si="12"/>
        <v>110550</v>
      </c>
      <c r="F78" s="10">
        <f t="shared" si="12"/>
        <v>1762565</v>
      </c>
      <c r="G78" s="10">
        <f t="shared" si="12"/>
        <v>3550</v>
      </c>
      <c r="H78" s="10">
        <f t="shared" si="12"/>
        <v>0</v>
      </c>
      <c r="I78" s="10">
        <f t="shared" si="12"/>
        <v>0</v>
      </c>
    </row>
    <row r="79" spans="1:9">
      <c r="A79" s="13">
        <v>92113</v>
      </c>
      <c r="B79" s="1" t="s">
        <v>89</v>
      </c>
      <c r="C79" s="7">
        <v>1010700</v>
      </c>
      <c r="D79" s="7"/>
      <c r="E79" s="7"/>
      <c r="F79" s="7">
        <v>1010700</v>
      </c>
      <c r="G79" s="7"/>
      <c r="H79" s="7"/>
      <c r="I79" s="7"/>
    </row>
    <row r="80" spans="1:9">
      <c r="A80" s="13">
        <v>92116</v>
      </c>
      <c r="B80" s="1" t="s">
        <v>90</v>
      </c>
      <c r="C80" s="7">
        <v>653865</v>
      </c>
      <c r="D80" s="7"/>
      <c r="E80" s="7"/>
      <c r="F80" s="7">
        <v>653865</v>
      </c>
      <c r="G80" s="7"/>
      <c r="H80" s="7"/>
      <c r="I80" s="7"/>
    </row>
    <row r="81" spans="1:9">
      <c r="A81" s="13">
        <v>92120</v>
      </c>
      <c r="B81" s="26" t="s">
        <v>91</v>
      </c>
      <c r="C81" s="7">
        <v>60000</v>
      </c>
      <c r="D81" s="7"/>
      <c r="E81" s="7"/>
      <c r="F81" s="7">
        <v>60000</v>
      </c>
      <c r="G81" s="7"/>
      <c r="H81" s="7"/>
      <c r="I81" s="7"/>
    </row>
    <row r="82" spans="1:9">
      <c r="A82" s="13">
        <v>92195</v>
      </c>
      <c r="B82" s="1" t="s">
        <v>40</v>
      </c>
      <c r="C82" s="7">
        <v>209231</v>
      </c>
      <c r="D82" s="7">
        <v>57131</v>
      </c>
      <c r="E82" s="7">
        <v>110550</v>
      </c>
      <c r="F82" s="7">
        <v>38000</v>
      </c>
      <c r="G82" s="7">
        <v>3550</v>
      </c>
      <c r="H82" s="7"/>
      <c r="I82" s="7"/>
    </row>
    <row r="83" spans="1:9">
      <c r="A83" s="14">
        <v>926</v>
      </c>
      <c r="B83" s="9" t="s">
        <v>92</v>
      </c>
      <c r="C83" s="10">
        <f t="shared" ref="C83:I83" si="13">SUM(C84:C86)</f>
        <v>4439985</v>
      </c>
      <c r="D83" s="10">
        <f t="shared" si="13"/>
        <v>2349811</v>
      </c>
      <c r="E83" s="10">
        <f t="shared" si="13"/>
        <v>1913674</v>
      </c>
      <c r="F83" s="10">
        <f t="shared" si="13"/>
        <v>150000</v>
      </c>
      <c r="G83" s="10">
        <f t="shared" si="13"/>
        <v>26500</v>
      </c>
      <c r="H83" s="10">
        <f t="shared" si="13"/>
        <v>0</v>
      </c>
      <c r="I83" s="10">
        <f t="shared" si="13"/>
        <v>0</v>
      </c>
    </row>
    <row r="84" spans="1:9">
      <c r="A84" s="13">
        <v>92601</v>
      </c>
      <c r="B84" s="1" t="s">
        <v>93</v>
      </c>
      <c r="C84" s="7">
        <v>3393205</v>
      </c>
      <c r="D84" s="7">
        <v>1710740</v>
      </c>
      <c r="E84" s="7">
        <v>1665965</v>
      </c>
      <c r="F84" s="7"/>
      <c r="G84" s="7">
        <v>16500</v>
      </c>
      <c r="H84" s="7"/>
      <c r="I84" s="7"/>
    </row>
    <row r="85" spans="1:9">
      <c r="A85" s="13">
        <v>92605</v>
      </c>
      <c r="B85" s="1" t="s">
        <v>94</v>
      </c>
      <c r="C85" s="7">
        <v>157000</v>
      </c>
      <c r="D85" s="7"/>
      <c r="E85" s="7"/>
      <c r="F85" s="7">
        <v>150000</v>
      </c>
      <c r="G85" s="7">
        <v>7000</v>
      </c>
      <c r="H85" s="7"/>
      <c r="I85" s="7"/>
    </row>
    <row r="86" spans="1:9">
      <c r="A86" s="13">
        <v>92695</v>
      </c>
      <c r="B86" s="1" t="s">
        <v>40</v>
      </c>
      <c r="C86" s="7">
        <v>889780</v>
      </c>
      <c r="D86" s="7">
        <v>639071</v>
      </c>
      <c r="E86" s="7">
        <v>247709</v>
      </c>
      <c r="F86" s="7"/>
      <c r="G86" s="7">
        <v>3000</v>
      </c>
      <c r="H86" s="7"/>
      <c r="I86" s="7"/>
    </row>
    <row r="87" spans="1:9">
      <c r="A87" s="27"/>
      <c r="B87" s="29" t="s">
        <v>95</v>
      </c>
      <c r="C87" s="28">
        <f>C4+C6+C9+C12+C15+C21+C23+C27+C29+C32+C43+C48+C61+C64+C69+C78+C83</f>
        <v>71547993</v>
      </c>
      <c r="D87" s="28">
        <f t="shared" ref="D87:I87" si="14">D4+D6+D9+D12+D15+D21+D23+D27+D29+D32+D43+D48+D61+D64+D69+D78+D83</f>
        <v>31202212</v>
      </c>
      <c r="E87" s="28">
        <f t="shared" si="14"/>
        <v>19769770</v>
      </c>
      <c r="F87" s="28">
        <f t="shared" si="14"/>
        <v>6134105</v>
      </c>
      <c r="G87" s="28">
        <f t="shared" si="14"/>
        <v>12128090</v>
      </c>
      <c r="H87" s="28">
        <f t="shared" si="14"/>
        <v>313816</v>
      </c>
      <c r="I87" s="28">
        <f t="shared" si="14"/>
        <v>2000000</v>
      </c>
    </row>
    <row r="89" spans="1:9" ht="19.5" customHeight="1">
      <c r="F89" s="123" t="s">
        <v>229</v>
      </c>
      <c r="G89" s="123"/>
    </row>
    <row r="90" spans="1:9" ht="26.25" customHeight="1">
      <c r="F90" s="123" t="s">
        <v>230</v>
      </c>
      <c r="G90" s="123"/>
    </row>
    <row r="91" spans="1:9" ht="14.25" customHeight="1"/>
  </sheetData>
  <mergeCells count="4">
    <mergeCell ref="A2:I2"/>
    <mergeCell ref="A1:I1"/>
    <mergeCell ref="F89:G89"/>
    <mergeCell ref="F90:G9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opLeftCell="A31" workbookViewId="0">
      <selection activeCell="A2" sqref="A2:E2"/>
    </sheetView>
  </sheetViews>
  <sheetFormatPr defaultRowHeight="15"/>
  <cols>
    <col min="1" max="1" width="6.85546875" customWidth="1"/>
    <col min="2" max="2" width="34.7109375" customWidth="1"/>
    <col min="3" max="3" width="14.28515625" customWidth="1"/>
    <col min="4" max="4" width="16" customWidth="1"/>
    <col min="5" max="5" width="14.42578125" customWidth="1"/>
  </cols>
  <sheetData>
    <row r="1" spans="1:5">
      <c r="A1" s="124" t="s">
        <v>234</v>
      </c>
      <c r="B1" s="124"/>
      <c r="C1" s="124"/>
      <c r="D1" s="124"/>
      <c r="E1" s="124"/>
    </row>
    <row r="2" spans="1:5" ht="27.75" customHeight="1">
      <c r="A2" s="125" t="s">
        <v>100</v>
      </c>
      <c r="B2" s="126"/>
      <c r="C2" s="126"/>
      <c r="D2" s="126"/>
      <c r="E2" s="126"/>
    </row>
    <row r="3" spans="1:5" ht="10.5" customHeight="1">
      <c r="A3" s="31"/>
      <c r="B3" s="32"/>
      <c r="C3" s="32"/>
      <c r="D3" s="32"/>
      <c r="E3" s="32"/>
    </row>
    <row r="4" spans="1:5" ht="13.5" customHeight="1">
      <c r="A4" s="129" t="s">
        <v>1</v>
      </c>
      <c r="B4" s="131" t="s">
        <v>2</v>
      </c>
      <c r="C4" s="129" t="s">
        <v>101</v>
      </c>
      <c r="D4" s="127" t="s">
        <v>102</v>
      </c>
      <c r="E4" s="128"/>
    </row>
    <row r="5" spans="1:5" ht="21" customHeight="1">
      <c r="A5" s="130"/>
      <c r="B5" s="132"/>
      <c r="C5" s="130"/>
      <c r="D5" s="5" t="s">
        <v>103</v>
      </c>
      <c r="E5" s="5" t="s">
        <v>104</v>
      </c>
    </row>
    <row r="6" spans="1:5">
      <c r="A6" s="8" t="s">
        <v>4</v>
      </c>
      <c r="B6" s="9" t="s">
        <v>3</v>
      </c>
      <c r="C6" s="9">
        <v>100</v>
      </c>
      <c r="D6" s="9">
        <v>100</v>
      </c>
      <c r="E6" s="9"/>
    </row>
    <row r="7" spans="1:5">
      <c r="A7" s="6" t="s">
        <v>11</v>
      </c>
      <c r="B7" s="1" t="s">
        <v>12</v>
      </c>
      <c r="C7" s="1">
        <v>100</v>
      </c>
      <c r="D7" s="1">
        <v>100</v>
      </c>
      <c r="E7" s="1"/>
    </row>
    <row r="8" spans="1:5">
      <c r="A8" s="8" t="s">
        <v>13</v>
      </c>
      <c r="B8" s="9" t="s">
        <v>14</v>
      </c>
      <c r="C8" s="11">
        <v>1960000</v>
      </c>
      <c r="D8" s="11">
        <f t="shared" ref="D8" si="0">SUM(D9,D11)</f>
        <v>680000</v>
      </c>
      <c r="E8" s="11">
        <f>E9+E10+E11</f>
        <v>1280000</v>
      </c>
    </row>
    <row r="9" spans="1:5">
      <c r="A9" s="6" t="s">
        <v>15</v>
      </c>
      <c r="B9" s="1" t="s">
        <v>16</v>
      </c>
      <c r="C9" s="7">
        <v>180000</v>
      </c>
      <c r="D9" s="7">
        <v>180000</v>
      </c>
      <c r="E9" s="7"/>
    </row>
    <row r="10" spans="1:5">
      <c r="A10" s="6" t="s">
        <v>17</v>
      </c>
      <c r="B10" s="1" t="s">
        <v>18</v>
      </c>
      <c r="C10" s="7">
        <v>400000</v>
      </c>
      <c r="D10" s="7"/>
      <c r="E10" s="7">
        <v>400000</v>
      </c>
    </row>
    <row r="11" spans="1:5">
      <c r="A11" s="6" t="s">
        <v>19</v>
      </c>
      <c r="B11" s="1" t="s">
        <v>20</v>
      </c>
      <c r="C11" s="7">
        <v>1380000</v>
      </c>
      <c r="D11" s="7">
        <v>500000</v>
      </c>
      <c r="E11" s="7">
        <v>880000</v>
      </c>
    </row>
    <row r="12" spans="1:5">
      <c r="A12" s="8" t="s">
        <v>21</v>
      </c>
      <c r="B12" s="9" t="s">
        <v>22</v>
      </c>
      <c r="C12" s="10">
        <v>4440000</v>
      </c>
      <c r="D12" s="10">
        <f t="shared" ref="D12:E12" si="1">SUM(D13:D14)</f>
        <v>4440000</v>
      </c>
      <c r="E12" s="10">
        <f t="shared" si="1"/>
        <v>0</v>
      </c>
    </row>
    <row r="13" spans="1:5">
      <c r="A13" s="6" t="s">
        <v>23</v>
      </c>
      <c r="B13" s="3" t="s">
        <v>24</v>
      </c>
      <c r="C13" s="7">
        <v>4040000</v>
      </c>
      <c r="D13" s="7">
        <v>4040000</v>
      </c>
      <c r="E13" s="7"/>
    </row>
    <row r="14" spans="1:5">
      <c r="A14" s="6" t="s">
        <v>25</v>
      </c>
      <c r="B14" s="26" t="s">
        <v>26</v>
      </c>
      <c r="C14" s="7">
        <v>400000</v>
      </c>
      <c r="D14" s="7">
        <v>400000</v>
      </c>
      <c r="E14" s="7"/>
    </row>
    <row r="15" spans="1:5">
      <c r="A15" s="8" t="s">
        <v>27</v>
      </c>
      <c r="B15" s="9" t="s">
        <v>28</v>
      </c>
      <c r="C15" s="10">
        <f>SUM(C16:C17)</f>
        <v>591724</v>
      </c>
      <c r="D15" s="10">
        <f t="shared" ref="D15:E15" si="2">SUM(D16:D17)</f>
        <v>366724</v>
      </c>
      <c r="E15" s="10">
        <f t="shared" si="2"/>
        <v>225000</v>
      </c>
    </row>
    <row r="16" spans="1:5">
      <c r="A16" s="6" t="s">
        <v>29</v>
      </c>
      <c r="B16" s="26" t="s">
        <v>30</v>
      </c>
      <c r="C16" s="7">
        <v>188724</v>
      </c>
      <c r="D16" s="7">
        <v>188724</v>
      </c>
      <c r="E16" s="7"/>
    </row>
    <row r="17" spans="1:5">
      <c r="A17" s="6" t="s">
        <v>31</v>
      </c>
      <c r="B17" s="1" t="s">
        <v>32</v>
      </c>
      <c r="C17" s="7">
        <v>403000</v>
      </c>
      <c r="D17" s="7">
        <v>178000</v>
      </c>
      <c r="E17" s="7">
        <v>225000</v>
      </c>
    </row>
    <row r="18" spans="1:5">
      <c r="A18" s="8" t="s">
        <v>33</v>
      </c>
      <c r="B18" s="9" t="s">
        <v>34</v>
      </c>
      <c r="C18" s="10">
        <f>SUM(C19:C23)</f>
        <v>6868280</v>
      </c>
      <c r="D18" s="10">
        <f t="shared" ref="D18:E18" si="3">SUM(D19:D23)</f>
        <v>6763182</v>
      </c>
      <c r="E18" s="10">
        <f t="shared" si="3"/>
        <v>105098</v>
      </c>
    </row>
    <row r="19" spans="1:5">
      <c r="A19" s="12" t="s">
        <v>35</v>
      </c>
      <c r="B19" s="1" t="s">
        <v>36</v>
      </c>
      <c r="C19" s="7">
        <v>299646</v>
      </c>
      <c r="D19" s="7">
        <v>299646</v>
      </c>
      <c r="E19" s="7"/>
    </row>
    <row r="20" spans="1:5">
      <c r="A20" s="13">
        <v>75022</v>
      </c>
      <c r="B20" s="1" t="s">
        <v>37</v>
      </c>
      <c r="C20" s="7">
        <v>310000</v>
      </c>
      <c r="D20" s="7">
        <v>310000</v>
      </c>
      <c r="E20" s="7"/>
    </row>
    <row r="21" spans="1:5">
      <c r="A21" s="13">
        <v>75023</v>
      </c>
      <c r="B21" s="1" t="s">
        <v>38</v>
      </c>
      <c r="C21" s="7">
        <v>5586070</v>
      </c>
      <c r="D21" s="7">
        <v>5556070</v>
      </c>
      <c r="E21" s="7">
        <v>30000</v>
      </c>
    </row>
    <row r="22" spans="1:5">
      <c r="A22" s="13">
        <v>75075</v>
      </c>
      <c r="B22" s="1" t="s">
        <v>39</v>
      </c>
      <c r="C22" s="7">
        <v>587564</v>
      </c>
      <c r="D22" s="7">
        <v>512466</v>
      </c>
      <c r="E22" s="7">
        <v>75098</v>
      </c>
    </row>
    <row r="23" spans="1:5">
      <c r="A23" s="13">
        <v>75095</v>
      </c>
      <c r="B23" s="1" t="s">
        <v>40</v>
      </c>
      <c r="C23" s="7">
        <v>85000</v>
      </c>
      <c r="D23" s="7">
        <v>85000</v>
      </c>
      <c r="E23" s="7"/>
    </row>
    <row r="24" spans="1:5" ht="31.5" customHeight="1">
      <c r="A24" s="18">
        <v>751</v>
      </c>
      <c r="B24" s="16" t="s">
        <v>41</v>
      </c>
      <c r="C24" s="17">
        <v>5100</v>
      </c>
      <c r="D24" s="17">
        <v>5100</v>
      </c>
      <c r="E24" s="17"/>
    </row>
    <row r="25" spans="1:5" ht="23.25" customHeight="1">
      <c r="A25" s="19">
        <v>75101</v>
      </c>
      <c r="B25" s="4" t="s">
        <v>105</v>
      </c>
      <c r="C25" s="20">
        <v>5100</v>
      </c>
      <c r="D25" s="20">
        <v>5100</v>
      </c>
      <c r="E25" s="20"/>
    </row>
    <row r="26" spans="1:5">
      <c r="A26" s="14">
        <v>754</v>
      </c>
      <c r="B26" s="15" t="s">
        <v>42</v>
      </c>
      <c r="C26" s="10">
        <f>SUM(C27:C29)</f>
        <v>1157400</v>
      </c>
      <c r="D26" s="10">
        <f t="shared" ref="D26:E26" si="4">SUM(D27:D29)</f>
        <v>1137400</v>
      </c>
      <c r="E26" s="10">
        <f t="shared" si="4"/>
        <v>20000</v>
      </c>
    </row>
    <row r="27" spans="1:5">
      <c r="A27" s="13">
        <v>75416</v>
      </c>
      <c r="B27" s="1" t="s">
        <v>43</v>
      </c>
      <c r="C27" s="7">
        <v>902000</v>
      </c>
      <c r="D27" s="7">
        <v>902000</v>
      </c>
      <c r="E27" s="7"/>
    </row>
    <row r="28" spans="1:5">
      <c r="A28" s="13">
        <v>75421</v>
      </c>
      <c r="B28" s="1" t="s">
        <v>44</v>
      </c>
      <c r="C28" s="7">
        <v>220900</v>
      </c>
      <c r="D28" s="7">
        <v>200900</v>
      </c>
      <c r="E28" s="7">
        <v>20000</v>
      </c>
    </row>
    <row r="29" spans="1:5">
      <c r="A29" s="13">
        <v>75495</v>
      </c>
      <c r="B29" s="1" t="s">
        <v>40</v>
      </c>
      <c r="C29" s="7">
        <v>34500</v>
      </c>
      <c r="D29" s="7">
        <v>34500</v>
      </c>
      <c r="E29" s="7"/>
    </row>
    <row r="30" spans="1:5">
      <c r="A30" s="14">
        <v>757</v>
      </c>
      <c r="B30" s="9" t="s">
        <v>45</v>
      </c>
      <c r="C30" s="10">
        <v>2000000</v>
      </c>
      <c r="D30" s="10">
        <v>2000000</v>
      </c>
      <c r="E30" s="10"/>
    </row>
    <row r="31" spans="1:5" ht="26.25" customHeight="1">
      <c r="A31" s="19">
        <v>75702</v>
      </c>
      <c r="B31" s="21" t="s">
        <v>46</v>
      </c>
      <c r="C31" s="20">
        <v>2000000</v>
      </c>
      <c r="D31" s="20">
        <v>2000000</v>
      </c>
      <c r="E31" s="20"/>
    </row>
    <row r="32" spans="1:5">
      <c r="A32" s="14">
        <v>758</v>
      </c>
      <c r="B32" s="9" t="s">
        <v>47</v>
      </c>
      <c r="C32" s="10">
        <f>SUM(C33:C34)</f>
        <v>1154750</v>
      </c>
      <c r="D32" s="10">
        <f t="shared" ref="D32:E32" si="5">SUM(D33:D34)</f>
        <v>1154750</v>
      </c>
      <c r="E32" s="10">
        <f t="shared" si="5"/>
        <v>0</v>
      </c>
    </row>
    <row r="33" spans="1:5">
      <c r="A33" s="13">
        <v>75809</v>
      </c>
      <c r="B33" s="1" t="s">
        <v>48</v>
      </c>
      <c r="C33" s="7">
        <v>154750</v>
      </c>
      <c r="D33" s="7">
        <v>154750</v>
      </c>
      <c r="E33" s="7"/>
    </row>
    <row r="34" spans="1:5">
      <c r="A34" s="13">
        <v>75818</v>
      </c>
      <c r="B34" s="1" t="s">
        <v>49</v>
      </c>
      <c r="C34" s="7">
        <v>1000000</v>
      </c>
      <c r="D34" s="7">
        <v>1000000</v>
      </c>
      <c r="E34" s="7"/>
    </row>
    <row r="35" spans="1:5">
      <c r="A35" s="14">
        <v>801</v>
      </c>
      <c r="B35" s="9" t="s">
        <v>50</v>
      </c>
      <c r="C35" s="10">
        <f>SUM(C36:C45)</f>
        <v>27217450</v>
      </c>
      <c r="D35" s="10">
        <f t="shared" ref="D35:E35" si="6">SUM(D36:D45)</f>
        <v>27144450</v>
      </c>
      <c r="E35" s="10">
        <f t="shared" si="6"/>
        <v>73000</v>
      </c>
    </row>
    <row r="36" spans="1:5">
      <c r="A36" s="13">
        <v>80101</v>
      </c>
      <c r="B36" s="1" t="s">
        <v>51</v>
      </c>
      <c r="C36" s="7">
        <v>11691315</v>
      </c>
      <c r="D36" s="7">
        <v>11656315</v>
      </c>
      <c r="E36" s="7">
        <v>35000</v>
      </c>
    </row>
    <row r="37" spans="1:5" ht="15.75" customHeight="1">
      <c r="A37" s="13">
        <v>80103</v>
      </c>
      <c r="B37" s="2" t="s">
        <v>52</v>
      </c>
      <c r="C37" s="7">
        <v>677250</v>
      </c>
      <c r="D37" s="7">
        <v>677250</v>
      </c>
      <c r="E37" s="7"/>
    </row>
    <row r="38" spans="1:5">
      <c r="A38" s="13">
        <v>80104</v>
      </c>
      <c r="B38" s="1" t="s">
        <v>53</v>
      </c>
      <c r="C38" s="7">
        <v>6687360</v>
      </c>
      <c r="D38" s="7">
        <v>6649360</v>
      </c>
      <c r="E38" s="7">
        <v>38000</v>
      </c>
    </row>
    <row r="39" spans="1:5">
      <c r="A39" s="13">
        <v>80106</v>
      </c>
      <c r="B39" s="25" t="s">
        <v>97</v>
      </c>
      <c r="C39" s="7">
        <v>63500</v>
      </c>
      <c r="D39" s="7">
        <v>63500</v>
      </c>
      <c r="E39" s="7"/>
    </row>
    <row r="40" spans="1:5">
      <c r="A40" s="13">
        <v>80110</v>
      </c>
      <c r="B40" s="1" t="s">
        <v>54</v>
      </c>
      <c r="C40" s="7">
        <v>6193494</v>
      </c>
      <c r="D40" s="7">
        <v>6193494</v>
      </c>
      <c r="E40" s="7"/>
    </row>
    <row r="41" spans="1:5">
      <c r="A41" s="13">
        <v>80113</v>
      </c>
      <c r="B41" s="1" t="s">
        <v>55</v>
      </c>
      <c r="C41" s="7">
        <v>1000</v>
      </c>
      <c r="D41" s="7">
        <v>1000</v>
      </c>
      <c r="E41" s="7"/>
    </row>
    <row r="42" spans="1:5" ht="23.25">
      <c r="A42" s="13">
        <v>80114</v>
      </c>
      <c r="B42" s="2" t="s">
        <v>56</v>
      </c>
      <c r="C42" s="20">
        <v>738334</v>
      </c>
      <c r="D42" s="20">
        <v>738334</v>
      </c>
      <c r="E42" s="20"/>
    </row>
    <row r="43" spans="1:5">
      <c r="A43" s="13">
        <v>80146</v>
      </c>
      <c r="B43" s="25" t="s">
        <v>57</v>
      </c>
      <c r="C43" s="7">
        <v>111017</v>
      </c>
      <c r="D43" s="7">
        <v>111017</v>
      </c>
      <c r="E43" s="7"/>
    </row>
    <row r="44" spans="1:5">
      <c r="A44" s="13">
        <v>80148</v>
      </c>
      <c r="B44" s="1" t="s">
        <v>58</v>
      </c>
      <c r="C44" s="7">
        <v>845280</v>
      </c>
      <c r="D44" s="7">
        <v>845280</v>
      </c>
      <c r="E44" s="7"/>
    </row>
    <row r="45" spans="1:5">
      <c r="A45" s="13">
        <v>80195</v>
      </c>
      <c r="B45" s="1" t="s">
        <v>40</v>
      </c>
      <c r="C45" s="7">
        <v>208900</v>
      </c>
      <c r="D45" s="7">
        <v>208900</v>
      </c>
      <c r="E45" s="7"/>
    </row>
    <row r="46" spans="1:5">
      <c r="A46" s="14">
        <v>851</v>
      </c>
      <c r="B46" s="9" t="s">
        <v>59</v>
      </c>
      <c r="C46" s="10">
        <f>SUM(C47:C50)</f>
        <v>816531</v>
      </c>
      <c r="D46" s="10">
        <f t="shared" ref="D46:E46" si="7">SUM(D47:D50)</f>
        <v>816531</v>
      </c>
      <c r="E46" s="10">
        <f t="shared" si="7"/>
        <v>0</v>
      </c>
    </row>
    <row r="47" spans="1:5">
      <c r="A47" s="13">
        <v>85149</v>
      </c>
      <c r="B47" s="1" t="s">
        <v>232</v>
      </c>
      <c r="C47" s="7">
        <v>11000</v>
      </c>
      <c r="D47" s="7">
        <v>11000</v>
      </c>
      <c r="E47" s="7"/>
    </row>
    <row r="48" spans="1:5">
      <c r="A48" s="13">
        <v>85153</v>
      </c>
      <c r="B48" s="1" t="s">
        <v>61</v>
      </c>
      <c r="C48" s="7">
        <v>10000</v>
      </c>
      <c r="D48" s="7">
        <v>10000</v>
      </c>
      <c r="E48" s="7"/>
    </row>
    <row r="49" spans="1:5">
      <c r="A49" s="13">
        <v>85154</v>
      </c>
      <c r="B49" s="1" t="s">
        <v>62</v>
      </c>
      <c r="C49" s="7">
        <v>775531</v>
      </c>
      <c r="D49" s="7">
        <v>775531</v>
      </c>
      <c r="E49" s="7"/>
    </row>
    <row r="50" spans="1:5">
      <c r="A50" s="13">
        <v>85195</v>
      </c>
      <c r="B50" s="1" t="s">
        <v>40</v>
      </c>
      <c r="C50" s="7">
        <v>20000</v>
      </c>
      <c r="D50" s="7">
        <v>20000</v>
      </c>
      <c r="E50" s="7"/>
    </row>
    <row r="51" spans="1:5">
      <c r="A51" s="14">
        <v>852</v>
      </c>
      <c r="B51" s="9" t="s">
        <v>63</v>
      </c>
      <c r="C51" s="10">
        <f>SUM(C52:C63)</f>
        <v>15060315</v>
      </c>
      <c r="D51" s="10">
        <f t="shared" ref="D51:E51" si="8">SUM(D52:D63)</f>
        <v>15060315</v>
      </c>
      <c r="E51" s="10">
        <f t="shared" si="8"/>
        <v>0</v>
      </c>
    </row>
    <row r="52" spans="1:5">
      <c r="A52" s="13">
        <v>85201</v>
      </c>
      <c r="B52" s="1" t="s">
        <v>64</v>
      </c>
      <c r="C52" s="7">
        <v>42436</v>
      </c>
      <c r="D52" s="7">
        <v>42436</v>
      </c>
      <c r="E52" s="7"/>
    </row>
    <row r="53" spans="1:5">
      <c r="A53" s="13">
        <v>85202</v>
      </c>
      <c r="B53" s="1" t="s">
        <v>65</v>
      </c>
      <c r="C53" s="7">
        <v>669300</v>
      </c>
      <c r="D53" s="7">
        <v>669300</v>
      </c>
      <c r="E53" s="7"/>
    </row>
    <row r="54" spans="1:5">
      <c r="A54" s="13">
        <v>85204</v>
      </c>
      <c r="B54" s="1" t="s">
        <v>66</v>
      </c>
      <c r="C54" s="7">
        <v>101771</v>
      </c>
      <c r="D54" s="7">
        <v>101771</v>
      </c>
      <c r="E54" s="7"/>
    </row>
    <row r="55" spans="1:5">
      <c r="A55" s="13">
        <v>85206</v>
      </c>
      <c r="B55" s="1" t="s">
        <v>67</v>
      </c>
      <c r="C55" s="7">
        <v>21625</v>
      </c>
      <c r="D55" s="7">
        <v>21625</v>
      </c>
      <c r="E55" s="7"/>
    </row>
    <row r="56" spans="1:5" ht="33" customHeight="1">
      <c r="A56" s="19">
        <v>85212</v>
      </c>
      <c r="B56" s="4" t="s">
        <v>68</v>
      </c>
      <c r="C56" s="20">
        <v>7771116</v>
      </c>
      <c r="D56" s="20">
        <v>7771116</v>
      </c>
      <c r="E56" s="20"/>
    </row>
    <row r="57" spans="1:5" ht="29.25" customHeight="1">
      <c r="A57" s="19">
        <v>85213</v>
      </c>
      <c r="B57" s="4" t="s">
        <v>69</v>
      </c>
      <c r="C57" s="20">
        <v>111255</v>
      </c>
      <c r="D57" s="20">
        <v>111255</v>
      </c>
      <c r="E57" s="20"/>
    </row>
    <row r="58" spans="1:5" ht="22.5" customHeight="1">
      <c r="A58" s="19">
        <v>85214</v>
      </c>
      <c r="B58" s="22" t="s">
        <v>70</v>
      </c>
      <c r="C58" s="20">
        <v>1205089</v>
      </c>
      <c r="D58" s="20">
        <v>1205089</v>
      </c>
      <c r="E58" s="20"/>
    </row>
    <row r="59" spans="1:5">
      <c r="A59" s="13">
        <v>85215</v>
      </c>
      <c r="B59" s="1" t="s">
        <v>71</v>
      </c>
      <c r="C59" s="7">
        <v>1800000</v>
      </c>
      <c r="D59" s="7">
        <v>1800000</v>
      </c>
      <c r="E59" s="7"/>
    </row>
    <row r="60" spans="1:5">
      <c r="A60" s="13">
        <v>85216</v>
      </c>
      <c r="B60" s="1" t="s">
        <v>72</v>
      </c>
      <c r="C60" s="7">
        <v>223064</v>
      </c>
      <c r="D60" s="7">
        <v>223064</v>
      </c>
      <c r="E60" s="7"/>
    </row>
    <row r="61" spans="1:5">
      <c r="A61" s="13">
        <v>85219</v>
      </c>
      <c r="B61" s="1" t="s">
        <v>73</v>
      </c>
      <c r="C61" s="7">
        <v>2343872</v>
      </c>
      <c r="D61" s="7">
        <v>2343872</v>
      </c>
      <c r="E61" s="7"/>
    </row>
    <row r="62" spans="1:5" ht="23.25">
      <c r="A62" s="13">
        <v>85228</v>
      </c>
      <c r="B62" s="2" t="s">
        <v>74</v>
      </c>
      <c r="C62" s="20">
        <v>12803</v>
      </c>
      <c r="D62" s="20">
        <v>12803</v>
      </c>
      <c r="E62" s="20"/>
    </row>
    <row r="63" spans="1:5">
      <c r="A63" s="13">
        <v>85295</v>
      </c>
      <c r="B63" s="1" t="s">
        <v>40</v>
      </c>
      <c r="C63" s="7">
        <v>757984</v>
      </c>
      <c r="D63" s="7">
        <v>757984</v>
      </c>
      <c r="E63" s="7"/>
    </row>
    <row r="64" spans="1:5" ht="27" customHeight="1">
      <c r="A64" s="18">
        <v>853</v>
      </c>
      <c r="B64" s="23" t="s">
        <v>75</v>
      </c>
      <c r="C64" s="17">
        <f>SUM(C65:C66)</f>
        <v>80000</v>
      </c>
      <c r="D64" s="17">
        <f>SUM(D65:D66)</f>
        <v>80000</v>
      </c>
      <c r="E64" s="17">
        <f>SUM(E65:E66)</f>
        <v>0</v>
      </c>
    </row>
    <row r="65" spans="1:5">
      <c r="A65" s="13">
        <v>85305</v>
      </c>
      <c r="B65" s="1" t="s">
        <v>98</v>
      </c>
      <c r="C65" s="7">
        <v>73400</v>
      </c>
      <c r="D65" s="7">
        <v>73400</v>
      </c>
      <c r="E65" s="7"/>
    </row>
    <row r="66" spans="1:5">
      <c r="A66" s="13">
        <v>85306</v>
      </c>
      <c r="B66" s="1" t="s">
        <v>99</v>
      </c>
      <c r="C66" s="7">
        <v>6600</v>
      </c>
      <c r="D66" s="7">
        <v>6600</v>
      </c>
      <c r="E66" s="7"/>
    </row>
    <row r="67" spans="1:5">
      <c r="A67" s="14">
        <v>854</v>
      </c>
      <c r="B67" s="9" t="s">
        <v>76</v>
      </c>
      <c r="C67" s="10">
        <f>SUM(C68:C71)</f>
        <v>869160</v>
      </c>
      <c r="D67" s="10">
        <f t="shared" ref="D67:E67" si="9">SUM(D68:D71)</f>
        <v>869160</v>
      </c>
      <c r="E67" s="10">
        <f t="shared" si="9"/>
        <v>0</v>
      </c>
    </row>
    <row r="68" spans="1:5">
      <c r="A68" s="13">
        <v>85401</v>
      </c>
      <c r="B68" s="1" t="s">
        <v>77</v>
      </c>
      <c r="C68" s="7">
        <v>677760</v>
      </c>
      <c r="D68" s="7">
        <v>677760</v>
      </c>
      <c r="E68" s="7"/>
    </row>
    <row r="69" spans="1:5" ht="20.25" customHeight="1">
      <c r="A69" s="19">
        <v>85412</v>
      </c>
      <c r="B69" s="4" t="s">
        <v>78</v>
      </c>
      <c r="C69" s="20">
        <v>48000</v>
      </c>
      <c r="D69" s="20">
        <v>48000</v>
      </c>
      <c r="E69" s="20"/>
    </row>
    <row r="70" spans="1:5">
      <c r="A70" s="13">
        <v>85415</v>
      </c>
      <c r="B70" s="1" t="s">
        <v>79</v>
      </c>
      <c r="C70" s="7">
        <v>140000</v>
      </c>
      <c r="D70" s="7">
        <v>140000</v>
      </c>
      <c r="E70" s="7"/>
    </row>
    <row r="71" spans="1:5">
      <c r="A71" s="13">
        <v>85446</v>
      </c>
      <c r="B71" s="25" t="s">
        <v>57</v>
      </c>
      <c r="C71" s="7">
        <v>3400</v>
      </c>
      <c r="D71" s="7">
        <v>3400</v>
      </c>
      <c r="E71" s="7"/>
    </row>
    <row r="72" spans="1:5" ht="25.5">
      <c r="A72" s="18">
        <v>900</v>
      </c>
      <c r="B72" s="34" t="s">
        <v>80</v>
      </c>
      <c r="C72" s="17">
        <f>SUM(C73:C80)</f>
        <v>7945200</v>
      </c>
      <c r="D72" s="17">
        <f t="shared" ref="D72:E72" si="10">SUM(D73:D80)</f>
        <v>4656500</v>
      </c>
      <c r="E72" s="17">
        <f t="shared" si="10"/>
        <v>3288700</v>
      </c>
    </row>
    <row r="73" spans="1:5">
      <c r="A73" s="13">
        <v>90001</v>
      </c>
      <c r="B73" s="1" t="s">
        <v>81</v>
      </c>
      <c r="C73" s="7">
        <v>481000</v>
      </c>
      <c r="D73" s="7">
        <v>481000</v>
      </c>
      <c r="E73" s="7"/>
    </row>
    <row r="74" spans="1:5">
      <c r="A74" s="13">
        <v>90002</v>
      </c>
      <c r="B74" s="1" t="s">
        <v>82</v>
      </c>
      <c r="C74" s="7">
        <v>5000</v>
      </c>
      <c r="D74" s="7">
        <v>5000</v>
      </c>
      <c r="E74" s="7"/>
    </row>
    <row r="75" spans="1:5">
      <c r="A75" s="13">
        <v>90003</v>
      </c>
      <c r="B75" s="1" t="s">
        <v>83</v>
      </c>
      <c r="C75" s="7">
        <v>1730000</v>
      </c>
      <c r="D75" s="7">
        <v>1730000</v>
      </c>
      <c r="E75" s="7"/>
    </row>
    <row r="76" spans="1:5">
      <c r="A76" s="13">
        <v>90004</v>
      </c>
      <c r="B76" s="26" t="s">
        <v>84</v>
      </c>
      <c r="C76" s="7">
        <v>400000</v>
      </c>
      <c r="D76" s="7">
        <v>340000</v>
      </c>
      <c r="E76" s="7">
        <v>60000</v>
      </c>
    </row>
    <row r="77" spans="1:5">
      <c r="A77" s="13">
        <v>90013</v>
      </c>
      <c r="B77" s="1" t="s">
        <v>85</v>
      </c>
      <c r="C77" s="7">
        <v>215000</v>
      </c>
      <c r="D77" s="7">
        <v>215000</v>
      </c>
      <c r="E77" s="7"/>
    </row>
    <row r="78" spans="1:5">
      <c r="A78" s="13">
        <v>90015</v>
      </c>
      <c r="B78" s="1" t="s">
        <v>86</v>
      </c>
      <c r="C78" s="7">
        <v>820000</v>
      </c>
      <c r="D78" s="7">
        <v>800000</v>
      </c>
      <c r="E78" s="7">
        <v>20000</v>
      </c>
    </row>
    <row r="79" spans="1:5" ht="32.25" customHeight="1">
      <c r="A79" s="19">
        <v>90019</v>
      </c>
      <c r="B79" s="4" t="s">
        <v>87</v>
      </c>
      <c r="C79" s="20">
        <v>70000</v>
      </c>
      <c r="D79" s="20">
        <v>70000</v>
      </c>
      <c r="E79" s="20"/>
    </row>
    <row r="80" spans="1:5">
      <c r="A80" s="13">
        <v>90095</v>
      </c>
      <c r="B80" s="1" t="s">
        <v>40</v>
      </c>
      <c r="C80" s="7">
        <v>4224200</v>
      </c>
      <c r="D80" s="7">
        <v>1015500</v>
      </c>
      <c r="E80" s="7">
        <v>3208700</v>
      </c>
    </row>
    <row r="81" spans="1:5">
      <c r="A81" s="14">
        <v>921</v>
      </c>
      <c r="B81" s="24" t="s">
        <v>88</v>
      </c>
      <c r="C81" s="10">
        <f>SUM(C82:C85)</f>
        <v>5662906</v>
      </c>
      <c r="D81" s="10">
        <f t="shared" ref="D81:E81" si="11">SUM(D82:D85)</f>
        <v>1933796</v>
      </c>
      <c r="E81" s="10">
        <f t="shared" si="11"/>
        <v>3729110</v>
      </c>
    </row>
    <row r="82" spans="1:5">
      <c r="A82" s="13">
        <v>92113</v>
      </c>
      <c r="B82" s="1" t="s">
        <v>89</v>
      </c>
      <c r="C82" s="7">
        <v>1010700</v>
      </c>
      <c r="D82" s="7">
        <v>1010700</v>
      </c>
      <c r="E82" s="7"/>
    </row>
    <row r="83" spans="1:5">
      <c r="A83" s="13">
        <v>92116</v>
      </c>
      <c r="B83" s="1" t="s">
        <v>90</v>
      </c>
      <c r="C83" s="7">
        <v>653865</v>
      </c>
      <c r="D83" s="7">
        <v>653865</v>
      </c>
      <c r="E83" s="7"/>
    </row>
    <row r="84" spans="1:5">
      <c r="A84" s="13">
        <v>92120</v>
      </c>
      <c r="B84" s="26" t="s">
        <v>91</v>
      </c>
      <c r="C84" s="7">
        <v>3789110</v>
      </c>
      <c r="D84" s="7">
        <v>60000</v>
      </c>
      <c r="E84" s="7">
        <v>3729110</v>
      </c>
    </row>
    <row r="85" spans="1:5">
      <c r="A85" s="13">
        <v>92195</v>
      </c>
      <c r="B85" s="1" t="s">
        <v>40</v>
      </c>
      <c r="C85" s="7">
        <v>209231</v>
      </c>
      <c r="D85" s="7">
        <v>209231</v>
      </c>
      <c r="E85" s="7"/>
    </row>
    <row r="86" spans="1:5">
      <c r="A86" s="14">
        <v>926</v>
      </c>
      <c r="B86" s="9" t="s">
        <v>92</v>
      </c>
      <c r="C86" s="10">
        <f>SUM(C87:C89)</f>
        <v>4586485</v>
      </c>
      <c r="D86" s="10">
        <f t="shared" ref="D86:E86" si="12">SUM(D87:D89)</f>
        <v>4439985</v>
      </c>
      <c r="E86" s="10">
        <f t="shared" si="12"/>
        <v>146500</v>
      </c>
    </row>
    <row r="87" spans="1:5">
      <c r="A87" s="13">
        <v>92601</v>
      </c>
      <c r="B87" s="1" t="s">
        <v>93</v>
      </c>
      <c r="C87" s="7">
        <v>3459705</v>
      </c>
      <c r="D87" s="7">
        <v>3393205</v>
      </c>
      <c r="E87" s="7">
        <v>66500</v>
      </c>
    </row>
    <row r="88" spans="1:5">
      <c r="A88" s="13">
        <v>92605</v>
      </c>
      <c r="B88" s="1" t="s">
        <v>94</v>
      </c>
      <c r="C88" s="7">
        <v>157000</v>
      </c>
      <c r="D88" s="7">
        <v>157000</v>
      </c>
      <c r="E88" s="7"/>
    </row>
    <row r="89" spans="1:5">
      <c r="A89" s="13">
        <v>92695</v>
      </c>
      <c r="B89" s="1" t="s">
        <v>40</v>
      </c>
      <c r="C89" s="7">
        <v>969780</v>
      </c>
      <c r="D89" s="7">
        <v>889780</v>
      </c>
      <c r="E89" s="7">
        <v>80000</v>
      </c>
    </row>
    <row r="90" spans="1:5">
      <c r="A90" s="27"/>
      <c r="B90" s="29" t="s">
        <v>95</v>
      </c>
      <c r="C90" s="28">
        <f>C6+C8+C12+C15+C18+C24+C26+C30+C32+C35+C46+C51+C64+C67+C72+C81+C86</f>
        <v>80415401</v>
      </c>
      <c r="D90" s="28">
        <f>D6+D8+D12+D15+D18+D24+D26+D30+D32+D35+D46+D51+D64+D67+D72+D81+D86</f>
        <v>71547993</v>
      </c>
      <c r="E90" s="28">
        <f>E6+E8+E12+E15+E18+E24+E26+E30+E32+E35+E46+E51+E64+E67+E72+E81+E86</f>
        <v>8867408</v>
      </c>
    </row>
    <row r="92" spans="1:5">
      <c r="C92" s="123" t="s">
        <v>227</v>
      </c>
      <c r="D92" s="123"/>
    </row>
    <row r="93" spans="1:5" ht="27.75" customHeight="1">
      <c r="C93" s="123" t="s">
        <v>228</v>
      </c>
      <c r="D93" s="123"/>
    </row>
  </sheetData>
  <mergeCells count="8">
    <mergeCell ref="C92:D92"/>
    <mergeCell ref="C93:D93"/>
    <mergeCell ref="A1:E1"/>
    <mergeCell ref="A2:E2"/>
    <mergeCell ref="D4:E4"/>
    <mergeCell ref="A4:A5"/>
    <mergeCell ref="B4:B5"/>
    <mergeCell ref="C4:C5"/>
  </mergeCells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19" workbookViewId="0">
      <selection activeCell="C32" sqref="C32"/>
    </sheetView>
  </sheetViews>
  <sheetFormatPr defaultRowHeight="15"/>
  <cols>
    <col min="1" max="1" width="8.85546875" customWidth="1"/>
    <col min="2" max="2" width="35.42578125" customWidth="1"/>
    <col min="3" max="3" width="16.42578125" customWidth="1"/>
    <col min="4" max="4" width="17" customWidth="1"/>
    <col min="5" max="5" width="18.42578125" customWidth="1"/>
    <col min="6" max="6" width="16.85546875" customWidth="1"/>
  </cols>
  <sheetData>
    <row r="1" spans="1:6">
      <c r="A1" s="124" t="s">
        <v>106</v>
      </c>
      <c r="B1" s="124"/>
      <c r="C1" s="124"/>
      <c r="D1" s="124"/>
      <c r="E1" s="124"/>
      <c r="F1" s="124"/>
    </row>
    <row r="2" spans="1:6" ht="24.75" customHeight="1">
      <c r="A2" s="125" t="s">
        <v>107</v>
      </c>
      <c r="B2" s="126"/>
      <c r="C2" s="126"/>
      <c r="D2" s="126"/>
      <c r="E2" s="126"/>
      <c r="F2" s="126"/>
    </row>
    <row r="3" spans="1:6" ht="15.75" customHeight="1">
      <c r="A3" s="31"/>
      <c r="B3" s="32"/>
      <c r="C3" s="32"/>
      <c r="D3" s="32"/>
      <c r="E3" s="32"/>
      <c r="F3" s="32"/>
    </row>
    <row r="4" spans="1:6" ht="16.5" customHeight="1">
      <c r="A4" s="133" t="s">
        <v>112</v>
      </c>
      <c r="B4" s="131" t="s">
        <v>2</v>
      </c>
      <c r="C4" s="133" t="s">
        <v>108</v>
      </c>
      <c r="D4" s="135" t="s">
        <v>102</v>
      </c>
      <c r="E4" s="135"/>
      <c r="F4" s="135"/>
    </row>
    <row r="5" spans="1:6" ht="66.75" customHeight="1">
      <c r="A5" s="134"/>
      <c r="B5" s="132"/>
      <c r="C5" s="134"/>
      <c r="D5" s="5" t="s">
        <v>109</v>
      </c>
      <c r="E5" s="5" t="s">
        <v>110</v>
      </c>
      <c r="F5" s="5" t="s">
        <v>111</v>
      </c>
    </row>
    <row r="6" spans="1:6">
      <c r="A6" s="8" t="s">
        <v>13</v>
      </c>
      <c r="B6" s="9" t="s">
        <v>14</v>
      </c>
      <c r="C6" s="11">
        <f>SUM(C7,C8)</f>
        <v>1280000</v>
      </c>
      <c r="D6" s="11">
        <f>SUM(D7,D8)</f>
        <v>880000</v>
      </c>
      <c r="E6" s="11">
        <f t="shared" ref="E6:F6" si="0">SUM(E7,E8)</f>
        <v>0</v>
      </c>
      <c r="F6" s="11">
        <f t="shared" si="0"/>
        <v>400000</v>
      </c>
    </row>
    <row r="7" spans="1:6">
      <c r="A7" s="6" t="s">
        <v>17</v>
      </c>
      <c r="B7" s="1" t="s">
        <v>18</v>
      </c>
      <c r="C7" s="7">
        <v>400000</v>
      </c>
      <c r="D7" s="7"/>
      <c r="E7" s="7"/>
      <c r="F7" s="7">
        <v>400000</v>
      </c>
    </row>
    <row r="8" spans="1:6">
      <c r="A8" s="6" t="s">
        <v>19</v>
      </c>
      <c r="B8" s="1" t="s">
        <v>20</v>
      </c>
      <c r="C8" s="7">
        <v>880000</v>
      </c>
      <c r="D8" s="7">
        <v>880000</v>
      </c>
      <c r="E8" s="7"/>
      <c r="F8" s="7"/>
    </row>
    <row r="9" spans="1:6">
      <c r="A9" s="8" t="s">
        <v>27</v>
      </c>
      <c r="B9" s="9" t="s">
        <v>28</v>
      </c>
      <c r="C9" s="10">
        <f>SUM(C10:C10)</f>
        <v>225000</v>
      </c>
      <c r="D9" s="10">
        <f>SUM(D10:D10)</f>
        <v>225000</v>
      </c>
      <c r="E9" s="10">
        <f t="shared" ref="E9:F9" si="1">SUM(E10:E10)</f>
        <v>0</v>
      </c>
      <c r="F9" s="10">
        <f t="shared" si="1"/>
        <v>0</v>
      </c>
    </row>
    <row r="10" spans="1:6">
      <c r="A10" s="6" t="s">
        <v>31</v>
      </c>
      <c r="B10" s="1" t="s">
        <v>32</v>
      </c>
      <c r="C10" s="7">
        <v>225000</v>
      </c>
      <c r="D10" s="7">
        <v>225000</v>
      </c>
      <c r="E10" s="7"/>
      <c r="F10" s="7"/>
    </row>
    <row r="11" spans="1:6">
      <c r="A11" s="8" t="s">
        <v>33</v>
      </c>
      <c r="B11" s="9" t="s">
        <v>34</v>
      </c>
      <c r="C11" s="10">
        <f>SUM(C12:C13)</f>
        <v>105098</v>
      </c>
      <c r="D11" s="10">
        <f>SUM(D12:D13)</f>
        <v>30000</v>
      </c>
      <c r="E11" s="10">
        <f t="shared" ref="E11:F11" si="2">SUM(E12:E13)</f>
        <v>75098</v>
      </c>
      <c r="F11" s="10">
        <f t="shared" si="2"/>
        <v>0</v>
      </c>
    </row>
    <row r="12" spans="1:6">
      <c r="A12" s="13">
        <v>75023</v>
      </c>
      <c r="B12" s="1" t="s">
        <v>38</v>
      </c>
      <c r="C12" s="7">
        <v>30000</v>
      </c>
      <c r="D12" s="7">
        <v>30000</v>
      </c>
      <c r="E12" s="7"/>
      <c r="F12" s="7"/>
    </row>
    <row r="13" spans="1:6">
      <c r="A13" s="13">
        <v>75075</v>
      </c>
      <c r="B13" s="1" t="s">
        <v>39</v>
      </c>
      <c r="C13" s="7">
        <v>75098</v>
      </c>
      <c r="D13" s="7"/>
      <c r="E13" s="7">
        <v>75098</v>
      </c>
      <c r="F13" s="7"/>
    </row>
    <row r="14" spans="1:6">
      <c r="A14" s="14">
        <v>754</v>
      </c>
      <c r="B14" s="15" t="s">
        <v>42</v>
      </c>
      <c r="C14" s="10">
        <f>SUM(C15:C15)</f>
        <v>20000</v>
      </c>
      <c r="D14" s="10">
        <f>SUM(D15:D15)</f>
        <v>20000</v>
      </c>
      <c r="E14" s="10"/>
      <c r="F14" s="10"/>
    </row>
    <row r="15" spans="1:6">
      <c r="A15" s="13">
        <v>75421</v>
      </c>
      <c r="B15" s="1" t="s">
        <v>44</v>
      </c>
      <c r="C15" s="7">
        <v>20000</v>
      </c>
      <c r="D15" s="7">
        <v>20000</v>
      </c>
      <c r="E15" s="7"/>
      <c r="F15" s="7"/>
    </row>
    <row r="16" spans="1:6">
      <c r="A16" s="14">
        <v>801</v>
      </c>
      <c r="B16" s="9" t="s">
        <v>50</v>
      </c>
      <c r="C16" s="10">
        <f>SUM(C17:C18)</f>
        <v>73000</v>
      </c>
      <c r="D16" s="10">
        <f>SUM(D17:D18)</f>
        <v>73000</v>
      </c>
      <c r="E16" s="10"/>
      <c r="F16" s="10"/>
    </row>
    <row r="17" spans="1:6">
      <c r="A17" s="13">
        <v>80101</v>
      </c>
      <c r="B17" s="1" t="s">
        <v>51</v>
      </c>
      <c r="C17" s="7">
        <v>35000</v>
      </c>
      <c r="D17" s="7">
        <v>35000</v>
      </c>
      <c r="E17" s="7"/>
      <c r="F17" s="7"/>
    </row>
    <row r="18" spans="1:6">
      <c r="A18" s="13">
        <v>80104</v>
      </c>
      <c r="B18" s="1" t="s">
        <v>53</v>
      </c>
      <c r="C18" s="7">
        <v>38000</v>
      </c>
      <c r="D18" s="7">
        <v>38000</v>
      </c>
      <c r="E18" s="7"/>
      <c r="F18" s="7"/>
    </row>
    <row r="19" spans="1:6">
      <c r="A19" s="14">
        <v>900</v>
      </c>
      <c r="B19" s="24" t="s">
        <v>80</v>
      </c>
      <c r="C19" s="10">
        <f>SUM(C20:C22)</f>
        <v>3288700</v>
      </c>
      <c r="D19" s="10">
        <f>SUM(D20:D22)</f>
        <v>2113000</v>
      </c>
      <c r="E19" s="10">
        <f t="shared" ref="E19:F19" si="3">SUM(E20:E22)</f>
        <v>1160200</v>
      </c>
      <c r="F19" s="10">
        <f t="shared" si="3"/>
        <v>15500</v>
      </c>
    </row>
    <row r="20" spans="1:6">
      <c r="A20" s="13">
        <v>90004</v>
      </c>
      <c r="B20" s="26" t="s">
        <v>84</v>
      </c>
      <c r="C20" s="7">
        <v>60000</v>
      </c>
      <c r="D20" s="7">
        <v>60000</v>
      </c>
      <c r="E20" s="7"/>
      <c r="F20" s="7"/>
    </row>
    <row r="21" spans="1:6">
      <c r="A21" s="13">
        <v>90015</v>
      </c>
      <c r="B21" s="1" t="s">
        <v>86</v>
      </c>
      <c r="C21" s="7">
        <v>20000</v>
      </c>
      <c r="D21" s="7">
        <v>20000</v>
      </c>
      <c r="E21" s="7"/>
      <c r="F21" s="7"/>
    </row>
    <row r="22" spans="1:6">
      <c r="A22" s="13">
        <v>90095</v>
      </c>
      <c r="B22" s="1" t="s">
        <v>40</v>
      </c>
      <c r="C22" s="7">
        <v>3208700</v>
      </c>
      <c r="D22" s="7">
        <v>2033000</v>
      </c>
      <c r="E22" s="7">
        <v>1160200</v>
      </c>
      <c r="F22" s="7">
        <v>15500</v>
      </c>
    </row>
    <row r="23" spans="1:6">
      <c r="A23" s="14">
        <v>921</v>
      </c>
      <c r="B23" s="24" t="s">
        <v>88</v>
      </c>
      <c r="C23" s="10">
        <f>SUM(C24:C24)</f>
        <v>3729110</v>
      </c>
      <c r="D23" s="10">
        <f>SUM(D24:D24)</f>
        <v>0</v>
      </c>
      <c r="E23" s="10">
        <f t="shared" ref="E23:F23" si="4">SUM(E24:E24)</f>
        <v>3729110</v>
      </c>
      <c r="F23" s="10">
        <f t="shared" si="4"/>
        <v>0</v>
      </c>
    </row>
    <row r="24" spans="1:6">
      <c r="A24" s="13">
        <v>92120</v>
      </c>
      <c r="B24" s="26" t="s">
        <v>91</v>
      </c>
      <c r="C24" s="7">
        <v>3729110</v>
      </c>
      <c r="D24" s="7"/>
      <c r="E24" s="7">
        <v>3729110</v>
      </c>
      <c r="F24" s="7"/>
    </row>
    <row r="25" spans="1:6">
      <c r="A25" s="14">
        <v>926</v>
      </c>
      <c r="B25" s="9" t="s">
        <v>92</v>
      </c>
      <c r="C25" s="10">
        <f>SUM(C26:C27)</f>
        <v>146500</v>
      </c>
      <c r="D25" s="10">
        <f>SUM(D26:D27)</f>
        <v>146500</v>
      </c>
      <c r="E25" s="10">
        <f t="shared" ref="E25:F25" si="5">SUM(E26:E27)</f>
        <v>0</v>
      </c>
      <c r="F25" s="10">
        <f t="shared" si="5"/>
        <v>0</v>
      </c>
    </row>
    <row r="26" spans="1:6">
      <c r="A26" s="13">
        <v>92601</v>
      </c>
      <c r="B26" s="1" t="s">
        <v>93</v>
      </c>
      <c r="C26" s="7">
        <v>66500</v>
      </c>
      <c r="D26" s="7">
        <v>66500</v>
      </c>
      <c r="E26" s="7"/>
      <c r="F26" s="7"/>
    </row>
    <row r="27" spans="1:6">
      <c r="A27" s="13">
        <v>92695</v>
      </c>
      <c r="B27" s="1" t="s">
        <v>40</v>
      </c>
      <c r="C27" s="7">
        <v>80000</v>
      </c>
      <c r="D27" s="7">
        <v>80000</v>
      </c>
      <c r="E27" s="7"/>
      <c r="F27" s="7"/>
    </row>
    <row r="28" spans="1:6">
      <c r="A28" s="27"/>
      <c r="B28" s="29" t="s">
        <v>95</v>
      </c>
      <c r="C28" s="28">
        <f>C6+C9+C11+C14+C16+C19+C23+C25</f>
        <v>8867408</v>
      </c>
      <c r="D28" s="28">
        <f>D6+D9+D11+D14+D16+D19+D23+D25</f>
        <v>3487500</v>
      </c>
      <c r="E28" s="28">
        <f>E6+E9+E11+E14+E16+E19+E23+E25</f>
        <v>4964408</v>
      </c>
      <c r="F28" s="28">
        <f>F6+F9+F11+F14+F16+F19+F23+F25</f>
        <v>415500</v>
      </c>
    </row>
    <row r="30" spans="1:6">
      <c r="D30" s="123" t="s">
        <v>227</v>
      </c>
      <c r="E30" s="123"/>
    </row>
    <row r="31" spans="1:6" ht="24" customHeight="1">
      <c r="D31" s="123" t="s">
        <v>228</v>
      </c>
      <c r="E31" s="123"/>
    </row>
  </sheetData>
  <mergeCells count="8">
    <mergeCell ref="D30:E30"/>
    <mergeCell ref="D31:E31"/>
    <mergeCell ref="A1:F1"/>
    <mergeCell ref="A2:F2"/>
    <mergeCell ref="A4:A5"/>
    <mergeCell ref="B4:B5"/>
    <mergeCell ref="C4:C5"/>
    <mergeCell ref="D4:F4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workbookViewId="0">
      <selection activeCell="A13" sqref="A13"/>
    </sheetView>
  </sheetViews>
  <sheetFormatPr defaultRowHeight="15"/>
  <cols>
    <col min="1" max="1" width="7.5703125" customWidth="1"/>
    <col min="3" max="3" width="7.85546875" customWidth="1"/>
    <col min="4" max="4" width="47" customWidth="1"/>
    <col min="5" max="5" width="15" customWidth="1"/>
    <col min="6" max="6" width="13.5703125" customWidth="1"/>
    <col min="7" max="7" width="13.28515625" customWidth="1"/>
  </cols>
  <sheetData>
    <row r="1" spans="1:12" ht="14.25" customHeight="1">
      <c r="A1" s="35"/>
      <c r="B1" s="145" t="s">
        <v>235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16.5" customHeight="1">
      <c r="A2" s="36"/>
      <c r="B2" s="146" t="s">
        <v>210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15" customHeight="1">
      <c r="A3" s="131" t="s">
        <v>114</v>
      </c>
      <c r="B3" s="131" t="s">
        <v>115</v>
      </c>
      <c r="C3" s="131" t="s">
        <v>116</v>
      </c>
      <c r="D3" s="148" t="s">
        <v>117</v>
      </c>
      <c r="E3" s="151" t="s">
        <v>211</v>
      </c>
      <c r="F3" s="154" t="s">
        <v>224</v>
      </c>
      <c r="G3" s="154"/>
      <c r="H3" s="37"/>
      <c r="I3" s="37"/>
      <c r="J3" s="37"/>
      <c r="K3" s="37"/>
      <c r="L3" s="37"/>
    </row>
    <row r="4" spans="1:12">
      <c r="A4" s="147"/>
      <c r="B4" s="147"/>
      <c r="C4" s="147"/>
      <c r="D4" s="149"/>
      <c r="E4" s="152"/>
      <c r="F4" s="151" t="s">
        <v>225</v>
      </c>
      <c r="G4" s="151" t="s">
        <v>226</v>
      </c>
      <c r="H4" s="38"/>
      <c r="I4" s="38"/>
      <c r="J4" s="38"/>
      <c r="K4" s="38"/>
      <c r="L4" s="38"/>
    </row>
    <row r="5" spans="1:12" ht="10.5" customHeight="1">
      <c r="A5" s="132"/>
      <c r="B5" s="132"/>
      <c r="C5" s="132"/>
      <c r="D5" s="150"/>
      <c r="E5" s="153"/>
      <c r="F5" s="153"/>
      <c r="G5" s="153"/>
      <c r="H5" s="38"/>
      <c r="I5" s="38"/>
      <c r="J5" s="38"/>
      <c r="K5" s="38"/>
      <c r="L5" s="38"/>
    </row>
    <row r="6" spans="1:12">
      <c r="A6" s="40">
        <v>700</v>
      </c>
      <c r="B6" s="40"/>
      <c r="C6" s="41"/>
      <c r="D6" s="42" t="s">
        <v>113</v>
      </c>
      <c r="E6" s="43">
        <f>E7+E13</f>
        <v>7094000</v>
      </c>
      <c r="F6" s="43">
        <f>F7+F13</f>
        <v>5074000</v>
      </c>
      <c r="G6" s="43">
        <f>G7+G13</f>
        <v>2020000</v>
      </c>
      <c r="H6" s="44"/>
      <c r="I6" s="44"/>
      <c r="J6" s="44"/>
      <c r="K6" s="44"/>
      <c r="L6" s="44"/>
    </row>
    <row r="7" spans="1:12">
      <c r="A7" s="45"/>
      <c r="B7" s="45">
        <v>70005</v>
      </c>
      <c r="C7" s="46"/>
      <c r="D7" s="47" t="s">
        <v>26</v>
      </c>
      <c r="E7" s="48">
        <f>SUM(E8:E12)</f>
        <v>6964000</v>
      </c>
      <c r="F7" s="48">
        <f>SUM(F8:F12)</f>
        <v>4944000</v>
      </c>
      <c r="G7" s="48">
        <f>SUM(G8:G12)</f>
        <v>2020000</v>
      </c>
      <c r="H7" s="37"/>
      <c r="I7" s="37"/>
      <c r="J7" s="37"/>
      <c r="K7" s="37"/>
      <c r="L7" s="37"/>
    </row>
    <row r="8" spans="1:12" ht="24">
      <c r="A8" s="49"/>
      <c r="B8" s="49"/>
      <c r="C8" s="53" t="s">
        <v>118</v>
      </c>
      <c r="D8" s="54" t="s">
        <v>119</v>
      </c>
      <c r="E8" s="55">
        <v>1005000</v>
      </c>
      <c r="F8" s="55">
        <v>1005000</v>
      </c>
      <c r="G8" s="55"/>
      <c r="H8" s="37"/>
      <c r="I8" s="37"/>
      <c r="J8" s="37"/>
      <c r="K8" s="37"/>
      <c r="L8" s="37"/>
    </row>
    <row r="9" spans="1:12" ht="24.75">
      <c r="A9" s="49"/>
      <c r="B9" s="49"/>
      <c r="C9" s="50" t="s">
        <v>122</v>
      </c>
      <c r="D9" s="51" t="s">
        <v>123</v>
      </c>
      <c r="E9" s="52">
        <v>3930000</v>
      </c>
      <c r="F9" s="52">
        <v>3930000</v>
      </c>
      <c r="G9" s="52"/>
      <c r="H9" s="37"/>
      <c r="I9" s="37"/>
      <c r="J9" s="37"/>
      <c r="K9" s="37"/>
      <c r="L9" s="37"/>
    </row>
    <row r="10" spans="1:12" ht="27" customHeight="1">
      <c r="A10" s="30"/>
      <c r="B10" s="30"/>
      <c r="C10" s="53" t="s">
        <v>124</v>
      </c>
      <c r="D10" s="54" t="s">
        <v>125</v>
      </c>
      <c r="E10" s="55">
        <v>20000</v>
      </c>
      <c r="F10" s="55"/>
      <c r="G10" s="55">
        <v>20000</v>
      </c>
      <c r="H10" s="56"/>
      <c r="I10" s="56"/>
      <c r="J10" s="56"/>
      <c r="K10" s="56"/>
      <c r="L10" s="56"/>
    </row>
    <row r="11" spans="1:12" ht="30" customHeight="1">
      <c r="A11" s="30"/>
      <c r="B11" s="30"/>
      <c r="C11" s="53" t="s">
        <v>126</v>
      </c>
      <c r="D11" s="54" t="s">
        <v>127</v>
      </c>
      <c r="E11" s="55">
        <v>2000000</v>
      </c>
      <c r="F11" s="55"/>
      <c r="G11" s="55">
        <v>2000000</v>
      </c>
      <c r="H11" s="37"/>
      <c r="I11" s="37"/>
      <c r="J11" s="37"/>
      <c r="K11" s="37"/>
      <c r="L11" s="37"/>
    </row>
    <row r="12" spans="1:12">
      <c r="A12" s="49"/>
      <c r="B12" s="49"/>
      <c r="C12" s="50" t="s">
        <v>128</v>
      </c>
      <c r="D12" s="6" t="s">
        <v>129</v>
      </c>
      <c r="E12" s="52">
        <v>9000</v>
      </c>
      <c r="F12" s="52">
        <v>9000</v>
      </c>
      <c r="G12" s="52"/>
      <c r="H12" s="37"/>
      <c r="I12" s="37"/>
      <c r="J12" s="37"/>
      <c r="K12" s="37"/>
      <c r="L12" s="37"/>
    </row>
    <row r="13" spans="1:12">
      <c r="A13" s="45"/>
      <c r="B13" s="45">
        <v>70095</v>
      </c>
      <c r="C13" s="46"/>
      <c r="D13" s="47" t="s">
        <v>40</v>
      </c>
      <c r="E13" s="57">
        <v>130000</v>
      </c>
      <c r="F13" s="57">
        <v>130000</v>
      </c>
      <c r="G13" s="57"/>
      <c r="H13" s="37"/>
      <c r="I13" s="37"/>
      <c r="J13" s="37"/>
      <c r="K13" s="37"/>
      <c r="L13" s="37"/>
    </row>
    <row r="14" spans="1:12">
      <c r="A14" s="49"/>
      <c r="B14" s="49"/>
      <c r="C14" s="50" t="s">
        <v>120</v>
      </c>
      <c r="D14" s="6" t="s">
        <v>130</v>
      </c>
      <c r="E14" s="52">
        <v>130000</v>
      </c>
      <c r="F14" s="52">
        <v>130000</v>
      </c>
      <c r="G14" s="52"/>
      <c r="H14" s="37"/>
      <c r="I14" s="37"/>
      <c r="J14" s="37"/>
      <c r="K14" s="37"/>
      <c r="L14" s="37"/>
    </row>
    <row r="15" spans="1:12">
      <c r="A15" s="40">
        <v>750</v>
      </c>
      <c r="B15" s="40"/>
      <c r="C15" s="41"/>
      <c r="D15" s="42" t="s">
        <v>34</v>
      </c>
      <c r="E15" s="43">
        <f>SUM(E16,E19,E23)</f>
        <v>485321.37</v>
      </c>
      <c r="F15" s="43">
        <f t="shared" ref="F15:G15" si="0">SUM(F16,F19,F23)</f>
        <v>421488</v>
      </c>
      <c r="G15" s="43">
        <f t="shared" si="0"/>
        <v>63833</v>
      </c>
      <c r="H15" s="44"/>
      <c r="I15" s="44"/>
      <c r="J15" s="44"/>
      <c r="K15" s="44"/>
      <c r="L15" s="44"/>
    </row>
    <row r="16" spans="1:12">
      <c r="A16" s="45"/>
      <c r="B16" s="45">
        <v>75011</v>
      </c>
      <c r="C16" s="46"/>
      <c r="D16" s="47" t="s">
        <v>131</v>
      </c>
      <c r="E16" s="48">
        <v>300000</v>
      </c>
      <c r="F16" s="48">
        <v>300000</v>
      </c>
      <c r="G16" s="48"/>
      <c r="H16" s="37"/>
      <c r="I16" s="37"/>
      <c r="J16" s="37"/>
      <c r="K16" s="37"/>
      <c r="L16" s="37"/>
    </row>
    <row r="17" spans="1:12" ht="25.5" customHeight="1">
      <c r="A17" s="49"/>
      <c r="B17" s="30"/>
      <c r="C17" s="53">
        <v>2010</v>
      </c>
      <c r="D17" s="54" t="s">
        <v>132</v>
      </c>
      <c r="E17" s="55">
        <v>299646</v>
      </c>
      <c r="F17" s="55">
        <v>299646</v>
      </c>
      <c r="G17" s="55"/>
      <c r="H17" s="37"/>
      <c r="I17" s="37"/>
      <c r="J17" s="37"/>
      <c r="K17" s="37"/>
      <c r="L17" s="37"/>
    </row>
    <row r="18" spans="1:12" ht="24.75">
      <c r="A18" s="49"/>
      <c r="B18" s="49"/>
      <c r="C18" s="50">
        <v>2360</v>
      </c>
      <c r="D18" s="51" t="s">
        <v>133</v>
      </c>
      <c r="E18" s="52">
        <v>354</v>
      </c>
      <c r="F18" s="52">
        <v>354</v>
      </c>
      <c r="G18" s="52"/>
      <c r="H18" s="37"/>
      <c r="I18" s="37"/>
      <c r="J18" s="37"/>
      <c r="K18" s="37"/>
      <c r="L18" s="37"/>
    </row>
    <row r="19" spans="1:12">
      <c r="A19" s="45"/>
      <c r="B19" s="45">
        <v>75023</v>
      </c>
      <c r="C19" s="46"/>
      <c r="D19" s="47" t="s">
        <v>134</v>
      </c>
      <c r="E19" s="48">
        <f>E20+E21+E22</f>
        <v>52200</v>
      </c>
      <c r="F19" s="48">
        <f>F20+F21+F22</f>
        <v>52200</v>
      </c>
      <c r="G19" s="48"/>
      <c r="H19" s="37"/>
      <c r="I19" s="37"/>
      <c r="J19" s="37"/>
      <c r="K19" s="37"/>
      <c r="L19" s="37"/>
    </row>
    <row r="20" spans="1:12">
      <c r="A20" s="49"/>
      <c r="B20" s="49"/>
      <c r="C20" s="50" t="s">
        <v>120</v>
      </c>
      <c r="D20" s="6" t="s">
        <v>130</v>
      </c>
      <c r="E20" s="52">
        <v>2000</v>
      </c>
      <c r="F20" s="52">
        <v>2000</v>
      </c>
      <c r="G20" s="52"/>
      <c r="H20" s="37"/>
      <c r="I20" s="37"/>
      <c r="J20" s="37"/>
      <c r="K20" s="37"/>
      <c r="L20" s="37"/>
    </row>
    <row r="21" spans="1:12" ht="26.25" customHeight="1">
      <c r="A21" s="49"/>
      <c r="B21" s="49"/>
      <c r="C21" s="53" t="s">
        <v>122</v>
      </c>
      <c r="D21" s="59" t="s">
        <v>123</v>
      </c>
      <c r="E21" s="55">
        <v>20200</v>
      </c>
      <c r="F21" s="55">
        <v>20200</v>
      </c>
      <c r="G21" s="55"/>
      <c r="H21" s="37"/>
      <c r="I21" s="37"/>
      <c r="J21" s="37"/>
      <c r="K21" s="37"/>
      <c r="L21" s="37"/>
    </row>
    <row r="22" spans="1:12">
      <c r="A22" s="49"/>
      <c r="B22" s="49"/>
      <c r="C22" s="50" t="s">
        <v>135</v>
      </c>
      <c r="D22" s="6" t="s">
        <v>136</v>
      </c>
      <c r="E22" s="52">
        <v>30000</v>
      </c>
      <c r="F22" s="52">
        <v>30000</v>
      </c>
      <c r="G22" s="52"/>
      <c r="H22" s="37"/>
      <c r="I22" s="37"/>
      <c r="J22" s="37"/>
      <c r="K22" s="37"/>
      <c r="L22" s="37"/>
    </row>
    <row r="23" spans="1:12">
      <c r="A23" s="45"/>
      <c r="B23" s="45">
        <v>75075</v>
      </c>
      <c r="C23" s="46"/>
      <c r="D23" s="47" t="s">
        <v>39</v>
      </c>
      <c r="E23" s="48">
        <f>E24+E25</f>
        <v>133121.37</v>
      </c>
      <c r="F23" s="48">
        <f t="shared" ref="F23:G23" si="1">F24+F25</f>
        <v>69288</v>
      </c>
      <c r="G23" s="48">
        <f t="shared" si="1"/>
        <v>63833</v>
      </c>
      <c r="H23" s="37"/>
      <c r="I23" s="37"/>
      <c r="J23" s="37"/>
      <c r="K23" s="37"/>
      <c r="L23" s="37"/>
    </row>
    <row r="24" spans="1:12" ht="27" customHeight="1">
      <c r="A24" s="49"/>
      <c r="B24" s="30"/>
      <c r="C24" s="53">
        <v>2007</v>
      </c>
      <c r="D24" s="54" t="s">
        <v>192</v>
      </c>
      <c r="E24" s="55">
        <v>69287.91</v>
      </c>
      <c r="F24" s="55">
        <v>69288</v>
      </c>
      <c r="G24" s="55"/>
      <c r="H24" s="37"/>
      <c r="I24" s="37"/>
      <c r="J24" s="37"/>
      <c r="K24" s="37"/>
      <c r="L24" s="37"/>
    </row>
    <row r="25" spans="1:12" ht="25.5" customHeight="1">
      <c r="A25" s="49"/>
      <c r="B25" s="49"/>
      <c r="C25" s="50" t="s">
        <v>205</v>
      </c>
      <c r="D25" s="54" t="s">
        <v>192</v>
      </c>
      <c r="E25" s="52">
        <v>63833.46</v>
      </c>
      <c r="F25" s="52"/>
      <c r="G25" s="52">
        <v>63833</v>
      </c>
      <c r="H25" s="37"/>
      <c r="I25" s="37"/>
      <c r="J25" s="37"/>
      <c r="K25" s="37"/>
      <c r="L25" s="37"/>
    </row>
    <row r="26" spans="1:12" ht="24">
      <c r="A26" s="61">
        <v>751</v>
      </c>
      <c r="B26" s="61"/>
      <c r="C26" s="62"/>
      <c r="D26" s="63" t="s">
        <v>137</v>
      </c>
      <c r="E26" s="64">
        <v>5100</v>
      </c>
      <c r="F26" s="64">
        <v>5100</v>
      </c>
      <c r="G26" s="64"/>
      <c r="H26" s="44"/>
      <c r="I26" s="44"/>
      <c r="J26" s="44"/>
      <c r="K26" s="44"/>
      <c r="L26" s="44"/>
    </row>
    <row r="27" spans="1:12" ht="24">
      <c r="A27" s="65"/>
      <c r="B27" s="65">
        <v>75101</v>
      </c>
      <c r="C27" s="66"/>
      <c r="D27" s="67" t="s">
        <v>138</v>
      </c>
      <c r="E27" s="68">
        <v>5100</v>
      </c>
      <c r="F27" s="68">
        <v>5100</v>
      </c>
      <c r="G27" s="68"/>
      <c r="H27" s="37"/>
      <c r="I27" s="37"/>
      <c r="J27" s="37"/>
      <c r="K27" s="37"/>
      <c r="L27" s="37"/>
    </row>
    <row r="28" spans="1:12" ht="24.75" customHeight="1">
      <c r="A28" s="30"/>
      <c r="B28" s="30"/>
      <c r="C28" s="53">
        <v>2010</v>
      </c>
      <c r="D28" s="54" t="s">
        <v>132</v>
      </c>
      <c r="E28" s="55">
        <v>5100</v>
      </c>
      <c r="F28" s="55">
        <v>5100</v>
      </c>
      <c r="G28" s="55"/>
      <c r="H28" s="37"/>
      <c r="I28" s="37"/>
      <c r="J28" s="37"/>
      <c r="K28" s="37"/>
      <c r="L28" s="37"/>
    </row>
    <row r="29" spans="1:12" ht="18.75" customHeight="1">
      <c r="A29" s="61">
        <v>754</v>
      </c>
      <c r="B29" s="40"/>
      <c r="C29" s="41"/>
      <c r="D29" s="69" t="s">
        <v>139</v>
      </c>
      <c r="E29" s="64">
        <v>60000</v>
      </c>
      <c r="F29" s="64">
        <v>60000</v>
      </c>
      <c r="G29" s="64"/>
      <c r="H29" s="44"/>
      <c r="I29" s="44"/>
      <c r="J29" s="44"/>
      <c r="K29" s="44"/>
      <c r="L29" s="44"/>
    </row>
    <row r="30" spans="1:12">
      <c r="A30" s="45"/>
      <c r="B30" s="45">
        <v>75416</v>
      </c>
      <c r="C30" s="46"/>
      <c r="D30" s="70" t="s">
        <v>43</v>
      </c>
      <c r="E30" s="57">
        <v>60000</v>
      </c>
      <c r="F30" s="57">
        <v>60000</v>
      </c>
      <c r="G30" s="57"/>
      <c r="H30" s="37"/>
      <c r="I30" s="37"/>
      <c r="J30" s="37"/>
      <c r="K30" s="37"/>
      <c r="L30" s="37"/>
    </row>
    <row r="31" spans="1:12">
      <c r="A31" s="49"/>
      <c r="B31" s="49"/>
      <c r="C31" s="50" t="s">
        <v>140</v>
      </c>
      <c r="D31" s="51" t="s">
        <v>141</v>
      </c>
      <c r="E31" s="52">
        <v>60000</v>
      </c>
      <c r="F31" s="52">
        <v>60000</v>
      </c>
      <c r="G31" s="52"/>
      <c r="H31" s="37"/>
      <c r="I31" s="37"/>
      <c r="J31" s="37"/>
      <c r="K31" s="37"/>
      <c r="L31" s="37"/>
    </row>
    <row r="32" spans="1:12" ht="27" customHeight="1">
      <c r="A32" s="61">
        <v>756</v>
      </c>
      <c r="B32" s="40"/>
      <c r="C32" s="41"/>
      <c r="D32" s="69" t="s">
        <v>142</v>
      </c>
      <c r="E32" s="71">
        <f>SUM(E33,E36,E38,E47,E59,E63)</f>
        <v>32244176</v>
      </c>
      <c r="F32" s="71">
        <f t="shared" ref="F32:G32" si="2">SUM(F33,F36,F38,F47,F59,F63)</f>
        <v>32244176</v>
      </c>
      <c r="G32" s="71">
        <f t="shared" si="2"/>
        <v>0</v>
      </c>
      <c r="H32" s="44"/>
      <c r="I32" s="44"/>
      <c r="J32" s="44"/>
      <c r="K32" s="44"/>
      <c r="L32" s="44"/>
    </row>
    <row r="33" spans="1:12" ht="18.75" customHeight="1">
      <c r="A33" s="72"/>
      <c r="B33" s="45">
        <v>75601</v>
      </c>
      <c r="C33" s="46"/>
      <c r="D33" s="70" t="s">
        <v>143</v>
      </c>
      <c r="E33" s="48">
        <v>155500</v>
      </c>
      <c r="F33" s="48">
        <v>155500</v>
      </c>
      <c r="G33" s="48"/>
      <c r="H33" s="37"/>
      <c r="I33" s="37"/>
      <c r="J33" s="37"/>
      <c r="K33" s="37"/>
      <c r="L33" s="37"/>
    </row>
    <row r="34" spans="1:12" ht="27.75" customHeight="1">
      <c r="A34" s="30"/>
      <c r="B34" s="30"/>
      <c r="C34" s="53" t="s">
        <v>144</v>
      </c>
      <c r="D34" s="54" t="s">
        <v>212</v>
      </c>
      <c r="E34" s="55">
        <v>155000</v>
      </c>
      <c r="F34" s="55">
        <v>155000</v>
      </c>
      <c r="G34" s="55"/>
      <c r="H34" s="37"/>
      <c r="I34" s="37"/>
      <c r="J34" s="37"/>
      <c r="K34" s="37"/>
      <c r="L34" s="37"/>
    </row>
    <row r="35" spans="1:12" ht="18" customHeight="1">
      <c r="A35" s="30"/>
      <c r="B35" s="30"/>
      <c r="C35" s="53" t="s">
        <v>145</v>
      </c>
      <c r="D35" s="54" t="s">
        <v>146</v>
      </c>
      <c r="E35" s="55">
        <v>500</v>
      </c>
      <c r="F35" s="55">
        <v>500</v>
      </c>
      <c r="G35" s="55"/>
      <c r="H35" s="37"/>
      <c r="I35" s="37"/>
      <c r="J35" s="37"/>
      <c r="K35" s="37"/>
      <c r="L35" s="37"/>
    </row>
    <row r="36" spans="1:12" ht="19.5" customHeight="1">
      <c r="A36" s="65"/>
      <c r="B36" s="65">
        <v>75605</v>
      </c>
      <c r="C36" s="66"/>
      <c r="D36" s="67" t="s">
        <v>213</v>
      </c>
      <c r="E36" s="68">
        <f>E37</f>
        <v>200000</v>
      </c>
      <c r="F36" s="68">
        <v>200000</v>
      </c>
      <c r="G36" s="68"/>
      <c r="H36" s="37"/>
      <c r="I36" s="37"/>
      <c r="J36" s="37"/>
      <c r="K36" s="37"/>
      <c r="L36" s="37"/>
    </row>
    <row r="37" spans="1:12" ht="24">
      <c r="A37" s="113"/>
      <c r="B37" s="113"/>
      <c r="C37" s="88" t="s">
        <v>147</v>
      </c>
      <c r="D37" s="54" t="s">
        <v>148</v>
      </c>
      <c r="E37" s="55">
        <v>200000</v>
      </c>
      <c r="F37" s="55">
        <v>200000</v>
      </c>
      <c r="G37" s="55"/>
      <c r="H37" s="38"/>
      <c r="I37" s="38"/>
      <c r="J37" s="38"/>
      <c r="K37" s="38"/>
      <c r="L37" s="38"/>
    </row>
    <row r="38" spans="1:12" ht="39.75" customHeight="1">
      <c r="A38" s="45"/>
      <c r="B38" s="65">
        <v>75615</v>
      </c>
      <c r="C38" s="66"/>
      <c r="D38" s="67" t="s">
        <v>149</v>
      </c>
      <c r="E38" s="75">
        <f>SUM(E39,E40,E41,E42,E43,E44,E45,E46)</f>
        <v>6552900</v>
      </c>
      <c r="F38" s="75">
        <f>SUM(F39,F40,F41,F42,F43,F44,F45,F46)</f>
        <v>6552900</v>
      </c>
      <c r="G38" s="75">
        <f>SUM(G39,G40,G41,G42,G43,G44,G45,G46)</f>
        <v>0</v>
      </c>
      <c r="H38" s="37"/>
      <c r="I38" s="37"/>
      <c r="J38" s="37"/>
      <c r="K38" s="37"/>
      <c r="L38" s="37"/>
    </row>
    <row r="39" spans="1:12">
      <c r="A39" s="45"/>
      <c r="B39" s="73"/>
      <c r="C39" s="74" t="s">
        <v>150</v>
      </c>
      <c r="D39" s="76" t="s">
        <v>151</v>
      </c>
      <c r="E39" s="52">
        <v>6050000</v>
      </c>
      <c r="F39" s="52">
        <v>6050000</v>
      </c>
      <c r="G39" s="52"/>
      <c r="H39" s="44"/>
      <c r="I39" s="37"/>
      <c r="J39" s="37"/>
      <c r="K39" s="37"/>
      <c r="L39" s="37"/>
    </row>
    <row r="40" spans="1:12">
      <c r="A40" s="49"/>
      <c r="B40" s="49"/>
      <c r="C40" s="50" t="s">
        <v>152</v>
      </c>
      <c r="D40" s="6" t="s">
        <v>153</v>
      </c>
      <c r="E40" s="52">
        <v>1000</v>
      </c>
      <c r="F40" s="52">
        <v>1000</v>
      </c>
      <c r="G40" s="52"/>
      <c r="H40" s="37"/>
      <c r="I40" s="37"/>
      <c r="J40" s="37"/>
      <c r="K40" s="37"/>
      <c r="L40" s="37"/>
    </row>
    <row r="41" spans="1:12">
      <c r="A41" s="49"/>
      <c r="B41" s="49"/>
      <c r="C41" s="50" t="s">
        <v>154</v>
      </c>
      <c r="D41" s="6" t="s">
        <v>155</v>
      </c>
      <c r="E41" s="52">
        <v>1400</v>
      </c>
      <c r="F41" s="52">
        <v>1400</v>
      </c>
      <c r="G41" s="52"/>
      <c r="H41" s="37"/>
      <c r="I41" s="37"/>
      <c r="J41" s="37"/>
      <c r="K41" s="37"/>
      <c r="L41" s="37"/>
    </row>
    <row r="42" spans="1:12">
      <c r="A42" s="49"/>
      <c r="B42" s="49"/>
      <c r="C42" s="50" t="s">
        <v>156</v>
      </c>
      <c r="D42" s="6" t="s">
        <v>157</v>
      </c>
      <c r="E42" s="52">
        <v>415000</v>
      </c>
      <c r="F42" s="52">
        <v>415000</v>
      </c>
      <c r="G42" s="52"/>
      <c r="H42" s="37"/>
      <c r="I42" s="37"/>
      <c r="J42" s="37"/>
      <c r="K42" s="37"/>
      <c r="L42" s="37"/>
    </row>
    <row r="43" spans="1:12">
      <c r="A43" s="49"/>
      <c r="B43" s="49"/>
      <c r="C43" s="50" t="s">
        <v>158</v>
      </c>
      <c r="D43" s="6" t="s">
        <v>159</v>
      </c>
      <c r="E43" s="52">
        <v>50000</v>
      </c>
      <c r="F43" s="52">
        <v>50000</v>
      </c>
      <c r="G43" s="52"/>
      <c r="H43" s="37"/>
      <c r="I43" s="37"/>
      <c r="J43" s="37"/>
      <c r="K43" s="37"/>
      <c r="L43" s="37"/>
    </row>
    <row r="44" spans="1:12">
      <c r="A44" s="49"/>
      <c r="B44" s="49"/>
      <c r="C44" s="50" t="s">
        <v>120</v>
      </c>
      <c r="D44" s="6" t="s">
        <v>121</v>
      </c>
      <c r="E44" s="52">
        <v>500</v>
      </c>
      <c r="F44" s="52">
        <v>500</v>
      </c>
      <c r="G44" s="52"/>
      <c r="H44" s="37"/>
      <c r="I44" s="37"/>
      <c r="J44" s="37"/>
      <c r="K44" s="37"/>
      <c r="L44" s="37"/>
    </row>
    <row r="45" spans="1:12" ht="30">
      <c r="A45" s="30"/>
      <c r="B45" s="30"/>
      <c r="C45" s="53" t="s">
        <v>145</v>
      </c>
      <c r="D45" s="77" t="s">
        <v>146</v>
      </c>
      <c r="E45" s="55">
        <v>20000</v>
      </c>
      <c r="F45" s="55">
        <v>20000</v>
      </c>
      <c r="G45" s="55"/>
      <c r="H45" s="37"/>
      <c r="I45" s="37"/>
      <c r="J45" s="37"/>
      <c r="K45" s="37"/>
      <c r="L45" s="37"/>
    </row>
    <row r="46" spans="1:12" ht="24.75">
      <c r="A46" s="49"/>
      <c r="B46" s="49"/>
      <c r="C46" s="53">
        <v>2680</v>
      </c>
      <c r="D46" s="59" t="s">
        <v>160</v>
      </c>
      <c r="E46" s="55">
        <v>15000</v>
      </c>
      <c r="F46" s="55">
        <v>15000</v>
      </c>
      <c r="G46" s="55"/>
      <c r="H46" s="37"/>
      <c r="I46" s="37"/>
      <c r="J46" s="37"/>
      <c r="K46" s="37"/>
      <c r="L46" s="37"/>
    </row>
    <row r="47" spans="1:12" ht="38.25" customHeight="1">
      <c r="A47" s="65"/>
      <c r="B47" s="65">
        <v>75616</v>
      </c>
      <c r="C47" s="66"/>
      <c r="D47" s="67" t="s">
        <v>161</v>
      </c>
      <c r="E47" s="75">
        <f>SUM(E48,E49,E50,E51,E52,E53,E54,E55,E56,E57,E58)</f>
        <v>4481083</v>
      </c>
      <c r="F47" s="75">
        <f t="shared" ref="F47:G47" si="3">SUM(F48,F49,F50,F51,F52,F53,F54,F55,F56,F57,F58)</f>
        <v>4481083</v>
      </c>
      <c r="G47" s="75">
        <f t="shared" si="3"/>
        <v>0</v>
      </c>
      <c r="H47" s="44"/>
      <c r="I47" s="44"/>
      <c r="J47" s="44"/>
      <c r="K47" s="44"/>
      <c r="L47" s="44"/>
    </row>
    <row r="48" spans="1:12">
      <c r="A48" s="73"/>
      <c r="B48" s="73"/>
      <c r="C48" s="74" t="s">
        <v>150</v>
      </c>
      <c r="D48" s="39" t="s">
        <v>151</v>
      </c>
      <c r="E48" s="52">
        <v>3160000</v>
      </c>
      <c r="F48" s="52">
        <v>3160000</v>
      </c>
      <c r="G48" s="52"/>
      <c r="H48" s="38"/>
      <c r="I48" s="38"/>
      <c r="J48" s="38"/>
      <c r="K48" s="38"/>
      <c r="L48" s="38"/>
    </row>
    <row r="49" spans="1:12">
      <c r="A49" s="49"/>
      <c r="B49" s="49"/>
      <c r="C49" s="50" t="s">
        <v>152</v>
      </c>
      <c r="D49" s="60" t="s">
        <v>153</v>
      </c>
      <c r="E49" s="52">
        <v>2100</v>
      </c>
      <c r="F49" s="52">
        <v>2100</v>
      </c>
      <c r="G49" s="52"/>
      <c r="H49" s="37"/>
      <c r="I49" s="37"/>
      <c r="J49" s="37"/>
      <c r="K49" s="37"/>
      <c r="L49" s="37"/>
    </row>
    <row r="50" spans="1:12">
      <c r="A50" s="49"/>
      <c r="B50" s="49"/>
      <c r="C50" s="50" t="s">
        <v>154</v>
      </c>
      <c r="D50" s="60" t="s">
        <v>155</v>
      </c>
      <c r="E50" s="52">
        <v>200</v>
      </c>
      <c r="F50" s="52">
        <v>200</v>
      </c>
      <c r="G50" s="52"/>
      <c r="H50" s="37"/>
      <c r="I50" s="37"/>
      <c r="J50" s="37"/>
      <c r="K50" s="37"/>
      <c r="L50" s="37"/>
    </row>
    <row r="51" spans="1:12">
      <c r="A51" s="49"/>
      <c r="B51" s="49"/>
      <c r="C51" s="50" t="s">
        <v>156</v>
      </c>
      <c r="D51" s="60" t="s">
        <v>157</v>
      </c>
      <c r="E51" s="52">
        <v>130000</v>
      </c>
      <c r="F51" s="52">
        <v>130000</v>
      </c>
      <c r="G51" s="52"/>
      <c r="H51" s="37"/>
      <c r="I51" s="37"/>
      <c r="J51" s="37"/>
      <c r="K51" s="37"/>
      <c r="L51" s="37"/>
    </row>
    <row r="52" spans="1:12">
      <c r="A52" s="49"/>
      <c r="B52" s="49"/>
      <c r="C52" s="50" t="s">
        <v>162</v>
      </c>
      <c r="D52" s="60" t="s">
        <v>163</v>
      </c>
      <c r="E52" s="52">
        <v>98000</v>
      </c>
      <c r="F52" s="52">
        <v>98000</v>
      </c>
      <c r="G52" s="52"/>
      <c r="H52" s="37"/>
      <c r="I52" s="37"/>
      <c r="J52" s="37"/>
      <c r="K52" s="37"/>
      <c r="L52" s="37"/>
    </row>
    <row r="53" spans="1:12">
      <c r="A53" s="49"/>
      <c r="B53" s="49"/>
      <c r="C53" s="50" t="s">
        <v>164</v>
      </c>
      <c r="D53" s="60" t="s">
        <v>165</v>
      </c>
      <c r="E53" s="52">
        <v>1000</v>
      </c>
      <c r="F53" s="52">
        <v>1000</v>
      </c>
      <c r="G53" s="52"/>
      <c r="H53" s="37"/>
      <c r="I53" s="37"/>
      <c r="J53" s="37"/>
      <c r="K53" s="37"/>
      <c r="L53" s="37"/>
    </row>
    <row r="54" spans="1:12">
      <c r="A54" s="49"/>
      <c r="B54" s="49"/>
      <c r="C54" s="50" t="s">
        <v>166</v>
      </c>
      <c r="D54" s="60" t="s">
        <v>167</v>
      </c>
      <c r="E54" s="52">
        <v>50000</v>
      </c>
      <c r="F54" s="52">
        <v>50000</v>
      </c>
      <c r="G54" s="52"/>
      <c r="H54" s="37"/>
      <c r="I54" s="37"/>
      <c r="J54" s="37"/>
      <c r="K54" s="37"/>
      <c r="L54" s="37"/>
    </row>
    <row r="55" spans="1:12">
      <c r="A55" s="49"/>
      <c r="B55" s="49"/>
      <c r="C55" s="50" t="s">
        <v>168</v>
      </c>
      <c r="D55" s="60" t="s">
        <v>169</v>
      </c>
      <c r="E55" s="52">
        <v>100000</v>
      </c>
      <c r="F55" s="52">
        <v>100000</v>
      </c>
      <c r="G55" s="52"/>
      <c r="H55" s="37"/>
      <c r="I55" s="37"/>
      <c r="J55" s="37"/>
      <c r="K55" s="37"/>
      <c r="L55" s="37"/>
    </row>
    <row r="56" spans="1:12" ht="15.75" customHeight="1">
      <c r="A56" s="49"/>
      <c r="B56" s="49"/>
      <c r="C56" s="50" t="s">
        <v>158</v>
      </c>
      <c r="D56" s="60" t="s">
        <v>159</v>
      </c>
      <c r="E56" s="52">
        <v>909283</v>
      </c>
      <c r="F56" s="52">
        <v>909283</v>
      </c>
      <c r="G56" s="52"/>
      <c r="H56" s="37"/>
      <c r="I56" s="37"/>
      <c r="J56" s="37"/>
      <c r="K56" s="37"/>
      <c r="L56" s="37"/>
    </row>
    <row r="57" spans="1:12">
      <c r="A57" s="49"/>
      <c r="B57" s="45"/>
      <c r="C57" s="50" t="s">
        <v>120</v>
      </c>
      <c r="D57" s="60" t="s">
        <v>121</v>
      </c>
      <c r="E57" s="52">
        <v>8500</v>
      </c>
      <c r="F57" s="52">
        <v>8500</v>
      </c>
      <c r="G57" s="52"/>
      <c r="H57" s="37"/>
      <c r="I57" s="37"/>
      <c r="J57" s="37"/>
      <c r="K57" s="37"/>
      <c r="L57" s="37"/>
    </row>
    <row r="58" spans="1:12" ht="30">
      <c r="A58" s="49"/>
      <c r="B58" s="49"/>
      <c r="C58" s="53" t="s">
        <v>145</v>
      </c>
      <c r="D58" s="77" t="s">
        <v>146</v>
      </c>
      <c r="E58" s="55">
        <v>22000</v>
      </c>
      <c r="F58" s="55">
        <v>22000</v>
      </c>
      <c r="G58" s="55"/>
      <c r="H58" s="37"/>
      <c r="I58" s="37"/>
      <c r="J58" s="37"/>
      <c r="K58" s="37"/>
      <c r="L58" s="37"/>
    </row>
    <row r="59" spans="1:12" ht="24.75" customHeight="1">
      <c r="A59" s="45"/>
      <c r="B59" s="65">
        <v>75618</v>
      </c>
      <c r="C59" s="66"/>
      <c r="D59" s="67" t="s">
        <v>170</v>
      </c>
      <c r="E59" s="75">
        <f>SUM(E60,E61,E62)</f>
        <v>1315811</v>
      </c>
      <c r="F59" s="75">
        <f>SUM(F60,F61,F62)</f>
        <v>1315811</v>
      </c>
      <c r="G59" s="75"/>
      <c r="H59" s="44"/>
      <c r="I59" s="44"/>
      <c r="J59" s="44"/>
      <c r="K59" s="44"/>
      <c r="L59" s="44"/>
    </row>
    <row r="60" spans="1:12">
      <c r="A60" s="73"/>
      <c r="B60" s="73"/>
      <c r="C60" s="74" t="s">
        <v>171</v>
      </c>
      <c r="D60" s="39" t="s">
        <v>172</v>
      </c>
      <c r="E60" s="52">
        <v>475000</v>
      </c>
      <c r="F60" s="52">
        <v>475000</v>
      </c>
      <c r="G60" s="52"/>
      <c r="H60" s="38"/>
      <c r="I60" s="38"/>
      <c r="J60" s="38"/>
      <c r="K60" s="38"/>
      <c r="L60" s="38"/>
    </row>
    <row r="61" spans="1:12" ht="20.25" customHeight="1">
      <c r="A61" s="30"/>
      <c r="B61" s="30"/>
      <c r="C61" s="53" t="s">
        <v>173</v>
      </c>
      <c r="D61" s="77" t="s">
        <v>174</v>
      </c>
      <c r="E61" s="55">
        <v>770811</v>
      </c>
      <c r="F61" s="55">
        <v>770811</v>
      </c>
      <c r="G61" s="55"/>
      <c r="H61" s="37"/>
      <c r="I61" s="37"/>
      <c r="J61" s="37"/>
      <c r="K61" s="37"/>
      <c r="L61" s="37"/>
    </row>
    <row r="62" spans="1:12" ht="28.5" customHeight="1">
      <c r="A62" s="49"/>
      <c r="B62" s="49"/>
      <c r="C62" s="53" t="s">
        <v>175</v>
      </c>
      <c r="D62" s="60" t="s">
        <v>176</v>
      </c>
      <c r="E62" s="55">
        <v>70000</v>
      </c>
      <c r="F62" s="55">
        <v>70000</v>
      </c>
      <c r="G62" s="55"/>
      <c r="H62" s="37"/>
      <c r="I62" s="37"/>
      <c r="J62" s="37"/>
      <c r="K62" s="37"/>
      <c r="L62" s="37"/>
    </row>
    <row r="63" spans="1:12" ht="24.75" customHeight="1">
      <c r="A63" s="45"/>
      <c r="B63" s="65">
        <v>75621</v>
      </c>
      <c r="C63" s="66"/>
      <c r="D63" s="67" t="s">
        <v>177</v>
      </c>
      <c r="E63" s="75">
        <f>SUM(E64,E65)</f>
        <v>19538882</v>
      </c>
      <c r="F63" s="75">
        <f t="shared" ref="F63:G63" si="4">SUM(F64,F65)</f>
        <v>19538882</v>
      </c>
      <c r="G63" s="75">
        <f t="shared" si="4"/>
        <v>0</v>
      </c>
      <c r="H63" s="44"/>
      <c r="I63" s="44"/>
      <c r="J63" s="44"/>
      <c r="K63" s="44"/>
      <c r="L63" s="44"/>
    </row>
    <row r="64" spans="1:12" ht="13.5" customHeight="1">
      <c r="A64" s="73"/>
      <c r="B64" s="73"/>
      <c r="C64" s="74" t="s">
        <v>178</v>
      </c>
      <c r="D64" s="39" t="s">
        <v>179</v>
      </c>
      <c r="E64" s="52">
        <v>19038882</v>
      </c>
      <c r="F64" s="52">
        <v>19038882</v>
      </c>
      <c r="G64" s="52"/>
      <c r="H64" s="38"/>
      <c r="I64" s="38"/>
      <c r="J64" s="38"/>
      <c r="K64" s="38"/>
      <c r="L64" s="38"/>
    </row>
    <row r="65" spans="1:12" ht="15" customHeight="1">
      <c r="A65" s="49"/>
      <c r="B65" s="49"/>
      <c r="C65" s="50" t="s">
        <v>180</v>
      </c>
      <c r="D65" s="60" t="s">
        <v>181</v>
      </c>
      <c r="E65" s="52">
        <v>500000</v>
      </c>
      <c r="F65" s="52">
        <v>500000</v>
      </c>
      <c r="G65" s="52"/>
      <c r="H65" s="37"/>
      <c r="I65" s="37"/>
      <c r="J65" s="37"/>
      <c r="K65" s="37"/>
      <c r="L65" s="37"/>
    </row>
    <row r="66" spans="1:12">
      <c r="A66" s="40">
        <v>758</v>
      </c>
      <c r="B66" s="40"/>
      <c r="C66" s="41"/>
      <c r="D66" s="79" t="s">
        <v>47</v>
      </c>
      <c r="E66" s="43">
        <f>SUM(E67,E69,E71,E74)</f>
        <v>22808729</v>
      </c>
      <c r="F66" s="43">
        <f>SUM(F67,F69,F71,F74)</f>
        <v>22808729</v>
      </c>
      <c r="G66" s="43"/>
      <c r="H66" s="80"/>
      <c r="I66" s="80"/>
      <c r="J66" s="80"/>
      <c r="K66" s="80"/>
      <c r="L66" s="80"/>
    </row>
    <row r="67" spans="1:12" ht="15.75" customHeight="1">
      <c r="A67" s="81"/>
      <c r="B67" s="82">
        <v>75801</v>
      </c>
      <c r="C67" s="83"/>
      <c r="D67" s="84" t="s">
        <v>182</v>
      </c>
      <c r="E67" s="85">
        <v>17465917</v>
      </c>
      <c r="F67" s="85">
        <v>17465917</v>
      </c>
      <c r="G67" s="85"/>
      <c r="H67" s="86"/>
      <c r="I67" s="86"/>
      <c r="J67" s="86"/>
      <c r="K67" s="86"/>
      <c r="L67" s="86"/>
    </row>
    <row r="68" spans="1:12">
      <c r="A68" s="73"/>
      <c r="B68" s="73"/>
      <c r="C68" s="74">
        <v>2920</v>
      </c>
      <c r="D68" s="39" t="s">
        <v>183</v>
      </c>
      <c r="E68" s="52">
        <v>17465917</v>
      </c>
      <c r="F68" s="52">
        <v>17465917</v>
      </c>
      <c r="G68" s="52"/>
      <c r="H68" s="38"/>
      <c r="I68" s="38"/>
      <c r="J68" s="38"/>
      <c r="K68" s="38"/>
      <c r="L68" s="38"/>
    </row>
    <row r="69" spans="1:12">
      <c r="A69" s="45"/>
      <c r="B69" s="65">
        <v>75807</v>
      </c>
      <c r="C69" s="66"/>
      <c r="D69" s="67" t="s">
        <v>231</v>
      </c>
      <c r="E69" s="75">
        <v>4368278</v>
      </c>
      <c r="F69" s="75">
        <v>4368278</v>
      </c>
      <c r="G69" s="75"/>
      <c r="H69" s="44"/>
      <c r="I69" s="44"/>
      <c r="J69" s="44"/>
      <c r="K69" s="44"/>
      <c r="L69" s="44"/>
    </row>
    <row r="70" spans="1:12">
      <c r="A70" s="73"/>
      <c r="B70" s="73"/>
      <c r="C70" s="74">
        <v>2920</v>
      </c>
      <c r="D70" s="39" t="s">
        <v>183</v>
      </c>
      <c r="E70" s="52">
        <v>4368278</v>
      </c>
      <c r="F70" s="52">
        <v>4368278</v>
      </c>
      <c r="G70" s="52"/>
      <c r="H70" s="38"/>
      <c r="I70" s="38"/>
      <c r="J70" s="38"/>
      <c r="K70" s="38"/>
      <c r="L70" s="38"/>
    </row>
    <row r="71" spans="1:12">
      <c r="A71" s="45"/>
      <c r="B71" s="45">
        <v>75814</v>
      </c>
      <c r="C71" s="46"/>
      <c r="D71" s="87" t="s">
        <v>184</v>
      </c>
      <c r="E71" s="48">
        <f>E72+E73</f>
        <v>180000</v>
      </c>
      <c r="F71" s="48">
        <v>180000</v>
      </c>
      <c r="G71" s="48"/>
      <c r="H71" s="44"/>
      <c r="I71" s="44"/>
      <c r="J71" s="44"/>
      <c r="K71" s="44"/>
      <c r="L71" s="44"/>
    </row>
    <row r="72" spans="1:12" ht="24" customHeight="1">
      <c r="A72" s="73"/>
      <c r="B72" s="73"/>
      <c r="C72" s="88" t="s">
        <v>185</v>
      </c>
      <c r="D72" s="54" t="s">
        <v>186</v>
      </c>
      <c r="E72" s="90">
        <v>55000</v>
      </c>
      <c r="F72" s="90">
        <v>55000</v>
      </c>
      <c r="G72" s="90"/>
      <c r="H72" s="38"/>
      <c r="I72" s="38"/>
      <c r="J72" s="38"/>
      <c r="K72" s="38"/>
      <c r="L72" s="38"/>
    </row>
    <row r="73" spans="1:12">
      <c r="A73" s="49"/>
      <c r="B73" s="49"/>
      <c r="C73" s="50" t="s">
        <v>128</v>
      </c>
      <c r="D73" s="60" t="s">
        <v>187</v>
      </c>
      <c r="E73" s="91">
        <v>125000</v>
      </c>
      <c r="F73" s="91">
        <v>125000</v>
      </c>
      <c r="G73" s="91"/>
      <c r="H73" s="37"/>
      <c r="I73" s="37"/>
      <c r="J73" s="37"/>
      <c r="K73" s="37"/>
      <c r="L73" s="37"/>
    </row>
    <row r="74" spans="1:12">
      <c r="A74" s="45"/>
      <c r="B74" s="65">
        <v>75831</v>
      </c>
      <c r="C74" s="46"/>
      <c r="D74" s="70" t="s">
        <v>188</v>
      </c>
      <c r="E74" s="75">
        <v>794534</v>
      </c>
      <c r="F74" s="75">
        <v>794534</v>
      </c>
      <c r="G74" s="75"/>
      <c r="H74" s="44"/>
      <c r="I74" s="44"/>
      <c r="J74" s="44"/>
      <c r="K74" s="44"/>
      <c r="L74" s="44"/>
    </row>
    <row r="75" spans="1:12">
      <c r="A75" s="73"/>
      <c r="B75" s="73"/>
      <c r="C75" s="74">
        <v>2920</v>
      </c>
      <c r="D75" s="39" t="s">
        <v>183</v>
      </c>
      <c r="E75" s="91">
        <v>794534</v>
      </c>
      <c r="F75" s="91">
        <v>794534</v>
      </c>
      <c r="G75" s="91"/>
      <c r="H75" s="38"/>
      <c r="I75" s="38"/>
      <c r="J75" s="38"/>
      <c r="K75" s="38"/>
      <c r="L75" s="38"/>
    </row>
    <row r="76" spans="1:12">
      <c r="A76" s="40">
        <v>801</v>
      </c>
      <c r="B76" s="40"/>
      <c r="C76" s="41"/>
      <c r="D76" s="79" t="s">
        <v>189</v>
      </c>
      <c r="E76" s="43">
        <f>E77+E81+E83+E89+E92</f>
        <v>2108590</v>
      </c>
      <c r="F76" s="43">
        <f>F77+F81+F83+F89+F92</f>
        <v>2065590</v>
      </c>
      <c r="G76" s="43">
        <f>G77+G81+G83+G89+G92</f>
        <v>43000</v>
      </c>
      <c r="H76" s="80"/>
      <c r="I76" s="80"/>
      <c r="J76" s="80"/>
      <c r="K76" s="80"/>
      <c r="L76" s="80"/>
    </row>
    <row r="77" spans="1:12">
      <c r="A77" s="81"/>
      <c r="B77" s="81">
        <v>80101</v>
      </c>
      <c r="C77" s="83"/>
      <c r="D77" s="92" t="s">
        <v>190</v>
      </c>
      <c r="E77" s="93">
        <f>SUM(E78,E79,E80)</f>
        <v>77300</v>
      </c>
      <c r="F77" s="93">
        <f>SUM(F78,F79,F80)</f>
        <v>56800</v>
      </c>
      <c r="G77" s="93">
        <f>SUM(G78,G79,G80)</f>
        <v>20500</v>
      </c>
      <c r="H77" s="86"/>
      <c r="I77" s="86"/>
      <c r="J77" s="86"/>
      <c r="K77" s="86"/>
      <c r="L77" s="86"/>
    </row>
    <row r="78" spans="1:12">
      <c r="A78" s="73"/>
      <c r="B78" s="73"/>
      <c r="C78" s="74" t="s">
        <v>128</v>
      </c>
      <c r="D78" s="39" t="s">
        <v>187</v>
      </c>
      <c r="E78" s="91">
        <v>7600</v>
      </c>
      <c r="F78" s="91">
        <v>7600</v>
      </c>
      <c r="G78" s="91"/>
      <c r="H78" s="38"/>
      <c r="I78" s="38"/>
      <c r="J78" s="38"/>
      <c r="K78" s="38"/>
      <c r="L78" s="38"/>
    </row>
    <row r="79" spans="1:12" ht="22.5" customHeight="1">
      <c r="A79" s="73"/>
      <c r="B79" s="73"/>
      <c r="C79" s="74" t="s">
        <v>191</v>
      </c>
      <c r="D79" s="51" t="s">
        <v>192</v>
      </c>
      <c r="E79" s="90">
        <v>49200</v>
      </c>
      <c r="F79" s="90">
        <v>49200</v>
      </c>
      <c r="G79" s="90"/>
      <c r="H79" s="38"/>
      <c r="I79" s="38"/>
      <c r="J79" s="38"/>
      <c r="K79" s="38"/>
      <c r="L79" s="38"/>
    </row>
    <row r="80" spans="1:12" ht="23.25" customHeight="1">
      <c r="A80" s="49"/>
      <c r="B80" s="49"/>
      <c r="C80" s="53" t="s">
        <v>214</v>
      </c>
      <c r="D80" s="94" t="s">
        <v>215</v>
      </c>
      <c r="E80" s="90">
        <v>20500</v>
      </c>
      <c r="F80" s="90"/>
      <c r="G80" s="90">
        <v>20500</v>
      </c>
      <c r="H80" s="37"/>
      <c r="I80" s="37"/>
      <c r="J80" s="37"/>
      <c r="K80" s="37"/>
      <c r="L80" s="37"/>
    </row>
    <row r="81" spans="1:12">
      <c r="A81" s="58"/>
      <c r="B81" s="58">
        <v>80103</v>
      </c>
      <c r="C81" s="95"/>
      <c r="D81" s="96" t="s">
        <v>216</v>
      </c>
      <c r="E81" s="75">
        <v>253276</v>
      </c>
      <c r="F81" s="75">
        <v>253276</v>
      </c>
      <c r="G81" s="75"/>
      <c r="H81" s="37"/>
      <c r="I81" s="37"/>
      <c r="J81" s="37"/>
      <c r="K81" s="37"/>
      <c r="L81" s="37"/>
    </row>
    <row r="82" spans="1:12" ht="24">
      <c r="A82" s="49"/>
      <c r="B82" s="49"/>
      <c r="C82" s="53" t="s">
        <v>217</v>
      </c>
      <c r="D82" s="54" t="s">
        <v>201</v>
      </c>
      <c r="E82" s="90">
        <v>253276</v>
      </c>
      <c r="F82" s="90">
        <v>253276</v>
      </c>
      <c r="G82" s="90"/>
      <c r="H82" s="37"/>
      <c r="I82" s="37"/>
      <c r="J82" s="37"/>
      <c r="K82" s="37"/>
      <c r="L82" s="37"/>
    </row>
    <row r="83" spans="1:12">
      <c r="A83" s="45"/>
      <c r="B83" s="45">
        <v>80104</v>
      </c>
      <c r="C83" s="46"/>
      <c r="D83" s="87" t="s">
        <v>53</v>
      </c>
      <c r="E83" s="48">
        <f>SUM(E84:E88)</f>
        <v>1708824</v>
      </c>
      <c r="F83" s="48">
        <f>SUM(F84:F88)</f>
        <v>1686324</v>
      </c>
      <c r="G83" s="48">
        <f>SUM(G84:G88)</f>
        <v>22500</v>
      </c>
      <c r="H83" s="44"/>
      <c r="I83" s="44"/>
      <c r="J83" s="44"/>
      <c r="K83" s="44"/>
      <c r="L83" s="44"/>
    </row>
    <row r="84" spans="1:12">
      <c r="A84" s="45"/>
      <c r="B84" s="45"/>
      <c r="C84" s="74" t="s">
        <v>120</v>
      </c>
      <c r="D84" s="60" t="s">
        <v>121</v>
      </c>
      <c r="E84" s="91">
        <v>200000</v>
      </c>
      <c r="F84" s="91">
        <v>200000</v>
      </c>
      <c r="G84" s="91"/>
      <c r="H84" s="44"/>
      <c r="I84" s="44"/>
      <c r="J84" s="44"/>
      <c r="K84" s="44"/>
      <c r="L84" s="44"/>
    </row>
    <row r="85" spans="1:12">
      <c r="A85" s="49"/>
      <c r="B85" s="49"/>
      <c r="C85" s="50" t="s">
        <v>128</v>
      </c>
      <c r="D85" s="60" t="s">
        <v>187</v>
      </c>
      <c r="E85" s="91">
        <v>2600</v>
      </c>
      <c r="F85" s="91">
        <v>2600</v>
      </c>
      <c r="G85" s="91"/>
      <c r="H85" s="37"/>
      <c r="I85" s="37"/>
      <c r="J85" s="37"/>
      <c r="K85" s="37"/>
      <c r="L85" s="37"/>
    </row>
    <row r="86" spans="1:12">
      <c r="A86" s="49"/>
      <c r="B86" s="49"/>
      <c r="C86" s="50" t="s">
        <v>135</v>
      </c>
      <c r="D86" s="60" t="s">
        <v>136</v>
      </c>
      <c r="E86" s="91">
        <v>587000</v>
      </c>
      <c r="F86" s="91">
        <v>587000</v>
      </c>
      <c r="G86" s="91"/>
      <c r="H86" s="37"/>
      <c r="I86" s="37"/>
      <c r="J86" s="37"/>
      <c r="K86" s="37"/>
      <c r="L86" s="37"/>
    </row>
    <row r="87" spans="1:12" ht="24">
      <c r="A87" s="30"/>
      <c r="B87" s="30"/>
      <c r="C87" s="53" t="s">
        <v>217</v>
      </c>
      <c r="D87" s="54" t="s">
        <v>201</v>
      </c>
      <c r="E87" s="90">
        <v>896724</v>
      </c>
      <c r="F87" s="90">
        <v>896724</v>
      </c>
      <c r="G87" s="90"/>
      <c r="H87" s="37"/>
      <c r="I87" s="37"/>
      <c r="J87" s="37"/>
      <c r="K87" s="37"/>
      <c r="L87" s="37"/>
    </row>
    <row r="88" spans="1:12" ht="25.5" customHeight="1">
      <c r="A88" s="30"/>
      <c r="B88" s="30"/>
      <c r="C88" s="53" t="s">
        <v>214</v>
      </c>
      <c r="D88" s="94" t="s">
        <v>215</v>
      </c>
      <c r="E88" s="90">
        <v>22500</v>
      </c>
      <c r="F88" s="90"/>
      <c r="G88" s="90">
        <v>22500</v>
      </c>
      <c r="H88" s="37"/>
      <c r="I88" s="37"/>
      <c r="J88" s="37"/>
      <c r="K88" s="37"/>
      <c r="L88" s="37"/>
    </row>
    <row r="89" spans="1:12">
      <c r="A89" s="45"/>
      <c r="B89" s="45">
        <v>80110</v>
      </c>
      <c r="C89" s="46"/>
      <c r="D89" s="87" t="s">
        <v>54</v>
      </c>
      <c r="E89" s="48">
        <f>SUM(E90,E91)</f>
        <v>13700</v>
      </c>
      <c r="F89" s="48">
        <f>SUM(F90,F91)</f>
        <v>13700</v>
      </c>
      <c r="G89" s="48">
        <f>SUM(G90,G91)</f>
        <v>0</v>
      </c>
      <c r="H89" s="44"/>
      <c r="I89" s="44"/>
      <c r="J89" s="44"/>
      <c r="K89" s="44"/>
      <c r="L89" s="44"/>
    </row>
    <row r="90" spans="1:12">
      <c r="A90" s="73"/>
      <c r="B90" s="73"/>
      <c r="C90" s="74" t="s">
        <v>128</v>
      </c>
      <c r="D90" s="39" t="s">
        <v>187</v>
      </c>
      <c r="E90" s="91">
        <v>3700</v>
      </c>
      <c r="F90" s="91">
        <v>3700</v>
      </c>
      <c r="G90" s="91"/>
      <c r="H90" s="38"/>
      <c r="I90" s="38"/>
      <c r="J90" s="38"/>
      <c r="K90" s="38"/>
      <c r="L90" s="38"/>
    </row>
    <row r="91" spans="1:12" ht="25.5" customHeight="1">
      <c r="A91" s="49"/>
      <c r="B91" s="30"/>
      <c r="C91" s="53">
        <v>2320</v>
      </c>
      <c r="D91" s="54" t="s">
        <v>195</v>
      </c>
      <c r="E91" s="90">
        <v>10000</v>
      </c>
      <c r="F91" s="90">
        <v>10000</v>
      </c>
      <c r="G91" s="90"/>
      <c r="H91" s="37"/>
      <c r="I91" s="37"/>
      <c r="J91" s="37"/>
      <c r="K91" s="37"/>
      <c r="L91" s="37"/>
    </row>
    <row r="92" spans="1:12" ht="28.5">
      <c r="A92" s="45"/>
      <c r="B92" s="65">
        <v>80114</v>
      </c>
      <c r="C92" s="66"/>
      <c r="D92" s="78" t="s">
        <v>196</v>
      </c>
      <c r="E92" s="75">
        <f>SUM(E93,E94,E95,)</f>
        <v>55490</v>
      </c>
      <c r="F92" s="75">
        <f t="shared" ref="F92:G92" si="5">SUM(F93,F94,F95,)</f>
        <v>55490</v>
      </c>
      <c r="G92" s="75">
        <f t="shared" si="5"/>
        <v>0</v>
      </c>
      <c r="H92" s="44"/>
      <c r="I92" s="44"/>
      <c r="J92" s="44"/>
      <c r="K92" s="44"/>
      <c r="L92" s="44"/>
    </row>
    <row r="93" spans="1:12" ht="24.75">
      <c r="A93" s="73"/>
      <c r="B93" s="73"/>
      <c r="C93" s="74" t="s">
        <v>122</v>
      </c>
      <c r="D93" s="51" t="s">
        <v>123</v>
      </c>
      <c r="E93" s="97">
        <v>490</v>
      </c>
      <c r="F93" s="97">
        <v>490</v>
      </c>
      <c r="G93" s="97"/>
      <c r="H93" s="38"/>
      <c r="I93" s="38"/>
      <c r="J93" s="38"/>
      <c r="K93" s="38"/>
      <c r="L93" s="38"/>
    </row>
    <row r="94" spans="1:12">
      <c r="A94" s="49"/>
      <c r="B94" s="49"/>
      <c r="C94" s="50" t="s">
        <v>193</v>
      </c>
      <c r="D94" s="60" t="s">
        <v>194</v>
      </c>
      <c r="E94" s="91">
        <v>52500</v>
      </c>
      <c r="F94" s="91">
        <v>52500</v>
      </c>
      <c r="G94" s="91"/>
      <c r="H94" s="37"/>
      <c r="I94" s="37"/>
      <c r="J94" s="37"/>
      <c r="K94" s="37"/>
      <c r="L94" s="37"/>
    </row>
    <row r="95" spans="1:12">
      <c r="A95" s="49"/>
      <c r="B95" s="49"/>
      <c r="C95" s="50" t="s">
        <v>128</v>
      </c>
      <c r="D95" s="60" t="s">
        <v>187</v>
      </c>
      <c r="E95" s="91">
        <v>2500</v>
      </c>
      <c r="F95" s="91">
        <v>2500</v>
      </c>
      <c r="G95" s="91"/>
      <c r="H95" s="37"/>
      <c r="I95" s="37"/>
      <c r="J95" s="37"/>
      <c r="K95" s="37"/>
      <c r="L95" s="37"/>
    </row>
    <row r="96" spans="1:12">
      <c r="A96" s="40">
        <v>851</v>
      </c>
      <c r="B96" s="40"/>
      <c r="C96" s="41"/>
      <c r="D96" s="79" t="s">
        <v>59</v>
      </c>
      <c r="E96" s="43">
        <v>16420</v>
      </c>
      <c r="F96" s="43">
        <v>16420</v>
      </c>
      <c r="G96" s="43"/>
      <c r="H96" s="80"/>
      <c r="I96" s="80"/>
      <c r="J96" s="80"/>
      <c r="K96" s="80"/>
      <c r="L96" s="80"/>
    </row>
    <row r="97" spans="1:12">
      <c r="A97" s="81"/>
      <c r="B97" s="81">
        <v>85154</v>
      </c>
      <c r="C97" s="83"/>
      <c r="D97" s="92" t="s">
        <v>62</v>
      </c>
      <c r="E97" s="93">
        <f>SUM(E98,E99,E100,E101)</f>
        <v>16420</v>
      </c>
      <c r="F97" s="93">
        <f t="shared" ref="F97:G97" si="6">SUM(F98,F99,F100,F101)</f>
        <v>16420</v>
      </c>
      <c r="G97" s="93">
        <f t="shared" si="6"/>
        <v>0</v>
      </c>
      <c r="H97" s="86"/>
      <c r="I97" s="86"/>
      <c r="J97" s="86"/>
      <c r="K97" s="86"/>
      <c r="L97" s="86"/>
    </row>
    <row r="98" spans="1:12" ht="24">
      <c r="A98" s="73"/>
      <c r="B98" s="73"/>
      <c r="C98" s="88" t="s">
        <v>122</v>
      </c>
      <c r="D98" s="54" t="s">
        <v>123</v>
      </c>
      <c r="E98" s="98">
        <v>200</v>
      </c>
      <c r="F98" s="98">
        <v>200</v>
      </c>
      <c r="G98" s="98"/>
      <c r="H98" s="38"/>
      <c r="I98" s="38"/>
      <c r="J98" s="38"/>
      <c r="K98" s="38"/>
      <c r="L98" s="38"/>
    </row>
    <row r="99" spans="1:12">
      <c r="A99" s="49"/>
      <c r="B99" s="49"/>
      <c r="C99" s="50" t="s">
        <v>128</v>
      </c>
      <c r="D99" s="60" t="s">
        <v>187</v>
      </c>
      <c r="E99" s="91">
        <v>1000</v>
      </c>
      <c r="F99" s="91">
        <v>1000</v>
      </c>
      <c r="G99" s="91"/>
      <c r="H99" s="37"/>
      <c r="I99" s="37"/>
      <c r="J99" s="37"/>
      <c r="K99" s="37"/>
      <c r="L99" s="37"/>
    </row>
    <row r="100" spans="1:12">
      <c r="A100" s="49"/>
      <c r="B100" s="49"/>
      <c r="C100" s="50" t="s">
        <v>135</v>
      </c>
      <c r="D100" s="60" t="s">
        <v>136</v>
      </c>
      <c r="E100" s="97">
        <v>500</v>
      </c>
      <c r="F100" s="97">
        <v>500</v>
      </c>
      <c r="G100" s="97"/>
      <c r="H100" s="37"/>
      <c r="I100" s="37"/>
      <c r="J100" s="37"/>
      <c r="K100" s="37"/>
      <c r="L100" s="37"/>
    </row>
    <row r="101" spans="1:12" ht="24">
      <c r="A101" s="99"/>
      <c r="B101" s="99"/>
      <c r="C101" s="99" t="s">
        <v>204</v>
      </c>
      <c r="D101" s="33" t="s">
        <v>218</v>
      </c>
      <c r="E101" s="100">
        <v>14720</v>
      </c>
      <c r="F101" s="100">
        <v>14720</v>
      </c>
      <c r="G101" s="100"/>
      <c r="H101" s="37"/>
      <c r="I101" s="37"/>
      <c r="J101" s="37"/>
      <c r="K101" s="37"/>
      <c r="L101" s="37"/>
    </row>
    <row r="102" spans="1:12">
      <c r="A102" s="40">
        <v>852</v>
      </c>
      <c r="B102" s="40"/>
      <c r="C102" s="41"/>
      <c r="D102" s="79" t="s">
        <v>63</v>
      </c>
      <c r="E102" s="43">
        <f>SUM(E103,E105,E110,E113,E115,E117,E120,E123)</f>
        <v>9317345</v>
      </c>
      <c r="F102" s="43">
        <f t="shared" ref="F102:G102" si="7">SUM(F103,F105,F110,F113,F115,F117,F120,F123)</f>
        <v>9317345</v>
      </c>
      <c r="G102" s="43">
        <f t="shared" si="7"/>
        <v>0</v>
      </c>
      <c r="H102" s="80"/>
      <c r="I102" s="80"/>
      <c r="J102" s="80"/>
      <c r="K102" s="80"/>
      <c r="L102" s="80"/>
    </row>
    <row r="103" spans="1:12">
      <c r="A103" s="81"/>
      <c r="B103" s="81">
        <v>85202</v>
      </c>
      <c r="C103" s="83"/>
      <c r="D103" s="101" t="s">
        <v>65</v>
      </c>
      <c r="E103" s="93">
        <v>35000</v>
      </c>
      <c r="F103" s="93">
        <v>35000</v>
      </c>
      <c r="G103" s="93"/>
      <c r="H103" s="80"/>
      <c r="I103" s="80"/>
      <c r="J103" s="80"/>
      <c r="K103" s="80"/>
      <c r="L103" s="80"/>
    </row>
    <row r="104" spans="1:12">
      <c r="A104" s="81"/>
      <c r="B104" s="81"/>
      <c r="C104" s="102" t="s">
        <v>120</v>
      </c>
      <c r="D104" s="60" t="s">
        <v>121</v>
      </c>
      <c r="E104" s="103">
        <v>35000</v>
      </c>
      <c r="F104" s="103">
        <v>35000</v>
      </c>
      <c r="G104" s="103"/>
      <c r="H104" s="80"/>
      <c r="I104" s="80"/>
      <c r="J104" s="80"/>
      <c r="K104" s="80"/>
      <c r="L104" s="80"/>
    </row>
    <row r="105" spans="1:12" ht="36">
      <c r="A105" s="104"/>
      <c r="B105" s="105">
        <v>85212</v>
      </c>
      <c r="C105" s="106"/>
      <c r="D105" s="107" t="s">
        <v>197</v>
      </c>
      <c r="E105" s="108">
        <f>SUM(E106,E107,E108,E109)</f>
        <v>7844116</v>
      </c>
      <c r="F105" s="108">
        <f>SUM(F106,F107,F108,F109)</f>
        <v>7844116</v>
      </c>
      <c r="G105" s="108"/>
      <c r="H105" s="109"/>
      <c r="I105" s="109"/>
      <c r="J105" s="109"/>
      <c r="K105" s="109"/>
      <c r="L105" s="109"/>
    </row>
    <row r="106" spans="1:12">
      <c r="A106" s="110"/>
      <c r="B106" s="110"/>
      <c r="C106" s="102" t="s">
        <v>135</v>
      </c>
      <c r="D106" s="111" t="s">
        <v>136</v>
      </c>
      <c r="E106" s="103">
        <v>10000</v>
      </c>
      <c r="F106" s="103">
        <v>10000</v>
      </c>
      <c r="G106" s="103"/>
      <c r="H106" s="112"/>
      <c r="I106" s="112"/>
      <c r="J106" s="112"/>
      <c r="K106" s="112"/>
      <c r="L106" s="112"/>
    </row>
    <row r="107" spans="1:12" ht="24">
      <c r="A107" s="49"/>
      <c r="B107" s="49"/>
      <c r="C107" s="53" t="s">
        <v>198</v>
      </c>
      <c r="D107" s="54" t="s">
        <v>199</v>
      </c>
      <c r="E107" s="90">
        <v>55000</v>
      </c>
      <c r="F107" s="90">
        <v>55000</v>
      </c>
      <c r="G107" s="90"/>
      <c r="H107" s="56"/>
      <c r="I107" s="56"/>
      <c r="J107" s="56"/>
      <c r="K107" s="56"/>
      <c r="L107" s="56"/>
    </row>
    <row r="108" spans="1:12" ht="23.25" customHeight="1">
      <c r="A108" s="49"/>
      <c r="B108" s="49"/>
      <c r="C108" s="53">
        <v>2010</v>
      </c>
      <c r="D108" s="54" t="s">
        <v>132</v>
      </c>
      <c r="E108" s="90">
        <v>7771116</v>
      </c>
      <c r="F108" s="90">
        <v>7771116</v>
      </c>
      <c r="G108" s="90"/>
      <c r="H108" s="56"/>
      <c r="I108" s="56"/>
      <c r="J108" s="56"/>
      <c r="K108" s="56"/>
      <c r="L108" s="56"/>
    </row>
    <row r="109" spans="1:12" ht="24">
      <c r="A109" s="49"/>
      <c r="B109" s="49"/>
      <c r="C109" s="53">
        <v>2360</v>
      </c>
      <c r="D109" s="54" t="s">
        <v>133</v>
      </c>
      <c r="E109" s="90">
        <v>8000</v>
      </c>
      <c r="F109" s="90">
        <v>8000</v>
      </c>
      <c r="G109" s="90"/>
      <c r="H109" s="56"/>
      <c r="I109" s="56"/>
      <c r="J109" s="56"/>
      <c r="K109" s="56"/>
      <c r="L109" s="56"/>
    </row>
    <row r="110" spans="1:12" ht="27" customHeight="1">
      <c r="A110" s="45"/>
      <c r="B110" s="65">
        <v>85213</v>
      </c>
      <c r="C110" s="66"/>
      <c r="D110" s="67" t="s">
        <v>200</v>
      </c>
      <c r="E110" s="75">
        <f>SUM(E111,E112)</f>
        <v>111255</v>
      </c>
      <c r="F110" s="75">
        <v>111255</v>
      </c>
      <c r="G110" s="75"/>
      <c r="H110" s="44"/>
      <c r="I110" s="44"/>
      <c r="J110" s="44"/>
      <c r="K110" s="44"/>
      <c r="L110" s="44"/>
    </row>
    <row r="111" spans="1:12" ht="27" customHeight="1">
      <c r="A111" s="73"/>
      <c r="B111" s="113"/>
      <c r="C111" s="88">
        <v>2010</v>
      </c>
      <c r="D111" s="54" t="s">
        <v>132</v>
      </c>
      <c r="E111" s="90">
        <v>52035</v>
      </c>
      <c r="F111" s="90">
        <v>52035</v>
      </c>
      <c r="G111" s="90"/>
      <c r="H111" s="38"/>
      <c r="I111" s="38"/>
      <c r="J111" s="38"/>
      <c r="K111" s="38"/>
      <c r="L111" s="38"/>
    </row>
    <row r="112" spans="1:12" ht="24">
      <c r="A112" s="49"/>
      <c r="B112" s="49"/>
      <c r="C112" s="53">
        <v>2030</v>
      </c>
      <c r="D112" s="54" t="s">
        <v>201</v>
      </c>
      <c r="E112" s="90">
        <v>59220</v>
      </c>
      <c r="F112" s="90">
        <v>59220</v>
      </c>
      <c r="G112" s="90"/>
      <c r="H112" s="37"/>
      <c r="I112" s="37"/>
      <c r="J112" s="37"/>
      <c r="K112" s="37"/>
      <c r="L112" s="37"/>
    </row>
    <row r="113" spans="1:12" ht="24.75" customHeight="1">
      <c r="A113" s="45"/>
      <c r="B113" s="65">
        <v>85214</v>
      </c>
      <c r="C113" s="66"/>
      <c r="D113" s="67" t="s">
        <v>202</v>
      </c>
      <c r="E113" s="75">
        <f>SUM(E114:E114)</f>
        <v>244602</v>
      </c>
      <c r="F113" s="75">
        <f>SUM(F114:F114)</f>
        <v>244602</v>
      </c>
      <c r="G113" s="75"/>
      <c r="H113" s="44"/>
      <c r="I113" s="44"/>
      <c r="J113" s="44"/>
      <c r="K113" s="44"/>
      <c r="L113" s="44"/>
    </row>
    <row r="114" spans="1:12" ht="24">
      <c r="A114" s="113"/>
      <c r="B114" s="113"/>
      <c r="C114" s="88">
        <v>2030</v>
      </c>
      <c r="D114" s="54" t="s">
        <v>201</v>
      </c>
      <c r="E114" s="90">
        <v>244602</v>
      </c>
      <c r="F114" s="90">
        <v>244602</v>
      </c>
      <c r="G114" s="90"/>
      <c r="H114" s="38"/>
      <c r="I114" s="38"/>
      <c r="J114" s="38"/>
      <c r="K114" s="38"/>
      <c r="L114" s="38"/>
    </row>
    <row r="115" spans="1:12">
      <c r="A115" s="65"/>
      <c r="B115" s="65">
        <v>85216</v>
      </c>
      <c r="C115" s="66"/>
      <c r="D115" s="78" t="s">
        <v>203</v>
      </c>
      <c r="E115" s="75">
        <v>223064</v>
      </c>
      <c r="F115" s="75">
        <v>223064</v>
      </c>
      <c r="G115" s="75"/>
      <c r="H115" s="44"/>
      <c r="I115" s="44"/>
      <c r="J115" s="44"/>
      <c r="K115" s="44"/>
      <c r="L115" s="44"/>
    </row>
    <row r="116" spans="1:12" ht="24">
      <c r="A116" s="113"/>
      <c r="B116" s="113"/>
      <c r="C116" s="88">
        <v>2030</v>
      </c>
      <c r="D116" s="54" t="s">
        <v>201</v>
      </c>
      <c r="E116" s="90">
        <v>223064</v>
      </c>
      <c r="F116" s="90">
        <v>223064</v>
      </c>
      <c r="G116" s="90"/>
      <c r="H116" s="38"/>
      <c r="I116" s="38"/>
      <c r="J116" s="38"/>
      <c r="K116" s="38"/>
      <c r="L116" s="38"/>
    </row>
    <row r="117" spans="1:12">
      <c r="A117" s="65"/>
      <c r="B117" s="65">
        <v>85219</v>
      </c>
      <c r="C117" s="66"/>
      <c r="D117" s="78" t="s">
        <v>73</v>
      </c>
      <c r="E117" s="75">
        <f>SUM(E118,E119)</f>
        <v>358521</v>
      </c>
      <c r="F117" s="75">
        <f>SUM(F118,F119)</f>
        <v>358521</v>
      </c>
      <c r="G117" s="75"/>
      <c r="H117" s="44"/>
      <c r="I117" s="44"/>
      <c r="J117" s="44"/>
      <c r="K117" s="44"/>
      <c r="L117" s="44"/>
    </row>
    <row r="118" spans="1:12">
      <c r="A118" s="113"/>
      <c r="B118" s="113"/>
      <c r="C118" s="88" t="s">
        <v>128</v>
      </c>
      <c r="D118" s="89" t="s">
        <v>187</v>
      </c>
      <c r="E118" s="90">
        <v>15000</v>
      </c>
      <c r="F118" s="90">
        <v>15000</v>
      </c>
      <c r="G118" s="90"/>
      <c r="H118" s="38"/>
      <c r="I118" s="38"/>
      <c r="J118" s="38"/>
      <c r="K118" s="38"/>
      <c r="L118" s="38"/>
    </row>
    <row r="119" spans="1:12" ht="24">
      <c r="A119" s="30"/>
      <c r="B119" s="30"/>
      <c r="C119" s="53">
        <v>2030</v>
      </c>
      <c r="D119" s="54" t="s">
        <v>201</v>
      </c>
      <c r="E119" s="90">
        <v>343521</v>
      </c>
      <c r="F119" s="90">
        <v>343521</v>
      </c>
      <c r="G119" s="90"/>
      <c r="H119" s="37"/>
      <c r="I119" s="37"/>
      <c r="J119" s="37"/>
      <c r="K119" s="37"/>
      <c r="L119" s="37"/>
    </row>
    <row r="120" spans="1:12" ht="21" customHeight="1">
      <c r="A120" s="65"/>
      <c r="B120" s="65">
        <v>85228</v>
      </c>
      <c r="C120" s="66"/>
      <c r="D120" s="67" t="s">
        <v>74</v>
      </c>
      <c r="E120" s="75">
        <f>SUM(E121,E122)</f>
        <v>102803</v>
      </c>
      <c r="F120" s="75">
        <f>SUM(F121,F122)</f>
        <v>102803</v>
      </c>
      <c r="G120" s="75"/>
      <c r="H120" s="44"/>
      <c r="I120" s="44"/>
      <c r="J120" s="44"/>
      <c r="K120" s="44"/>
      <c r="L120" s="44"/>
    </row>
    <row r="121" spans="1:12">
      <c r="A121" s="113"/>
      <c r="B121" s="113"/>
      <c r="C121" s="88" t="s">
        <v>193</v>
      </c>
      <c r="D121" s="89" t="s">
        <v>194</v>
      </c>
      <c r="E121" s="90">
        <v>90000</v>
      </c>
      <c r="F121" s="90">
        <v>90000</v>
      </c>
      <c r="G121" s="90"/>
      <c r="H121" s="38"/>
      <c r="I121" s="38"/>
      <c r="J121" s="38"/>
      <c r="K121" s="38"/>
      <c r="L121" s="38"/>
    </row>
    <row r="122" spans="1:12" ht="24">
      <c r="A122" s="30"/>
      <c r="B122" s="30"/>
      <c r="C122" s="53">
        <v>2010</v>
      </c>
      <c r="D122" s="54" t="s">
        <v>132</v>
      </c>
      <c r="E122" s="90">
        <v>12803</v>
      </c>
      <c r="F122" s="90">
        <v>12803</v>
      </c>
      <c r="G122" s="90"/>
      <c r="H122" s="37"/>
      <c r="I122" s="37"/>
      <c r="J122" s="37"/>
      <c r="K122" s="37"/>
      <c r="L122" s="37"/>
    </row>
    <row r="123" spans="1:12">
      <c r="A123" s="65"/>
      <c r="B123" s="65">
        <v>85295</v>
      </c>
      <c r="C123" s="66"/>
      <c r="D123" s="78" t="s">
        <v>40</v>
      </c>
      <c r="E123" s="75">
        <f>SUM(E124,E125)</f>
        <v>397984</v>
      </c>
      <c r="F123" s="75">
        <f t="shared" ref="F123:G123" si="8">SUM(F124,F125)</f>
        <v>397984</v>
      </c>
      <c r="G123" s="75">
        <f t="shared" si="8"/>
        <v>0</v>
      </c>
      <c r="H123" s="44"/>
      <c r="I123" s="44"/>
      <c r="J123" s="44"/>
      <c r="K123" s="44"/>
      <c r="L123" s="44"/>
    </row>
    <row r="124" spans="1:12" ht="24">
      <c r="A124" s="113"/>
      <c r="B124" s="113"/>
      <c r="C124" s="88">
        <v>2030</v>
      </c>
      <c r="D124" s="54" t="s">
        <v>201</v>
      </c>
      <c r="E124" s="90">
        <v>327450</v>
      </c>
      <c r="F124" s="90">
        <v>327450</v>
      </c>
      <c r="G124" s="90"/>
      <c r="H124" s="38"/>
      <c r="I124" s="38"/>
      <c r="J124" s="38"/>
      <c r="K124" s="38"/>
      <c r="L124" s="38"/>
    </row>
    <row r="125" spans="1:12" ht="24">
      <c r="A125" s="113"/>
      <c r="B125" s="113"/>
      <c r="C125" s="88" t="s">
        <v>204</v>
      </c>
      <c r="D125" s="33" t="s">
        <v>218</v>
      </c>
      <c r="E125" s="90">
        <v>70534</v>
      </c>
      <c r="F125" s="90">
        <v>70534</v>
      </c>
      <c r="G125" s="90"/>
      <c r="H125" s="38"/>
      <c r="I125" s="38"/>
      <c r="J125" s="38"/>
      <c r="K125" s="38"/>
      <c r="L125" s="38"/>
    </row>
    <row r="126" spans="1:12" ht="18" customHeight="1">
      <c r="A126" s="61">
        <v>900</v>
      </c>
      <c r="B126" s="61"/>
      <c r="C126" s="62"/>
      <c r="D126" s="63" t="s">
        <v>80</v>
      </c>
      <c r="E126" s="71">
        <f>E127+E129</f>
        <v>1217200</v>
      </c>
      <c r="F126" s="71">
        <f t="shared" ref="F126:G126" si="9">F127+F129</f>
        <v>253100</v>
      </c>
      <c r="G126" s="71">
        <f t="shared" si="9"/>
        <v>964100</v>
      </c>
      <c r="H126" s="80"/>
      <c r="I126" s="80"/>
      <c r="J126" s="80"/>
      <c r="K126" s="80"/>
      <c r="L126" s="80"/>
    </row>
    <row r="127" spans="1:12" ht="24.75" customHeight="1">
      <c r="A127" s="65"/>
      <c r="B127" s="65">
        <v>90019</v>
      </c>
      <c r="C127" s="66"/>
      <c r="D127" s="67" t="s">
        <v>87</v>
      </c>
      <c r="E127" s="75">
        <f>SUM(E128)</f>
        <v>70000</v>
      </c>
      <c r="F127" s="75">
        <v>70000</v>
      </c>
      <c r="G127" s="75"/>
      <c r="H127" s="44"/>
      <c r="I127" s="44"/>
      <c r="J127" s="44"/>
      <c r="K127" s="44"/>
      <c r="L127" s="44"/>
    </row>
    <row r="128" spans="1:12">
      <c r="A128" s="113"/>
      <c r="B128" s="113"/>
      <c r="C128" s="88" t="s">
        <v>120</v>
      </c>
      <c r="D128" s="89" t="s">
        <v>121</v>
      </c>
      <c r="E128" s="90">
        <v>70000</v>
      </c>
      <c r="F128" s="90">
        <v>70000</v>
      </c>
      <c r="G128" s="90"/>
      <c r="H128" s="38"/>
      <c r="I128" s="38"/>
      <c r="J128" s="38"/>
      <c r="K128" s="38"/>
      <c r="L128" s="38"/>
    </row>
    <row r="129" spans="1:12">
      <c r="A129" s="65"/>
      <c r="B129" s="65">
        <v>90095</v>
      </c>
      <c r="C129" s="66"/>
      <c r="D129" s="78" t="s">
        <v>40</v>
      </c>
      <c r="E129" s="75">
        <f>SUM(E130:E132)</f>
        <v>1147200</v>
      </c>
      <c r="F129" s="75">
        <f t="shared" ref="F129:G129" si="10">SUM(F130:F132)</f>
        <v>183100</v>
      </c>
      <c r="G129" s="75">
        <f t="shared" si="10"/>
        <v>964100</v>
      </c>
      <c r="H129" s="44"/>
      <c r="I129" s="44"/>
      <c r="J129" s="44"/>
      <c r="K129" s="44"/>
      <c r="L129" s="44"/>
    </row>
    <row r="130" spans="1:12" ht="27" customHeight="1">
      <c r="A130" s="113"/>
      <c r="B130" s="113"/>
      <c r="C130" s="88" t="s">
        <v>220</v>
      </c>
      <c r="D130" s="51" t="s">
        <v>192</v>
      </c>
      <c r="E130" s="90">
        <v>155635</v>
      </c>
      <c r="F130" s="90">
        <v>155635</v>
      </c>
      <c r="G130" s="90"/>
      <c r="H130" s="44"/>
      <c r="I130" s="44"/>
      <c r="J130" s="44"/>
      <c r="K130" s="44"/>
      <c r="L130" s="44"/>
    </row>
    <row r="131" spans="1:12" ht="24" customHeight="1">
      <c r="A131" s="113"/>
      <c r="B131" s="113"/>
      <c r="C131" s="88" t="s">
        <v>219</v>
      </c>
      <c r="D131" s="51" t="s">
        <v>192</v>
      </c>
      <c r="E131" s="90">
        <v>27465</v>
      </c>
      <c r="F131" s="90">
        <v>27465</v>
      </c>
      <c r="G131" s="90"/>
      <c r="H131" s="44"/>
      <c r="I131" s="44"/>
      <c r="J131" s="44"/>
      <c r="K131" s="44"/>
      <c r="L131" s="44"/>
    </row>
    <row r="132" spans="1:12" ht="24.75" customHeight="1">
      <c r="A132" s="113"/>
      <c r="B132" s="113"/>
      <c r="C132" s="88">
        <v>6207</v>
      </c>
      <c r="D132" s="54" t="s">
        <v>192</v>
      </c>
      <c r="E132" s="90">
        <v>964100</v>
      </c>
      <c r="F132" s="90"/>
      <c r="G132" s="90">
        <v>964100</v>
      </c>
      <c r="H132" s="38"/>
      <c r="I132" s="38"/>
      <c r="J132" s="38"/>
      <c r="K132" s="38"/>
      <c r="L132" s="38"/>
    </row>
    <row r="133" spans="1:12" ht="18" customHeight="1">
      <c r="A133" s="61">
        <v>921</v>
      </c>
      <c r="B133" s="61"/>
      <c r="C133" s="62"/>
      <c r="D133" s="114" t="s">
        <v>88</v>
      </c>
      <c r="E133" s="71">
        <f>E134+E138+E136</f>
        <v>2637500</v>
      </c>
      <c r="F133" s="71">
        <f t="shared" ref="F133:G133" si="11">F134+F138+F136</f>
        <v>60500</v>
      </c>
      <c r="G133" s="71">
        <f t="shared" si="11"/>
        <v>2577000</v>
      </c>
      <c r="H133" s="115"/>
      <c r="I133" s="115"/>
      <c r="J133" s="115"/>
      <c r="K133" s="115"/>
      <c r="L133" s="115"/>
    </row>
    <row r="134" spans="1:12">
      <c r="A134" s="65"/>
      <c r="B134" s="65">
        <v>92116</v>
      </c>
      <c r="C134" s="66"/>
      <c r="D134" s="78" t="s">
        <v>90</v>
      </c>
      <c r="E134" s="75">
        <v>40000</v>
      </c>
      <c r="F134" s="75">
        <v>40000</v>
      </c>
      <c r="G134" s="75"/>
      <c r="H134" s="44"/>
      <c r="I134" s="44"/>
      <c r="J134" s="44"/>
      <c r="K134" s="44"/>
      <c r="L134" s="44"/>
    </row>
    <row r="135" spans="1:12" ht="22.5">
      <c r="A135" s="113"/>
      <c r="B135" s="113"/>
      <c r="C135" s="88">
        <v>2320</v>
      </c>
      <c r="D135" s="94" t="s">
        <v>195</v>
      </c>
      <c r="E135" s="90">
        <v>40000</v>
      </c>
      <c r="F135" s="90">
        <v>40000</v>
      </c>
      <c r="G135" s="90"/>
      <c r="H135" s="38"/>
      <c r="I135" s="38"/>
      <c r="J135" s="38"/>
      <c r="K135" s="38"/>
      <c r="L135" s="38"/>
    </row>
    <row r="136" spans="1:12">
      <c r="A136" s="65"/>
      <c r="B136" s="65">
        <v>92120</v>
      </c>
      <c r="C136" s="66"/>
      <c r="D136" s="67" t="s">
        <v>91</v>
      </c>
      <c r="E136" s="75">
        <v>2577000</v>
      </c>
      <c r="F136" s="75"/>
      <c r="G136" s="75">
        <v>2577000</v>
      </c>
      <c r="H136" s="38"/>
      <c r="I136" s="38"/>
      <c r="J136" s="38"/>
      <c r="K136" s="38"/>
      <c r="L136" s="38"/>
    </row>
    <row r="137" spans="1:12" ht="27" customHeight="1">
      <c r="A137" s="113"/>
      <c r="B137" s="113"/>
      <c r="C137" s="88" t="s">
        <v>205</v>
      </c>
      <c r="D137" s="54" t="s">
        <v>192</v>
      </c>
      <c r="E137" s="90">
        <v>2577000</v>
      </c>
      <c r="F137" s="90"/>
      <c r="G137" s="90">
        <v>2577000</v>
      </c>
      <c r="H137" s="38"/>
      <c r="I137" s="38"/>
      <c r="J137" s="38"/>
      <c r="K137" s="38"/>
      <c r="L137" s="38"/>
    </row>
    <row r="138" spans="1:12">
      <c r="A138" s="65"/>
      <c r="B138" s="65">
        <v>92195</v>
      </c>
      <c r="C138" s="66"/>
      <c r="D138" s="78" t="s">
        <v>40</v>
      </c>
      <c r="E138" s="75">
        <f>E139+E140</f>
        <v>20500</v>
      </c>
      <c r="F138" s="75">
        <f t="shared" ref="F138:G138" si="12">F139+F140</f>
        <v>20500</v>
      </c>
      <c r="G138" s="75">
        <f t="shared" si="12"/>
        <v>0</v>
      </c>
      <c r="H138" s="44"/>
      <c r="I138" s="44"/>
      <c r="J138" s="44"/>
      <c r="K138" s="44"/>
      <c r="L138" s="44"/>
    </row>
    <row r="139" spans="1:12" ht="24">
      <c r="A139" s="113"/>
      <c r="B139" s="113"/>
      <c r="C139" s="88" t="s">
        <v>122</v>
      </c>
      <c r="D139" s="54" t="s">
        <v>123</v>
      </c>
      <c r="E139" s="98">
        <v>500</v>
      </c>
      <c r="F139" s="98">
        <v>500</v>
      </c>
      <c r="G139" s="98"/>
      <c r="H139" s="38"/>
      <c r="I139" s="38"/>
      <c r="J139" s="38"/>
      <c r="K139" s="38"/>
      <c r="L139" s="38"/>
    </row>
    <row r="140" spans="1:12">
      <c r="A140" s="30"/>
      <c r="B140" s="30"/>
      <c r="C140" s="53" t="s">
        <v>135</v>
      </c>
      <c r="D140" s="77" t="s">
        <v>136</v>
      </c>
      <c r="E140" s="90">
        <v>20000</v>
      </c>
      <c r="F140" s="90">
        <v>20000</v>
      </c>
      <c r="G140" s="90"/>
      <c r="H140" s="37"/>
      <c r="I140" s="37"/>
      <c r="J140" s="37"/>
      <c r="K140" s="37"/>
      <c r="L140" s="37"/>
    </row>
    <row r="141" spans="1:12">
      <c r="A141" s="61">
        <v>926</v>
      </c>
      <c r="B141" s="61"/>
      <c r="C141" s="62"/>
      <c r="D141" s="114" t="s">
        <v>92</v>
      </c>
      <c r="E141" s="71">
        <f>SUM(E142,E145)</f>
        <v>2248500</v>
      </c>
      <c r="F141" s="71">
        <f t="shared" ref="F141:G141" si="13">SUM(F142,F145)</f>
        <v>2247500</v>
      </c>
      <c r="G141" s="71">
        <f t="shared" si="13"/>
        <v>1000</v>
      </c>
      <c r="H141" s="80"/>
      <c r="I141" s="80"/>
      <c r="J141" s="80"/>
      <c r="K141" s="80"/>
      <c r="L141" s="80"/>
    </row>
    <row r="142" spans="1:12">
      <c r="A142" s="65"/>
      <c r="B142" s="65">
        <v>92601</v>
      </c>
      <c r="C142" s="66"/>
      <c r="D142" s="78" t="s">
        <v>93</v>
      </c>
      <c r="E142" s="75">
        <f>SUM(E143:E144)</f>
        <v>2176000</v>
      </c>
      <c r="F142" s="75">
        <f t="shared" ref="F142:G142" si="14">SUM(F143:F144)</f>
        <v>2176000</v>
      </c>
      <c r="G142" s="75">
        <f t="shared" si="14"/>
        <v>0</v>
      </c>
      <c r="H142" s="44"/>
      <c r="I142" s="44"/>
      <c r="J142" s="44"/>
      <c r="K142" s="44"/>
      <c r="L142" s="44"/>
    </row>
    <row r="143" spans="1:12" ht="24">
      <c r="A143" s="113"/>
      <c r="B143" s="113"/>
      <c r="C143" s="88" t="s">
        <v>122</v>
      </c>
      <c r="D143" s="54" t="s">
        <v>123</v>
      </c>
      <c r="E143" s="90">
        <v>421000</v>
      </c>
      <c r="F143" s="90">
        <v>421000</v>
      </c>
      <c r="G143" s="90"/>
      <c r="H143" s="38"/>
      <c r="I143" s="38"/>
      <c r="J143" s="38"/>
      <c r="K143" s="38"/>
      <c r="L143" s="38"/>
    </row>
    <row r="144" spans="1:12">
      <c r="A144" s="30"/>
      <c r="B144" s="30"/>
      <c r="C144" s="53" t="s">
        <v>135</v>
      </c>
      <c r="D144" s="77" t="s">
        <v>136</v>
      </c>
      <c r="E144" s="90">
        <v>1755000</v>
      </c>
      <c r="F144" s="90">
        <v>1755000</v>
      </c>
      <c r="G144" s="90"/>
      <c r="H144" s="37"/>
      <c r="I144" s="37"/>
      <c r="J144" s="37"/>
      <c r="K144" s="37"/>
      <c r="L144" s="37"/>
    </row>
    <row r="145" spans="1:12">
      <c r="A145" s="65"/>
      <c r="B145" s="65">
        <v>92695</v>
      </c>
      <c r="C145" s="66"/>
      <c r="D145" s="78" t="s">
        <v>40</v>
      </c>
      <c r="E145" s="75">
        <f>SUM(E146,E147,E148,E149,E150)</f>
        <v>72500</v>
      </c>
      <c r="F145" s="75">
        <f t="shared" ref="F145:G145" si="15">SUM(F146,F147,F148,F149,F150)</f>
        <v>71500</v>
      </c>
      <c r="G145" s="75">
        <f t="shared" si="15"/>
        <v>1000</v>
      </c>
      <c r="H145" s="44"/>
      <c r="I145" s="44"/>
      <c r="J145" s="44"/>
      <c r="K145" s="44"/>
      <c r="L145" s="44"/>
    </row>
    <row r="146" spans="1:12" ht="24">
      <c r="A146" s="113"/>
      <c r="B146" s="113"/>
      <c r="C146" s="88" t="s">
        <v>122</v>
      </c>
      <c r="D146" s="54" t="s">
        <v>123</v>
      </c>
      <c r="E146" s="90">
        <v>20000</v>
      </c>
      <c r="F146" s="90">
        <v>20000</v>
      </c>
      <c r="G146" s="90"/>
      <c r="H146" s="38"/>
      <c r="I146" s="38"/>
      <c r="J146" s="38"/>
      <c r="K146" s="38"/>
      <c r="L146" s="38"/>
    </row>
    <row r="147" spans="1:12">
      <c r="A147" s="113"/>
      <c r="B147" s="113"/>
      <c r="C147" s="88" t="s">
        <v>206</v>
      </c>
      <c r="D147" s="59" t="s">
        <v>221</v>
      </c>
      <c r="E147" s="90">
        <v>1000</v>
      </c>
      <c r="F147" s="90"/>
      <c r="G147" s="90">
        <v>1000</v>
      </c>
      <c r="H147" s="38"/>
      <c r="I147" s="38"/>
      <c r="J147" s="38"/>
      <c r="K147" s="38"/>
      <c r="L147" s="38"/>
    </row>
    <row r="148" spans="1:12">
      <c r="A148" s="30"/>
      <c r="B148" s="30"/>
      <c r="C148" s="53" t="s">
        <v>128</v>
      </c>
      <c r="D148" s="77" t="s">
        <v>187</v>
      </c>
      <c r="E148" s="90">
        <v>7500</v>
      </c>
      <c r="F148" s="90">
        <v>7500</v>
      </c>
      <c r="G148" s="90"/>
      <c r="H148" s="37"/>
      <c r="I148" s="37"/>
      <c r="J148" s="37"/>
      <c r="K148" s="37"/>
      <c r="L148" s="37"/>
    </row>
    <row r="149" spans="1:12">
      <c r="A149" s="30"/>
      <c r="B149" s="30"/>
      <c r="C149" s="53" t="s">
        <v>207</v>
      </c>
      <c r="D149" s="54" t="s">
        <v>208</v>
      </c>
      <c r="E149" s="90">
        <v>2000</v>
      </c>
      <c r="F149" s="90">
        <v>2000</v>
      </c>
      <c r="G149" s="90"/>
      <c r="H149" s="37"/>
      <c r="I149" s="37"/>
      <c r="J149" s="37"/>
      <c r="K149" s="37"/>
      <c r="L149" s="37"/>
    </row>
    <row r="150" spans="1:12">
      <c r="A150" s="30"/>
      <c r="B150" s="30"/>
      <c r="C150" s="53" t="s">
        <v>135</v>
      </c>
      <c r="D150" s="77" t="s">
        <v>136</v>
      </c>
      <c r="E150" s="90">
        <v>42000</v>
      </c>
      <c r="F150" s="90">
        <v>42000</v>
      </c>
      <c r="G150" s="90"/>
      <c r="H150" s="37"/>
      <c r="I150" s="37"/>
      <c r="J150" s="37"/>
      <c r="K150" s="37"/>
      <c r="L150" s="37"/>
    </row>
    <row r="151" spans="1:12">
      <c r="A151" s="136" t="s">
        <v>209</v>
      </c>
      <c r="B151" s="137"/>
      <c r="C151" s="137"/>
      <c r="D151" s="138"/>
      <c r="E151" s="75">
        <f>SUM(E6,E15,E26,E32,E66,E76,E96,E102,E126,E133,E141,E29)</f>
        <v>80242881.370000005</v>
      </c>
      <c r="F151" s="75">
        <f>SUM(F6,F15,F26,F32,F66,F76,F96,F102,F126,F133,F141,F29)</f>
        <v>74573948</v>
      </c>
      <c r="G151" s="75">
        <f>SUM(G6,G15,G26,G32,G66,G76,G96,G102,G126,G133,G141,G29)</f>
        <v>5668933</v>
      </c>
      <c r="H151" s="37"/>
      <c r="I151" s="37"/>
      <c r="J151" s="37"/>
      <c r="K151" s="37"/>
      <c r="L151" s="37"/>
    </row>
    <row r="152" spans="1:12">
      <c r="A152" s="139" t="s">
        <v>222</v>
      </c>
      <c r="B152" s="140"/>
      <c r="C152" s="140"/>
      <c r="D152" s="141"/>
      <c r="E152" s="116">
        <v>74573948</v>
      </c>
      <c r="F152" s="116"/>
      <c r="G152" s="116"/>
      <c r="H152" s="37"/>
      <c r="I152" s="37"/>
      <c r="J152" s="37"/>
      <c r="K152" s="37"/>
      <c r="L152" s="37"/>
    </row>
    <row r="153" spans="1:12">
      <c r="A153" s="142" t="s">
        <v>223</v>
      </c>
      <c r="B153" s="143"/>
      <c r="C153" s="143"/>
      <c r="D153" s="144"/>
      <c r="E153" s="116">
        <v>5668933</v>
      </c>
      <c r="F153" s="116"/>
      <c r="G153" s="116"/>
      <c r="H153" s="44"/>
      <c r="I153" s="44"/>
      <c r="J153" s="44"/>
      <c r="K153" s="44"/>
      <c r="L153" s="44"/>
    </row>
    <row r="155" spans="1:12">
      <c r="E155" s="123" t="s">
        <v>227</v>
      </c>
      <c r="F155" s="123"/>
      <c r="G155" s="123"/>
    </row>
    <row r="157" spans="1:12">
      <c r="E157" s="123" t="s">
        <v>228</v>
      </c>
      <c r="F157" s="123"/>
      <c r="G157" s="123"/>
    </row>
  </sheetData>
  <mergeCells count="15">
    <mergeCell ref="B1:L1"/>
    <mergeCell ref="B2:L2"/>
    <mergeCell ref="A3:A5"/>
    <mergeCell ref="B3:B5"/>
    <mergeCell ref="C3:C5"/>
    <mergeCell ref="D3:D5"/>
    <mergeCell ref="E3:E5"/>
    <mergeCell ref="F3:G3"/>
    <mergeCell ref="F4:F5"/>
    <mergeCell ref="G4:G5"/>
    <mergeCell ref="E155:G155"/>
    <mergeCell ref="E157:G157"/>
    <mergeCell ref="A151:D151"/>
    <mergeCell ref="A152:D152"/>
    <mergeCell ref="A153:D153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Ołoszczyńska</dc:creator>
  <cp:lastModifiedBy>Elżbieta Ołoszczyńska</cp:lastModifiedBy>
  <cp:lastPrinted>2013-12-10T07:17:27Z</cp:lastPrinted>
  <dcterms:created xsi:type="dcterms:W3CDTF">2013-11-07T12:40:07Z</dcterms:created>
  <dcterms:modified xsi:type="dcterms:W3CDTF">2013-12-10T07:18:01Z</dcterms:modified>
</cp:coreProperties>
</file>