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435"/>
  </bookViews>
  <sheets>
    <sheet name="2019" sheetId="1" r:id="rId1"/>
  </sheets>
  <definedNames>
    <definedName name="_xlnm.Print_Area" localSheetId="0">'2019'!$B$1:$P$632</definedName>
    <definedName name="_xlnm.Print_Titles" localSheetId="0">'2019'!$8:$9</definedName>
  </definedNames>
  <calcPr calcId="125725"/>
</workbook>
</file>

<file path=xl/calcChain.xml><?xml version="1.0" encoding="utf-8"?>
<calcChain xmlns="http://schemas.openxmlformats.org/spreadsheetml/2006/main">
  <c r="I538" i="1"/>
  <c r="J329"/>
  <c r="H538"/>
  <c r="I539"/>
  <c r="K177"/>
  <c r="J177"/>
  <c r="I177"/>
  <c r="H177"/>
  <c r="K175"/>
  <c r="J175"/>
  <c r="I175"/>
  <c r="H175"/>
  <c r="E258"/>
  <c r="I258"/>
  <c r="I257"/>
  <c r="N258"/>
  <c r="N257"/>
  <c r="O258"/>
  <c r="O257"/>
  <c r="I243"/>
  <c r="M243"/>
  <c r="M242"/>
  <c r="M629" s="1"/>
  <c r="M241"/>
  <c r="M627" s="1"/>
  <c r="I241"/>
  <c r="I242"/>
  <c r="M248"/>
  <c r="I248"/>
  <c r="J589"/>
  <c r="H163"/>
  <c r="I163"/>
  <c r="K163"/>
  <c r="H161"/>
  <c r="I161"/>
  <c r="K161"/>
  <c r="H329"/>
  <c r="P539"/>
  <c r="O539"/>
  <c r="N539"/>
  <c r="N538"/>
  <c r="O610"/>
  <c r="O609"/>
  <c r="N610"/>
  <c r="N609"/>
  <c r="N265"/>
  <c r="N64"/>
  <c r="K113"/>
  <c r="G455"/>
  <c r="G56"/>
  <c r="I113"/>
  <c r="K114"/>
  <c r="I114"/>
  <c r="I12"/>
  <c r="N263"/>
  <c r="O263"/>
  <c r="I263"/>
  <c r="G262"/>
  <c r="F262" s="1"/>
  <c r="F258" s="1"/>
  <c r="O625"/>
  <c r="N625"/>
  <c r="P537"/>
  <c r="O538"/>
  <c r="O558"/>
  <c r="N558"/>
  <c r="F524"/>
  <c r="F523"/>
  <c r="G524"/>
  <c r="G523"/>
  <c r="I502"/>
  <c r="I501"/>
  <c r="I525"/>
  <c r="H525"/>
  <c r="H502"/>
  <c r="H501"/>
  <c r="G519"/>
  <c r="F519" s="1"/>
  <c r="G520"/>
  <c r="F520" s="1"/>
  <c r="F456"/>
  <c r="F455"/>
  <c r="E455" s="1"/>
  <c r="G456"/>
  <c r="I457"/>
  <c r="H457"/>
  <c r="F335"/>
  <c r="F334"/>
  <c r="F333"/>
  <c r="J335"/>
  <c r="K326"/>
  <c r="H317"/>
  <c r="K186"/>
  <c r="I186"/>
  <c r="G185"/>
  <c r="F185" s="1"/>
  <c r="G184"/>
  <c r="F184" s="1"/>
  <c r="E184" s="1"/>
  <c r="H182"/>
  <c r="H114"/>
  <c r="K139"/>
  <c r="I139"/>
  <c r="G138"/>
  <c r="G137"/>
  <c r="F137" s="1"/>
  <c r="E137" s="1"/>
  <c r="K135"/>
  <c r="I135"/>
  <c r="H135"/>
  <c r="G134"/>
  <c r="G133"/>
  <c r="F133" s="1"/>
  <c r="E133" s="1"/>
  <c r="O74"/>
  <c r="O259" l="1"/>
  <c r="I259"/>
  <c r="N259"/>
  <c r="G258"/>
  <c r="H164"/>
  <c r="N611"/>
  <c r="O611"/>
  <c r="G457"/>
  <c r="E523"/>
  <c r="G525"/>
  <c r="G186"/>
  <c r="F186"/>
  <c r="E185"/>
  <c r="E186" s="1"/>
  <c r="G135"/>
  <c r="G139"/>
  <c r="F138"/>
  <c r="F134"/>
  <c r="H354"/>
  <c r="I354"/>
  <c r="K354"/>
  <c r="L354"/>
  <c r="H353"/>
  <c r="I353"/>
  <c r="K353"/>
  <c r="L353"/>
  <c r="H610"/>
  <c r="I610"/>
  <c r="J610"/>
  <c r="K610"/>
  <c r="H609"/>
  <c r="I609"/>
  <c r="J609"/>
  <c r="K609"/>
  <c r="F617"/>
  <c r="E617" s="1"/>
  <c r="O12"/>
  <c r="O11"/>
  <c r="K502"/>
  <c r="L502"/>
  <c r="K501"/>
  <c r="L501"/>
  <c r="I534"/>
  <c r="G533"/>
  <c r="F533" s="1"/>
  <c r="G532"/>
  <c r="F532" s="1"/>
  <c r="E532" s="1"/>
  <c r="O478"/>
  <c r="O477"/>
  <c r="O495"/>
  <c r="N478"/>
  <c r="N477"/>
  <c r="I401"/>
  <c r="H266"/>
  <c r="I266"/>
  <c r="J266"/>
  <c r="K266"/>
  <c r="L266"/>
  <c r="O266"/>
  <c r="H265"/>
  <c r="I265"/>
  <c r="J265"/>
  <c r="K265"/>
  <c r="L265"/>
  <c r="O265"/>
  <c r="H330"/>
  <c r="I330"/>
  <c r="J330"/>
  <c r="K330"/>
  <c r="I329"/>
  <c r="K329"/>
  <c r="E333"/>
  <c r="I317"/>
  <c r="J182"/>
  <c r="G171"/>
  <c r="F171" s="1"/>
  <c r="E171" s="1"/>
  <c r="H173"/>
  <c r="I173"/>
  <c r="K173"/>
  <c r="G172"/>
  <c r="G173" s="1"/>
  <c r="P78"/>
  <c r="N51"/>
  <c r="N50"/>
  <c r="N46" s="1"/>
  <c r="O52"/>
  <c r="O25"/>
  <c r="H11"/>
  <c r="I11"/>
  <c r="H12"/>
  <c r="N12"/>
  <c r="O17"/>
  <c r="F19"/>
  <c r="E19" s="1"/>
  <c r="G19"/>
  <c r="G20"/>
  <c r="F20" s="1"/>
  <c r="I21"/>
  <c r="G23"/>
  <c r="F23" s="1"/>
  <c r="G24"/>
  <c r="H25"/>
  <c r="I25"/>
  <c r="I46"/>
  <c r="O46"/>
  <c r="I47"/>
  <c r="O47"/>
  <c r="G50"/>
  <c r="G51"/>
  <c r="I52"/>
  <c r="F55"/>
  <c r="G55"/>
  <c r="I57"/>
  <c r="O57"/>
  <c r="G59"/>
  <c r="F59" s="1"/>
  <c r="E59" s="1"/>
  <c r="G60"/>
  <c r="F60" s="1"/>
  <c r="I61"/>
  <c r="I64"/>
  <c r="J64"/>
  <c r="O64"/>
  <c r="P64"/>
  <c r="P627" s="1"/>
  <c r="I65"/>
  <c r="J65"/>
  <c r="O65"/>
  <c r="P65"/>
  <c r="E68"/>
  <c r="F68"/>
  <c r="F69"/>
  <c r="J70"/>
  <c r="F72"/>
  <c r="G72"/>
  <c r="G73"/>
  <c r="F73" s="1"/>
  <c r="I74"/>
  <c r="F76"/>
  <c r="G76"/>
  <c r="G77"/>
  <c r="F77" s="1"/>
  <c r="I78"/>
  <c r="O78"/>
  <c r="I82"/>
  <c r="I83"/>
  <c r="G86"/>
  <c r="G87"/>
  <c r="F87" s="1"/>
  <c r="I88"/>
  <c r="G90"/>
  <c r="F90" s="1"/>
  <c r="E90" s="1"/>
  <c r="G91"/>
  <c r="F91" s="1"/>
  <c r="I92"/>
  <c r="H113"/>
  <c r="J113"/>
  <c r="J114"/>
  <c r="G117"/>
  <c r="G118"/>
  <c r="H119"/>
  <c r="I119"/>
  <c r="E125"/>
  <c r="F125"/>
  <c r="E126"/>
  <c r="F126"/>
  <c r="F129"/>
  <c r="E129" s="1"/>
  <c r="G129"/>
  <c r="G130"/>
  <c r="F130" s="1"/>
  <c r="I131"/>
  <c r="K131"/>
  <c r="G147"/>
  <c r="G148"/>
  <c r="I149"/>
  <c r="G151"/>
  <c r="F151" s="1"/>
  <c r="G152"/>
  <c r="F152" s="1"/>
  <c r="H153"/>
  <c r="K153"/>
  <c r="G166"/>
  <c r="G168"/>
  <c r="H169"/>
  <c r="G180"/>
  <c r="G175" s="1"/>
  <c r="G181"/>
  <c r="G177" s="1"/>
  <c r="I182"/>
  <c r="K182"/>
  <c r="G188"/>
  <c r="F188" s="1"/>
  <c r="E188" s="1"/>
  <c r="G189"/>
  <c r="F189" s="1"/>
  <c r="I190"/>
  <c r="G205"/>
  <c r="F205" s="1"/>
  <c r="E205" s="1"/>
  <c r="G206"/>
  <c r="F206" s="1"/>
  <c r="I210"/>
  <c r="K210"/>
  <c r="E213"/>
  <c r="N214"/>
  <c r="N215" s="1"/>
  <c r="O215"/>
  <c r="I233"/>
  <c r="I234"/>
  <c r="G237"/>
  <c r="G233" s="1"/>
  <c r="G238"/>
  <c r="G234" s="1"/>
  <c r="G246"/>
  <c r="G241" s="1"/>
  <c r="G247"/>
  <c r="F247" s="1"/>
  <c r="G261"/>
  <c r="G269"/>
  <c r="G270"/>
  <c r="H271"/>
  <c r="I271"/>
  <c r="K271"/>
  <c r="O271"/>
  <c r="G273"/>
  <c r="F273" s="1"/>
  <c r="E273" s="1"/>
  <c r="G275"/>
  <c r="H276"/>
  <c r="I276"/>
  <c r="K276"/>
  <c r="G280"/>
  <c r="F280" s="1"/>
  <c r="G281"/>
  <c r="F281" s="1"/>
  <c r="H282"/>
  <c r="I282"/>
  <c r="J282"/>
  <c r="K282"/>
  <c r="G288"/>
  <c r="F288" s="1"/>
  <c r="E288" s="1"/>
  <c r="G289"/>
  <c r="F289" s="1"/>
  <c r="I290"/>
  <c r="J290"/>
  <c r="G297"/>
  <c r="F297" s="1"/>
  <c r="E297" s="1"/>
  <c r="G299"/>
  <c r="F299" s="1"/>
  <c r="I300"/>
  <c r="G306"/>
  <c r="F306" s="1"/>
  <c r="E306" s="1"/>
  <c r="G307"/>
  <c r="H308"/>
  <c r="G315"/>
  <c r="F315" s="1"/>
  <c r="E315" s="1"/>
  <c r="G316"/>
  <c r="F316" s="1"/>
  <c r="G320"/>
  <c r="F320" s="1"/>
  <c r="E320" s="1"/>
  <c r="G321"/>
  <c r="F321" s="1"/>
  <c r="H322"/>
  <c r="I322"/>
  <c r="G324"/>
  <c r="F324" s="1"/>
  <c r="G325"/>
  <c r="F325" s="1"/>
  <c r="H326"/>
  <c r="I326"/>
  <c r="L326"/>
  <c r="G337"/>
  <c r="F337" s="1"/>
  <c r="E337" s="1"/>
  <c r="G338"/>
  <c r="I339"/>
  <c r="G341"/>
  <c r="G342"/>
  <c r="H343"/>
  <c r="I343"/>
  <c r="G345"/>
  <c r="G346"/>
  <c r="F346" s="1"/>
  <c r="H347"/>
  <c r="I347"/>
  <c r="K347"/>
  <c r="G349"/>
  <c r="F349" s="1"/>
  <c r="E349" s="1"/>
  <c r="G350"/>
  <c r="F350" s="1"/>
  <c r="I351"/>
  <c r="J351"/>
  <c r="G359"/>
  <c r="F359" s="1"/>
  <c r="E359" s="1"/>
  <c r="G360"/>
  <c r="F360" s="1"/>
  <c r="H361"/>
  <c r="I361"/>
  <c r="K361"/>
  <c r="G399"/>
  <c r="G400"/>
  <c r="F400" s="1"/>
  <c r="G402"/>
  <c r="G403"/>
  <c r="F403" s="1"/>
  <c r="I404"/>
  <c r="K404"/>
  <c r="G412"/>
  <c r="F412" s="1"/>
  <c r="E412" s="1"/>
  <c r="G413"/>
  <c r="I414"/>
  <c r="K414"/>
  <c r="F419"/>
  <c r="E419" s="1"/>
  <c r="F420"/>
  <c r="E420" s="1"/>
  <c r="K421"/>
  <c r="G429"/>
  <c r="F429" s="1"/>
  <c r="G430"/>
  <c r="H431"/>
  <c r="I431"/>
  <c r="K431"/>
  <c r="G438"/>
  <c r="F438" s="1"/>
  <c r="E438" s="1"/>
  <c r="G439"/>
  <c r="H440"/>
  <c r="I440"/>
  <c r="K440"/>
  <c r="F451"/>
  <c r="E451" s="1"/>
  <c r="F452"/>
  <c r="E452" s="1"/>
  <c r="K453"/>
  <c r="L457"/>
  <c r="G460"/>
  <c r="F460" s="1"/>
  <c r="E460" s="1"/>
  <c r="G461"/>
  <c r="G464"/>
  <c r="F464" s="1"/>
  <c r="E464" s="1"/>
  <c r="G465"/>
  <c r="F465" s="1"/>
  <c r="I466"/>
  <c r="H477"/>
  <c r="I477"/>
  <c r="J477"/>
  <c r="K477"/>
  <c r="H478"/>
  <c r="H479" s="1"/>
  <c r="I478"/>
  <c r="J478"/>
  <c r="K478"/>
  <c r="G481"/>
  <c r="G482"/>
  <c r="H483"/>
  <c r="I483"/>
  <c r="K483"/>
  <c r="F485"/>
  <c r="E485" s="1"/>
  <c r="F486"/>
  <c r="E486" s="1"/>
  <c r="F489"/>
  <c r="E489" s="1"/>
  <c r="F490"/>
  <c r="E490" s="1"/>
  <c r="K491"/>
  <c r="G493"/>
  <c r="F493" s="1"/>
  <c r="G494"/>
  <c r="I495"/>
  <c r="G505"/>
  <c r="G506"/>
  <c r="F506" s="1"/>
  <c r="H507"/>
  <c r="I507"/>
  <c r="K507"/>
  <c r="G511"/>
  <c r="F511" s="1"/>
  <c r="E511" s="1"/>
  <c r="G512"/>
  <c r="F512" s="1"/>
  <c r="H513"/>
  <c r="I513"/>
  <c r="K513"/>
  <c r="G515"/>
  <c r="F515" s="1"/>
  <c r="E515" s="1"/>
  <c r="G516"/>
  <c r="I517"/>
  <c r="H521"/>
  <c r="I521"/>
  <c r="K521"/>
  <c r="L525"/>
  <c r="F527"/>
  <c r="E527" s="1"/>
  <c r="F528"/>
  <c r="E528" s="1"/>
  <c r="K529"/>
  <c r="K538"/>
  <c r="H539"/>
  <c r="K539"/>
  <c r="G542"/>
  <c r="G543"/>
  <c r="F543" s="1"/>
  <c r="I544"/>
  <c r="O544"/>
  <c r="G548"/>
  <c r="G549"/>
  <c r="I550"/>
  <c r="K550"/>
  <c r="G552"/>
  <c r="F552" s="1"/>
  <c r="E552" s="1"/>
  <c r="G553"/>
  <c r="F553" s="1"/>
  <c r="I554"/>
  <c r="G556"/>
  <c r="F556" s="1"/>
  <c r="E556" s="1"/>
  <c r="G557"/>
  <c r="I558"/>
  <c r="O563"/>
  <c r="N563" s="1"/>
  <c r="P563"/>
  <c r="G565"/>
  <c r="F565" s="1"/>
  <c r="G566"/>
  <c r="F566" s="1"/>
  <c r="I567"/>
  <c r="O567"/>
  <c r="E569"/>
  <c r="E570"/>
  <c r="O571"/>
  <c r="G579"/>
  <c r="F579" s="1"/>
  <c r="E579" s="1"/>
  <c r="G580"/>
  <c r="F580" s="1"/>
  <c r="I581"/>
  <c r="G583"/>
  <c r="F583" s="1"/>
  <c r="G584"/>
  <c r="H585"/>
  <c r="I585"/>
  <c r="K585"/>
  <c r="I589"/>
  <c r="I590"/>
  <c r="J590"/>
  <c r="F593"/>
  <c r="F594"/>
  <c r="J595"/>
  <c r="F601"/>
  <c r="E601" s="1"/>
  <c r="F602"/>
  <c r="E602" s="1"/>
  <c r="J603"/>
  <c r="G605"/>
  <c r="G589" s="1"/>
  <c r="G606"/>
  <c r="F606" s="1"/>
  <c r="I607"/>
  <c r="J607"/>
  <c r="G613"/>
  <c r="G614"/>
  <c r="F614" s="1"/>
  <c r="H615"/>
  <c r="I615"/>
  <c r="F619"/>
  <c r="E619" s="1"/>
  <c r="J620"/>
  <c r="F623"/>
  <c r="F624"/>
  <c r="K625"/>
  <c r="F399" l="1"/>
  <c r="E399" s="1"/>
  <c r="G401"/>
  <c r="I627"/>
  <c r="H627"/>
  <c r="H629"/>
  <c r="I629"/>
  <c r="G263"/>
  <c r="G257"/>
  <c r="G259" s="1"/>
  <c r="G243"/>
  <c r="G242"/>
  <c r="G248"/>
  <c r="F246"/>
  <c r="F241" s="1"/>
  <c r="G163"/>
  <c r="G11"/>
  <c r="E151"/>
  <c r="G161"/>
  <c r="F168"/>
  <c r="F548"/>
  <c r="E548" s="1"/>
  <c r="G538"/>
  <c r="F505"/>
  <c r="E505" s="1"/>
  <c r="G501"/>
  <c r="G265"/>
  <c r="G64"/>
  <c r="G353"/>
  <c r="F613"/>
  <c r="E613" s="1"/>
  <c r="G609"/>
  <c r="F341"/>
  <c r="E341" s="1"/>
  <c r="G329"/>
  <c r="G46"/>
  <c r="F86"/>
  <c r="F82" s="1"/>
  <c r="G82"/>
  <c r="F481"/>
  <c r="E481" s="1"/>
  <c r="G477"/>
  <c r="G113"/>
  <c r="L629"/>
  <c r="K627"/>
  <c r="K629"/>
  <c r="J66"/>
  <c r="J629"/>
  <c r="J627"/>
  <c r="L627"/>
  <c r="O627"/>
  <c r="P629"/>
  <c r="O629"/>
  <c r="F180"/>
  <c r="F175" s="1"/>
  <c r="F181"/>
  <c r="F177" s="1"/>
  <c r="F148"/>
  <c r="E148" s="1"/>
  <c r="G114"/>
  <c r="F147"/>
  <c r="F139"/>
  <c r="E138"/>
  <c r="E139" s="1"/>
  <c r="F135"/>
  <c r="E134"/>
  <c r="E135" s="1"/>
  <c r="H13"/>
  <c r="E429"/>
  <c r="I267"/>
  <c r="E583"/>
  <c r="F610"/>
  <c r="O479"/>
  <c r="H178"/>
  <c r="J331"/>
  <c r="F11"/>
  <c r="J267"/>
  <c r="N479"/>
  <c r="G610"/>
  <c r="G266"/>
  <c r="G354"/>
  <c r="E493"/>
  <c r="N266"/>
  <c r="H267"/>
  <c r="N11"/>
  <c r="N627" s="1"/>
  <c r="I178"/>
  <c r="K331"/>
  <c r="K267"/>
  <c r="O267"/>
  <c r="N495"/>
  <c r="E533"/>
  <c r="O13"/>
  <c r="G502"/>
  <c r="L267"/>
  <c r="E593"/>
  <c r="F534"/>
  <c r="G534"/>
  <c r="H355"/>
  <c r="I331"/>
  <c r="H331"/>
  <c r="G330"/>
  <c r="E334"/>
  <c r="K178"/>
  <c r="L503"/>
  <c r="E23"/>
  <c r="N271"/>
  <c r="N25"/>
  <c r="F172"/>
  <c r="E172" s="1"/>
  <c r="E173" s="1"/>
  <c r="M631"/>
  <c r="K164"/>
  <c r="I164"/>
  <c r="E565"/>
  <c r="G462"/>
  <c r="G517"/>
  <c r="G343"/>
  <c r="E571"/>
  <c r="N52"/>
  <c r="O540"/>
  <c r="H540"/>
  <c r="F529"/>
  <c r="K503"/>
  <c r="G483"/>
  <c r="G271"/>
  <c r="G182"/>
  <c r="E580"/>
  <c r="E581" s="1"/>
  <c r="F581"/>
  <c r="J611"/>
  <c r="F461"/>
  <c r="F462" s="1"/>
  <c r="F421"/>
  <c r="G276"/>
  <c r="G131"/>
  <c r="K611"/>
  <c r="I591"/>
  <c r="G544"/>
  <c r="F516"/>
  <c r="F502" s="1"/>
  <c r="N78"/>
  <c r="E76"/>
  <c r="G78"/>
  <c r="E72"/>
  <c r="N74"/>
  <c r="G21"/>
  <c r="E614"/>
  <c r="E620"/>
  <c r="G590"/>
  <c r="E603"/>
  <c r="J591"/>
  <c r="P540"/>
  <c r="E566"/>
  <c r="N567"/>
  <c r="N544"/>
  <c r="G567"/>
  <c r="G554"/>
  <c r="I540"/>
  <c r="G513"/>
  <c r="I503"/>
  <c r="K479"/>
  <c r="F457"/>
  <c r="L355"/>
  <c r="E421"/>
  <c r="G414"/>
  <c r="I355"/>
  <c r="G361"/>
  <c r="G351"/>
  <c r="F342"/>
  <c r="E342" s="1"/>
  <c r="G282"/>
  <c r="F275"/>
  <c r="E275" s="1"/>
  <c r="E276" s="1"/>
  <c r="G169"/>
  <c r="G149"/>
  <c r="H115"/>
  <c r="I115"/>
  <c r="I84"/>
  <c r="E77"/>
  <c r="F78"/>
  <c r="I66"/>
  <c r="N57"/>
  <c r="E55"/>
  <c r="I48"/>
  <c r="G52"/>
  <c r="E299"/>
  <c r="E300" s="1"/>
  <c r="F300"/>
  <c r="E130"/>
  <c r="E131" s="1"/>
  <c r="F131"/>
  <c r="E20"/>
  <c r="E21" s="1"/>
  <c r="F21"/>
  <c r="E553"/>
  <c r="E554" s="1"/>
  <c r="F554"/>
  <c r="F74"/>
  <c r="E73"/>
  <c r="I611"/>
  <c r="F603"/>
  <c r="F567"/>
  <c r="F542"/>
  <c r="E542" s="1"/>
  <c r="F491"/>
  <c r="F482"/>
  <c r="E482" s="1"/>
  <c r="E456"/>
  <c r="E457" s="1"/>
  <c r="F413"/>
  <c r="G347"/>
  <c r="F345"/>
  <c r="E345" s="1"/>
  <c r="E280"/>
  <c r="G92"/>
  <c r="G83"/>
  <c r="N65"/>
  <c r="G61"/>
  <c r="F51"/>
  <c r="E51" s="1"/>
  <c r="N17"/>
  <c r="G12"/>
  <c r="G539"/>
  <c r="G507"/>
  <c r="G300"/>
  <c r="F238"/>
  <c r="E214"/>
  <c r="E215" s="1"/>
  <c r="G210"/>
  <c r="G65"/>
  <c r="G615"/>
  <c r="H611"/>
  <c r="F595"/>
  <c r="G581"/>
  <c r="K540"/>
  <c r="H503"/>
  <c r="G326"/>
  <c r="G74"/>
  <c r="F64"/>
  <c r="F50"/>
  <c r="E50" s="1"/>
  <c r="N47"/>
  <c r="F590"/>
  <c r="N571"/>
  <c r="E543"/>
  <c r="E491"/>
  <c r="K115"/>
  <c r="O66"/>
  <c r="O48"/>
  <c r="E623"/>
  <c r="E506"/>
  <c r="E465"/>
  <c r="E466" s="1"/>
  <c r="F466"/>
  <c r="E350"/>
  <c r="E351" s="1"/>
  <c r="F351"/>
  <c r="E325"/>
  <c r="F326"/>
  <c r="E189"/>
  <c r="E190" s="1"/>
  <c r="F190"/>
  <c r="E152"/>
  <c r="F83"/>
  <c r="E87"/>
  <c r="E60"/>
  <c r="E61" s="1"/>
  <c r="F61"/>
  <c r="F56"/>
  <c r="G47"/>
  <c r="E15"/>
  <c r="E624"/>
  <c r="F605"/>
  <c r="F607" s="1"/>
  <c r="E562"/>
  <c r="F557"/>
  <c r="E557" s="1"/>
  <c r="G558"/>
  <c r="E512"/>
  <c r="E513" s="1"/>
  <c r="F513"/>
  <c r="F402"/>
  <c r="E400"/>
  <c r="E401" s="1"/>
  <c r="F261"/>
  <c r="F257" s="1"/>
  <c r="F259" s="1"/>
  <c r="G252"/>
  <c r="E247"/>
  <c r="E606"/>
  <c r="E519"/>
  <c r="F430"/>
  <c r="E430" s="1"/>
  <c r="G431"/>
  <c r="E403"/>
  <c r="F338"/>
  <c r="G339"/>
  <c r="F322"/>
  <c r="E321"/>
  <c r="E322" s="1"/>
  <c r="F290"/>
  <c r="E289"/>
  <c r="E290" s="1"/>
  <c r="E281"/>
  <c r="F282"/>
  <c r="E206"/>
  <c r="E210" s="1"/>
  <c r="F210"/>
  <c r="E91"/>
  <c r="E92" s="1"/>
  <c r="F92"/>
  <c r="F65"/>
  <c r="E69"/>
  <c r="F70"/>
  <c r="F24"/>
  <c r="F12" s="1"/>
  <c r="G25"/>
  <c r="E453"/>
  <c r="K355"/>
  <c r="F620"/>
  <c r="E529"/>
  <c r="I479"/>
  <c r="E324"/>
  <c r="J115"/>
  <c r="G57"/>
  <c r="I13"/>
  <c r="F439"/>
  <c r="G440"/>
  <c r="E360"/>
  <c r="F361"/>
  <c r="F584"/>
  <c r="G585"/>
  <c r="E520"/>
  <c r="F494"/>
  <c r="E494" s="1"/>
  <c r="G495"/>
  <c r="E346"/>
  <c r="E316"/>
  <c r="E317" s="1"/>
  <c r="F317"/>
  <c r="F307"/>
  <c r="G308"/>
  <c r="F117"/>
  <c r="E16"/>
  <c r="E561"/>
  <c r="E524"/>
  <c r="G478"/>
  <c r="F453"/>
  <c r="G607"/>
  <c r="E594"/>
  <c r="E590" s="1"/>
  <c r="G550"/>
  <c r="F549"/>
  <c r="F525"/>
  <c r="G521"/>
  <c r="G466"/>
  <c r="G404"/>
  <c r="G322"/>
  <c r="G317"/>
  <c r="G290"/>
  <c r="F270"/>
  <c r="F269"/>
  <c r="F265" s="1"/>
  <c r="F237"/>
  <c r="G190"/>
  <c r="F166"/>
  <c r="F161" s="1"/>
  <c r="G153"/>
  <c r="G119"/>
  <c r="F118"/>
  <c r="G88"/>
  <c r="F401" l="1"/>
  <c r="N629"/>
  <c r="F609"/>
  <c r="G627"/>
  <c r="G629"/>
  <c r="E242"/>
  <c r="F243"/>
  <c r="F242"/>
  <c r="F248"/>
  <c r="E246"/>
  <c r="E241" s="1"/>
  <c r="E243" s="1"/>
  <c r="F615"/>
  <c r="F153"/>
  <c r="E153"/>
  <c r="F163"/>
  <c r="F164" s="1"/>
  <c r="E168"/>
  <c r="E163" s="1"/>
  <c r="E86"/>
  <c r="E82" s="1"/>
  <c r="E181"/>
  <c r="E177" s="1"/>
  <c r="F477"/>
  <c r="F88"/>
  <c r="F507"/>
  <c r="N13"/>
  <c r="E261"/>
  <c r="F263"/>
  <c r="F353"/>
  <c r="E402"/>
  <c r="E353" s="1"/>
  <c r="F149"/>
  <c r="F114"/>
  <c r="E147"/>
  <c r="E149" s="1"/>
  <c r="F113"/>
  <c r="E609"/>
  <c r="N267"/>
  <c r="E431"/>
  <c r="E477"/>
  <c r="E501"/>
  <c r="G267"/>
  <c r="F330"/>
  <c r="F47"/>
  <c r="F266"/>
  <c r="F267" s="1"/>
  <c r="E525"/>
  <c r="F354"/>
  <c r="E534"/>
  <c r="E78"/>
  <c r="F501"/>
  <c r="F503" s="1"/>
  <c r="E329"/>
  <c r="F329"/>
  <c r="G331"/>
  <c r="E335"/>
  <c r="E461"/>
  <c r="E462" s="1"/>
  <c r="E64"/>
  <c r="G164"/>
  <c r="L631"/>
  <c r="E11"/>
  <c r="E516"/>
  <c r="E517" s="1"/>
  <c r="F173"/>
  <c r="F517"/>
  <c r="E567"/>
  <c r="G66"/>
  <c r="P631"/>
  <c r="F483"/>
  <c r="E615"/>
  <c r="G479"/>
  <c r="F538"/>
  <c r="E74"/>
  <c r="F13"/>
  <c r="E24"/>
  <c r="E25" s="1"/>
  <c r="G48"/>
  <c r="E610"/>
  <c r="N66"/>
  <c r="F52"/>
  <c r="F625"/>
  <c r="G611"/>
  <c r="G591"/>
  <c r="N540"/>
  <c r="E544"/>
  <c r="F544"/>
  <c r="E521"/>
  <c r="F521"/>
  <c r="G503"/>
  <c r="G355"/>
  <c r="F343"/>
  <c r="E282"/>
  <c r="F276"/>
  <c r="H631"/>
  <c r="F66"/>
  <c r="J631"/>
  <c r="N48"/>
  <c r="O631"/>
  <c r="G13"/>
  <c r="E413"/>
  <c r="E414" s="1"/>
  <c r="F414"/>
  <c r="E347"/>
  <c r="G540"/>
  <c r="F46"/>
  <c r="E46"/>
  <c r="G115"/>
  <c r="E538"/>
  <c r="F347"/>
  <c r="F234"/>
  <c r="E238"/>
  <c r="E234" s="1"/>
  <c r="E52"/>
  <c r="I631"/>
  <c r="G84"/>
  <c r="E269"/>
  <c r="E265" s="1"/>
  <c r="E595"/>
  <c r="E117"/>
  <c r="E361"/>
  <c r="E338"/>
  <c r="E330" s="1"/>
  <c r="F339"/>
  <c r="E549"/>
  <c r="F539"/>
  <c r="F550"/>
  <c r="E439"/>
  <c r="E440" s="1"/>
  <c r="F440"/>
  <c r="F25"/>
  <c r="E65"/>
  <c r="E70"/>
  <c r="E483"/>
  <c r="E118"/>
  <c r="E114" s="1"/>
  <c r="F119"/>
  <c r="E166"/>
  <c r="E161" s="1"/>
  <c r="F169"/>
  <c r="E270"/>
  <c r="F271"/>
  <c r="E17"/>
  <c r="E307"/>
  <c r="E308" s="1"/>
  <c r="F308"/>
  <c r="E584"/>
  <c r="E585" s="1"/>
  <c r="F585"/>
  <c r="E180"/>
  <c r="E175" s="1"/>
  <c r="F252"/>
  <c r="F57"/>
  <c r="E56"/>
  <c r="E83"/>
  <c r="E563"/>
  <c r="K631"/>
  <c r="G178"/>
  <c r="F84"/>
  <c r="E326"/>
  <c r="F611"/>
  <c r="E343"/>
  <c r="F404"/>
  <c r="E625"/>
  <c r="F431"/>
  <c r="F233"/>
  <c r="E237"/>
  <c r="E233" s="1"/>
  <c r="F182"/>
  <c r="E495"/>
  <c r="F495"/>
  <c r="F478"/>
  <c r="E558"/>
  <c r="F558"/>
  <c r="E605"/>
  <c r="E589" s="1"/>
  <c r="F589"/>
  <c r="F591" s="1"/>
  <c r="E507"/>
  <c r="F629" l="1"/>
  <c r="F627"/>
  <c r="E266"/>
  <c r="E267" s="1"/>
  <c r="E263"/>
  <c r="E257"/>
  <c r="E259" s="1"/>
  <c r="E248"/>
  <c r="E88"/>
  <c r="E84"/>
  <c r="E252"/>
  <c r="E611"/>
  <c r="E113"/>
  <c r="F331"/>
  <c r="E66"/>
  <c r="E12"/>
  <c r="E13" s="1"/>
  <c r="E502"/>
  <c r="E503" s="1"/>
  <c r="F479"/>
  <c r="F540"/>
  <c r="E404"/>
  <c r="N631"/>
  <c r="F355"/>
  <c r="G631"/>
  <c r="F48"/>
  <c r="E478"/>
  <c r="F178"/>
  <c r="E607"/>
  <c r="E182"/>
  <c r="E178"/>
  <c r="E119"/>
  <c r="E539"/>
  <c r="E540" s="1"/>
  <c r="E550"/>
  <c r="E271"/>
  <c r="E339"/>
  <c r="E331"/>
  <c r="E169"/>
  <c r="E57"/>
  <c r="E47"/>
  <c r="E48" s="1"/>
  <c r="F115"/>
  <c r="E354"/>
  <c r="E355" s="1"/>
  <c r="E591"/>
  <c r="E629" l="1"/>
  <c r="E627"/>
  <c r="E115"/>
  <c r="E479"/>
  <c r="F631"/>
  <c r="E164"/>
  <c r="E631" l="1"/>
</calcChain>
</file>

<file path=xl/sharedStrings.xml><?xml version="1.0" encoding="utf-8"?>
<sst xmlns="http://schemas.openxmlformats.org/spreadsheetml/2006/main" count="394" uniqueCount="202">
  <si>
    <t xml:space="preserve"> % wsk.wykonania </t>
  </si>
  <si>
    <t>WYKONANIE OGÓŁEM</t>
  </si>
  <si>
    <t xml:space="preserve">PLAN OGÓŁEM </t>
  </si>
  <si>
    <t xml:space="preserve">% wsk.wykonania </t>
  </si>
  <si>
    <t>WYKONANIE</t>
  </si>
  <si>
    <t>Pozostała działalność                                  PLAN</t>
  </si>
  <si>
    <t>92695</t>
  </si>
  <si>
    <t>Zadania w zakresie kultury fizycznej i sportu</t>
  </si>
  <si>
    <t>92605</t>
  </si>
  <si>
    <t>Obiekty sportowe                         -               PLAN</t>
  </si>
  <si>
    <t>92601</t>
  </si>
  <si>
    <t>Pozostała działalność                                     PLAN</t>
  </si>
  <si>
    <t>92195</t>
  </si>
  <si>
    <t>% wsk. wykonania</t>
  </si>
  <si>
    <t>Biblioteki                                 -                    PLAN</t>
  </si>
  <si>
    <t>92116</t>
  </si>
  <si>
    <t>Domy i ośrodki kultury, świetlice i kluby - PLAN</t>
  </si>
  <si>
    <t>92109</t>
  </si>
  <si>
    <t xml:space="preserve">Kultura i Ochrona Dziedzictwa </t>
  </si>
  <si>
    <t>Pozostała działalność                -                 PLAN</t>
  </si>
  <si>
    <t>90095</t>
  </si>
  <si>
    <t>ze środowiska                                      -     PLAN</t>
  </si>
  <si>
    <t>środków z opłat i kar za korzystanie</t>
  </si>
  <si>
    <t>Wpływy i wydatki związane z gromadzeniem</t>
  </si>
  <si>
    <t>90019</t>
  </si>
  <si>
    <t>Zakłady gospodarki komunalnej                   PLAN</t>
  </si>
  <si>
    <t>90017</t>
  </si>
  <si>
    <t>Oświetlenie ulic, placów i dróg  -                 PLAN</t>
  </si>
  <si>
    <t>90015</t>
  </si>
  <si>
    <t>% wsk. Wykonania</t>
  </si>
  <si>
    <t>PLAN</t>
  </si>
  <si>
    <t>90005</t>
  </si>
  <si>
    <t>Utrzymanie zieleni w miastach i gminach- PLAN</t>
  </si>
  <si>
    <t>90004</t>
  </si>
  <si>
    <t>Oczyszczanie miast i wsi        -                    PLAN</t>
  </si>
  <si>
    <t>90003</t>
  </si>
  <si>
    <t>90002</t>
  </si>
  <si>
    <t>Gospodarka ściekowa i ochrona wód   -   PLAN</t>
  </si>
  <si>
    <t>90001</t>
  </si>
  <si>
    <t>Gospodarka. Komunalna i Ochrona Środowiska</t>
  </si>
  <si>
    <t>Rodziny zastępcze                                   PLAN</t>
  </si>
  <si>
    <t>85508</t>
  </si>
  <si>
    <t xml:space="preserve">% wsk. wykonania </t>
  </si>
  <si>
    <t>85505</t>
  </si>
  <si>
    <t>Wspieranie rodziny                                         PLAN</t>
  </si>
  <si>
    <t>85504</t>
  </si>
  <si>
    <t>Karta dużej rodziny                                   PLAN</t>
  </si>
  <si>
    <t>85503</t>
  </si>
  <si>
    <t>85502</t>
  </si>
  <si>
    <t>Świadczenie wychowawcze                         PLAN</t>
  </si>
  <si>
    <t>85501</t>
  </si>
  <si>
    <t>Pozostała działalność      -                           PLAN</t>
  </si>
  <si>
    <t>85495</t>
  </si>
  <si>
    <t>85415</t>
  </si>
  <si>
    <t>Poradnie psychol. pedagogiczne                   PLAN</t>
  </si>
  <si>
    <t>85406</t>
  </si>
  <si>
    <t>Świetlice szkolne            -                            PLAN</t>
  </si>
  <si>
    <t>85401</t>
  </si>
  <si>
    <t>Edukacyjna opieka wychowawcza   -    PLAN</t>
  </si>
  <si>
    <t xml:space="preserve"> Pomoc dla repatriantów                                 PLAN</t>
  </si>
  <si>
    <t>85334</t>
  </si>
  <si>
    <t xml:space="preserve">PLAN </t>
  </si>
  <si>
    <t>Pozostałe zadania  w zakresie polityki społ.</t>
  </si>
  <si>
    <t>Pozostała działalność   -                             PLAN</t>
  </si>
  <si>
    <t>85295</t>
  </si>
  <si>
    <t>Pomoc w zakresie dożywiania -                     PLAN</t>
  </si>
  <si>
    <t>85230</t>
  </si>
  <si>
    <t>85228</t>
  </si>
  <si>
    <t>Ośrodki Pomocy Społecznej             -          PLAN</t>
  </si>
  <si>
    <t>85219</t>
  </si>
  <si>
    <t>Zasiłki stałe                    -                             PLAN</t>
  </si>
  <si>
    <t>85216</t>
  </si>
  <si>
    <t>Dodatki mieszkaniowe              -                   PLAN</t>
  </si>
  <si>
    <t>85215</t>
  </si>
  <si>
    <t>85214</t>
  </si>
  <si>
    <t>pobierające niektóre świadczenia z pomocy społecznej oraz</t>
  </si>
  <si>
    <t>Składki na ubezpieczenia zdrowotne opłacane za osoby</t>
  </si>
  <si>
    <t>85213</t>
  </si>
  <si>
    <t>Ośrodki wsparcia          -                              PLAN</t>
  </si>
  <si>
    <t>85203</t>
  </si>
  <si>
    <t>Pozostała działalność                -                  PLAN</t>
  </si>
  <si>
    <t>85195</t>
  </si>
  <si>
    <t>Przeciwdziałanie alkoholizmowi          -       PLAN</t>
  </si>
  <si>
    <t>85154</t>
  </si>
  <si>
    <t>Zwalczanie narkomanii                -                PLAN</t>
  </si>
  <si>
    <t>85153</t>
  </si>
  <si>
    <t>Programy polityki zdrowotnej                          PLAN</t>
  </si>
  <si>
    <t>85149</t>
  </si>
  <si>
    <t>Pozostała działalność                       -           PLAN</t>
  </si>
  <si>
    <t>80195</t>
  </si>
  <si>
    <t>80153</t>
  </si>
  <si>
    <t>szkołach zawodowych oraz szkolach artystyczn.</t>
  </si>
  <si>
    <t xml:space="preserve">ogólnokształcących ,liceach profilowanych i </t>
  </si>
  <si>
    <t>w szkolach podstawowych,gimnazjach,liceach</t>
  </si>
  <si>
    <t>specjalnej organizacji nauki i metod pracy</t>
  </si>
  <si>
    <t xml:space="preserve">Realizacja zadań wymagajacych stosowania </t>
  </si>
  <si>
    <t>80150</t>
  </si>
  <si>
    <t>wychowania przedszkolnego                      PLAN</t>
  </si>
  <si>
    <t xml:space="preserve">w szkolach podsatwowych i innych formach </t>
  </si>
  <si>
    <t>dla dzieci w przedszkolach,oddziałach</t>
  </si>
  <si>
    <t>80149</t>
  </si>
  <si>
    <t>Dokształcanie i doskonalenie nauczycieli</t>
  </si>
  <si>
    <t>80146</t>
  </si>
  <si>
    <t>Dowożenie uczniów do szkół       -                PLAN</t>
  </si>
  <si>
    <t>80113</t>
  </si>
  <si>
    <t>Przedszkola                            -                    PLAN</t>
  </si>
  <si>
    <t>Oddziały przedszkolne w szkołach podstawowych</t>
  </si>
  <si>
    <t>Szkoły podstawowe               -                       PLAN</t>
  </si>
  <si>
    <t>Różne rozliczenia                                        PLAN</t>
  </si>
  <si>
    <t>jednostek samorządu terytorialnego                 -      PLAN</t>
  </si>
  <si>
    <t xml:space="preserve">Obsługa papierów wartościowych, kredytów i pożyczek </t>
  </si>
  <si>
    <t xml:space="preserve">Nieodpłatna pomoc prawna                         PLAN </t>
  </si>
  <si>
    <t>Pozostała działalność</t>
  </si>
  <si>
    <t>Usuwanie skutków klęsk zywiołowych            PLAN</t>
  </si>
  <si>
    <t>Obrona cywilna                                         -  PLAN</t>
  </si>
  <si>
    <t>Ochotnicze Straże Pożarne           -              PLAN</t>
  </si>
  <si>
    <t xml:space="preserve">Bezpieczeństwo publiczne i ochrona </t>
  </si>
  <si>
    <t>Urzędy Naczelnych organów władzy państwowej</t>
  </si>
  <si>
    <t>Pozostała działalność                 -               PLAN</t>
  </si>
  <si>
    <t xml:space="preserve">                                                                       PLAN</t>
  </si>
  <si>
    <t>Promocja jednostek samorządu terytorialnego</t>
  </si>
  <si>
    <t>Urzędy Gmin                                       -          PLAN</t>
  </si>
  <si>
    <t>Rady Gmin  -                                                 PLAN</t>
  </si>
  <si>
    <t>Starostwa powiatowe                                    PLAN</t>
  </si>
  <si>
    <t>Urzędy Wojewódzkie   -                                PLAN</t>
  </si>
  <si>
    <t>% wsk. wykonaia</t>
  </si>
  <si>
    <t>Pozostała działaność                                 - PLAN</t>
  </si>
  <si>
    <t>Plany zagospodarowania przestrzennego  - PLAN</t>
  </si>
  <si>
    <t>Pozostała działalność              -                  PLAN</t>
  </si>
  <si>
    <t>Gospodarka gruntami i nieruchomościami -PLAN</t>
  </si>
  <si>
    <t>Drogi wewnętrzne -                                       PLAN</t>
  </si>
  <si>
    <t>Drogi publiczne gminne-                             PLAN</t>
  </si>
  <si>
    <t>Drogi publiczne powiatowe-                         PLAN</t>
  </si>
  <si>
    <t>01095</t>
  </si>
  <si>
    <t>Izby rolnicze                                                 PLAN</t>
  </si>
  <si>
    <t>01030</t>
  </si>
  <si>
    <t>01010</t>
  </si>
  <si>
    <t>010</t>
  </si>
  <si>
    <t>w tym z udziałem środków z UE</t>
  </si>
  <si>
    <t>Wydatki zw. z realizacją zadań unijnych</t>
  </si>
  <si>
    <t>Zadania statutowe</t>
  </si>
  <si>
    <t>Wynagrodz. i pochodne</t>
  </si>
  <si>
    <t>Razem</t>
  </si>
  <si>
    <t>Inwestycje i zak.inwestyc.</t>
  </si>
  <si>
    <t>Razem wydatki majątkowe</t>
  </si>
  <si>
    <t>Obsługa długu</t>
  </si>
  <si>
    <t>Świadczenia na rzecz osób fizycznych</t>
  </si>
  <si>
    <t>Dotacje na zadania bieżące</t>
  </si>
  <si>
    <t>Jednostki budżetowe</t>
  </si>
  <si>
    <t>Razem wydatki bieżące</t>
  </si>
  <si>
    <t>Ogółem</t>
  </si>
  <si>
    <t>Wyszczególnienie</t>
  </si>
  <si>
    <t>Rozdz.</t>
  </si>
  <si>
    <t xml:space="preserve">Dział </t>
  </si>
  <si>
    <t>85111</t>
  </si>
  <si>
    <t>Szpitale ogólne                                               -PLAN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</si>
  <si>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</si>
  <si>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</si>
  <si>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Zakłady gospodarki mieszkaniowej  -          PLAN</t>
  </si>
  <si>
    <t>kontroli i ochrony prawa                                 -PLAN</t>
  </si>
  <si>
    <t>za osoby uczesttniczące w zajęciach w centrum integracji społecznej                                         -               PLAN</t>
  </si>
  <si>
    <t>Usługi opiekuńcze i specjalistyczne usługi opiekuńcze                                                    PLAN</t>
  </si>
  <si>
    <t>Pomoc materialna dla uczniów  o charakterze socjalnym    -                                                   PLAN</t>
  </si>
  <si>
    <t>Gospodarka odpadami komunalnymi             PLAN</t>
  </si>
  <si>
    <t>Ochrona powietrza atmosferycznego i klimatu</t>
  </si>
  <si>
    <t>Spis powszechny i inne                        -          PLAN</t>
  </si>
  <si>
    <t>Zarządzanie kryzysowe                -              PLAN</t>
  </si>
  <si>
    <t xml:space="preserve">                                                          PLAN</t>
  </si>
  <si>
    <t xml:space="preserve">                                                            PLAN</t>
  </si>
  <si>
    <t xml:space="preserve">                                                WYKONANIE</t>
  </si>
  <si>
    <t xml:space="preserve">                                                           PLAN</t>
  </si>
  <si>
    <t xml:space="preserve">                                              WYKONANIE</t>
  </si>
  <si>
    <t xml:space="preserve">                                               WYKONANIE</t>
  </si>
  <si>
    <t>Administracja publiczna                PLAN</t>
  </si>
  <si>
    <t>Działalność usługowa-                      PLAN</t>
  </si>
  <si>
    <t>Gospodarka Mieszkaniowa-             PLAN</t>
  </si>
  <si>
    <t>Transport i Łączność -                       PLAN</t>
  </si>
  <si>
    <t>Rolnictwo i Łowiectwo -                    PLAN</t>
  </si>
  <si>
    <t xml:space="preserve">Rezerwy ogólne i celowe                                PLAN               </t>
  </si>
  <si>
    <t>Wykonanie wydatków budżetowych na dzień 31.12.2020 roku</t>
  </si>
  <si>
    <t xml:space="preserve">                                                 WYKONANIE</t>
  </si>
  <si>
    <t>Rodzina                                               PLAN</t>
  </si>
  <si>
    <t xml:space="preserve">                                                             PLAN</t>
  </si>
  <si>
    <t>Zasiłki okresowe, celowe i pomoc w naturze oraz składki na ubezpieczenia emertytalne i renotwe                         - PLAN</t>
  </si>
  <si>
    <t>Wybory Prezydenta Rzeczypospolitej Polskiej   -PLAN</t>
  </si>
  <si>
    <t>Świadczenia rodzinne, świadczenia z funduszu alimentacyjnego oraz składki  na ubezpieczenia emerytalne i rentowe z ubezpieczenia społecznego</t>
  </si>
  <si>
    <t xml:space="preserve">                                                              PLAN</t>
  </si>
  <si>
    <t xml:space="preserve">                                                  WYKONANIE</t>
  </si>
  <si>
    <t>Infrastruktura wodociągowa i sanitaryjna wsi    PLAN</t>
  </si>
  <si>
    <t>kontroli i ochrony prawa oraz sądownictwa   - PLAN</t>
  </si>
  <si>
    <t>przeciwpożarowa       -                         PLAN</t>
  </si>
  <si>
    <t>Obsługa długu publicznego -               PLAN</t>
  </si>
  <si>
    <t>Wymiar sprawiedliwości                      PLAN</t>
  </si>
  <si>
    <t xml:space="preserve">  Różne rozliczenia     -                        PLAN                              </t>
  </si>
  <si>
    <t>Oświata i wychowanie               -         PLAN</t>
  </si>
  <si>
    <t>Ochrona zdrowia              -               PLAN</t>
  </si>
  <si>
    <t>Pomoc społeczna         -                      PLAN</t>
  </si>
  <si>
    <t xml:space="preserve">                                                   WYKONANIE</t>
  </si>
  <si>
    <t>Narodowego                                        PLAN</t>
  </si>
  <si>
    <t>Kultura Fizyczna                                   PLAN</t>
  </si>
  <si>
    <t>Zapewnienie uczniom prawa do bezpłatnego dostępu do podręczników, materiałów edukacyjnych lub materiałów ćwiczeniowych                                          PLAN</t>
  </si>
  <si>
    <t>Tworzenie i funkcjonowanie żłobków                  PLAN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</si>
</sst>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;[Red]#,##0.00"/>
  </numFmts>
  <fonts count="26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Czcionka tekstu podstawowego"/>
      <charset val="238"/>
    </font>
    <font>
      <sz val="9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i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i/>
      <sz val="6"/>
      <color indexed="8"/>
      <name val="Arial"/>
      <family val="2"/>
      <charset val="238"/>
    </font>
    <font>
      <i/>
      <sz val="8"/>
      <color indexed="8"/>
      <name val="Czcionka tekstu podstawowego"/>
      <charset val="238"/>
    </font>
    <font>
      <b/>
      <i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7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i/>
      <sz val="9"/>
      <color indexed="8"/>
      <name val="Czcionka tekstu podstawowego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9" fontId="12" fillId="0" borderId="0" applyFill="0" applyBorder="0" applyAlignment="0" applyProtection="0"/>
    <xf numFmtId="0" fontId="1" fillId="0" borderId="0"/>
    <xf numFmtId="44" fontId="24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2"/>
    <xf numFmtId="0" fontId="1" fillId="0" borderId="0" xfId="2" applyFill="1"/>
    <xf numFmtId="49" fontId="2" fillId="0" borderId="0" xfId="2" applyNumberFormat="1" applyFont="1" applyFill="1"/>
    <xf numFmtId="0" fontId="1" fillId="0" borderId="0" xfId="2" applyBorder="1"/>
    <xf numFmtId="4" fontId="1" fillId="0" borderId="0" xfId="2" applyNumberFormat="1"/>
    <xf numFmtId="4" fontId="3" fillId="0" borderId="0" xfId="2" applyNumberFormat="1" applyFont="1" applyFill="1"/>
    <xf numFmtId="4" fontId="3" fillId="0" borderId="0" xfId="2" applyNumberFormat="1" applyFont="1" applyFill="1" applyBorder="1"/>
    <xf numFmtId="10" fontId="4" fillId="0" borderId="1" xfId="2" applyNumberFormat="1" applyFont="1" applyFill="1" applyBorder="1"/>
    <xf numFmtId="4" fontId="3" fillId="0" borderId="2" xfId="2" applyNumberFormat="1" applyFont="1" applyFill="1" applyBorder="1"/>
    <xf numFmtId="4" fontId="3" fillId="0" borderId="3" xfId="2" applyNumberFormat="1" applyFont="1" applyFill="1" applyBorder="1"/>
    <xf numFmtId="4" fontId="3" fillId="0" borderId="1" xfId="2" applyNumberFormat="1" applyFont="1" applyFill="1" applyBorder="1"/>
    <xf numFmtId="4" fontId="4" fillId="0" borderId="2" xfId="2" applyNumberFormat="1" applyFont="1" applyFill="1" applyBorder="1"/>
    <xf numFmtId="4" fontId="4" fillId="0" borderId="1" xfId="2" applyNumberFormat="1" applyFont="1" applyFill="1" applyBorder="1"/>
    <xf numFmtId="4" fontId="4" fillId="0" borderId="0" xfId="2" applyNumberFormat="1" applyFont="1" applyFill="1" applyBorder="1"/>
    <xf numFmtId="4" fontId="4" fillId="0" borderId="3" xfId="2" applyNumberFormat="1" applyFont="1" applyFill="1" applyBorder="1"/>
    <xf numFmtId="0" fontId="5" fillId="0" borderId="2" xfId="2" applyFont="1" applyFill="1" applyBorder="1" applyAlignment="1">
      <alignment horizontal="center"/>
    </xf>
    <xf numFmtId="4" fontId="1" fillId="0" borderId="0" xfId="2" applyNumberFormat="1" applyFill="1"/>
    <xf numFmtId="4" fontId="8" fillId="0" borderId="0" xfId="2" applyNumberFormat="1" applyFont="1" applyFill="1"/>
    <xf numFmtId="0" fontId="9" fillId="0" borderId="2" xfId="2" applyFont="1" applyFill="1" applyBorder="1" applyAlignment="1">
      <alignment horizontal="right" vertical="center"/>
    </xf>
    <xf numFmtId="4" fontId="3" fillId="0" borderId="9" xfId="2" applyNumberFormat="1" applyFont="1" applyFill="1" applyBorder="1"/>
    <xf numFmtId="0" fontId="9" fillId="0" borderId="2" xfId="2" applyFont="1" applyFill="1" applyBorder="1" applyAlignment="1">
      <alignment horizontal="center"/>
    </xf>
    <xf numFmtId="0" fontId="11" fillId="0" borderId="0" xfId="2" applyFont="1" applyFill="1"/>
    <xf numFmtId="4" fontId="11" fillId="0" borderId="0" xfId="2" applyNumberFormat="1" applyFont="1" applyFill="1"/>
    <xf numFmtId="0" fontId="1" fillId="2" borderId="0" xfId="2" applyFill="1"/>
    <xf numFmtId="0" fontId="9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1" fillId="3" borderId="0" xfId="2" applyFill="1"/>
    <xf numFmtId="0" fontId="16" fillId="0" borderId="0" xfId="2" applyFont="1"/>
    <xf numFmtId="10" fontId="1" fillId="0" borderId="0" xfId="2" applyNumberFormat="1" applyFill="1"/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10" fontId="9" fillId="0" borderId="0" xfId="2" applyNumberFormat="1" applyFont="1" applyFill="1" applyBorder="1" applyAlignment="1">
      <alignment horizontal="right" vertical="center"/>
    </xf>
    <xf numFmtId="0" fontId="1" fillId="0" borderId="1" xfId="2" applyBorder="1"/>
    <xf numFmtId="0" fontId="1" fillId="0" borderId="1" xfId="2" applyFill="1" applyBorder="1"/>
    <xf numFmtId="0" fontId="11" fillId="0" borderId="0" xfId="2" applyFont="1"/>
    <xf numFmtId="0" fontId="21" fillId="0" borderId="0" xfId="2" applyFont="1"/>
    <xf numFmtId="0" fontId="7" fillId="0" borderId="4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right" vertical="center"/>
    </xf>
    <xf numFmtId="0" fontId="9" fillId="0" borderId="5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4" fontId="1" fillId="0" borderId="0" xfId="2" applyNumberFormat="1" applyFill="1" applyBorder="1"/>
    <xf numFmtId="0" fontId="10" fillId="0" borderId="0" xfId="2" applyFont="1" applyFill="1" applyBorder="1" applyAlignment="1">
      <alignment horizontal="left" vertical="center" wrapText="1"/>
    </xf>
    <xf numFmtId="4" fontId="8" fillId="0" borderId="0" xfId="2" applyNumberFormat="1" applyFont="1" applyFill="1" applyBorder="1"/>
    <xf numFmtId="0" fontId="7" fillId="0" borderId="3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left" vertical="center"/>
    </xf>
    <xf numFmtId="0" fontId="5" fillId="0" borderId="21" xfId="2" applyFont="1" applyFill="1" applyBorder="1" applyAlignment="1">
      <alignment horizontal="left"/>
    </xf>
    <xf numFmtId="0" fontId="5" fillId="0" borderId="21" xfId="2" applyFont="1" applyFill="1" applyBorder="1" applyAlignment="1">
      <alignment horizontal="center"/>
    </xf>
    <xf numFmtId="0" fontId="1" fillId="0" borderId="5" xfId="2" applyBorder="1"/>
    <xf numFmtId="0" fontId="1" fillId="0" borderId="5" xfId="2" applyFill="1" applyBorder="1"/>
    <xf numFmtId="0" fontId="1" fillId="0" borderId="8" xfId="2" applyBorder="1"/>
    <xf numFmtId="0" fontId="7" fillId="0" borderId="5" xfId="2" applyFont="1" applyFill="1" applyBorder="1" applyAlignment="1">
      <alignment horizontal="center"/>
    </xf>
    <xf numFmtId="0" fontId="3" fillId="0" borderId="24" xfId="2" applyFont="1" applyFill="1" applyBorder="1"/>
    <xf numFmtId="0" fontId="3" fillId="0" borderId="25" xfId="2" applyFont="1" applyFill="1" applyBorder="1"/>
    <xf numFmtId="0" fontId="3" fillId="0" borderId="9" xfId="2" applyFont="1" applyFill="1" applyBorder="1"/>
    <xf numFmtId="4" fontId="3" fillId="0" borderId="26" xfId="2" applyNumberFormat="1" applyFont="1" applyFill="1" applyBorder="1"/>
    <xf numFmtId="4" fontId="3" fillId="0" borderId="25" xfId="2" applyNumberFormat="1" applyFont="1" applyFill="1" applyBorder="1"/>
    <xf numFmtId="0" fontId="3" fillId="0" borderId="26" xfId="2" applyFont="1" applyFill="1" applyBorder="1"/>
    <xf numFmtId="0" fontId="22" fillId="0" borderId="27" xfId="2" applyFont="1" applyFill="1" applyBorder="1" applyAlignment="1">
      <alignment horizontal="center" vertical="center" wrapText="1"/>
    </xf>
    <xf numFmtId="0" fontId="22" fillId="0" borderId="28" xfId="2" applyFont="1" applyBorder="1"/>
    <xf numFmtId="0" fontId="22" fillId="0" borderId="4" xfId="2" applyFont="1" applyFill="1" applyBorder="1" applyAlignment="1">
      <alignment horizontal="center" vertical="center" wrapText="1"/>
    </xf>
    <xf numFmtId="0" fontId="22" fillId="0" borderId="28" xfId="2" applyFont="1" applyFill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18" xfId="2" applyFont="1" applyFill="1" applyBorder="1" applyAlignment="1">
      <alignment horizontal="center" vertical="center" wrapText="1"/>
    </xf>
    <xf numFmtId="0" fontId="22" fillId="0" borderId="0" xfId="2" applyFont="1"/>
    <xf numFmtId="0" fontId="6" fillId="0" borderId="0" xfId="2" applyFont="1"/>
    <xf numFmtId="0" fontId="23" fillId="0" borderId="0" xfId="2" applyFont="1"/>
    <xf numFmtId="0" fontId="9" fillId="0" borderId="3" xfId="2" applyFont="1" applyFill="1" applyBorder="1" applyAlignment="1">
      <alignment horizontal="right" vertical="center"/>
    </xf>
    <xf numFmtId="4" fontId="4" fillId="4" borderId="9" xfId="2" applyNumberFormat="1" applyFont="1" applyFill="1" applyBorder="1"/>
    <xf numFmtId="4" fontId="4" fillId="4" borderId="9" xfId="2" applyNumberFormat="1" applyFont="1" applyFill="1" applyBorder="1" applyAlignment="1"/>
    <xf numFmtId="4" fontId="4" fillId="4" borderId="13" xfId="2" applyNumberFormat="1" applyFont="1" applyFill="1" applyBorder="1"/>
    <xf numFmtId="4" fontId="4" fillId="4" borderId="11" xfId="2" applyNumberFormat="1" applyFont="1" applyFill="1" applyBorder="1"/>
    <xf numFmtId="10" fontId="4" fillId="4" borderId="9" xfId="2" applyNumberFormat="1" applyFont="1" applyFill="1" applyBorder="1"/>
    <xf numFmtId="10" fontId="4" fillId="4" borderId="9" xfId="2" applyNumberFormat="1" applyFont="1" applyFill="1" applyBorder="1" applyAlignment="1"/>
    <xf numFmtId="10" fontId="4" fillId="4" borderId="13" xfId="2" applyNumberFormat="1" applyFont="1" applyFill="1" applyBorder="1"/>
    <xf numFmtId="10" fontId="4" fillId="4" borderId="11" xfId="2" applyNumberFormat="1" applyFont="1" applyFill="1" applyBorder="1"/>
    <xf numFmtId="0" fontId="4" fillId="4" borderId="11" xfId="2" applyFont="1" applyFill="1" applyBorder="1"/>
    <xf numFmtId="4" fontId="3" fillId="4" borderId="9" xfId="2" applyNumberFormat="1" applyFont="1" applyFill="1" applyBorder="1"/>
    <xf numFmtId="4" fontId="3" fillId="4" borderId="9" xfId="2" applyNumberFormat="1" applyFont="1" applyFill="1" applyBorder="1" applyAlignment="1"/>
    <xf numFmtId="4" fontId="3" fillId="4" borderId="13" xfId="2" applyNumberFormat="1" applyFont="1" applyFill="1" applyBorder="1"/>
    <xf numFmtId="4" fontId="3" fillId="4" borderId="11" xfId="2" applyNumberFormat="1" applyFont="1" applyFill="1" applyBorder="1"/>
    <xf numFmtId="10" fontId="3" fillId="4" borderId="11" xfId="2" applyNumberFormat="1" applyFont="1" applyFill="1" applyBorder="1" applyAlignment="1">
      <alignment horizontal="center"/>
    </xf>
    <xf numFmtId="10" fontId="3" fillId="4" borderId="9" xfId="2" applyNumberFormat="1" applyFont="1" applyFill="1" applyBorder="1"/>
    <xf numFmtId="10" fontId="3" fillId="4" borderId="9" xfId="2" applyNumberFormat="1" applyFont="1" applyFill="1" applyBorder="1" applyAlignment="1"/>
    <xf numFmtId="10" fontId="3" fillId="4" borderId="13" xfId="2" applyNumberFormat="1" applyFont="1" applyFill="1" applyBorder="1"/>
    <xf numFmtId="10" fontId="3" fillId="4" borderId="11" xfId="2" applyNumberFormat="1" applyFont="1" applyFill="1" applyBorder="1"/>
    <xf numFmtId="4" fontId="3" fillId="4" borderId="17" xfId="2" applyNumberFormat="1" applyFont="1" applyFill="1" applyBorder="1"/>
    <xf numFmtId="4" fontId="3" fillId="4" borderId="17" xfId="2" applyNumberFormat="1" applyFont="1" applyFill="1" applyBorder="1" applyAlignment="1"/>
    <xf numFmtId="4" fontId="3" fillId="4" borderId="16" xfId="2" applyNumberFormat="1" applyFont="1" applyFill="1" applyBorder="1"/>
    <xf numFmtId="4" fontId="3" fillId="4" borderId="15" xfId="2" applyNumberFormat="1" applyFont="1" applyFill="1" applyBorder="1"/>
    <xf numFmtId="4" fontId="3" fillId="4" borderId="1" xfId="2" applyNumberFormat="1" applyFont="1" applyFill="1" applyBorder="1"/>
    <xf numFmtId="4" fontId="3" fillId="4" borderId="2" xfId="2" applyNumberFormat="1" applyFont="1" applyFill="1" applyBorder="1"/>
    <xf numFmtId="4" fontId="3" fillId="4" borderId="12" xfId="2" applyNumberFormat="1" applyFont="1" applyFill="1" applyBorder="1"/>
    <xf numFmtId="4" fontId="4" fillId="4" borderId="1" xfId="2" applyNumberFormat="1" applyFont="1" applyFill="1" applyBorder="1"/>
    <xf numFmtId="4" fontId="4" fillId="4" borderId="2" xfId="2" applyNumberFormat="1" applyFont="1" applyFill="1" applyBorder="1"/>
    <xf numFmtId="4" fontId="4" fillId="4" borderId="12" xfId="2" applyNumberFormat="1" applyFont="1" applyFill="1" applyBorder="1"/>
    <xf numFmtId="10" fontId="3" fillId="4" borderId="1" xfId="2" applyNumberFormat="1" applyFont="1" applyFill="1" applyBorder="1"/>
    <xf numFmtId="4" fontId="3" fillId="4" borderId="19" xfId="2" applyNumberFormat="1" applyFont="1" applyFill="1" applyBorder="1"/>
    <xf numFmtId="4" fontId="3" fillId="4" borderId="18" xfId="2" applyNumberFormat="1" applyFont="1" applyFill="1" applyBorder="1"/>
    <xf numFmtId="4" fontId="3" fillId="4" borderId="20" xfId="2" applyNumberFormat="1" applyFont="1" applyFill="1" applyBorder="1"/>
    <xf numFmtId="4" fontId="3" fillId="4" borderId="22" xfId="2" applyNumberFormat="1" applyFont="1" applyFill="1" applyBorder="1"/>
    <xf numFmtId="4" fontId="3" fillId="4" borderId="14" xfId="2" applyNumberFormat="1" applyFont="1" applyFill="1" applyBorder="1"/>
    <xf numFmtId="10" fontId="4" fillId="4" borderId="1" xfId="2" applyNumberFormat="1" applyFont="1" applyFill="1" applyBorder="1"/>
    <xf numFmtId="10" fontId="3" fillId="4" borderId="2" xfId="2" applyNumberFormat="1" applyFont="1" applyFill="1" applyBorder="1"/>
    <xf numFmtId="10" fontId="3" fillId="4" borderId="12" xfId="2" applyNumberFormat="1" applyFont="1" applyFill="1" applyBorder="1"/>
    <xf numFmtId="4" fontId="3" fillId="4" borderId="23" xfId="2" applyNumberFormat="1" applyFont="1" applyFill="1" applyBorder="1"/>
    <xf numFmtId="4" fontId="4" fillId="4" borderId="0" xfId="2" applyNumberFormat="1" applyFont="1" applyFill="1" applyBorder="1"/>
    <xf numFmtId="4" fontId="4" fillId="4" borderId="10" xfId="2" applyNumberFormat="1" applyFont="1" applyFill="1" applyBorder="1"/>
    <xf numFmtId="10" fontId="4" fillId="4" borderId="2" xfId="2" applyNumberFormat="1" applyFont="1" applyFill="1" applyBorder="1"/>
    <xf numFmtId="10" fontId="4" fillId="4" borderId="0" xfId="2" applyNumberFormat="1" applyFont="1" applyFill="1" applyBorder="1"/>
    <xf numFmtId="10" fontId="4" fillId="4" borderId="10" xfId="2" applyNumberFormat="1" applyFont="1" applyFill="1" applyBorder="1"/>
    <xf numFmtId="10" fontId="4" fillId="4" borderId="12" xfId="2" applyNumberFormat="1" applyFont="1" applyFill="1" applyBorder="1"/>
    <xf numFmtId="4" fontId="3" fillId="4" borderId="0" xfId="2" applyNumberFormat="1" applyFont="1" applyFill="1" applyBorder="1"/>
    <xf numFmtId="4" fontId="3" fillId="4" borderId="10" xfId="2" applyNumberFormat="1" applyFont="1" applyFill="1" applyBorder="1"/>
    <xf numFmtId="10" fontId="3" fillId="4" borderId="0" xfId="2" applyNumberFormat="1" applyFont="1" applyFill="1" applyBorder="1"/>
    <xf numFmtId="4" fontId="3" fillId="4" borderId="4" xfId="2" applyNumberFormat="1" applyFont="1" applyFill="1" applyBorder="1"/>
    <xf numFmtId="4" fontId="3" fillId="4" borderId="5" xfId="2" applyNumberFormat="1" applyFont="1" applyFill="1" applyBorder="1"/>
    <xf numFmtId="4" fontId="3" fillId="4" borderId="8" xfId="2" applyNumberFormat="1" applyFont="1" applyFill="1" applyBorder="1"/>
    <xf numFmtId="4" fontId="3" fillId="4" borderId="7" xfId="2" applyNumberFormat="1" applyFont="1" applyFill="1" applyBorder="1"/>
    <xf numFmtId="10" fontId="13" fillId="4" borderId="13" xfId="1" applyNumberFormat="1" applyFont="1" applyFill="1" applyBorder="1"/>
    <xf numFmtId="10" fontId="3" fillId="4" borderId="16" xfId="2" applyNumberFormat="1" applyFont="1" applyFill="1" applyBorder="1"/>
    <xf numFmtId="10" fontId="3" fillId="4" borderId="17" xfId="2" applyNumberFormat="1" applyFont="1" applyFill="1" applyBorder="1"/>
    <xf numFmtId="10" fontId="3" fillId="4" borderId="15" xfId="2" applyNumberFormat="1" applyFont="1" applyFill="1" applyBorder="1"/>
    <xf numFmtId="4" fontId="3" fillId="4" borderId="3" xfId="2" applyNumberFormat="1" applyFont="1" applyFill="1" applyBorder="1"/>
    <xf numFmtId="10" fontId="3" fillId="4" borderId="3" xfId="2" applyNumberFormat="1" applyFont="1" applyFill="1" applyBorder="1"/>
    <xf numFmtId="10" fontId="3" fillId="4" borderId="10" xfId="2" applyNumberFormat="1" applyFont="1" applyFill="1" applyBorder="1"/>
    <xf numFmtId="164" fontId="3" fillId="4" borderId="9" xfId="2" applyNumberFormat="1" applyFont="1" applyFill="1" applyBorder="1"/>
    <xf numFmtId="10" fontId="10" fillId="4" borderId="12" xfId="2" applyNumberFormat="1" applyFont="1" applyFill="1" applyBorder="1"/>
    <xf numFmtId="10" fontId="10" fillId="4" borderId="13" xfId="2" applyNumberFormat="1" applyFont="1" applyFill="1" applyBorder="1"/>
    <xf numFmtId="10" fontId="10" fillId="4" borderId="9" xfId="2" applyNumberFormat="1" applyFont="1" applyFill="1" applyBorder="1"/>
    <xf numFmtId="10" fontId="10" fillId="4" borderId="10" xfId="2" applyNumberFormat="1" applyFont="1" applyFill="1" applyBorder="1"/>
    <xf numFmtId="4" fontId="13" fillId="4" borderId="9" xfId="2" applyNumberFormat="1" applyFont="1" applyFill="1" applyBorder="1"/>
    <xf numFmtId="10" fontId="20" fillId="4" borderId="13" xfId="2" applyNumberFormat="1" applyFont="1" applyFill="1" applyBorder="1"/>
    <xf numFmtId="10" fontId="13" fillId="4" borderId="9" xfId="2" applyNumberFormat="1" applyFont="1" applyFill="1" applyBorder="1"/>
    <xf numFmtId="10" fontId="13" fillId="4" borderId="13" xfId="2" applyNumberFormat="1" applyFont="1" applyFill="1" applyBorder="1"/>
    <xf numFmtId="10" fontId="13" fillId="4" borderId="11" xfId="2" applyNumberFormat="1" applyFont="1" applyFill="1" applyBorder="1"/>
    <xf numFmtId="4" fontId="13" fillId="4" borderId="2" xfId="2" applyNumberFormat="1" applyFont="1" applyFill="1" applyBorder="1"/>
    <xf numFmtId="4" fontId="13" fillId="4" borderId="1" xfId="2" applyNumberFormat="1" applyFont="1" applyFill="1" applyBorder="1"/>
    <xf numFmtId="10" fontId="13" fillId="4" borderId="8" xfId="1" applyNumberFormat="1" applyFont="1" applyFill="1" applyBorder="1"/>
    <xf numFmtId="10" fontId="3" fillId="4" borderId="8" xfId="2" applyNumberFormat="1" applyFont="1" applyFill="1" applyBorder="1"/>
    <xf numFmtId="10" fontId="3" fillId="4" borderId="7" xfId="2" applyNumberFormat="1" applyFont="1" applyFill="1" applyBorder="1"/>
    <xf numFmtId="10" fontId="3" fillId="4" borderId="4" xfId="2" applyNumberFormat="1" applyFont="1" applyFill="1" applyBorder="1"/>
    <xf numFmtId="4" fontId="1" fillId="0" borderId="0" xfId="2" applyNumberFormat="1" applyBorder="1"/>
    <xf numFmtId="0" fontId="10" fillId="0" borderId="3" xfId="2" applyFont="1" applyFill="1" applyBorder="1" applyAlignment="1">
      <alignment horizontal="left"/>
    </xf>
    <xf numFmtId="0" fontId="5" fillId="0" borderId="18" xfId="2" applyFont="1" applyFill="1" applyBorder="1" applyAlignment="1">
      <alignment horizontal="center"/>
    </xf>
    <xf numFmtId="4" fontId="4" fillId="4" borderId="18" xfId="2" applyNumberFormat="1" applyFont="1" applyFill="1" applyBorder="1"/>
    <xf numFmtId="4" fontId="4" fillId="4" borderId="19" xfId="2" applyNumberFormat="1" applyFont="1" applyFill="1" applyBorder="1"/>
    <xf numFmtId="0" fontId="17" fillId="0" borderId="0" xfId="2" applyFont="1" applyFill="1" applyBorder="1" applyAlignment="1">
      <alignment horizontal="right" vertical="center"/>
    </xf>
    <xf numFmtId="10" fontId="3" fillId="4" borderId="9" xfId="2" applyNumberFormat="1" applyFont="1" applyFill="1" applyBorder="1" applyAlignment="1">
      <alignment horizontal="right"/>
    </xf>
    <xf numFmtId="10" fontId="3" fillId="4" borderId="13" xfId="2" applyNumberFormat="1" applyFont="1" applyFill="1" applyBorder="1" applyAlignment="1">
      <alignment horizontal="right"/>
    </xf>
    <xf numFmtId="10" fontId="3" fillId="4" borderId="13" xfId="2" applyNumberFormat="1" applyFont="1" applyFill="1" applyBorder="1" applyAlignment="1">
      <alignment horizontal="center"/>
    </xf>
    <xf numFmtId="10" fontId="3" fillId="4" borderId="9" xfId="2" applyNumberFormat="1" applyFont="1" applyFill="1" applyBorder="1" applyAlignment="1">
      <alignment horizontal="center"/>
    </xf>
    <xf numFmtId="10" fontId="3" fillId="4" borderId="17" xfId="2" applyNumberFormat="1" applyFont="1" applyFill="1" applyBorder="1" applyAlignment="1"/>
    <xf numFmtId="4" fontId="4" fillId="4" borderId="23" xfId="2" applyNumberFormat="1" applyFont="1" applyFill="1" applyBorder="1"/>
    <xf numFmtId="4" fontId="4" fillId="4" borderId="22" xfId="2" applyNumberFormat="1" applyFont="1" applyFill="1" applyBorder="1"/>
    <xf numFmtId="4" fontId="4" fillId="4" borderId="14" xfId="2" applyNumberFormat="1" applyFont="1" applyFill="1" applyBorder="1"/>
    <xf numFmtId="4" fontId="14" fillId="4" borderId="0" xfId="2" applyNumberFormat="1" applyFont="1" applyFill="1"/>
    <xf numFmtId="4" fontId="4" fillId="4" borderId="21" xfId="2" applyNumberFormat="1" applyFont="1" applyFill="1" applyBorder="1"/>
    <xf numFmtId="4" fontId="4" fillId="4" borderId="3" xfId="2" applyNumberFormat="1" applyFont="1" applyFill="1" applyBorder="1"/>
    <xf numFmtId="10" fontId="4" fillId="4" borderId="3" xfId="2" applyNumberFormat="1" applyFont="1" applyFill="1" applyBorder="1"/>
    <xf numFmtId="4" fontId="3" fillId="4" borderId="0" xfId="3" applyNumberFormat="1" applyFont="1" applyFill="1" applyBorder="1"/>
    <xf numFmtId="4" fontId="3" fillId="4" borderId="1" xfId="2" applyNumberFormat="1" applyFont="1" applyFill="1" applyBorder="1" applyAlignment="1">
      <alignment horizontal="right"/>
    </xf>
    <xf numFmtId="4" fontId="25" fillId="4" borderId="2" xfId="2" applyNumberFormat="1" applyFont="1" applyFill="1" applyBorder="1"/>
    <xf numFmtId="4" fontId="25" fillId="4" borderId="1" xfId="2" applyNumberFormat="1" applyFont="1" applyFill="1" applyBorder="1"/>
    <xf numFmtId="4" fontId="13" fillId="4" borderId="10" xfId="2" applyNumberFormat="1" applyFont="1" applyFill="1" applyBorder="1"/>
    <xf numFmtId="4" fontId="13" fillId="4" borderId="13" xfId="2" applyNumberFormat="1" applyFont="1" applyFill="1" applyBorder="1"/>
    <xf numFmtId="4" fontId="3" fillId="4" borderId="0" xfId="2" applyNumberFormat="1" applyFont="1" applyFill="1"/>
    <xf numFmtId="10" fontId="13" fillId="4" borderId="1" xfId="1" applyNumberFormat="1" applyFont="1" applyFill="1" applyBorder="1"/>
    <xf numFmtId="10" fontId="3" fillId="4" borderId="5" xfId="2" applyNumberFormat="1" applyFont="1" applyFill="1" applyBorder="1"/>
    <xf numFmtId="10" fontId="3" fillId="4" borderId="6" xfId="2" applyNumberFormat="1" applyFont="1" applyFill="1" applyBorder="1"/>
    <xf numFmtId="0" fontId="9" fillId="4" borderId="0" xfId="2" applyFont="1" applyFill="1" applyBorder="1" applyAlignment="1">
      <alignment horizontal="right" vertical="center"/>
    </xf>
    <xf numFmtId="0" fontId="9" fillId="4" borderId="5" xfId="2" applyFont="1" applyFill="1" applyBorder="1" applyAlignment="1">
      <alignment horizontal="right" vertical="center"/>
    </xf>
    <xf numFmtId="10" fontId="25" fillId="4" borderId="1" xfId="2" applyNumberFormat="1" applyFont="1" applyFill="1" applyBorder="1"/>
    <xf numFmtId="10" fontId="25" fillId="4" borderId="9" xfId="2" applyNumberFormat="1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1" fillId="0" borderId="19" xfId="2" applyBorder="1"/>
    <xf numFmtId="4" fontId="4" fillId="4" borderId="31" xfId="2" applyNumberFormat="1" applyFont="1" applyFill="1" applyBorder="1"/>
    <xf numFmtId="0" fontId="1" fillId="0" borderId="31" xfId="2" applyFill="1" applyBorder="1"/>
    <xf numFmtId="0" fontId="1" fillId="0" borderId="31" xfId="2" applyBorder="1"/>
    <xf numFmtId="4" fontId="3" fillId="0" borderId="18" xfId="2" applyNumberFormat="1" applyFont="1" applyFill="1" applyBorder="1"/>
    <xf numFmtId="10" fontId="4" fillId="0" borderId="2" xfId="2" applyNumberFormat="1" applyFont="1" applyFill="1" applyBorder="1"/>
    <xf numFmtId="0" fontId="1" fillId="0" borderId="0" xfId="2" applyFill="1" applyBorder="1"/>
    <xf numFmtId="4" fontId="8" fillId="0" borderId="5" xfId="2" applyNumberFormat="1" applyFont="1" applyFill="1" applyBorder="1"/>
    <xf numFmtId="4" fontId="21" fillId="0" borderId="31" xfId="2" applyNumberFormat="1" applyFont="1" applyFill="1" applyBorder="1"/>
    <xf numFmtId="4" fontId="21" fillId="0" borderId="0" xfId="2" applyNumberFormat="1" applyFont="1" applyFill="1" applyBorder="1"/>
    <xf numFmtId="4" fontId="21" fillId="0" borderId="0" xfId="2" applyNumberFormat="1" applyFont="1" applyBorder="1"/>
    <xf numFmtId="10" fontId="1" fillId="0" borderId="0" xfId="2" applyNumberFormat="1" applyBorder="1"/>
    <xf numFmtId="10" fontId="1" fillId="0" borderId="0" xfId="2" applyNumberFormat="1" applyFill="1" applyBorder="1"/>
    <xf numFmtId="4" fontId="11" fillId="0" borderId="0" xfId="2" applyNumberFormat="1" applyFont="1" applyFill="1" applyBorder="1"/>
    <xf numFmtId="4" fontId="2" fillId="0" borderId="0" xfId="2" applyNumberFormat="1" applyFont="1" applyFill="1" applyBorder="1"/>
    <xf numFmtId="4" fontId="2" fillId="0" borderId="0" xfId="2" applyNumberFormat="1" applyFont="1" applyBorder="1"/>
    <xf numFmtId="0" fontId="22" fillId="0" borderId="3" xfId="2" applyFont="1" applyBorder="1"/>
    <xf numFmtId="0" fontId="1" fillId="0" borderId="3" xfId="2" applyBorder="1"/>
    <xf numFmtId="0" fontId="5" fillId="0" borderId="1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/>
    </xf>
    <xf numFmtId="0" fontId="9" fillId="0" borderId="1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/>
    </xf>
    <xf numFmtId="0" fontId="7" fillId="0" borderId="33" xfId="2" applyFont="1" applyFill="1" applyBorder="1" applyAlignment="1">
      <alignment horizontal="center"/>
    </xf>
    <xf numFmtId="49" fontId="10" fillId="0" borderId="3" xfId="2" applyNumberFormat="1" applyFont="1" applyFill="1" applyBorder="1" applyAlignment="1">
      <alignment horizontal="left"/>
    </xf>
    <xf numFmtId="49" fontId="4" fillId="0" borderId="3" xfId="2" applyNumberFormat="1" applyFont="1" applyFill="1" applyBorder="1" applyAlignment="1">
      <alignment horizontal="left"/>
    </xf>
    <xf numFmtId="0" fontId="10" fillId="0" borderId="3" xfId="2" applyFont="1" applyFill="1" applyBorder="1" applyAlignment="1">
      <alignment horizontal="left" vertical="center"/>
    </xf>
    <xf numFmtId="49" fontId="10" fillId="0" borderId="21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left"/>
    </xf>
    <xf numFmtId="0" fontId="7" fillId="0" borderId="6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10" fillId="4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10" fillId="0" borderId="3" xfId="2" applyFont="1" applyFill="1" applyBorder="1" applyAlignment="1">
      <alignment horizontal="right"/>
    </xf>
    <xf numFmtId="0" fontId="19" fillId="0" borderId="0" xfId="2" applyFont="1" applyFill="1" applyBorder="1" applyAlignment="1">
      <alignment horizontal="left"/>
    </xf>
    <xf numFmtId="0" fontId="9" fillId="0" borderId="31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19" fillId="0" borderId="6" xfId="2" applyFont="1" applyFill="1" applyBorder="1" applyAlignment="1">
      <alignment horizontal="left"/>
    </xf>
    <xf numFmtId="49" fontId="7" fillId="0" borderId="3" xfId="2" applyNumberFormat="1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20" fillId="0" borderId="3" xfId="0" applyFont="1" applyBorder="1" applyAlignment="1">
      <alignment horizontal="left" vertical="top" wrapText="1"/>
    </xf>
    <xf numFmtId="49" fontId="7" fillId="0" borderId="33" xfId="2" applyNumberFormat="1" applyFont="1" applyFill="1" applyBorder="1" applyAlignment="1">
      <alignment horizontal="center"/>
    </xf>
    <xf numFmtId="49" fontId="7" fillId="0" borderId="34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49" fontId="7" fillId="0" borderId="10" xfId="2" applyNumberFormat="1" applyFont="1" applyFill="1" applyBorder="1" applyAlignment="1">
      <alignment horizontal="center"/>
    </xf>
    <xf numFmtId="49" fontId="10" fillId="0" borderId="10" xfId="2" applyNumberFormat="1" applyFont="1" applyFill="1" applyBorder="1" applyAlignment="1">
      <alignment horizontal="left"/>
    </xf>
    <xf numFmtId="10" fontId="9" fillId="0" borderId="10" xfId="2" applyNumberFormat="1" applyFont="1" applyFill="1" applyBorder="1" applyAlignment="1">
      <alignment horizontal="right" vertical="center"/>
    </xf>
    <xf numFmtId="10" fontId="10" fillId="0" borderId="10" xfId="2" applyNumberFormat="1" applyFont="1" applyFill="1" applyBorder="1" applyAlignment="1">
      <alignment horizontal="left" vertical="center"/>
    </xf>
    <xf numFmtId="49" fontId="15" fillId="0" borderId="10" xfId="2" applyNumberFormat="1" applyFont="1" applyFill="1" applyBorder="1" applyAlignment="1">
      <alignment horizontal="left"/>
    </xf>
    <xf numFmtId="0" fontId="15" fillId="0" borderId="1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 wrapText="1"/>
    </xf>
    <xf numFmtId="0" fontId="19" fillId="0" borderId="10" xfId="2" applyFont="1" applyFill="1" applyBorder="1" applyAlignment="1">
      <alignment horizontal="left"/>
    </xf>
    <xf numFmtId="49" fontId="3" fillId="0" borderId="10" xfId="2" applyNumberFormat="1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49" fontId="10" fillId="0" borderId="10" xfId="2" applyNumberFormat="1" applyFont="1" applyFill="1" applyBorder="1" applyAlignment="1">
      <alignment horizontal="left" wrapText="1"/>
    </xf>
    <xf numFmtId="0" fontId="18" fillId="0" borderId="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right" vertical="center"/>
    </xf>
    <xf numFmtId="49" fontId="7" fillId="0" borderId="21" xfId="2" applyNumberFormat="1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left"/>
    </xf>
    <xf numFmtId="0" fontId="10" fillId="0" borderId="0" xfId="2" applyFont="1" applyFill="1" applyBorder="1" applyAlignment="1"/>
    <xf numFmtId="0" fontId="10" fillId="0" borderId="0" xfId="2" applyFont="1" applyFill="1" applyBorder="1" applyAlignment="1">
      <alignment horizontal="left" vertical="top" wrapText="1"/>
    </xf>
    <xf numFmtId="49" fontId="3" fillId="0" borderId="3" xfId="2" applyNumberFormat="1" applyFont="1" applyFill="1" applyBorder="1" applyAlignment="1">
      <alignment horizontal="center"/>
    </xf>
    <xf numFmtId="49" fontId="10" fillId="0" borderId="3" xfId="2" applyNumberFormat="1" applyFont="1" applyFill="1" applyBorder="1" applyAlignment="1">
      <alignment horizontal="right"/>
    </xf>
    <xf numFmtId="0" fontId="9" fillId="0" borderId="6" xfId="2" applyFont="1" applyFill="1" applyBorder="1" applyAlignment="1">
      <alignment horizontal="right" vertical="center"/>
    </xf>
    <xf numFmtId="49" fontId="7" fillId="0" borderId="3" xfId="2" applyNumberFormat="1" applyFont="1" applyFill="1" applyBorder="1"/>
    <xf numFmtId="49" fontId="6" fillId="0" borderId="3" xfId="2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49" fontId="5" fillId="0" borderId="3" xfId="2" applyNumberFormat="1" applyFont="1" applyFill="1" applyBorder="1" applyAlignment="1">
      <alignment horizontal="center"/>
    </xf>
    <xf numFmtId="49" fontId="2" fillId="0" borderId="3" xfId="2" applyNumberFormat="1" applyFont="1" applyFill="1" applyBorder="1"/>
    <xf numFmtId="4" fontId="1" fillId="0" borderId="31" xfId="2" applyNumberFormat="1" applyFill="1" applyBorder="1"/>
    <xf numFmtId="0" fontId="1" fillId="0" borderId="35" xfId="2" applyBorder="1"/>
    <xf numFmtId="0" fontId="9" fillId="4" borderId="37" xfId="2" applyFont="1" applyFill="1" applyBorder="1" applyAlignment="1">
      <alignment horizontal="right" vertical="center"/>
    </xf>
    <xf numFmtId="4" fontId="3" fillId="4" borderId="36" xfId="2" applyNumberFormat="1" applyFont="1" applyFill="1" applyBorder="1"/>
    <xf numFmtId="4" fontId="3" fillId="4" borderId="37" xfId="2" applyNumberFormat="1" applyFont="1" applyFill="1" applyBorder="1"/>
    <xf numFmtId="4" fontId="3" fillId="4" borderId="35" xfId="2" applyNumberFormat="1" applyFont="1" applyFill="1" applyBorder="1"/>
    <xf numFmtId="4" fontId="1" fillId="0" borderId="37" xfId="2" applyNumberFormat="1" applyFill="1" applyBorder="1"/>
    <xf numFmtId="0" fontId="1" fillId="0" borderId="37" xfId="2" applyFill="1" applyBorder="1"/>
    <xf numFmtId="0" fontId="1" fillId="0" borderId="37" xfId="2" applyBorder="1"/>
    <xf numFmtId="0" fontId="7" fillId="0" borderId="21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right" vertical="center"/>
    </xf>
    <xf numFmtId="0" fontId="1" fillId="2" borderId="0" xfId="2" applyFill="1" applyBorder="1"/>
    <xf numFmtId="0" fontId="7" fillId="0" borderId="40" xfId="2" applyFont="1" applyFill="1" applyBorder="1" applyAlignment="1">
      <alignment horizontal="center"/>
    </xf>
    <xf numFmtId="49" fontId="7" fillId="0" borderId="6" xfId="2" applyNumberFormat="1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3" fillId="4" borderId="38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left"/>
    </xf>
    <xf numFmtId="0" fontId="7" fillId="4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49" fontId="9" fillId="0" borderId="3" xfId="2" applyNumberFormat="1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left"/>
    </xf>
    <xf numFmtId="49" fontId="3" fillId="0" borderId="3" xfId="2" applyNumberFormat="1" applyFont="1" applyFill="1" applyBorder="1" applyAlignment="1">
      <alignment horizontal="left"/>
    </xf>
    <xf numFmtId="49" fontId="3" fillId="0" borderId="6" xfId="2" applyNumberFormat="1" applyFont="1" applyFill="1" applyBorder="1" applyAlignment="1">
      <alignment horizontal="center"/>
    </xf>
    <xf numFmtId="49" fontId="3" fillId="0" borderId="3" xfId="2" applyNumberFormat="1" applyFont="1" applyFill="1" applyBorder="1" applyAlignment="1">
      <alignment horizontal="center" vertical="top"/>
    </xf>
    <xf numFmtId="49" fontId="5" fillId="0" borderId="3" xfId="2" applyNumberFormat="1" applyFont="1" applyFill="1" applyBorder="1"/>
    <xf numFmtId="0" fontId="22" fillId="0" borderId="2" xfId="2" applyFont="1" applyBorder="1"/>
    <xf numFmtId="0" fontId="7" fillId="0" borderId="42" xfId="2" applyFont="1" applyFill="1" applyBorder="1"/>
    <xf numFmtId="49" fontId="5" fillId="0" borderId="4" xfId="2" applyNumberFormat="1" applyFont="1" applyFill="1" applyBorder="1" applyAlignment="1">
      <alignment horizontal="center"/>
    </xf>
    <xf numFmtId="0" fontId="7" fillId="0" borderId="36" xfId="2" applyFont="1" applyFill="1" applyBorder="1" applyAlignment="1">
      <alignment horizontal="center"/>
    </xf>
    <xf numFmtId="0" fontId="2" fillId="0" borderId="2" xfId="2" applyFont="1" applyFill="1" applyBorder="1"/>
    <xf numFmtId="0" fontId="1" fillId="0" borderId="2" xfId="2" applyBorder="1"/>
    <xf numFmtId="0" fontId="22" fillId="0" borderId="0" xfId="2" applyFont="1" applyBorder="1"/>
    <xf numFmtId="49" fontId="7" fillId="0" borderId="3" xfId="2" applyNumberFormat="1" applyFont="1" applyFill="1" applyBorder="1" applyAlignment="1">
      <alignment horizontal="center" vertical="top"/>
    </xf>
    <xf numFmtId="0" fontId="2" fillId="0" borderId="4" xfId="2" applyFont="1" applyFill="1" applyBorder="1"/>
    <xf numFmtId="49" fontId="2" fillId="0" borderId="6" xfId="2" applyNumberFormat="1" applyFont="1" applyFill="1" applyBorder="1"/>
    <xf numFmtId="4" fontId="3" fillId="0" borderId="8" xfId="2" applyNumberFormat="1" applyFont="1" applyFill="1" applyBorder="1"/>
    <xf numFmtId="4" fontId="3" fillId="0" borderId="4" xfId="2" applyNumberFormat="1" applyFont="1" applyFill="1" applyBorder="1"/>
    <xf numFmtId="4" fontId="3" fillId="0" borderId="6" xfId="2" applyNumberFormat="1" applyFont="1" applyFill="1" applyBorder="1"/>
    <xf numFmtId="4" fontId="3" fillId="0" borderId="5" xfId="2" applyNumberFormat="1" applyFont="1" applyFill="1" applyBorder="1"/>
    <xf numFmtId="4" fontId="1" fillId="0" borderId="5" xfId="2" applyNumberFormat="1" applyBorder="1"/>
    <xf numFmtId="0" fontId="18" fillId="0" borderId="3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left" vertical="center"/>
    </xf>
    <xf numFmtId="0" fontId="5" fillId="0" borderId="31" xfId="2" applyFont="1" applyFill="1" applyBorder="1" applyAlignment="1">
      <alignment horizontal="center"/>
    </xf>
    <xf numFmtId="0" fontId="17" fillId="0" borderId="2" xfId="2" applyFont="1" applyFill="1" applyBorder="1" applyAlignment="1">
      <alignment horizontal="right" vertical="center"/>
    </xf>
    <xf numFmtId="0" fontId="17" fillId="0" borderId="3" xfId="2" applyFont="1" applyFill="1" applyBorder="1" applyAlignment="1">
      <alignment horizontal="right" vertical="center"/>
    </xf>
    <xf numFmtId="0" fontId="1" fillId="0" borderId="8" xfId="2" applyFill="1" applyBorder="1"/>
    <xf numFmtId="49" fontId="5" fillId="0" borderId="21" xfId="2" applyNumberFormat="1" applyFont="1" applyFill="1" applyBorder="1" applyAlignment="1">
      <alignment horizontal="center"/>
    </xf>
    <xf numFmtId="49" fontId="5" fillId="0" borderId="31" xfId="2" applyNumberFormat="1" applyFont="1" applyFill="1" applyBorder="1" applyAlignment="1">
      <alignment horizontal="left"/>
    </xf>
    <xf numFmtId="49" fontId="19" fillId="0" borderId="2" xfId="2" applyNumberFormat="1" applyFont="1" applyFill="1" applyBorder="1" applyAlignment="1">
      <alignment horizontal="left"/>
    </xf>
    <xf numFmtId="49" fontId="19" fillId="0" borderId="0" xfId="2" applyNumberFormat="1" applyFont="1" applyFill="1" applyBorder="1" applyAlignment="1">
      <alignment horizontal="left" vertical="top" wrapText="1"/>
    </xf>
    <xf numFmtId="0" fontId="22" fillId="0" borderId="29" xfId="2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wrapText="1"/>
    </xf>
    <xf numFmtId="0" fontId="22" fillId="0" borderId="39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49" fontId="22" fillId="0" borderId="28" xfId="2" applyNumberFormat="1" applyFont="1" applyBorder="1" applyAlignment="1">
      <alignment horizontal="center" vertical="center" wrapText="1"/>
    </xf>
    <xf numFmtId="49" fontId="22" fillId="0" borderId="29" xfId="2" applyNumberFormat="1" applyFont="1" applyFill="1" applyBorder="1" applyAlignment="1">
      <alignment horizontal="center" vertical="center" wrapText="1"/>
    </xf>
    <xf numFmtId="0" fontId="22" fillId="0" borderId="28" xfId="2" applyFont="1" applyFill="1" applyBorder="1" applyAlignment="1">
      <alignment horizontal="center" vertical="center" wrapText="1"/>
    </xf>
    <xf numFmtId="0" fontId="22" fillId="0" borderId="30" xfId="2" applyFont="1" applyFill="1" applyBorder="1" applyAlignment="1">
      <alignment horizontal="center" vertical="center" wrapText="1"/>
    </xf>
    <xf numFmtId="0" fontId="22" fillId="0" borderId="29" xfId="2" applyFont="1" applyFill="1" applyBorder="1" applyAlignment="1">
      <alignment horizontal="center" vertical="center" wrapText="1"/>
    </xf>
    <xf numFmtId="0" fontId="22" fillId="0" borderId="27" xfId="2" applyFont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left" vertical="top"/>
    </xf>
    <xf numFmtId="0" fontId="5" fillId="0" borderId="10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0" fontId="9" fillId="4" borderId="1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right" vertical="top"/>
    </xf>
    <xf numFmtId="0" fontId="9" fillId="0" borderId="10" xfId="2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right" vertical="top"/>
    </xf>
    <xf numFmtId="0" fontId="9" fillId="0" borderId="2" xfId="2" applyFont="1" applyFill="1" applyBorder="1" applyAlignment="1">
      <alignment horizontal="right"/>
    </xf>
    <xf numFmtId="0" fontId="10" fillId="0" borderId="3" xfId="2" applyFont="1" applyFill="1" applyBorder="1" applyAlignment="1">
      <alignment horizontal="left" wrapText="1"/>
    </xf>
    <xf numFmtId="0" fontId="17" fillId="0" borderId="18" xfId="2" applyFont="1" applyFill="1" applyBorder="1" applyAlignment="1">
      <alignment horizontal="left"/>
    </xf>
    <xf numFmtId="49" fontId="7" fillId="0" borderId="2" xfId="2" applyNumberFormat="1" applyFont="1" applyFill="1" applyBorder="1" applyAlignment="1">
      <alignment horizontal="center" vertical="top"/>
    </xf>
    <xf numFmtId="49" fontId="10" fillId="0" borderId="3" xfId="2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4">
    <cellStyle name="Excel Built-in Normal" xfId="2"/>
    <cellStyle name="Normalny" xfId="0" builtinId="0"/>
    <cellStyle name="Procentowy" xfId="1" builtinId="5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1445"/>
  <sheetViews>
    <sheetView tabSelected="1" topLeftCell="B506" zoomScale="106" zoomScaleNormal="106" workbookViewId="0">
      <selection activeCell="I531" sqref="I531:I534"/>
    </sheetView>
  </sheetViews>
  <sheetFormatPr defaultColWidth="9.42578125" defaultRowHeight="14.25" customHeight="1"/>
  <cols>
    <col min="1" max="1" width="3.28515625" style="1" hidden="1" customWidth="1"/>
    <col min="2" max="2" width="4.7109375" style="293" customWidth="1"/>
    <col min="3" max="3" width="6" style="201" customWidth="1"/>
    <col min="4" max="4" width="38.7109375" style="1" customWidth="1"/>
    <col min="5" max="5" width="10.85546875" style="1" customWidth="1"/>
    <col min="6" max="6" width="11.140625" style="1" customWidth="1"/>
    <col min="7" max="8" width="11" style="1" customWidth="1"/>
    <col min="9" max="9" width="10.5703125" style="1" customWidth="1"/>
    <col min="10" max="10" width="9.140625" style="1" customWidth="1"/>
    <col min="11" max="11" width="10.5703125" style="1" customWidth="1"/>
    <col min="12" max="12" width="9.140625" style="1" customWidth="1"/>
    <col min="13" max="13" width="8.5703125" style="1" customWidth="1"/>
    <col min="14" max="14" width="10.7109375" style="1" customWidth="1"/>
    <col min="15" max="15" width="10.5703125" style="1" customWidth="1"/>
    <col min="16" max="16" width="9.7109375" style="201" customWidth="1"/>
    <col min="17" max="16384" width="9.42578125" style="1"/>
  </cols>
  <sheetData>
    <row r="1" spans="1:26" ht="14.25" customHeight="1">
      <c r="B1" s="4"/>
      <c r="C1" s="4"/>
      <c r="P1" s="4"/>
    </row>
    <row r="2" spans="1:26" ht="1.5" customHeight="1">
      <c r="B2" s="294"/>
      <c r="C2" s="294"/>
      <c r="D2" s="70"/>
      <c r="E2" s="70"/>
      <c r="F2" s="70"/>
      <c r="G2" s="70"/>
      <c r="H2" s="70"/>
      <c r="I2" s="70"/>
      <c r="J2" s="70"/>
      <c r="K2" s="70"/>
      <c r="L2" s="70"/>
      <c r="M2" s="70"/>
      <c r="N2" s="72"/>
      <c r="O2" s="70"/>
      <c r="P2" s="294"/>
    </row>
    <row r="3" spans="1:26" ht="14.25" hidden="1" customHeight="1">
      <c r="B3" s="294"/>
      <c r="C3" s="294"/>
      <c r="D3" s="70"/>
      <c r="E3" s="70"/>
      <c r="F3" s="70"/>
      <c r="G3" s="70"/>
      <c r="H3" s="70"/>
      <c r="I3" s="70"/>
      <c r="J3" s="70"/>
      <c r="K3" s="70"/>
      <c r="L3" s="70"/>
      <c r="M3" s="70"/>
      <c r="N3" s="72"/>
      <c r="O3" s="70"/>
      <c r="P3" s="294"/>
    </row>
    <row r="4" spans="1:26" ht="14.25" customHeight="1">
      <c r="B4" s="294"/>
      <c r="C4" s="294"/>
      <c r="D4" s="70"/>
      <c r="E4" s="70"/>
      <c r="F4" s="38" t="s">
        <v>179</v>
      </c>
      <c r="G4" s="38"/>
      <c r="H4" s="71"/>
      <c r="I4" s="71"/>
      <c r="J4" s="71"/>
      <c r="K4" s="70"/>
      <c r="L4" s="70"/>
      <c r="M4" s="70"/>
      <c r="N4" s="70"/>
      <c r="O4" s="70"/>
      <c r="P4" s="294"/>
    </row>
    <row r="5" spans="1:26" ht="12.75" customHeight="1">
      <c r="B5" s="294"/>
      <c r="C5" s="294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94"/>
    </row>
    <row r="6" spans="1:26" ht="12.75" hidden="1" customHeight="1">
      <c r="B6" s="288"/>
      <c r="C6" s="20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200"/>
    </row>
    <row r="7" spans="1:26" ht="12.75" hidden="1" customHeight="1">
      <c r="B7" s="288"/>
      <c r="C7" s="20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200"/>
    </row>
    <row r="8" spans="1:26" ht="28.5" customHeight="1">
      <c r="B8" s="314" t="s">
        <v>153</v>
      </c>
      <c r="C8" s="315" t="s">
        <v>152</v>
      </c>
      <c r="D8" s="316" t="s">
        <v>151</v>
      </c>
      <c r="E8" s="313" t="s">
        <v>150</v>
      </c>
      <c r="F8" s="317" t="s">
        <v>149</v>
      </c>
      <c r="G8" s="313" t="s">
        <v>148</v>
      </c>
      <c r="H8" s="313"/>
      <c r="I8" s="313"/>
      <c r="J8" s="318" t="s">
        <v>147</v>
      </c>
      <c r="K8" s="319" t="s">
        <v>146</v>
      </c>
      <c r="L8" s="69"/>
      <c r="M8" s="320" t="s">
        <v>145</v>
      </c>
      <c r="N8" s="321" t="s">
        <v>144</v>
      </c>
      <c r="O8" s="313" t="s">
        <v>143</v>
      </c>
      <c r="P8" s="322"/>
      <c r="Q8" s="4"/>
    </row>
    <row r="9" spans="1:26" ht="76.5" customHeight="1">
      <c r="B9" s="314"/>
      <c r="C9" s="315"/>
      <c r="D9" s="316"/>
      <c r="E9" s="313"/>
      <c r="F9" s="317"/>
      <c r="G9" s="68" t="s">
        <v>142</v>
      </c>
      <c r="H9" s="68" t="s">
        <v>141</v>
      </c>
      <c r="I9" s="67" t="s">
        <v>140</v>
      </c>
      <c r="J9" s="318"/>
      <c r="K9" s="319"/>
      <c r="L9" s="66" t="s">
        <v>139</v>
      </c>
      <c r="M9" s="320"/>
      <c r="N9" s="321"/>
      <c r="O9" s="65"/>
      <c r="P9" s="64" t="s">
        <v>138</v>
      </c>
      <c r="Q9" s="4"/>
    </row>
    <row r="10" spans="1:26" ht="14.25" customHeight="1">
      <c r="A10" s="2"/>
      <c r="B10" s="289"/>
      <c r="C10" s="275"/>
      <c r="D10" s="202"/>
      <c r="E10" s="63"/>
      <c r="F10" s="63"/>
      <c r="G10" s="63"/>
      <c r="H10" s="61"/>
      <c r="I10" s="59"/>
      <c r="J10" s="61"/>
      <c r="K10" s="62"/>
      <c r="L10" s="20"/>
      <c r="M10" s="61"/>
      <c r="N10" s="60"/>
      <c r="O10" s="59"/>
      <c r="P10" s="58"/>
      <c r="Q10" s="190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257" t="s">
        <v>137</v>
      </c>
      <c r="C11" s="261"/>
      <c r="D11" s="323" t="s">
        <v>177</v>
      </c>
      <c r="E11" s="74">
        <f t="shared" ref="E11:G12" si="0">+E15+E19+E23</f>
        <v>2186379.29</v>
      </c>
      <c r="F11" s="75">
        <f>+F15+F19+F23</f>
        <v>1130110.6300000001</v>
      </c>
      <c r="G11" s="74">
        <f>+G19+G23</f>
        <v>1130110.6300000001</v>
      </c>
      <c r="H11" s="74">
        <f>+H23</f>
        <v>20813.86</v>
      </c>
      <c r="I11" s="74">
        <f>+I15+I19+I23</f>
        <v>1109296.77</v>
      </c>
      <c r="J11" s="76"/>
      <c r="K11" s="74"/>
      <c r="L11" s="74"/>
      <c r="M11" s="76"/>
      <c r="N11" s="76">
        <f>+N15+N23</f>
        <v>1056268.6599999999</v>
      </c>
      <c r="O11" s="76">
        <f>+O15+O23</f>
        <v>1056268.6599999999</v>
      </c>
      <c r="P11" s="77"/>
      <c r="Q11" s="190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36"/>
      <c r="B12" s="257"/>
      <c r="C12" s="261"/>
      <c r="D12" s="324" t="s">
        <v>172</v>
      </c>
      <c r="E12" s="74">
        <f>+E16+E20+E24</f>
        <v>1677397.6100000003</v>
      </c>
      <c r="F12" s="75">
        <f>+F16+F20+F24</f>
        <v>1128324.43</v>
      </c>
      <c r="G12" s="74">
        <f t="shared" si="0"/>
        <v>1128324.43</v>
      </c>
      <c r="H12" s="74">
        <f>+H24</f>
        <v>20813.86</v>
      </c>
      <c r="I12" s="74">
        <f>I16+I20+I24</f>
        <v>1107510.5699999998</v>
      </c>
      <c r="J12" s="76"/>
      <c r="K12" s="74"/>
      <c r="L12" s="74"/>
      <c r="M12" s="76"/>
      <c r="N12" s="76">
        <f>+N16+N24</f>
        <v>549073.18000000005</v>
      </c>
      <c r="O12" s="76">
        <f>+O16+O24</f>
        <v>549073.18000000005</v>
      </c>
      <c r="P12" s="77"/>
      <c r="Q12" s="190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36"/>
      <c r="B13" s="257"/>
      <c r="C13" s="261"/>
      <c r="D13" s="325" t="s">
        <v>3</v>
      </c>
      <c r="E13" s="78">
        <f>E12/E11</f>
        <v>0.76720339314959407</v>
      </c>
      <c r="F13" s="79">
        <f>F12/F11</f>
        <v>0.99841944677575489</v>
      </c>
      <c r="G13" s="78">
        <f>G12/G11</f>
        <v>0.99841944677575489</v>
      </c>
      <c r="H13" s="78">
        <f>H12/H11</f>
        <v>1</v>
      </c>
      <c r="I13" s="78">
        <f>I12/I11</f>
        <v>0.99838979067792633</v>
      </c>
      <c r="J13" s="80"/>
      <c r="K13" s="78"/>
      <c r="L13" s="78"/>
      <c r="M13" s="80"/>
      <c r="N13" s="80">
        <f>N12/N11</f>
        <v>0.51982341310779789</v>
      </c>
      <c r="O13" s="78">
        <f>O12/O11</f>
        <v>0.51982341310779789</v>
      </c>
      <c r="P13" s="81"/>
      <c r="Q13" s="190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36"/>
      <c r="B14" s="257"/>
      <c r="C14" s="261"/>
      <c r="D14" s="325"/>
      <c r="E14" s="78"/>
      <c r="F14" s="79"/>
      <c r="G14" s="78"/>
      <c r="H14" s="78"/>
      <c r="I14" s="78"/>
      <c r="J14" s="80"/>
      <c r="K14" s="78"/>
      <c r="L14" s="78"/>
      <c r="M14" s="80"/>
      <c r="N14" s="80"/>
      <c r="O14" s="78"/>
      <c r="P14" s="82"/>
      <c r="Q14" s="190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36"/>
      <c r="B15" s="28"/>
      <c r="C15" s="222" t="s">
        <v>136</v>
      </c>
      <c r="D15" s="204" t="s">
        <v>188</v>
      </c>
      <c r="E15" s="83">
        <f>+F15+N15</f>
        <v>1042609</v>
      </c>
      <c r="F15" s="84"/>
      <c r="G15" s="85"/>
      <c r="H15" s="85"/>
      <c r="I15" s="83"/>
      <c r="J15" s="85"/>
      <c r="K15" s="83"/>
      <c r="L15" s="83"/>
      <c r="M15" s="85"/>
      <c r="N15" s="85">
        <v>1042609</v>
      </c>
      <c r="O15" s="83">
        <v>1042609</v>
      </c>
      <c r="P15" s="86"/>
      <c r="Q15" s="44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36"/>
      <c r="B16" s="28"/>
      <c r="C16" s="222"/>
      <c r="D16" s="326" t="s">
        <v>4</v>
      </c>
      <c r="E16" s="83">
        <f>+F16+N16</f>
        <v>537364.81000000006</v>
      </c>
      <c r="F16" s="84"/>
      <c r="G16" s="85"/>
      <c r="H16" s="85"/>
      <c r="I16" s="83"/>
      <c r="J16" s="85"/>
      <c r="K16" s="83"/>
      <c r="L16" s="83"/>
      <c r="M16" s="85"/>
      <c r="N16" s="85">
        <v>537364.81000000006</v>
      </c>
      <c r="O16" s="83">
        <v>537364.81000000006</v>
      </c>
      <c r="P16" s="86"/>
      <c r="Q16" s="44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36"/>
      <c r="B17" s="28"/>
      <c r="C17" s="222"/>
      <c r="D17" s="327" t="s">
        <v>3</v>
      </c>
      <c r="E17" s="154">
        <f>E16/E15</f>
        <v>0.51540396255931042</v>
      </c>
      <c r="F17" s="154"/>
      <c r="G17" s="155"/>
      <c r="H17" s="155"/>
      <c r="I17" s="154"/>
      <c r="J17" s="156"/>
      <c r="K17" s="157"/>
      <c r="L17" s="157"/>
      <c r="M17" s="156"/>
      <c r="N17" s="155">
        <f>N16/N15</f>
        <v>0.51540396255931042</v>
      </c>
      <c r="O17" s="154">
        <f>O16/O15</f>
        <v>0.51540396255931042</v>
      </c>
      <c r="P17" s="87"/>
      <c r="Q17" s="44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36"/>
      <c r="B18" s="28"/>
      <c r="C18" s="222"/>
      <c r="D18" s="327"/>
      <c r="E18" s="154"/>
      <c r="F18" s="154"/>
      <c r="G18" s="155"/>
      <c r="H18" s="155"/>
      <c r="I18" s="154"/>
      <c r="J18" s="156"/>
      <c r="K18" s="157"/>
      <c r="L18" s="157"/>
      <c r="M18" s="156"/>
      <c r="N18" s="156"/>
      <c r="O18" s="157"/>
      <c r="P18" s="87"/>
      <c r="Q18" s="44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36"/>
      <c r="B19" s="28"/>
      <c r="C19" s="222" t="s">
        <v>135</v>
      </c>
      <c r="D19" s="204" t="s">
        <v>134</v>
      </c>
      <c r="E19" s="83">
        <f>+F19</f>
        <v>38000</v>
      </c>
      <c r="F19" s="84">
        <f>+I19</f>
        <v>38000</v>
      </c>
      <c r="G19" s="85">
        <f>+I19</f>
        <v>38000</v>
      </c>
      <c r="H19" s="85"/>
      <c r="I19" s="83">
        <v>38000</v>
      </c>
      <c r="J19" s="85"/>
      <c r="K19" s="83"/>
      <c r="L19" s="83"/>
      <c r="M19" s="85"/>
      <c r="N19" s="85"/>
      <c r="O19" s="83"/>
      <c r="P19" s="86"/>
      <c r="Q19" s="44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36"/>
      <c r="B20" s="28"/>
      <c r="C20" s="47"/>
      <c r="D20" s="328" t="s">
        <v>4</v>
      </c>
      <c r="E20" s="83">
        <f>+F20</f>
        <v>36910.660000000003</v>
      </c>
      <c r="F20" s="84">
        <f>+G20</f>
        <v>36910.660000000003</v>
      </c>
      <c r="G20" s="83">
        <f>+I20</f>
        <v>36910.660000000003</v>
      </c>
      <c r="H20" s="83"/>
      <c r="I20" s="83">
        <v>36910.660000000003</v>
      </c>
      <c r="J20" s="85"/>
      <c r="K20" s="83"/>
      <c r="L20" s="83"/>
      <c r="M20" s="85"/>
      <c r="N20" s="85"/>
      <c r="O20" s="83"/>
      <c r="P20" s="86"/>
      <c r="Q20" s="44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36"/>
      <c r="B21" s="28"/>
      <c r="C21" s="47"/>
      <c r="D21" s="327" t="s">
        <v>3</v>
      </c>
      <c r="E21" s="88">
        <f>E20/E19</f>
        <v>0.97133315789473695</v>
      </c>
      <c r="F21" s="89">
        <f>F20/F19</f>
        <v>0.97133315789473695</v>
      </c>
      <c r="G21" s="88">
        <f>G20/G19</f>
        <v>0.97133315789473695</v>
      </c>
      <c r="H21" s="88"/>
      <c r="I21" s="88">
        <f>I20/I19</f>
        <v>0.97133315789473695</v>
      </c>
      <c r="J21" s="90"/>
      <c r="K21" s="88"/>
      <c r="L21" s="88"/>
      <c r="M21" s="90"/>
      <c r="N21" s="90"/>
      <c r="O21" s="88"/>
      <c r="P21" s="91"/>
      <c r="Q21" s="44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36"/>
      <c r="B22" s="28"/>
      <c r="C22" s="47"/>
      <c r="D22" s="327"/>
      <c r="E22" s="83"/>
      <c r="F22" s="84"/>
      <c r="G22" s="83"/>
      <c r="H22" s="83"/>
      <c r="I22" s="83"/>
      <c r="J22" s="85"/>
      <c r="K22" s="83"/>
      <c r="L22" s="83"/>
      <c r="M22" s="85"/>
      <c r="N22" s="85"/>
      <c r="O22" s="83"/>
      <c r="P22" s="86"/>
      <c r="Q22" s="44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36"/>
      <c r="B23" s="28"/>
      <c r="C23" s="222" t="s">
        <v>133</v>
      </c>
      <c r="D23" s="204" t="s">
        <v>5</v>
      </c>
      <c r="E23" s="83">
        <f>+F23+N23</f>
        <v>1105770.29</v>
      </c>
      <c r="F23" s="84">
        <f>+G23</f>
        <v>1092110.6300000001</v>
      </c>
      <c r="G23" s="83">
        <f>+H23+I23</f>
        <v>1092110.6300000001</v>
      </c>
      <c r="H23" s="83">
        <v>20813.86</v>
      </c>
      <c r="I23" s="83">
        <v>1071296.77</v>
      </c>
      <c r="J23" s="85"/>
      <c r="K23" s="83"/>
      <c r="L23" s="83"/>
      <c r="M23" s="85"/>
      <c r="N23" s="85">
        <v>13659.66</v>
      </c>
      <c r="O23" s="83">
        <v>13659.66</v>
      </c>
      <c r="P23" s="86"/>
      <c r="Q23" s="44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36"/>
      <c r="B24" s="28"/>
      <c r="C24" s="222"/>
      <c r="D24" s="328" t="s">
        <v>4</v>
      </c>
      <c r="E24" s="83">
        <f>+F24+N24</f>
        <v>1103122.1400000001</v>
      </c>
      <c r="F24" s="84">
        <f>+G24</f>
        <v>1091413.77</v>
      </c>
      <c r="G24" s="83">
        <f>+H24+I24</f>
        <v>1091413.77</v>
      </c>
      <c r="H24" s="83">
        <v>20813.86</v>
      </c>
      <c r="I24" s="83">
        <v>1070599.9099999999</v>
      </c>
      <c r="J24" s="85"/>
      <c r="K24" s="83"/>
      <c r="L24" s="83"/>
      <c r="M24" s="85"/>
      <c r="N24" s="85">
        <v>11708.37</v>
      </c>
      <c r="O24" s="83">
        <v>11708.37</v>
      </c>
      <c r="P24" s="86"/>
      <c r="Q24" s="44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36"/>
      <c r="B25" s="290"/>
      <c r="C25" s="276"/>
      <c r="D25" s="329" t="s">
        <v>3</v>
      </c>
      <c r="E25" s="127">
        <f>E24/E23</f>
        <v>0.99760515359840252</v>
      </c>
      <c r="F25" s="158">
        <f>F24/F23</f>
        <v>0.99936191446099187</v>
      </c>
      <c r="G25" s="127">
        <f>G24/G23</f>
        <v>0.99936191446099187</v>
      </c>
      <c r="H25" s="127">
        <f>H24/H23</f>
        <v>1</v>
      </c>
      <c r="I25" s="127">
        <f>I24/I23</f>
        <v>0.99934951731442245</v>
      </c>
      <c r="J25" s="126"/>
      <c r="K25" s="127"/>
      <c r="L25" s="127"/>
      <c r="M25" s="126"/>
      <c r="N25" s="126">
        <f>N24/N23</f>
        <v>0.85714944588664732</v>
      </c>
      <c r="O25" s="126">
        <f>O24/O23</f>
        <v>0.85714944588664732</v>
      </c>
      <c r="P25" s="128"/>
      <c r="Q25" s="44"/>
      <c r="R25" s="2"/>
      <c r="S25" s="2"/>
      <c r="T25" s="2"/>
      <c r="U25" s="2"/>
      <c r="V25" s="2"/>
      <c r="W25" s="2"/>
      <c r="X25" s="2"/>
      <c r="Y25" s="2"/>
      <c r="Z25" s="2"/>
    </row>
    <row r="26" spans="1:26" ht="29.25" hidden="1" customHeight="1">
      <c r="A26" s="36"/>
      <c r="B26" s="257"/>
      <c r="C26" s="260"/>
      <c r="D26" s="25"/>
      <c r="E26" s="88"/>
      <c r="F26" s="89"/>
      <c r="G26" s="88"/>
      <c r="H26" s="88"/>
      <c r="I26" s="88"/>
      <c r="J26" s="90"/>
      <c r="K26" s="88"/>
      <c r="L26" s="88"/>
      <c r="M26" s="90"/>
      <c r="N26" s="90"/>
      <c r="O26" s="88"/>
      <c r="P26" s="91"/>
      <c r="Q26" s="44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hidden="1" customHeight="1">
      <c r="A27" s="36"/>
      <c r="B27" s="257"/>
      <c r="C27" s="260"/>
      <c r="D27" s="206"/>
      <c r="E27" s="88"/>
      <c r="F27" s="89"/>
      <c r="G27" s="88"/>
      <c r="H27" s="88"/>
      <c r="I27" s="88"/>
      <c r="J27" s="90"/>
      <c r="K27" s="88"/>
      <c r="L27" s="88"/>
      <c r="M27" s="90"/>
      <c r="N27" s="90"/>
      <c r="O27" s="88"/>
      <c r="P27" s="91"/>
      <c r="Q27" s="44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hidden="1" customHeight="1">
      <c r="A28" s="36"/>
      <c r="B28" s="257"/>
      <c r="C28" s="260"/>
      <c r="D28" s="25"/>
      <c r="E28" s="88"/>
      <c r="F28" s="89"/>
      <c r="G28" s="88"/>
      <c r="H28" s="88"/>
      <c r="I28" s="88"/>
      <c r="J28" s="90"/>
      <c r="K28" s="88"/>
      <c r="L28" s="88"/>
      <c r="M28" s="90"/>
      <c r="N28" s="90"/>
      <c r="O28" s="88"/>
      <c r="P28" s="91"/>
      <c r="Q28" s="44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hidden="1" customHeight="1">
      <c r="A29" s="36"/>
      <c r="B29" s="28"/>
      <c r="C29" s="222"/>
      <c r="D29" s="25"/>
      <c r="E29" s="83"/>
      <c r="F29" s="84"/>
      <c r="G29" s="83"/>
      <c r="H29" s="83"/>
      <c r="I29" s="83"/>
      <c r="J29" s="85"/>
      <c r="K29" s="83"/>
      <c r="L29" s="83"/>
      <c r="M29" s="85"/>
      <c r="N29" s="85"/>
      <c r="O29" s="83"/>
      <c r="P29" s="86"/>
      <c r="Q29" s="44"/>
      <c r="R29" s="2"/>
      <c r="S29" s="2"/>
      <c r="T29" s="2"/>
      <c r="U29" s="2"/>
      <c r="V29" s="2"/>
      <c r="W29" s="2"/>
      <c r="X29" s="2"/>
      <c r="Y29" s="2"/>
      <c r="Z29" s="2"/>
    </row>
    <row r="30" spans="1:26" ht="9" hidden="1" customHeight="1">
      <c r="A30" s="36"/>
      <c r="B30" s="28"/>
      <c r="C30" s="222"/>
      <c r="D30" s="27"/>
      <c r="E30" s="83"/>
      <c r="F30" s="84"/>
      <c r="G30" s="83"/>
      <c r="H30" s="83"/>
      <c r="I30" s="83"/>
      <c r="J30" s="85"/>
      <c r="K30" s="83"/>
      <c r="L30" s="83"/>
      <c r="M30" s="85"/>
      <c r="N30" s="85"/>
      <c r="O30" s="83"/>
      <c r="P30" s="86"/>
      <c r="Q30" s="44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hidden="1" customHeight="1">
      <c r="A31" s="36"/>
      <c r="B31" s="28"/>
      <c r="C31" s="222"/>
      <c r="D31" s="204"/>
      <c r="E31" s="83"/>
      <c r="F31" s="84"/>
      <c r="G31" s="83"/>
      <c r="H31" s="83"/>
      <c r="I31" s="83"/>
      <c r="J31" s="85"/>
      <c r="K31" s="83"/>
      <c r="L31" s="83"/>
      <c r="M31" s="85"/>
      <c r="N31" s="85"/>
      <c r="O31" s="83"/>
      <c r="P31" s="86"/>
      <c r="Q31" s="44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hidden="1" customHeight="1">
      <c r="A32" s="36"/>
      <c r="B32" s="28"/>
      <c r="C32" s="222"/>
      <c r="D32" s="204"/>
      <c r="E32" s="83"/>
      <c r="F32" s="84"/>
      <c r="G32" s="83"/>
      <c r="H32" s="83"/>
      <c r="I32" s="83"/>
      <c r="J32" s="85"/>
      <c r="K32" s="83"/>
      <c r="L32" s="83"/>
      <c r="M32" s="85"/>
      <c r="N32" s="85"/>
      <c r="O32" s="83"/>
      <c r="P32" s="86"/>
      <c r="Q32" s="44"/>
      <c r="R32" s="2"/>
      <c r="S32" s="2"/>
      <c r="T32" s="2"/>
      <c r="U32" s="2"/>
      <c r="V32" s="2"/>
      <c r="W32" s="2"/>
      <c r="X32" s="2"/>
      <c r="Y32" s="2"/>
      <c r="Z32" s="2"/>
    </row>
    <row r="33" spans="1:26" ht="15" hidden="1" customHeight="1">
      <c r="A33" s="36"/>
      <c r="B33" s="28"/>
      <c r="C33" s="222"/>
      <c r="D33" s="204"/>
      <c r="E33" s="83"/>
      <c r="F33" s="84"/>
      <c r="G33" s="83"/>
      <c r="H33" s="83"/>
      <c r="I33" s="83"/>
      <c r="J33" s="85"/>
      <c r="K33" s="83"/>
      <c r="L33" s="83"/>
      <c r="M33" s="85"/>
      <c r="N33" s="85"/>
      <c r="O33" s="83"/>
      <c r="P33" s="86"/>
      <c r="Q33" s="44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 customHeight="1">
      <c r="A34" s="36"/>
      <c r="B34" s="39"/>
      <c r="C34" s="213"/>
      <c r="D34" s="207"/>
      <c r="E34" s="92"/>
      <c r="F34" s="93"/>
      <c r="G34" s="92"/>
      <c r="H34" s="92"/>
      <c r="I34" s="92"/>
      <c r="J34" s="94"/>
      <c r="K34" s="92"/>
      <c r="L34" s="92"/>
      <c r="M34" s="94"/>
      <c r="N34" s="94"/>
      <c r="O34" s="94"/>
      <c r="P34" s="95"/>
      <c r="Q34" s="44"/>
      <c r="R34" s="2"/>
      <c r="S34" s="2"/>
      <c r="T34" s="2"/>
      <c r="U34" s="2"/>
      <c r="V34" s="2"/>
      <c r="W34" s="2"/>
      <c r="X34" s="2"/>
      <c r="Y34" s="2"/>
      <c r="Z34" s="2"/>
    </row>
    <row r="35" spans="1:26" ht="0.75" hidden="1" customHeight="1">
      <c r="A35" s="36"/>
      <c r="B35" s="28"/>
      <c r="C35" s="222" t="s">
        <v>133</v>
      </c>
      <c r="D35" s="204" t="s">
        <v>112</v>
      </c>
      <c r="E35" s="85"/>
      <c r="F35" s="85"/>
      <c r="G35" s="83"/>
      <c r="H35" s="83"/>
      <c r="I35" s="83"/>
      <c r="J35" s="85"/>
      <c r="K35" s="83"/>
      <c r="L35" s="83"/>
      <c r="M35" s="85"/>
      <c r="N35" s="85"/>
      <c r="O35" s="83"/>
      <c r="P35" s="86"/>
      <c r="Q35" s="44"/>
      <c r="R35" s="2"/>
      <c r="S35" s="2"/>
      <c r="T35" s="2"/>
      <c r="U35" s="2"/>
      <c r="V35" s="2"/>
      <c r="W35" s="2"/>
      <c r="X35" s="2"/>
      <c r="Y35" s="2"/>
      <c r="Z35" s="2"/>
    </row>
    <row r="36" spans="1:26" ht="2.25" hidden="1" customHeight="1">
      <c r="A36" s="36"/>
      <c r="B36" s="28"/>
      <c r="C36" s="222"/>
      <c r="D36" s="208"/>
      <c r="E36" s="96"/>
      <c r="F36" s="96"/>
      <c r="G36" s="96"/>
      <c r="H36" s="97"/>
      <c r="I36" s="96"/>
      <c r="J36" s="98"/>
      <c r="K36" s="83"/>
      <c r="L36" s="83"/>
      <c r="M36" s="98"/>
      <c r="N36" s="85"/>
      <c r="O36" s="83"/>
      <c r="P36" s="86"/>
      <c r="Q36" s="44"/>
      <c r="R36" s="2"/>
      <c r="S36" s="2"/>
      <c r="T36" s="2"/>
      <c r="U36" s="2"/>
      <c r="V36" s="2"/>
      <c r="W36" s="2"/>
      <c r="X36" s="2"/>
      <c r="Y36" s="2"/>
      <c r="Z36" s="2"/>
    </row>
    <row r="37" spans="1:26" ht="15" hidden="1" customHeight="1">
      <c r="A37" s="36"/>
      <c r="B37" s="16"/>
      <c r="C37" s="261"/>
      <c r="D37" s="209"/>
      <c r="E37" s="96"/>
      <c r="F37" s="96"/>
      <c r="G37" s="96"/>
      <c r="H37" s="97"/>
      <c r="I37" s="96"/>
      <c r="J37" s="98"/>
      <c r="K37" s="83"/>
      <c r="L37" s="83"/>
      <c r="M37" s="98"/>
      <c r="N37" s="85"/>
      <c r="O37" s="83"/>
      <c r="P37" s="86"/>
      <c r="Q37" s="44"/>
      <c r="R37" s="2"/>
      <c r="S37" s="2"/>
      <c r="T37" s="2"/>
      <c r="U37" s="2"/>
      <c r="V37" s="2"/>
      <c r="W37" s="2"/>
      <c r="X37" s="2"/>
      <c r="Y37" s="2"/>
      <c r="Z37" s="2"/>
    </row>
    <row r="38" spans="1:26" ht="15" hidden="1" customHeight="1">
      <c r="A38" s="36"/>
      <c r="B38" s="28"/>
      <c r="C38" s="222"/>
      <c r="D38" s="209"/>
      <c r="E38" s="99"/>
      <c r="F38" s="99"/>
      <c r="G38" s="99"/>
      <c r="H38" s="100"/>
      <c r="I38" s="99"/>
      <c r="J38" s="101"/>
      <c r="K38" s="74"/>
      <c r="L38" s="74"/>
      <c r="M38" s="101"/>
      <c r="N38" s="76"/>
      <c r="O38" s="74"/>
      <c r="P38" s="77"/>
      <c r="Q38" s="44"/>
      <c r="R38" s="2"/>
      <c r="S38" s="2"/>
      <c r="T38" s="2"/>
      <c r="U38" s="2"/>
      <c r="V38" s="2"/>
      <c r="W38" s="2"/>
      <c r="X38" s="2"/>
      <c r="Y38" s="2"/>
      <c r="Z38" s="2"/>
    </row>
    <row r="39" spans="1:26" ht="15" hidden="1" customHeight="1">
      <c r="A39" s="36"/>
      <c r="B39" s="28"/>
      <c r="C39" s="222"/>
      <c r="D39" s="73"/>
      <c r="E39" s="99"/>
      <c r="F39" s="96"/>
      <c r="G39" s="96"/>
      <c r="H39" s="97"/>
      <c r="I39" s="96"/>
      <c r="J39" s="98"/>
      <c r="K39" s="83"/>
      <c r="L39" s="83"/>
      <c r="M39" s="98"/>
      <c r="N39" s="76"/>
      <c r="O39" s="74"/>
      <c r="P39" s="86"/>
      <c r="Q39" s="44"/>
      <c r="R39" s="2"/>
      <c r="S39" s="2"/>
      <c r="T39" s="2"/>
      <c r="U39" s="2"/>
      <c r="V39" s="2"/>
      <c r="W39" s="2"/>
      <c r="X39" s="2"/>
      <c r="Y39" s="2"/>
      <c r="Z39" s="2"/>
    </row>
    <row r="40" spans="1:26" ht="15" hidden="1" customHeight="1">
      <c r="A40" s="36"/>
      <c r="B40" s="28"/>
      <c r="C40" s="222"/>
      <c r="D40" s="73"/>
      <c r="E40" s="102"/>
      <c r="F40" s="96"/>
      <c r="G40" s="96"/>
      <c r="H40" s="97"/>
      <c r="I40" s="96"/>
      <c r="J40" s="98"/>
      <c r="K40" s="83"/>
      <c r="L40" s="83"/>
      <c r="M40" s="98"/>
      <c r="N40" s="90"/>
      <c r="O40" s="88"/>
      <c r="P40" s="86"/>
      <c r="Q40" s="44"/>
      <c r="R40" s="2"/>
      <c r="S40" s="2"/>
      <c r="T40" s="2"/>
      <c r="U40" s="2"/>
      <c r="V40" s="2"/>
      <c r="W40" s="2"/>
      <c r="X40" s="2"/>
      <c r="Y40" s="2"/>
      <c r="Z40" s="2"/>
    </row>
    <row r="41" spans="1:26" ht="12" hidden="1" customHeight="1">
      <c r="A41" s="36"/>
      <c r="B41" s="28"/>
      <c r="C41" s="222"/>
      <c r="D41" s="73"/>
      <c r="E41" s="102"/>
      <c r="F41" s="96"/>
      <c r="G41" s="96"/>
      <c r="H41" s="97"/>
      <c r="I41" s="96"/>
      <c r="J41" s="98"/>
      <c r="K41" s="83"/>
      <c r="L41" s="83"/>
      <c r="M41" s="98"/>
      <c r="N41" s="85"/>
      <c r="O41" s="83"/>
      <c r="P41" s="86"/>
      <c r="Q41" s="44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hidden="1" customHeight="1">
      <c r="A42" s="36"/>
      <c r="B42" s="28"/>
      <c r="C42" s="222"/>
      <c r="D42" s="210"/>
      <c r="E42" s="96"/>
      <c r="F42" s="96"/>
      <c r="G42" s="96"/>
      <c r="H42" s="97"/>
      <c r="I42" s="96"/>
      <c r="J42" s="98"/>
      <c r="K42" s="83"/>
      <c r="L42" s="83"/>
      <c r="M42" s="98"/>
      <c r="N42" s="85"/>
      <c r="O42" s="83"/>
      <c r="P42" s="86"/>
      <c r="Q42" s="44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hidden="1" customHeight="1">
      <c r="A43" s="36"/>
      <c r="B43" s="28"/>
      <c r="C43" s="222"/>
      <c r="D43" s="73"/>
      <c r="E43" s="96"/>
      <c r="F43" s="96"/>
      <c r="G43" s="96"/>
      <c r="H43" s="97"/>
      <c r="I43" s="96"/>
      <c r="J43" s="98"/>
      <c r="K43" s="83"/>
      <c r="L43" s="83"/>
      <c r="M43" s="98"/>
      <c r="N43" s="85"/>
      <c r="O43" s="83"/>
      <c r="P43" s="86"/>
      <c r="Q43" s="44"/>
      <c r="R43" s="2"/>
      <c r="S43" s="2"/>
      <c r="T43" s="2"/>
      <c r="U43" s="2"/>
      <c r="V43" s="2"/>
      <c r="W43" s="2"/>
      <c r="X43" s="2"/>
      <c r="Y43" s="2"/>
      <c r="Z43" s="2"/>
    </row>
    <row r="44" spans="1:26" ht="43.5" hidden="1" customHeight="1">
      <c r="A44" s="36"/>
      <c r="B44" s="28"/>
      <c r="C44" s="222"/>
      <c r="D44" s="73"/>
      <c r="E44" s="102"/>
      <c r="F44" s="96"/>
      <c r="G44" s="96"/>
      <c r="H44" s="97"/>
      <c r="I44" s="96"/>
      <c r="J44" s="98"/>
      <c r="K44" s="83"/>
      <c r="L44" s="83"/>
      <c r="M44" s="98"/>
      <c r="N44" s="90"/>
      <c r="O44" s="88"/>
      <c r="P44" s="86"/>
      <c r="Q44" s="44"/>
      <c r="R44" s="2"/>
      <c r="S44" s="2"/>
      <c r="T44" s="2"/>
      <c r="U44" s="2"/>
      <c r="V44" s="2"/>
      <c r="W44" s="2"/>
      <c r="X44" s="2"/>
      <c r="Y44" s="2"/>
      <c r="Z44" s="2"/>
    </row>
    <row r="45" spans="1:26" ht="8.25" customHeight="1">
      <c r="A45" s="36"/>
      <c r="B45" s="258"/>
      <c r="C45" s="247"/>
      <c r="D45" s="211"/>
      <c r="E45" s="103"/>
      <c r="F45" s="103"/>
      <c r="G45" s="103"/>
      <c r="H45" s="104"/>
      <c r="I45" s="103"/>
      <c r="J45" s="105"/>
      <c r="K45" s="106"/>
      <c r="L45" s="106"/>
      <c r="M45" s="105"/>
      <c r="N45" s="111"/>
      <c r="O45" s="106"/>
      <c r="P45" s="107"/>
      <c r="Q45" s="44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36"/>
      <c r="B46" s="16">
        <v>600</v>
      </c>
      <c r="C46" s="50"/>
      <c r="D46" s="212" t="s">
        <v>176</v>
      </c>
      <c r="E46" s="99">
        <f>+E50+E55+E59</f>
        <v>2714453.8999999994</v>
      </c>
      <c r="F46" s="99">
        <f>+F50+F55+F59</f>
        <v>1229497.51</v>
      </c>
      <c r="G46" s="99">
        <f>+G50+G55+G59</f>
        <v>1229497.51</v>
      </c>
      <c r="H46" s="100"/>
      <c r="I46" s="99">
        <f>+I55+I59+I50</f>
        <v>1229497.51</v>
      </c>
      <c r="J46" s="101"/>
      <c r="K46" s="74"/>
      <c r="L46" s="74"/>
      <c r="M46" s="101"/>
      <c r="N46" s="76">
        <f>+N55+N50</f>
        <v>1484956.39</v>
      </c>
      <c r="O46" s="74">
        <f>+O55+O50</f>
        <v>1484956.39</v>
      </c>
      <c r="P46" s="77"/>
      <c r="Q46" s="44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36"/>
      <c r="B47" s="16"/>
      <c r="C47" s="50"/>
      <c r="D47" s="32" t="s">
        <v>172</v>
      </c>
      <c r="E47" s="99">
        <f>+E56+E51+E60</f>
        <v>2099407.0099999998</v>
      </c>
      <c r="F47" s="99">
        <f>+F56+F51+F60</f>
        <v>1004409.1000000001</v>
      </c>
      <c r="G47" s="100">
        <f>+G56+G51+G60</f>
        <v>1004409.1000000001</v>
      </c>
      <c r="H47" s="112"/>
      <c r="I47" s="100">
        <f>+I56+I60+I51</f>
        <v>1004409.1000000001</v>
      </c>
      <c r="J47" s="113"/>
      <c r="K47" s="74"/>
      <c r="L47" s="74"/>
      <c r="M47" s="101"/>
      <c r="N47" s="76">
        <f>+N51+N56</f>
        <v>1094997.9100000001</v>
      </c>
      <c r="O47" s="74">
        <f>+O51+O56</f>
        <v>1094997.9100000001</v>
      </c>
      <c r="P47" s="77"/>
      <c r="Q47" s="44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35"/>
      <c r="B48" s="16"/>
      <c r="C48" s="50"/>
      <c r="D48" s="32" t="s">
        <v>0</v>
      </c>
      <c r="E48" s="108">
        <f>E47/E46</f>
        <v>0.77341781711599533</v>
      </c>
      <c r="F48" s="108">
        <f>F47/F46</f>
        <v>0.81692650194956484</v>
      </c>
      <c r="G48" s="114">
        <f>G47/G46</f>
        <v>0.81692650194956484</v>
      </c>
      <c r="H48" s="115"/>
      <c r="I48" s="114">
        <f>I47/I46</f>
        <v>0.81692650194956484</v>
      </c>
      <c r="J48" s="116"/>
      <c r="K48" s="78"/>
      <c r="L48" s="78"/>
      <c r="M48" s="117"/>
      <c r="N48" s="80">
        <f>N47/N46</f>
        <v>0.73739398501797093</v>
      </c>
      <c r="O48" s="78">
        <f>O47/O46</f>
        <v>0.73739398501797093</v>
      </c>
      <c r="P48" s="81"/>
      <c r="Q48" s="44"/>
      <c r="R48" s="2"/>
      <c r="S48" s="2"/>
      <c r="T48" s="2"/>
      <c r="U48" s="2"/>
      <c r="V48" s="2"/>
      <c r="W48" s="2"/>
      <c r="X48" s="2"/>
      <c r="Y48" s="2"/>
      <c r="Z48" s="2"/>
    </row>
    <row r="49" spans="1:26" ht="9" customHeight="1">
      <c r="A49" s="35"/>
      <c r="B49" s="16"/>
      <c r="C49" s="50"/>
      <c r="D49" s="32"/>
      <c r="E49" s="114"/>
      <c r="F49" s="115"/>
      <c r="G49" s="114"/>
      <c r="H49" s="115"/>
      <c r="I49" s="114"/>
      <c r="J49" s="116"/>
      <c r="K49" s="78"/>
      <c r="L49" s="78"/>
      <c r="M49" s="117"/>
      <c r="N49" s="80"/>
      <c r="O49" s="78"/>
      <c r="P49" s="81"/>
      <c r="Q49" s="44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35"/>
      <c r="B50" s="28"/>
      <c r="C50" s="47">
        <v>60014</v>
      </c>
      <c r="D50" s="42" t="s">
        <v>132</v>
      </c>
      <c r="E50" s="97">
        <f>+F50+N50</f>
        <v>250000</v>
      </c>
      <c r="F50" s="118">
        <f>+G50</f>
        <v>150000</v>
      </c>
      <c r="G50" s="97">
        <f>+I50</f>
        <v>150000</v>
      </c>
      <c r="H50" s="118"/>
      <c r="I50" s="97">
        <v>150000</v>
      </c>
      <c r="J50" s="119"/>
      <c r="K50" s="83"/>
      <c r="L50" s="83"/>
      <c r="M50" s="98"/>
      <c r="N50" s="85">
        <f>O50</f>
        <v>100000</v>
      </c>
      <c r="O50" s="83">
        <v>100000</v>
      </c>
      <c r="P50" s="86"/>
      <c r="Q50" s="44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35"/>
      <c r="B51" s="28"/>
      <c r="C51" s="47"/>
      <c r="D51" s="25" t="s">
        <v>4</v>
      </c>
      <c r="E51" s="97">
        <f>+F51+N51</f>
        <v>250000</v>
      </c>
      <c r="F51" s="118">
        <f>+G51</f>
        <v>150000</v>
      </c>
      <c r="G51" s="97">
        <f>+I51</f>
        <v>150000</v>
      </c>
      <c r="H51" s="118"/>
      <c r="I51" s="97">
        <v>150000</v>
      </c>
      <c r="J51" s="119"/>
      <c r="K51" s="83"/>
      <c r="L51" s="83"/>
      <c r="M51" s="98"/>
      <c r="N51" s="85">
        <f>O51</f>
        <v>100000</v>
      </c>
      <c r="O51" s="83">
        <v>100000</v>
      </c>
      <c r="P51" s="86"/>
      <c r="Q51" s="44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35"/>
      <c r="B52" s="28"/>
      <c r="C52" s="47"/>
      <c r="D52" s="25" t="s">
        <v>3</v>
      </c>
      <c r="E52" s="109">
        <f>E51/E50</f>
        <v>1</v>
      </c>
      <c r="F52" s="120">
        <f>F51/F50</f>
        <v>1</v>
      </c>
      <c r="G52" s="109">
        <f>G51/G50</f>
        <v>1</v>
      </c>
      <c r="H52" s="120"/>
      <c r="I52" s="109">
        <f>I51/I50</f>
        <v>1</v>
      </c>
      <c r="J52" s="119"/>
      <c r="K52" s="83"/>
      <c r="L52" s="83"/>
      <c r="M52" s="98"/>
      <c r="N52" s="90">
        <f>N51/N50</f>
        <v>1</v>
      </c>
      <c r="O52" s="88">
        <f>O51/O50</f>
        <v>1</v>
      </c>
      <c r="P52" s="86"/>
      <c r="Q52" s="44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35"/>
      <c r="B53" s="28"/>
      <c r="C53" s="47"/>
      <c r="D53" s="25"/>
      <c r="E53" s="97"/>
      <c r="F53" s="118"/>
      <c r="G53" s="97"/>
      <c r="H53" s="118"/>
      <c r="I53" s="97"/>
      <c r="J53" s="119"/>
      <c r="K53" s="83"/>
      <c r="L53" s="83"/>
      <c r="M53" s="98"/>
      <c r="N53" s="85"/>
      <c r="O53" s="83"/>
      <c r="P53" s="86"/>
      <c r="Q53" s="44"/>
      <c r="R53" s="2"/>
      <c r="S53" s="2"/>
      <c r="T53" s="2"/>
      <c r="U53" s="2"/>
      <c r="V53" s="2"/>
      <c r="W53" s="2"/>
      <c r="X53" s="2"/>
      <c r="Y53" s="2"/>
      <c r="Z53" s="2"/>
    </row>
    <row r="54" spans="1:26" ht="6.75" customHeight="1">
      <c r="A54" s="35"/>
      <c r="B54" s="28"/>
      <c r="C54" s="47"/>
      <c r="D54" s="25"/>
      <c r="E54" s="97"/>
      <c r="F54" s="118"/>
      <c r="G54" s="97"/>
      <c r="H54" s="118"/>
      <c r="I54" s="97"/>
      <c r="J54" s="119"/>
      <c r="K54" s="83"/>
      <c r="L54" s="83"/>
      <c r="M54" s="98"/>
      <c r="N54" s="85"/>
      <c r="O54" s="83"/>
      <c r="P54" s="86"/>
      <c r="Q54" s="44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35"/>
      <c r="B55" s="28"/>
      <c r="C55" s="47">
        <v>60016</v>
      </c>
      <c r="D55" s="42" t="s">
        <v>131</v>
      </c>
      <c r="E55" s="97">
        <f>+F55+N55</f>
        <v>2044956.39</v>
      </c>
      <c r="F55" s="118">
        <f>+H55+I55</f>
        <v>660000</v>
      </c>
      <c r="G55" s="97">
        <f>+H55+I55</f>
        <v>660000</v>
      </c>
      <c r="H55" s="118"/>
      <c r="I55" s="97">
        <v>660000</v>
      </c>
      <c r="J55" s="119"/>
      <c r="K55" s="83"/>
      <c r="L55" s="83"/>
      <c r="M55" s="98"/>
      <c r="N55" s="85">
        <v>1384956.39</v>
      </c>
      <c r="O55" s="83">
        <v>1384956.39</v>
      </c>
      <c r="P55" s="86"/>
      <c r="Q55" s="44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35"/>
      <c r="B56" s="28"/>
      <c r="C56" s="47"/>
      <c r="D56" s="25" t="s">
        <v>4</v>
      </c>
      <c r="E56" s="97">
        <f>+F56+N56</f>
        <v>1444838.24</v>
      </c>
      <c r="F56" s="118">
        <f>+G56</f>
        <v>449840.33</v>
      </c>
      <c r="G56" s="97">
        <f>+I56</f>
        <v>449840.33</v>
      </c>
      <c r="H56" s="118"/>
      <c r="I56" s="97">
        <v>449840.33</v>
      </c>
      <c r="J56" s="119"/>
      <c r="K56" s="83"/>
      <c r="L56" s="83"/>
      <c r="M56" s="96"/>
      <c r="N56" s="97">
        <v>994997.91</v>
      </c>
      <c r="O56" s="118">
        <v>994997.91</v>
      </c>
      <c r="P56" s="86"/>
      <c r="Q56" s="44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35"/>
      <c r="B57" s="28"/>
      <c r="C57" s="47"/>
      <c r="D57" s="25" t="s">
        <v>3</v>
      </c>
      <c r="E57" s="109">
        <f>E56/E55</f>
        <v>0.70653743378850253</v>
      </c>
      <c r="F57" s="120">
        <f>F56/F55</f>
        <v>0.68157625757575757</v>
      </c>
      <c r="G57" s="109">
        <f>G56/G55</f>
        <v>0.68157625757575757</v>
      </c>
      <c r="H57" s="120"/>
      <c r="I57" s="109">
        <f>I56/I55</f>
        <v>0.68157625757575757</v>
      </c>
      <c r="J57" s="120"/>
      <c r="K57" s="109"/>
      <c r="L57" s="120"/>
      <c r="M57" s="102"/>
      <c r="N57" s="109">
        <f>N56/N55</f>
        <v>0.71843266487257418</v>
      </c>
      <c r="O57" s="120">
        <f>O56/O55</f>
        <v>0.71843266487257418</v>
      </c>
      <c r="P57" s="91"/>
      <c r="Q57" s="44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35"/>
      <c r="B58" s="28"/>
      <c r="C58" s="47"/>
      <c r="D58" s="25"/>
      <c r="E58" s="97"/>
      <c r="F58" s="118"/>
      <c r="G58" s="97"/>
      <c r="H58" s="118"/>
      <c r="I58" s="97"/>
      <c r="J58" s="118"/>
      <c r="K58" s="97"/>
      <c r="L58" s="118"/>
      <c r="M58" s="96"/>
      <c r="N58" s="97"/>
      <c r="O58" s="118"/>
      <c r="P58" s="97"/>
      <c r="Q58" s="44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35"/>
      <c r="B59" s="28"/>
      <c r="C59" s="47">
        <v>60017</v>
      </c>
      <c r="D59" s="42" t="s">
        <v>130</v>
      </c>
      <c r="E59" s="97">
        <f>+F59</f>
        <v>419497.51</v>
      </c>
      <c r="F59" s="118">
        <f>+G59</f>
        <v>419497.51</v>
      </c>
      <c r="G59" s="97">
        <f>+I59</f>
        <v>419497.51</v>
      </c>
      <c r="H59" s="118"/>
      <c r="I59" s="97">
        <v>419497.51</v>
      </c>
      <c r="J59" s="118"/>
      <c r="K59" s="97"/>
      <c r="L59" s="118"/>
      <c r="M59" s="96"/>
      <c r="N59" s="97"/>
      <c r="O59" s="118"/>
      <c r="P59" s="97"/>
      <c r="Q59" s="44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35"/>
      <c r="B60" s="28"/>
      <c r="C60" s="47"/>
      <c r="D60" s="25" t="s">
        <v>4</v>
      </c>
      <c r="E60" s="97">
        <f>+F60</f>
        <v>404568.77</v>
      </c>
      <c r="F60" s="118">
        <f>+G60</f>
        <v>404568.77</v>
      </c>
      <c r="G60" s="97">
        <f>+I60</f>
        <v>404568.77</v>
      </c>
      <c r="H60" s="118"/>
      <c r="I60" s="97">
        <v>404568.77</v>
      </c>
      <c r="J60" s="118"/>
      <c r="K60" s="97"/>
      <c r="L60" s="118"/>
      <c r="M60" s="96"/>
      <c r="N60" s="97"/>
      <c r="O60" s="118"/>
      <c r="P60" s="97"/>
      <c r="Q60" s="44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35"/>
      <c r="B61" s="28"/>
      <c r="C61" s="47"/>
      <c r="D61" s="25" t="s">
        <v>3</v>
      </c>
      <c r="E61" s="109">
        <f>E60/E59</f>
        <v>0.9644128042619371</v>
      </c>
      <c r="F61" s="120">
        <f>F60/F59</f>
        <v>0.9644128042619371</v>
      </c>
      <c r="G61" s="109">
        <f>G60/G59</f>
        <v>0.9644128042619371</v>
      </c>
      <c r="H61" s="120"/>
      <c r="I61" s="109">
        <f>I60/I59</f>
        <v>0.9644128042619371</v>
      </c>
      <c r="J61" s="120"/>
      <c r="K61" s="109"/>
      <c r="L61" s="120"/>
      <c r="M61" s="102"/>
      <c r="N61" s="109"/>
      <c r="O61" s="120"/>
      <c r="P61" s="109"/>
      <c r="Q61" s="44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35"/>
      <c r="B62" s="28"/>
      <c r="C62" s="47"/>
      <c r="D62" s="180"/>
      <c r="E62" s="97"/>
      <c r="F62" s="118"/>
      <c r="G62" s="97"/>
      <c r="H62" s="118"/>
      <c r="I62" s="97"/>
      <c r="J62" s="118"/>
      <c r="K62" s="97"/>
      <c r="L62" s="118"/>
      <c r="M62" s="96"/>
      <c r="N62" s="97"/>
      <c r="O62" s="118"/>
      <c r="P62" s="97"/>
      <c r="Q62" s="44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35"/>
      <c r="B63" s="39"/>
      <c r="C63" s="213"/>
      <c r="D63" s="213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44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35"/>
      <c r="B64" s="16">
        <v>700</v>
      </c>
      <c r="C64" s="50"/>
      <c r="D64" s="181" t="s">
        <v>175</v>
      </c>
      <c r="E64" s="76">
        <f>+E68+E72+E76</f>
        <v>4296830.07</v>
      </c>
      <c r="F64" s="76">
        <f>+F68+F72+F76</f>
        <v>628138.1</v>
      </c>
      <c r="G64" s="74">
        <f>+G72+G76</f>
        <v>572138.1</v>
      </c>
      <c r="H64" s="74"/>
      <c r="I64" s="74">
        <f>+I72+I76</f>
        <v>572138.1</v>
      </c>
      <c r="J64" s="76">
        <f>+J68</f>
        <v>56000</v>
      </c>
      <c r="K64" s="74"/>
      <c r="L64" s="74"/>
      <c r="M64" s="101"/>
      <c r="N64" s="76">
        <f>+N72+N76</f>
        <v>3668691.97</v>
      </c>
      <c r="O64" s="74">
        <f>+O72+O76</f>
        <v>3668691.97</v>
      </c>
      <c r="P64" s="77">
        <f>+P76</f>
        <v>3404819.95</v>
      </c>
      <c r="Q64" s="44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35"/>
      <c r="B65" s="16"/>
      <c r="C65" s="50"/>
      <c r="D65" s="32" t="s">
        <v>172</v>
      </c>
      <c r="E65" s="76">
        <f>+E69+E73+E77</f>
        <v>4175347.9400000004</v>
      </c>
      <c r="F65" s="76">
        <f>+F69+F73+F77</f>
        <v>568374.64</v>
      </c>
      <c r="G65" s="74">
        <f>+G73+G77</f>
        <v>512374.64</v>
      </c>
      <c r="H65" s="74"/>
      <c r="I65" s="74">
        <f>+I73+I77</f>
        <v>512374.64</v>
      </c>
      <c r="J65" s="76">
        <f>+J69</f>
        <v>56000</v>
      </c>
      <c r="K65" s="74"/>
      <c r="L65" s="74"/>
      <c r="M65" s="101"/>
      <c r="N65" s="76">
        <f>+N73+N77</f>
        <v>3606973.3000000003</v>
      </c>
      <c r="O65" s="74">
        <f>+O73+O77</f>
        <v>3606973.3000000003</v>
      </c>
      <c r="P65" s="77">
        <f>P77</f>
        <v>3404819.95</v>
      </c>
      <c r="Q65" s="44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35"/>
      <c r="B66" s="16"/>
      <c r="C66" s="50"/>
      <c r="D66" s="32" t="s">
        <v>0</v>
      </c>
      <c r="E66" s="80">
        <f>E65/E64</f>
        <v>0.97172749957039839</v>
      </c>
      <c r="F66" s="80">
        <f>F65/F64</f>
        <v>0.90485617732788381</v>
      </c>
      <c r="G66" s="78">
        <f>G65/G64</f>
        <v>0.89554364584354729</v>
      </c>
      <c r="H66" s="78"/>
      <c r="I66" s="78">
        <f>I65/I64</f>
        <v>0.89554364584354729</v>
      </c>
      <c r="J66" s="80">
        <f>J65/J64</f>
        <v>1</v>
      </c>
      <c r="K66" s="78"/>
      <c r="L66" s="78"/>
      <c r="M66" s="117"/>
      <c r="N66" s="80">
        <f>N65/N64</f>
        <v>0.98317692777025378</v>
      </c>
      <c r="O66" s="78">
        <f>O65/O64</f>
        <v>0.98317692777025378</v>
      </c>
      <c r="P66" s="81">
        <v>0</v>
      </c>
      <c r="Q66" s="44"/>
      <c r="R66" s="2"/>
      <c r="S66" s="2"/>
      <c r="T66" s="2"/>
      <c r="U66" s="2"/>
      <c r="V66" s="2"/>
      <c r="W66" s="2"/>
      <c r="X66" s="2"/>
      <c r="Y66" s="2"/>
      <c r="Z66" s="2"/>
    </row>
    <row r="67" spans="1:26" ht="6" customHeight="1">
      <c r="A67" s="35"/>
      <c r="B67" s="16"/>
      <c r="C67" s="50"/>
      <c r="D67" s="32"/>
      <c r="E67" s="80"/>
      <c r="F67" s="80"/>
      <c r="G67" s="78"/>
      <c r="H67" s="78"/>
      <c r="I67" s="78"/>
      <c r="J67" s="80"/>
      <c r="K67" s="78"/>
      <c r="L67" s="78"/>
      <c r="M67" s="117"/>
      <c r="N67" s="80"/>
      <c r="O67" s="78"/>
      <c r="P67" s="81"/>
      <c r="Q67" s="44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35"/>
      <c r="B68" s="28"/>
      <c r="C68" s="47">
        <v>70001</v>
      </c>
      <c r="D68" s="42" t="s">
        <v>158</v>
      </c>
      <c r="E68" s="85">
        <f>+J68</f>
        <v>56000</v>
      </c>
      <c r="F68" s="85">
        <f>+J68</f>
        <v>56000</v>
      </c>
      <c r="G68" s="83"/>
      <c r="H68" s="83"/>
      <c r="I68" s="83"/>
      <c r="J68" s="85">
        <v>56000</v>
      </c>
      <c r="K68" s="83"/>
      <c r="L68" s="83"/>
      <c r="M68" s="98"/>
      <c r="N68" s="85"/>
      <c r="O68" s="83"/>
      <c r="P68" s="86"/>
      <c r="Q68" s="44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35"/>
      <c r="B69" s="28"/>
      <c r="C69" s="47"/>
      <c r="D69" s="25" t="s">
        <v>4</v>
      </c>
      <c r="E69" s="85">
        <f>+F69</f>
        <v>56000</v>
      </c>
      <c r="F69" s="85">
        <f>+J69</f>
        <v>56000</v>
      </c>
      <c r="G69" s="83"/>
      <c r="H69" s="83"/>
      <c r="I69" s="83"/>
      <c r="J69" s="85">
        <v>56000</v>
      </c>
      <c r="K69" s="83"/>
      <c r="L69" s="83"/>
      <c r="M69" s="98"/>
      <c r="N69" s="85"/>
      <c r="O69" s="83"/>
      <c r="P69" s="86"/>
      <c r="Q69" s="44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35"/>
      <c r="B70" s="28"/>
      <c r="C70" s="47"/>
      <c r="D70" s="25" t="s">
        <v>3</v>
      </c>
      <c r="E70" s="90">
        <f>E69/E68</f>
        <v>1</v>
      </c>
      <c r="F70" s="90">
        <f>F69/F68</f>
        <v>1</v>
      </c>
      <c r="G70" s="88"/>
      <c r="H70" s="88"/>
      <c r="I70" s="88"/>
      <c r="J70" s="90">
        <f>J69/J68</f>
        <v>1</v>
      </c>
      <c r="K70" s="88"/>
      <c r="L70" s="88"/>
      <c r="M70" s="110"/>
      <c r="N70" s="90"/>
      <c r="O70" s="88"/>
      <c r="P70" s="91"/>
      <c r="Q70" s="44"/>
      <c r="R70" s="2"/>
      <c r="S70" s="2"/>
      <c r="T70" s="2"/>
      <c r="U70" s="2"/>
      <c r="V70" s="2"/>
      <c r="W70" s="2"/>
      <c r="X70" s="2"/>
      <c r="Y70" s="2"/>
      <c r="Z70" s="2"/>
    </row>
    <row r="71" spans="1:26" ht="8.25" customHeight="1">
      <c r="A71" s="35"/>
      <c r="B71" s="28"/>
      <c r="C71" s="47"/>
      <c r="D71" s="180"/>
      <c r="E71" s="85"/>
      <c r="F71" s="85"/>
      <c r="G71" s="83"/>
      <c r="H71" s="83"/>
      <c r="I71" s="83"/>
      <c r="J71" s="85"/>
      <c r="K71" s="83"/>
      <c r="L71" s="83"/>
      <c r="M71" s="98"/>
      <c r="N71" s="85"/>
      <c r="O71" s="83"/>
      <c r="P71" s="86"/>
      <c r="Q71" s="44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35"/>
      <c r="B72" s="28"/>
      <c r="C72" s="47">
        <v>70005</v>
      </c>
      <c r="D72" s="42" t="s">
        <v>129</v>
      </c>
      <c r="E72" s="85">
        <f>+F72+N72</f>
        <v>396855.08</v>
      </c>
      <c r="F72" s="85">
        <f>+I72</f>
        <v>168201.1</v>
      </c>
      <c r="G72" s="83">
        <f>+I72</f>
        <v>168201.1</v>
      </c>
      <c r="H72" s="83"/>
      <c r="I72" s="83">
        <v>168201.1</v>
      </c>
      <c r="J72" s="85"/>
      <c r="K72" s="83"/>
      <c r="L72" s="83"/>
      <c r="M72" s="98"/>
      <c r="N72" s="85">
        <v>228653.98</v>
      </c>
      <c r="O72" s="83">
        <v>228653.98</v>
      </c>
      <c r="P72" s="86"/>
      <c r="Q72" s="44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36"/>
      <c r="B73" s="28"/>
      <c r="C73" s="47"/>
      <c r="D73" s="25" t="s">
        <v>4</v>
      </c>
      <c r="E73" s="85">
        <f>N73+F73</f>
        <v>318353.91999999998</v>
      </c>
      <c r="F73" s="85">
        <f>+G73</f>
        <v>142618.60999999999</v>
      </c>
      <c r="G73" s="83">
        <f>+I73</f>
        <v>142618.60999999999</v>
      </c>
      <c r="H73" s="83"/>
      <c r="I73" s="83">
        <v>142618.60999999999</v>
      </c>
      <c r="J73" s="85"/>
      <c r="K73" s="83"/>
      <c r="L73" s="83"/>
      <c r="M73" s="98"/>
      <c r="N73" s="85">
        <v>175735.31</v>
      </c>
      <c r="O73" s="83">
        <v>175735.31</v>
      </c>
      <c r="P73" s="86"/>
      <c r="Q73" s="44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36"/>
      <c r="B74" s="28"/>
      <c r="C74" s="47"/>
      <c r="D74" s="25" t="s">
        <v>3</v>
      </c>
      <c r="E74" s="90">
        <f>E73/E72</f>
        <v>0.80219187316438023</v>
      </c>
      <c r="F74" s="90">
        <f>F73/F72</f>
        <v>0.8479053347451353</v>
      </c>
      <c r="G74" s="88">
        <f>G73/G72</f>
        <v>0.8479053347451353</v>
      </c>
      <c r="H74" s="88"/>
      <c r="I74" s="88">
        <f>I73/I72</f>
        <v>0.8479053347451353</v>
      </c>
      <c r="J74" s="90"/>
      <c r="K74" s="88"/>
      <c r="L74" s="88"/>
      <c r="M74" s="110"/>
      <c r="N74" s="90">
        <f>N73/N72</f>
        <v>0.76856440460822062</v>
      </c>
      <c r="O74" s="90">
        <f t="shared" ref="O74" si="1">O73/O72</f>
        <v>0.76856440460822062</v>
      </c>
      <c r="P74" s="91"/>
      <c r="Q74" s="44"/>
      <c r="R74" s="2"/>
      <c r="S74" s="2"/>
      <c r="T74" s="2"/>
      <c r="U74" s="2"/>
      <c r="V74" s="2"/>
      <c r="W74" s="2"/>
      <c r="X74" s="2"/>
      <c r="Y74" s="2"/>
      <c r="Z74" s="2"/>
    </row>
    <row r="75" spans="1:26" ht="9.75" customHeight="1">
      <c r="A75" s="36"/>
      <c r="B75" s="28"/>
      <c r="C75" s="47"/>
      <c r="D75" s="25"/>
      <c r="E75" s="85"/>
      <c r="F75" s="85"/>
      <c r="G75" s="83"/>
      <c r="H75" s="83"/>
      <c r="I75" s="83"/>
      <c r="J75" s="85"/>
      <c r="K75" s="83"/>
      <c r="L75" s="83"/>
      <c r="M75" s="98"/>
      <c r="N75" s="85"/>
      <c r="O75" s="83"/>
      <c r="P75" s="86"/>
      <c r="Q75" s="44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36"/>
      <c r="B76" s="28"/>
      <c r="C76" s="47">
        <v>70095</v>
      </c>
      <c r="D76" s="42" t="s">
        <v>128</v>
      </c>
      <c r="E76" s="85">
        <f>+F76+N76</f>
        <v>3843974.99</v>
      </c>
      <c r="F76" s="85">
        <f>+I76</f>
        <v>403937</v>
      </c>
      <c r="G76" s="83">
        <f>+I76</f>
        <v>403937</v>
      </c>
      <c r="H76" s="83"/>
      <c r="I76" s="83">
        <v>403937</v>
      </c>
      <c r="J76" s="85"/>
      <c r="K76" s="83"/>
      <c r="L76" s="83"/>
      <c r="M76" s="98"/>
      <c r="N76" s="85">
        <v>3440037.99</v>
      </c>
      <c r="O76" s="83">
        <v>3440037.99</v>
      </c>
      <c r="P76" s="86">
        <v>3404819.95</v>
      </c>
      <c r="Q76" s="44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36"/>
      <c r="B77" s="28"/>
      <c r="C77" s="47"/>
      <c r="D77" s="25" t="s">
        <v>4</v>
      </c>
      <c r="E77" s="85">
        <f>+F77+N77</f>
        <v>3800994.0200000005</v>
      </c>
      <c r="F77" s="85">
        <f>+G77</f>
        <v>369756.03</v>
      </c>
      <c r="G77" s="83">
        <f>+I77</f>
        <v>369756.03</v>
      </c>
      <c r="H77" s="83"/>
      <c r="I77" s="83">
        <v>369756.03</v>
      </c>
      <c r="J77" s="85"/>
      <c r="K77" s="83"/>
      <c r="L77" s="83"/>
      <c r="M77" s="98"/>
      <c r="N77" s="85">
        <v>3431237.99</v>
      </c>
      <c r="O77" s="83">
        <v>3431237.99</v>
      </c>
      <c r="P77" s="86">
        <v>3404819.95</v>
      </c>
      <c r="Q77" s="44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36"/>
      <c r="B78" s="28"/>
      <c r="C78" s="47"/>
      <c r="D78" s="25" t="s">
        <v>3</v>
      </c>
      <c r="E78" s="90">
        <f>E77/E76</f>
        <v>0.98881861351548495</v>
      </c>
      <c r="F78" s="90">
        <f>F77/F76</f>
        <v>0.9153804429898722</v>
      </c>
      <c r="G78" s="88">
        <f>G77/G76</f>
        <v>0.9153804429898722</v>
      </c>
      <c r="H78" s="88"/>
      <c r="I78" s="88">
        <f>I77/I76</f>
        <v>0.9153804429898722</v>
      </c>
      <c r="J78" s="90"/>
      <c r="K78" s="88"/>
      <c r="L78" s="88"/>
      <c r="M78" s="110"/>
      <c r="N78" s="90">
        <f>N77/N76</f>
        <v>0.9974418887158859</v>
      </c>
      <c r="O78" s="88">
        <f>O77/O76</f>
        <v>0.9974418887158859</v>
      </c>
      <c r="P78" s="91">
        <f>P77/P76</f>
        <v>1</v>
      </c>
      <c r="Q78" s="44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36"/>
      <c r="B79" s="39"/>
      <c r="C79" s="213"/>
      <c r="D79" s="57"/>
      <c r="E79" s="94"/>
      <c r="F79" s="94"/>
      <c r="G79" s="92"/>
      <c r="H79" s="92"/>
      <c r="I79" s="92"/>
      <c r="J79" s="94"/>
      <c r="K79" s="92"/>
      <c r="L79" s="92"/>
      <c r="M79" s="124"/>
      <c r="N79" s="94"/>
      <c r="O79" s="94"/>
      <c r="P79" s="95"/>
      <c r="Q79" s="44"/>
      <c r="R79" s="2"/>
      <c r="S79" s="2"/>
      <c r="T79" s="2"/>
      <c r="U79" s="2"/>
      <c r="V79" s="2"/>
      <c r="W79" s="2"/>
      <c r="X79" s="2"/>
      <c r="Y79" s="2"/>
      <c r="Z79" s="2"/>
    </row>
    <row r="80" spans="1:26" ht="0.75" customHeight="1">
      <c r="A80" s="36"/>
      <c r="B80" s="28"/>
      <c r="C80" s="47"/>
      <c r="D80" s="180"/>
      <c r="E80" s="85"/>
      <c r="F80" s="85"/>
      <c r="G80" s="83"/>
      <c r="H80" s="83"/>
      <c r="I80" s="83"/>
      <c r="J80" s="85"/>
      <c r="K80" s="83"/>
      <c r="L80" s="83"/>
      <c r="M80" s="98"/>
      <c r="N80" s="85"/>
      <c r="O80" s="83"/>
      <c r="P80" s="86"/>
      <c r="Q80" s="44"/>
      <c r="R80" s="2"/>
      <c r="S80" s="2"/>
      <c r="T80" s="2"/>
      <c r="U80" s="2"/>
      <c r="V80" s="2"/>
      <c r="W80" s="2"/>
      <c r="X80" s="2"/>
      <c r="Y80" s="2"/>
      <c r="Z80" s="2"/>
    </row>
    <row r="81" spans="1:26" ht="4.5" hidden="1" customHeight="1">
      <c r="A81" s="36"/>
      <c r="B81" s="28"/>
      <c r="C81" s="47"/>
      <c r="D81" s="180"/>
      <c r="E81" s="85"/>
      <c r="F81" s="85"/>
      <c r="G81" s="83"/>
      <c r="H81" s="83"/>
      <c r="I81" s="83"/>
      <c r="J81" s="85"/>
      <c r="K81" s="83"/>
      <c r="L81" s="83"/>
      <c r="M81" s="98"/>
      <c r="N81" s="85"/>
      <c r="O81" s="83"/>
      <c r="P81" s="86"/>
      <c r="Q81" s="44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36"/>
      <c r="B82" s="16">
        <v>710</v>
      </c>
      <c r="C82" s="50"/>
      <c r="D82" s="181" t="s">
        <v>174</v>
      </c>
      <c r="E82" s="76">
        <f t="shared" ref="E82:G83" si="2">+E86+E90</f>
        <v>83610</v>
      </c>
      <c r="F82" s="76">
        <f t="shared" si="2"/>
        <v>83610</v>
      </c>
      <c r="G82" s="76">
        <f>+G86+G90</f>
        <v>83610</v>
      </c>
      <c r="H82" s="76"/>
      <c r="I82" s="76">
        <f>+I86+I90</f>
        <v>83610</v>
      </c>
      <c r="J82" s="76"/>
      <c r="K82" s="74"/>
      <c r="L82" s="74"/>
      <c r="M82" s="101"/>
      <c r="N82" s="76"/>
      <c r="O82" s="74"/>
      <c r="P82" s="77"/>
      <c r="Q82" s="44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36"/>
      <c r="B83" s="16"/>
      <c r="C83" s="50"/>
      <c r="D83" s="32" t="s">
        <v>172</v>
      </c>
      <c r="E83" s="76">
        <f t="shared" si="2"/>
        <v>63485.850000000006</v>
      </c>
      <c r="F83" s="76">
        <f t="shared" si="2"/>
        <v>63485.850000000006</v>
      </c>
      <c r="G83" s="76">
        <f t="shared" si="2"/>
        <v>63485.850000000006</v>
      </c>
      <c r="H83" s="76"/>
      <c r="I83" s="76">
        <f>+I87+I91</f>
        <v>63485.850000000006</v>
      </c>
      <c r="J83" s="76"/>
      <c r="K83" s="74"/>
      <c r="L83" s="74"/>
      <c r="M83" s="76"/>
      <c r="N83" s="76"/>
      <c r="O83" s="74"/>
      <c r="P83" s="77"/>
      <c r="Q83" s="44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36"/>
      <c r="B84" s="16"/>
      <c r="C84" s="50"/>
      <c r="D84" s="32" t="s">
        <v>0</v>
      </c>
      <c r="E84" s="80">
        <f>E83/E82</f>
        <v>0.75930929314675288</v>
      </c>
      <c r="F84" s="80">
        <f>F83/F82</f>
        <v>0.75930929314675288</v>
      </c>
      <c r="G84" s="78">
        <f>G83/G82</f>
        <v>0.75930929314675288</v>
      </c>
      <c r="H84" s="78"/>
      <c r="I84" s="78">
        <f>I83/I82</f>
        <v>0.75930929314675288</v>
      </c>
      <c r="J84" s="80"/>
      <c r="K84" s="78"/>
      <c r="L84" s="78"/>
      <c r="M84" s="80"/>
      <c r="N84" s="80"/>
      <c r="O84" s="78"/>
      <c r="P84" s="81"/>
      <c r="Q84" s="44"/>
      <c r="R84" s="2"/>
      <c r="S84" s="2"/>
      <c r="T84" s="2"/>
      <c r="U84" s="2"/>
      <c r="V84" s="2"/>
      <c r="W84" s="2"/>
      <c r="X84" s="2"/>
      <c r="Y84" s="2"/>
      <c r="Z84" s="2"/>
    </row>
    <row r="85" spans="1:26" ht="9" customHeight="1">
      <c r="A85" s="36"/>
      <c r="B85" s="16"/>
      <c r="C85" s="50"/>
      <c r="D85" s="32"/>
      <c r="E85" s="76"/>
      <c r="F85" s="76"/>
      <c r="G85" s="74"/>
      <c r="H85" s="74"/>
      <c r="I85" s="74"/>
      <c r="J85" s="76"/>
      <c r="K85" s="74"/>
      <c r="L85" s="74"/>
      <c r="M85" s="76"/>
      <c r="N85" s="76"/>
      <c r="O85" s="74"/>
      <c r="P85" s="77"/>
      <c r="Q85" s="44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36"/>
      <c r="B86" s="28"/>
      <c r="C86" s="47">
        <v>71004</v>
      </c>
      <c r="D86" s="42" t="s">
        <v>127</v>
      </c>
      <c r="E86" s="85">
        <f>+F86</f>
        <v>55000</v>
      </c>
      <c r="F86" s="85">
        <f>+G86</f>
        <v>55000</v>
      </c>
      <c r="G86" s="83">
        <f>+I86</f>
        <v>55000</v>
      </c>
      <c r="H86" s="83"/>
      <c r="I86" s="83">
        <v>55000</v>
      </c>
      <c r="J86" s="85"/>
      <c r="K86" s="83"/>
      <c r="L86" s="83"/>
      <c r="M86" s="85"/>
      <c r="N86" s="85"/>
      <c r="O86" s="83"/>
      <c r="P86" s="86"/>
      <c r="Q86" s="46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36"/>
      <c r="B87" s="28"/>
      <c r="C87" s="47"/>
      <c r="D87" s="25" t="s">
        <v>4</v>
      </c>
      <c r="E87" s="85">
        <f>+F87</f>
        <v>37155.550000000003</v>
      </c>
      <c r="F87" s="85">
        <f>+G87</f>
        <v>37155.550000000003</v>
      </c>
      <c r="G87" s="83">
        <f>+I87</f>
        <v>37155.550000000003</v>
      </c>
      <c r="H87" s="83"/>
      <c r="I87" s="83">
        <v>37155.550000000003</v>
      </c>
      <c r="J87" s="85"/>
      <c r="K87" s="83"/>
      <c r="L87" s="83"/>
      <c r="M87" s="85"/>
      <c r="N87" s="85"/>
      <c r="O87" s="83"/>
      <c r="P87" s="86"/>
      <c r="Q87" s="46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36"/>
      <c r="B88" s="28"/>
      <c r="C88" s="47"/>
      <c r="D88" s="25" t="s">
        <v>3</v>
      </c>
      <c r="E88" s="90">
        <f>E87/E86</f>
        <v>0.67555545454545463</v>
      </c>
      <c r="F88" s="90">
        <f>F87/F86</f>
        <v>0.67555545454545463</v>
      </c>
      <c r="G88" s="88">
        <f>G87/G86</f>
        <v>0.67555545454545463</v>
      </c>
      <c r="H88" s="88"/>
      <c r="I88" s="88">
        <f>I87/I86</f>
        <v>0.67555545454545463</v>
      </c>
      <c r="J88" s="90"/>
      <c r="K88" s="88"/>
      <c r="L88" s="88"/>
      <c r="M88" s="90"/>
      <c r="N88" s="90"/>
      <c r="O88" s="88"/>
      <c r="P88" s="91"/>
      <c r="Q88" s="46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36"/>
      <c r="B89" s="28"/>
      <c r="C89" s="47"/>
      <c r="D89" s="25"/>
      <c r="E89" s="90"/>
      <c r="F89" s="90"/>
      <c r="G89" s="88"/>
      <c r="H89" s="88"/>
      <c r="I89" s="88"/>
      <c r="J89" s="90"/>
      <c r="K89" s="88"/>
      <c r="L89" s="88"/>
      <c r="M89" s="90"/>
      <c r="N89" s="90"/>
      <c r="O89" s="88"/>
      <c r="P89" s="91"/>
      <c r="Q89" s="46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36"/>
      <c r="B90" s="28"/>
      <c r="C90" s="260">
        <v>71095</v>
      </c>
      <c r="D90" s="42" t="s">
        <v>126</v>
      </c>
      <c r="E90" s="85">
        <f>F90+N90</f>
        <v>28610</v>
      </c>
      <c r="F90" s="85">
        <f>G90</f>
        <v>28610</v>
      </c>
      <c r="G90" s="83">
        <f>H90+I90</f>
        <v>28610</v>
      </c>
      <c r="H90" s="86"/>
      <c r="I90" s="162">
        <v>28610</v>
      </c>
      <c r="J90" s="85"/>
      <c r="K90" s="83"/>
      <c r="L90" s="83"/>
      <c r="M90" s="85"/>
      <c r="N90" s="85"/>
      <c r="O90" s="83"/>
      <c r="P90" s="86"/>
      <c r="Q90" s="46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36"/>
      <c r="B91" s="28"/>
      <c r="C91" s="260"/>
      <c r="D91" s="25" t="s">
        <v>4</v>
      </c>
      <c r="E91" s="85">
        <f>F91+N91</f>
        <v>26330.3</v>
      </c>
      <c r="F91" s="85">
        <f>G91</f>
        <v>26330.3</v>
      </c>
      <c r="G91" s="83">
        <f>H91+I91</f>
        <v>26330.3</v>
      </c>
      <c r="H91" s="86"/>
      <c r="I91" s="162">
        <v>26330.3</v>
      </c>
      <c r="J91" s="85"/>
      <c r="K91" s="83"/>
      <c r="L91" s="83"/>
      <c r="M91" s="85"/>
      <c r="N91" s="85"/>
      <c r="O91" s="83"/>
      <c r="P91" s="86"/>
      <c r="Q91" s="46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>
      <c r="A92" s="36"/>
      <c r="B92" s="28"/>
      <c r="C92" s="260"/>
      <c r="D92" s="25" t="s">
        <v>125</v>
      </c>
      <c r="E92" s="125">
        <f>E91/E90</f>
        <v>0.92031807060468362</v>
      </c>
      <c r="F92" s="125">
        <f>F91/F90</f>
        <v>0.92031807060468362</v>
      </c>
      <c r="G92" s="125">
        <f>G91/G90</f>
        <v>0.92031807060468362</v>
      </c>
      <c r="H92" s="125"/>
      <c r="I92" s="125">
        <f>I91/I90</f>
        <v>0.92031807060468362</v>
      </c>
      <c r="J92" s="85"/>
      <c r="K92" s="85"/>
      <c r="L92" s="85"/>
      <c r="M92" s="85"/>
      <c r="N92" s="85"/>
      <c r="O92" s="85"/>
      <c r="P92" s="86"/>
      <c r="Q92" s="46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hidden="1" customHeight="1">
      <c r="A93" s="36"/>
      <c r="B93" s="28"/>
      <c r="C93" s="260"/>
      <c r="D93" s="214"/>
      <c r="E93" s="85"/>
      <c r="F93" s="85"/>
      <c r="G93" s="83"/>
      <c r="H93" s="83"/>
      <c r="I93" s="83"/>
      <c r="J93" s="85"/>
      <c r="K93" s="83"/>
      <c r="L93" s="83"/>
      <c r="M93" s="85"/>
      <c r="N93" s="85"/>
      <c r="O93" s="83"/>
      <c r="P93" s="86"/>
      <c r="Q93" s="46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hidden="1" customHeight="1">
      <c r="A94" s="36"/>
      <c r="B94" s="28"/>
      <c r="C94" s="260"/>
      <c r="D94" s="25"/>
      <c r="E94" s="85"/>
      <c r="F94" s="85"/>
      <c r="G94" s="83"/>
      <c r="H94" s="83"/>
      <c r="I94" s="83"/>
      <c r="J94" s="85"/>
      <c r="K94" s="83"/>
      <c r="L94" s="83"/>
      <c r="M94" s="85"/>
      <c r="N94" s="85"/>
      <c r="O94" s="83"/>
      <c r="P94" s="86"/>
      <c r="Q94" s="46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hidden="1" customHeight="1">
      <c r="A95" s="36"/>
      <c r="B95" s="28"/>
      <c r="C95" s="260"/>
      <c r="D95" s="25"/>
      <c r="E95" s="90"/>
      <c r="F95" s="90"/>
      <c r="G95" s="88"/>
      <c r="H95" s="88"/>
      <c r="I95" s="88"/>
      <c r="J95" s="90"/>
      <c r="K95" s="88"/>
      <c r="L95" s="88"/>
      <c r="M95" s="90"/>
      <c r="N95" s="90"/>
      <c r="O95" s="88"/>
      <c r="P95" s="91"/>
      <c r="Q95" s="46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36"/>
      <c r="B96" s="28"/>
      <c r="C96" s="260"/>
      <c r="D96" s="25"/>
      <c r="E96" s="90"/>
      <c r="F96" s="90"/>
      <c r="G96" s="88"/>
      <c r="H96" s="88"/>
      <c r="I96" s="88"/>
      <c r="J96" s="90"/>
      <c r="K96" s="88"/>
      <c r="L96" s="88"/>
      <c r="M96" s="90"/>
      <c r="N96" s="90"/>
      <c r="O96" s="88"/>
      <c r="P96" s="91"/>
      <c r="Q96" s="46"/>
      <c r="R96" s="2"/>
      <c r="S96" s="2"/>
      <c r="T96" s="2"/>
      <c r="U96" s="2"/>
      <c r="V96" s="2"/>
      <c r="W96" s="2"/>
      <c r="X96" s="2"/>
      <c r="Y96" s="2"/>
      <c r="Z96" s="2"/>
    </row>
    <row r="97" spans="1:26" ht="0.75" customHeight="1">
      <c r="A97" s="35"/>
      <c r="B97" s="28"/>
      <c r="C97" s="47"/>
      <c r="D97" s="180"/>
      <c r="E97" s="85"/>
      <c r="F97" s="85"/>
      <c r="G97" s="83"/>
      <c r="H97" s="83"/>
      <c r="I97" s="83"/>
      <c r="J97" s="85"/>
      <c r="K97" s="83"/>
      <c r="L97" s="83"/>
      <c r="M97" s="85"/>
      <c r="N97" s="85"/>
      <c r="O97" s="83"/>
      <c r="P97" s="86"/>
      <c r="Q97" s="46"/>
      <c r="R97" s="2"/>
      <c r="S97" s="2"/>
      <c r="T97" s="2"/>
      <c r="U97" s="2"/>
      <c r="V97" s="2"/>
      <c r="W97" s="2"/>
      <c r="X97" s="2"/>
      <c r="Y97" s="2"/>
      <c r="Z97" s="2"/>
    </row>
    <row r="98" spans="1:26" ht="0.75" hidden="1" customHeight="1">
      <c r="A98" s="35"/>
      <c r="B98" s="28"/>
      <c r="C98" s="47"/>
      <c r="D98" s="42"/>
      <c r="E98" s="85"/>
      <c r="F98" s="85"/>
      <c r="G98" s="83"/>
      <c r="H98" s="83"/>
      <c r="I98" s="83"/>
      <c r="J98" s="85"/>
      <c r="K98" s="83"/>
      <c r="L98" s="83"/>
      <c r="M98" s="85"/>
      <c r="N98" s="85"/>
      <c r="O98" s="83"/>
      <c r="P98" s="86"/>
      <c r="Q98" s="46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hidden="1" customHeight="1">
      <c r="A99" s="35"/>
      <c r="B99" s="28"/>
      <c r="C99" s="47"/>
      <c r="D99" s="25"/>
      <c r="E99" s="85"/>
      <c r="F99" s="85"/>
      <c r="G99" s="83"/>
      <c r="H99" s="83"/>
      <c r="I99" s="83"/>
      <c r="J99" s="85"/>
      <c r="K99" s="83"/>
      <c r="L99" s="83"/>
      <c r="M99" s="85"/>
      <c r="N99" s="85"/>
      <c r="O99" s="83"/>
      <c r="P99" s="86"/>
      <c r="Q99" s="46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hidden="1" customHeight="1">
      <c r="A100" s="35"/>
      <c r="B100" s="28"/>
      <c r="C100" s="47"/>
      <c r="D100" s="25"/>
      <c r="E100" s="90"/>
      <c r="F100" s="90"/>
      <c r="G100" s="88"/>
      <c r="H100" s="88"/>
      <c r="I100" s="88"/>
      <c r="J100" s="90"/>
      <c r="K100" s="88"/>
      <c r="L100" s="88"/>
      <c r="M100" s="90"/>
      <c r="N100" s="90"/>
      <c r="O100" s="88"/>
      <c r="P100" s="91"/>
      <c r="Q100" s="46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54" customFormat="1" ht="6" hidden="1" customHeight="1">
      <c r="A101" s="56"/>
      <c r="B101" s="39"/>
      <c r="C101" s="213"/>
      <c r="D101" s="41"/>
      <c r="E101" s="126"/>
      <c r="F101" s="126"/>
      <c r="G101" s="127"/>
      <c r="H101" s="127"/>
      <c r="I101" s="127"/>
      <c r="J101" s="126"/>
      <c r="K101" s="127"/>
      <c r="L101" s="127"/>
      <c r="M101" s="126"/>
      <c r="N101" s="126"/>
      <c r="O101" s="127"/>
      <c r="P101" s="128"/>
      <c r="Q101" s="191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4.25" hidden="1" customHeight="1">
      <c r="A102" s="35"/>
      <c r="B102" s="28"/>
      <c r="C102" s="47"/>
      <c r="D102" s="25"/>
      <c r="E102" s="90"/>
      <c r="F102" s="90"/>
      <c r="G102" s="88"/>
      <c r="H102" s="88"/>
      <c r="I102" s="88"/>
      <c r="J102" s="90"/>
      <c r="K102" s="88"/>
      <c r="L102" s="88"/>
      <c r="M102" s="90"/>
      <c r="N102" s="90"/>
      <c r="O102" s="88"/>
      <c r="P102" s="91"/>
      <c r="Q102" s="46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hidden="1" customHeight="1">
      <c r="A103" s="35"/>
      <c r="B103" s="28"/>
      <c r="C103" s="47"/>
      <c r="D103" s="25"/>
      <c r="E103" s="90"/>
      <c r="F103" s="90"/>
      <c r="G103" s="88"/>
      <c r="H103" s="88"/>
      <c r="I103" s="88"/>
      <c r="J103" s="90"/>
      <c r="K103" s="88"/>
      <c r="L103" s="88"/>
      <c r="M103" s="90"/>
      <c r="N103" s="90"/>
      <c r="O103" s="88"/>
      <c r="P103" s="91"/>
      <c r="Q103" s="46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hidden="1" customHeight="1">
      <c r="A104" s="35"/>
      <c r="B104" s="39"/>
      <c r="C104" s="213"/>
      <c r="D104" s="57"/>
      <c r="E104" s="94"/>
      <c r="F104" s="94"/>
      <c r="G104" s="92"/>
      <c r="H104" s="92"/>
      <c r="I104" s="92"/>
      <c r="J104" s="94"/>
      <c r="K104" s="92"/>
      <c r="L104" s="92"/>
      <c r="M104" s="94"/>
      <c r="N104" s="94"/>
      <c r="O104" s="94"/>
      <c r="P104" s="95"/>
      <c r="Q104" s="46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hidden="1" customHeight="1">
      <c r="A105" s="35"/>
      <c r="B105" s="28"/>
      <c r="C105" s="47"/>
      <c r="D105" s="180"/>
      <c r="E105" s="85"/>
      <c r="F105" s="85"/>
      <c r="G105" s="83"/>
      <c r="H105" s="83"/>
      <c r="I105" s="83"/>
      <c r="J105" s="85"/>
      <c r="K105" s="83"/>
      <c r="L105" s="83"/>
      <c r="M105" s="85"/>
      <c r="N105" s="85"/>
      <c r="O105" s="83"/>
      <c r="P105" s="86"/>
      <c r="Q105" s="46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hidden="1" customHeight="1">
      <c r="A106" s="35"/>
      <c r="B106" s="28"/>
      <c r="C106" s="47"/>
      <c r="D106" s="180"/>
      <c r="E106" s="85"/>
      <c r="F106" s="85"/>
      <c r="G106" s="83"/>
      <c r="H106" s="83"/>
      <c r="I106" s="83"/>
      <c r="J106" s="85"/>
      <c r="K106" s="83"/>
      <c r="L106" s="83"/>
      <c r="M106" s="85"/>
      <c r="N106" s="85"/>
      <c r="O106" s="83"/>
      <c r="P106" s="86"/>
      <c r="Q106" s="46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0.75" hidden="1" customHeight="1">
      <c r="A107" s="35"/>
      <c r="B107" s="28"/>
      <c r="C107" s="47"/>
      <c r="D107" s="180"/>
      <c r="E107" s="85"/>
      <c r="F107" s="85"/>
      <c r="G107" s="83"/>
      <c r="H107" s="83"/>
      <c r="I107" s="83"/>
      <c r="J107" s="85"/>
      <c r="K107" s="83"/>
      <c r="L107" s="83"/>
      <c r="M107" s="85"/>
      <c r="N107" s="85"/>
      <c r="O107" s="83"/>
      <c r="P107" s="86"/>
      <c r="Q107" s="46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hidden="1" customHeight="1">
      <c r="A108" s="35"/>
      <c r="B108" s="28"/>
      <c r="C108" s="47"/>
      <c r="D108" s="180"/>
      <c r="E108" s="85"/>
      <c r="F108" s="85"/>
      <c r="G108" s="83"/>
      <c r="H108" s="83"/>
      <c r="I108" s="83"/>
      <c r="J108" s="85"/>
      <c r="K108" s="83"/>
      <c r="L108" s="83"/>
      <c r="M108" s="85"/>
      <c r="N108" s="85"/>
      <c r="O108" s="83"/>
      <c r="P108" s="86"/>
      <c r="Q108" s="46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hidden="1" customHeight="1">
      <c r="A109" s="35"/>
      <c r="B109" s="28"/>
      <c r="C109" s="47"/>
      <c r="D109" s="180"/>
      <c r="E109" s="85"/>
      <c r="F109" s="85"/>
      <c r="G109" s="83"/>
      <c r="H109" s="83"/>
      <c r="I109" s="83"/>
      <c r="J109" s="85"/>
      <c r="K109" s="83"/>
      <c r="L109" s="83"/>
      <c r="M109" s="85"/>
      <c r="N109" s="85"/>
      <c r="O109" s="83"/>
      <c r="P109" s="86"/>
      <c r="Q109" s="46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hidden="1" customHeight="1">
      <c r="A110" s="35"/>
      <c r="B110" s="28"/>
      <c r="C110" s="47"/>
      <c r="D110" s="180"/>
      <c r="E110" s="85"/>
      <c r="F110" s="85"/>
      <c r="G110" s="83"/>
      <c r="H110" s="83"/>
      <c r="I110" s="83"/>
      <c r="J110" s="85"/>
      <c r="K110" s="83"/>
      <c r="L110" s="83"/>
      <c r="M110" s="85"/>
      <c r="N110" s="85"/>
      <c r="O110" s="83"/>
      <c r="P110" s="86"/>
      <c r="Q110" s="46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hidden="1" customHeight="1">
      <c r="A111" s="35"/>
      <c r="B111" s="28"/>
      <c r="C111" s="47"/>
      <c r="D111" s="180"/>
      <c r="E111" s="85"/>
      <c r="F111" s="85"/>
      <c r="G111" s="83"/>
      <c r="H111" s="83"/>
      <c r="I111" s="83"/>
      <c r="J111" s="85"/>
      <c r="K111" s="83"/>
      <c r="L111" s="83"/>
      <c r="M111" s="85"/>
      <c r="N111" s="85"/>
      <c r="O111" s="83"/>
      <c r="P111" s="86"/>
      <c r="Q111" s="46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0.75" hidden="1" customHeight="1">
      <c r="A112" s="35"/>
      <c r="B112" s="28"/>
      <c r="C112" s="47"/>
      <c r="D112" s="180"/>
      <c r="E112" s="85"/>
      <c r="F112" s="85"/>
      <c r="G112" s="83"/>
      <c r="H112" s="83"/>
      <c r="I112" s="83"/>
      <c r="J112" s="85"/>
      <c r="K112" s="83"/>
      <c r="L112" s="83"/>
      <c r="M112" s="85"/>
      <c r="N112" s="85"/>
      <c r="O112" s="83"/>
      <c r="P112" s="86"/>
      <c r="Q112" s="46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187" customFormat="1" ht="14.25" customHeight="1">
      <c r="A113" s="184"/>
      <c r="B113" s="150">
        <v>750</v>
      </c>
      <c r="C113" s="53"/>
      <c r="D113" s="52" t="s">
        <v>173</v>
      </c>
      <c r="E113" s="151">
        <f>+E117+E125+E129+E133+E137+E147+E151</f>
        <v>5640202.8799999999</v>
      </c>
      <c r="F113" s="163">
        <f>+F117+F125+F129+F133+F137+F147+F151</f>
        <v>5640202.8799999999</v>
      </c>
      <c r="G113" s="151">
        <f>+G117+G129+G133+G137+G147+G151</f>
        <v>5381632.8799999999</v>
      </c>
      <c r="H113" s="151">
        <f>+H117+H133+H151</f>
        <v>4092664.91</v>
      </c>
      <c r="I113" s="163">
        <f>+I117+I129+I133+I147+I137</f>
        <v>1288967.9700000002</v>
      </c>
      <c r="J113" s="151">
        <f>+J125</f>
        <v>2000</v>
      </c>
      <c r="K113" s="151">
        <f>+K129+K133+K137+K151</f>
        <v>256570</v>
      </c>
      <c r="L113" s="185"/>
      <c r="M113" s="159"/>
      <c r="N113" s="159"/>
      <c r="O113" s="160"/>
      <c r="P113" s="161"/>
      <c r="Q113" s="192"/>
      <c r="R113" s="186"/>
      <c r="S113" s="186"/>
      <c r="T113" s="186"/>
      <c r="U113" s="186"/>
      <c r="V113" s="186"/>
      <c r="W113" s="186"/>
      <c r="X113" s="186"/>
      <c r="Y113" s="186"/>
      <c r="Z113" s="186"/>
    </row>
    <row r="114" spans="1:26" ht="14.25" customHeight="1">
      <c r="A114" s="35"/>
      <c r="B114" s="16"/>
      <c r="C114" s="50"/>
      <c r="D114" s="49" t="s">
        <v>172</v>
      </c>
      <c r="E114" s="100">
        <f>+E118+E126+E130+E134+E138+E148+E152</f>
        <v>5049776.7899999991</v>
      </c>
      <c r="F114" s="164">
        <f>+F118+F126+F130+F134+F138+F148+F152</f>
        <v>5049776.7899999991</v>
      </c>
      <c r="G114" s="100">
        <f>+G118+G130+G134+G138+G148+G152</f>
        <v>4841196.7899999991</v>
      </c>
      <c r="H114" s="100">
        <f>+H118+H134+H138+H152</f>
        <v>3746555.34</v>
      </c>
      <c r="I114" s="164">
        <f>+I118+I130+I134+I138+I148</f>
        <v>1094641.45</v>
      </c>
      <c r="J114" s="100">
        <f>+J126</f>
        <v>2000</v>
      </c>
      <c r="K114" s="100">
        <f>+K130+K134+K138+K152</f>
        <v>206580</v>
      </c>
      <c r="L114" s="112"/>
      <c r="M114" s="76"/>
      <c r="N114" s="76"/>
      <c r="O114" s="74"/>
      <c r="P114" s="77"/>
      <c r="Q114" s="193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35"/>
      <c r="B115" s="16"/>
      <c r="C115" s="50"/>
      <c r="D115" s="49" t="s">
        <v>0</v>
      </c>
      <c r="E115" s="114">
        <f t="shared" ref="E115:K115" si="3">E114/E113</f>
        <v>0.89531828862156093</v>
      </c>
      <c r="F115" s="165">
        <f t="shared" si="3"/>
        <v>0.89531828862156093</v>
      </c>
      <c r="G115" s="114">
        <f t="shared" si="3"/>
        <v>0.8995776742764362</v>
      </c>
      <c r="H115" s="114">
        <f t="shared" si="3"/>
        <v>0.91543173516250553</v>
      </c>
      <c r="I115" s="165">
        <f t="shared" si="3"/>
        <v>0.84923867425503197</v>
      </c>
      <c r="J115" s="114">
        <f t="shared" si="3"/>
        <v>1</v>
      </c>
      <c r="K115" s="114">
        <f t="shared" si="3"/>
        <v>0.80516038508009513</v>
      </c>
      <c r="L115" s="115"/>
      <c r="M115" s="80"/>
      <c r="N115" s="80"/>
      <c r="O115" s="78"/>
      <c r="P115" s="81"/>
      <c r="Q115" s="193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35"/>
      <c r="B116" s="16"/>
      <c r="C116" s="50"/>
      <c r="D116" s="49"/>
      <c r="E116" s="114"/>
      <c r="F116" s="165"/>
      <c r="G116" s="114"/>
      <c r="H116" s="114"/>
      <c r="I116" s="165"/>
      <c r="J116" s="114"/>
      <c r="K116" s="115"/>
      <c r="L116" s="108"/>
      <c r="M116" s="80"/>
      <c r="N116" s="80"/>
      <c r="O116" s="78"/>
      <c r="P116" s="81"/>
      <c r="Q116" s="193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35"/>
      <c r="B117" s="28"/>
      <c r="C117" s="47">
        <v>75011</v>
      </c>
      <c r="D117" s="149" t="s">
        <v>124</v>
      </c>
      <c r="E117" s="97">
        <f>+F117</f>
        <v>340942.63</v>
      </c>
      <c r="F117" s="129">
        <f>+G117</f>
        <v>340942.63</v>
      </c>
      <c r="G117" s="97">
        <f>+H117+I117</f>
        <v>340942.63</v>
      </c>
      <c r="H117" s="97">
        <v>310239</v>
      </c>
      <c r="I117" s="129">
        <v>30703.63</v>
      </c>
      <c r="J117" s="97"/>
      <c r="K117" s="118"/>
      <c r="L117" s="96"/>
      <c r="M117" s="85"/>
      <c r="N117" s="85"/>
      <c r="O117" s="83"/>
      <c r="P117" s="86"/>
      <c r="Q117" s="46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35"/>
      <c r="B118" s="28"/>
      <c r="C118" s="47"/>
      <c r="D118" s="25" t="s">
        <v>4</v>
      </c>
      <c r="E118" s="85">
        <f>+F118</f>
        <v>220065.91</v>
      </c>
      <c r="F118" s="86">
        <f>+G118</f>
        <v>220065.91</v>
      </c>
      <c r="G118" s="118">
        <f>+H118+I118</f>
        <v>220065.91</v>
      </c>
      <c r="H118" s="83">
        <v>199460.67</v>
      </c>
      <c r="I118" s="86">
        <v>20605.240000000002</v>
      </c>
      <c r="J118" s="119"/>
      <c r="K118" s="83"/>
      <c r="L118" s="96"/>
      <c r="M118" s="85"/>
      <c r="N118" s="85"/>
      <c r="O118" s="83"/>
      <c r="P118" s="86"/>
      <c r="Q118" s="46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35"/>
      <c r="B119" s="28"/>
      <c r="C119" s="47"/>
      <c r="D119" s="25" t="s">
        <v>3</v>
      </c>
      <c r="E119" s="90">
        <f>E118/E117</f>
        <v>0.645463167806267</v>
      </c>
      <c r="F119" s="90">
        <f>F118/F117</f>
        <v>0.645463167806267</v>
      </c>
      <c r="G119" s="88">
        <f>G118/G117</f>
        <v>0.645463167806267</v>
      </c>
      <c r="H119" s="88">
        <f>H118/H117</f>
        <v>0.64292584104512973</v>
      </c>
      <c r="I119" s="88">
        <f>I118/I117</f>
        <v>0.67110110433196335</v>
      </c>
      <c r="J119" s="90"/>
      <c r="K119" s="88"/>
      <c r="L119" s="102"/>
      <c r="M119" s="90"/>
      <c r="N119" s="90"/>
      <c r="O119" s="88"/>
      <c r="P119" s="91"/>
      <c r="Q119" s="46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7.5" customHeight="1">
      <c r="A120" s="35"/>
      <c r="B120" s="28"/>
      <c r="C120" s="260"/>
      <c r="D120" s="180"/>
      <c r="E120" s="85"/>
      <c r="F120" s="85"/>
      <c r="G120" s="83"/>
      <c r="H120" s="83"/>
      <c r="I120" s="83"/>
      <c r="J120" s="85"/>
      <c r="K120" s="83"/>
      <c r="L120" s="96"/>
      <c r="M120" s="85"/>
      <c r="N120" s="85"/>
      <c r="O120" s="83"/>
      <c r="P120" s="86"/>
      <c r="Q120" s="46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hidden="1" customHeight="1">
      <c r="A121" s="35"/>
      <c r="B121" s="28"/>
      <c r="C121" s="260"/>
      <c r="D121" s="206"/>
      <c r="E121" s="85"/>
      <c r="F121" s="85"/>
      <c r="G121" s="83"/>
      <c r="H121" s="83"/>
      <c r="I121" s="83"/>
      <c r="J121" s="85"/>
      <c r="K121" s="83"/>
      <c r="L121" s="96"/>
      <c r="M121" s="85"/>
      <c r="N121" s="85"/>
      <c r="O121" s="83"/>
      <c r="P121" s="86"/>
      <c r="Q121" s="46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hidden="1" customHeight="1">
      <c r="A122" s="35"/>
      <c r="B122" s="28"/>
      <c r="C122" s="260"/>
      <c r="D122" s="25"/>
      <c r="E122" s="85"/>
      <c r="F122" s="85"/>
      <c r="G122" s="83"/>
      <c r="H122" s="83"/>
      <c r="I122" s="83"/>
      <c r="J122" s="85"/>
      <c r="K122" s="83"/>
      <c r="L122" s="96"/>
      <c r="M122" s="85"/>
      <c r="N122" s="85"/>
      <c r="O122" s="83"/>
      <c r="P122" s="86"/>
      <c r="Q122" s="46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hidden="1" customHeight="1">
      <c r="A123" s="35"/>
      <c r="B123" s="28"/>
      <c r="C123" s="260"/>
      <c r="D123" s="25"/>
      <c r="E123" s="90"/>
      <c r="F123" s="90"/>
      <c r="G123" s="88"/>
      <c r="H123" s="88"/>
      <c r="I123" s="88"/>
      <c r="J123" s="90"/>
      <c r="K123" s="88"/>
      <c r="L123" s="102"/>
      <c r="M123" s="90"/>
      <c r="N123" s="90"/>
      <c r="O123" s="88"/>
      <c r="P123" s="91"/>
      <c r="Q123" s="46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hidden="1" customHeight="1">
      <c r="A124" s="35"/>
      <c r="B124" s="28"/>
      <c r="C124" s="260"/>
      <c r="D124" s="25"/>
      <c r="E124" s="85"/>
      <c r="F124" s="85"/>
      <c r="G124" s="83"/>
      <c r="H124" s="83"/>
      <c r="I124" s="83"/>
      <c r="J124" s="85"/>
      <c r="K124" s="83"/>
      <c r="L124" s="96"/>
      <c r="M124" s="85"/>
      <c r="N124" s="85"/>
      <c r="O124" s="83"/>
      <c r="P124" s="86"/>
      <c r="Q124" s="46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35"/>
      <c r="B125" s="28"/>
      <c r="C125" s="260">
        <v>75020</v>
      </c>
      <c r="D125" s="42" t="s">
        <v>123</v>
      </c>
      <c r="E125" s="96">
        <f>+J125</f>
        <v>2000</v>
      </c>
      <c r="F125" s="96">
        <f>+J125</f>
        <v>2000</v>
      </c>
      <c r="G125" s="96"/>
      <c r="H125" s="97"/>
      <c r="I125" s="96"/>
      <c r="J125" s="83">
        <v>2000</v>
      </c>
      <c r="K125" s="96"/>
      <c r="L125" s="96"/>
      <c r="M125" s="83"/>
      <c r="N125" s="98"/>
      <c r="O125" s="83"/>
      <c r="P125" s="97"/>
      <c r="Q125" s="46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35"/>
      <c r="B126" s="28"/>
      <c r="C126" s="260"/>
      <c r="D126" s="25" t="s">
        <v>4</v>
      </c>
      <c r="E126" s="96">
        <f>+J126</f>
        <v>2000</v>
      </c>
      <c r="F126" s="96">
        <f>+J126</f>
        <v>2000</v>
      </c>
      <c r="G126" s="96"/>
      <c r="H126" s="97"/>
      <c r="I126" s="96"/>
      <c r="J126" s="96">
        <v>2000</v>
      </c>
      <c r="K126" s="96"/>
      <c r="L126" s="96"/>
      <c r="M126" s="96"/>
      <c r="N126" s="96"/>
      <c r="O126" s="96"/>
      <c r="P126" s="97"/>
      <c r="Q126" s="46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35"/>
      <c r="B127" s="28"/>
      <c r="C127" s="260"/>
      <c r="D127" s="25" t="s">
        <v>3</v>
      </c>
      <c r="E127" s="102">
        <v>1</v>
      </c>
      <c r="F127" s="102">
        <v>1</v>
      </c>
      <c r="G127" s="102"/>
      <c r="H127" s="109"/>
      <c r="I127" s="102"/>
      <c r="J127" s="102">
        <v>1</v>
      </c>
      <c r="K127" s="102"/>
      <c r="L127" s="102"/>
      <c r="M127" s="102"/>
      <c r="N127" s="102"/>
      <c r="O127" s="102"/>
      <c r="P127" s="109"/>
      <c r="Q127" s="46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35"/>
      <c r="B128" s="28"/>
      <c r="C128" s="47"/>
      <c r="D128" s="180"/>
      <c r="E128" s="96"/>
      <c r="F128" s="96"/>
      <c r="G128" s="96"/>
      <c r="H128" s="97"/>
      <c r="I128" s="96"/>
      <c r="J128" s="96"/>
      <c r="K128" s="96"/>
      <c r="L128" s="96"/>
      <c r="M128" s="96"/>
      <c r="N128" s="96"/>
      <c r="O128" s="96"/>
      <c r="P128" s="97"/>
      <c r="Q128" s="46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35"/>
      <c r="B129" s="28"/>
      <c r="C129" s="47">
        <v>75022</v>
      </c>
      <c r="D129" s="42" t="s">
        <v>122</v>
      </c>
      <c r="E129" s="96">
        <f>+F129</f>
        <v>193000</v>
      </c>
      <c r="F129" s="96">
        <f>+I129+K129</f>
        <v>193000</v>
      </c>
      <c r="G129" s="96">
        <f>+I129</f>
        <v>19000</v>
      </c>
      <c r="H129" s="97"/>
      <c r="I129" s="96">
        <v>19000</v>
      </c>
      <c r="J129" s="96"/>
      <c r="K129" s="96">
        <v>174000</v>
      </c>
      <c r="L129" s="96"/>
      <c r="M129" s="96"/>
      <c r="N129" s="96"/>
      <c r="O129" s="96"/>
      <c r="P129" s="97"/>
      <c r="Q129" s="46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35"/>
      <c r="B130" s="28"/>
      <c r="C130" s="47"/>
      <c r="D130" s="25" t="s">
        <v>4</v>
      </c>
      <c r="E130" s="96">
        <f>+F130</f>
        <v>180129.81</v>
      </c>
      <c r="F130" s="96">
        <f>+G130+K130</f>
        <v>180129.81</v>
      </c>
      <c r="G130" s="96">
        <f>+I130</f>
        <v>17999.810000000001</v>
      </c>
      <c r="H130" s="97"/>
      <c r="I130" s="96">
        <v>17999.810000000001</v>
      </c>
      <c r="J130" s="96"/>
      <c r="K130" s="96">
        <v>162130</v>
      </c>
      <c r="L130" s="96"/>
      <c r="M130" s="96"/>
      <c r="N130" s="96"/>
      <c r="O130" s="96"/>
      <c r="P130" s="97"/>
      <c r="Q130" s="46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35"/>
      <c r="B131" s="28"/>
      <c r="C131" s="47"/>
      <c r="D131" s="25" t="s">
        <v>3</v>
      </c>
      <c r="E131" s="102">
        <f>E130/E129</f>
        <v>0.93331507772020728</v>
      </c>
      <c r="F131" s="102">
        <f>F130/F129</f>
        <v>0.93331507772020728</v>
      </c>
      <c r="G131" s="102">
        <f>G130/G129</f>
        <v>0.94735842105263168</v>
      </c>
      <c r="H131" s="109"/>
      <c r="I131" s="102">
        <f>I130/I129</f>
        <v>0.94735842105263168</v>
      </c>
      <c r="J131" s="110"/>
      <c r="K131" s="88">
        <f>K130/K129</f>
        <v>0.93178160919540232</v>
      </c>
      <c r="L131" s="102"/>
      <c r="M131" s="110"/>
      <c r="N131" s="88"/>
      <c r="O131" s="102"/>
      <c r="P131" s="109"/>
      <c r="Q131" s="46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35"/>
      <c r="B132" s="28"/>
      <c r="C132" s="47"/>
      <c r="D132" s="180"/>
      <c r="E132" s="96"/>
      <c r="F132" s="98"/>
      <c r="G132" s="83"/>
      <c r="H132" s="83"/>
      <c r="I132" s="83"/>
      <c r="J132" s="85"/>
      <c r="K132" s="83"/>
      <c r="L132" s="96"/>
      <c r="M132" s="85"/>
      <c r="N132" s="85"/>
      <c r="O132" s="83"/>
      <c r="P132" s="86"/>
      <c r="Q132" s="46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35"/>
      <c r="B133" s="28"/>
      <c r="C133" s="47">
        <v>75023</v>
      </c>
      <c r="D133" s="42" t="s">
        <v>121</v>
      </c>
      <c r="E133" s="85">
        <f>+F133+N133</f>
        <v>4739934.25</v>
      </c>
      <c r="F133" s="85">
        <f>+G133+K133</f>
        <v>4739934.25</v>
      </c>
      <c r="G133" s="83">
        <f>+H133+I133</f>
        <v>4737924.25</v>
      </c>
      <c r="H133" s="83">
        <v>3599645.91</v>
      </c>
      <c r="I133" s="83">
        <v>1138278.3400000001</v>
      </c>
      <c r="J133" s="85"/>
      <c r="K133" s="83">
        <v>2010</v>
      </c>
      <c r="L133" s="96"/>
      <c r="M133" s="85"/>
      <c r="N133" s="85"/>
      <c r="O133" s="83"/>
      <c r="P133" s="86"/>
      <c r="Q133" s="46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35"/>
      <c r="B134" s="28"/>
      <c r="C134" s="47"/>
      <c r="D134" s="25" t="s">
        <v>4</v>
      </c>
      <c r="E134" s="85">
        <f>+F134+N134</f>
        <v>4371430.2699999996</v>
      </c>
      <c r="F134" s="85">
        <f>+G134+K134</f>
        <v>4371430.2699999996</v>
      </c>
      <c r="G134" s="83">
        <f>+H134+I134</f>
        <v>4369420.2699999996</v>
      </c>
      <c r="H134" s="83">
        <v>3364314.67</v>
      </c>
      <c r="I134" s="83">
        <v>1005105.6</v>
      </c>
      <c r="J134" s="85"/>
      <c r="K134" s="83">
        <v>2010</v>
      </c>
      <c r="L134" s="96"/>
      <c r="M134" s="85"/>
      <c r="N134" s="85"/>
      <c r="O134" s="83"/>
      <c r="P134" s="86"/>
      <c r="Q134" s="46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35"/>
      <c r="B135" s="28"/>
      <c r="C135" s="47"/>
      <c r="D135" s="25" t="s">
        <v>3</v>
      </c>
      <c r="E135" s="90">
        <f>E134/E133</f>
        <v>0.92225546588541807</v>
      </c>
      <c r="F135" s="90">
        <f>F134/F133</f>
        <v>0.92225546588541807</v>
      </c>
      <c r="G135" s="88">
        <f>G134/G133</f>
        <v>0.92222248382295258</v>
      </c>
      <c r="H135" s="88">
        <f>H134/H133</f>
        <v>0.93462378081515241</v>
      </c>
      <c r="I135" s="88">
        <f>I134/I133</f>
        <v>0.88300511806277526</v>
      </c>
      <c r="J135" s="90"/>
      <c r="K135" s="88">
        <f>K134/K133</f>
        <v>1</v>
      </c>
      <c r="L135" s="88"/>
      <c r="M135" s="90"/>
      <c r="N135" s="90"/>
      <c r="O135" s="88"/>
      <c r="P135" s="91"/>
      <c r="Q135" s="46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35"/>
      <c r="B136" s="28"/>
      <c r="C136" s="47"/>
      <c r="D136" s="25"/>
      <c r="E136" s="90"/>
      <c r="F136" s="90"/>
      <c r="G136" s="88"/>
      <c r="H136" s="88"/>
      <c r="I136" s="88"/>
      <c r="J136" s="90"/>
      <c r="K136" s="88"/>
      <c r="L136" s="88"/>
      <c r="M136" s="90"/>
      <c r="N136" s="90"/>
      <c r="O136" s="88"/>
      <c r="P136" s="91"/>
      <c r="Q136" s="46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35"/>
      <c r="B137" s="28"/>
      <c r="C137" s="277">
        <v>75056</v>
      </c>
      <c r="D137" s="215" t="s">
        <v>165</v>
      </c>
      <c r="E137" s="85">
        <f>+F137+N137</f>
        <v>39326</v>
      </c>
      <c r="F137" s="85">
        <f>+G137+K137</f>
        <v>39326</v>
      </c>
      <c r="G137" s="83">
        <f>+H137+I137</f>
        <v>986</v>
      </c>
      <c r="H137" s="83"/>
      <c r="I137" s="83">
        <v>986</v>
      </c>
      <c r="J137" s="85"/>
      <c r="K137" s="83">
        <v>38340</v>
      </c>
      <c r="L137" s="88"/>
      <c r="M137" s="90"/>
      <c r="N137" s="90"/>
      <c r="O137" s="88"/>
      <c r="P137" s="91"/>
      <c r="Q137" s="46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35"/>
      <c r="B138" s="28"/>
      <c r="C138" s="277"/>
      <c r="D138" s="176" t="s">
        <v>4</v>
      </c>
      <c r="E138" s="85">
        <f>+F138+N138</f>
        <v>32326</v>
      </c>
      <c r="F138" s="85">
        <f>+G138+K138</f>
        <v>32326</v>
      </c>
      <c r="G138" s="83">
        <f>+H138+I138</f>
        <v>986</v>
      </c>
      <c r="H138" s="83"/>
      <c r="I138" s="83">
        <v>986</v>
      </c>
      <c r="J138" s="85"/>
      <c r="K138" s="83">
        <v>31340</v>
      </c>
      <c r="L138" s="88"/>
      <c r="M138" s="90"/>
      <c r="N138" s="90"/>
      <c r="O138" s="88"/>
      <c r="P138" s="91"/>
      <c r="Q138" s="46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35"/>
      <c r="B139" s="28"/>
      <c r="C139" s="277"/>
      <c r="D139" s="176" t="s">
        <v>3</v>
      </c>
      <c r="E139" s="90">
        <f>E138/E137</f>
        <v>0.82200071199715197</v>
      </c>
      <c r="F139" s="90">
        <f>F138/F137</f>
        <v>0.82200071199715197</v>
      </c>
      <c r="G139" s="88">
        <f>G138/G137</f>
        <v>1</v>
      </c>
      <c r="H139" s="88"/>
      <c r="I139" s="88">
        <f>I138/I137</f>
        <v>1</v>
      </c>
      <c r="J139" s="90"/>
      <c r="K139" s="88">
        <f>K138/K137</f>
        <v>0.81742305685967653</v>
      </c>
      <c r="L139" s="88"/>
      <c r="M139" s="90"/>
      <c r="N139" s="90"/>
      <c r="O139" s="88"/>
      <c r="P139" s="91"/>
      <c r="Q139" s="46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9" customHeight="1">
      <c r="A140" s="35"/>
      <c r="B140" s="28"/>
      <c r="C140" s="47"/>
      <c r="D140" s="25"/>
      <c r="E140" s="90"/>
      <c r="F140" s="90"/>
      <c r="G140" s="88"/>
      <c r="H140" s="88"/>
      <c r="I140" s="88"/>
      <c r="J140" s="90"/>
      <c r="K140" s="88"/>
      <c r="L140" s="88"/>
      <c r="M140" s="90"/>
      <c r="N140" s="90"/>
      <c r="O140" s="88"/>
      <c r="P140" s="91"/>
      <c r="Q140" s="46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.5" hidden="1" customHeight="1">
      <c r="A141" s="35"/>
      <c r="B141" s="28"/>
      <c r="C141" s="47"/>
      <c r="D141" s="48"/>
      <c r="E141" s="85"/>
      <c r="F141" s="85"/>
      <c r="G141" s="83"/>
      <c r="H141" s="83"/>
      <c r="I141" s="83"/>
      <c r="J141" s="85"/>
      <c r="K141" s="83"/>
      <c r="L141" s="83"/>
      <c r="M141" s="90"/>
      <c r="N141" s="90"/>
      <c r="O141" s="88"/>
      <c r="P141" s="91"/>
      <c r="Q141" s="46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hidden="1" customHeight="1">
      <c r="A142" s="35"/>
      <c r="B142" s="28"/>
      <c r="C142" s="47"/>
      <c r="D142" s="25"/>
      <c r="E142" s="85"/>
      <c r="F142" s="85"/>
      <c r="G142" s="83"/>
      <c r="H142" s="83"/>
      <c r="I142" s="83"/>
      <c r="J142" s="85"/>
      <c r="K142" s="83"/>
      <c r="L142" s="88"/>
      <c r="M142" s="90"/>
      <c r="N142" s="90"/>
      <c r="O142" s="88"/>
      <c r="P142" s="91"/>
      <c r="Q142" s="46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hidden="1" customHeight="1">
      <c r="A143" s="35"/>
      <c r="B143" s="28"/>
      <c r="C143" s="47"/>
      <c r="D143" s="25"/>
      <c r="E143" s="90"/>
      <c r="F143" s="90"/>
      <c r="G143" s="88"/>
      <c r="H143" s="88"/>
      <c r="I143" s="88"/>
      <c r="J143" s="90"/>
      <c r="K143" s="88"/>
      <c r="L143" s="88"/>
      <c r="M143" s="90"/>
      <c r="N143" s="90"/>
      <c r="O143" s="88"/>
      <c r="P143" s="91"/>
      <c r="Q143" s="46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hidden="1" customHeight="1">
      <c r="A144" s="35"/>
      <c r="B144" s="28"/>
      <c r="C144" s="47"/>
      <c r="D144" s="216"/>
      <c r="E144" s="85"/>
      <c r="F144" s="85"/>
      <c r="G144" s="83"/>
      <c r="H144" s="83"/>
      <c r="I144" s="83"/>
      <c r="J144" s="85"/>
      <c r="K144" s="83"/>
      <c r="L144" s="83"/>
      <c r="M144" s="85"/>
      <c r="N144" s="85"/>
      <c r="O144" s="83"/>
      <c r="P144" s="86"/>
      <c r="Q144" s="46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hidden="1" customHeight="1">
      <c r="A145" s="35"/>
      <c r="B145" s="28"/>
      <c r="C145" s="47"/>
      <c r="D145" s="180"/>
      <c r="E145" s="85"/>
      <c r="F145" s="85"/>
      <c r="G145" s="83"/>
      <c r="H145" s="83"/>
      <c r="I145" s="83"/>
      <c r="J145" s="85"/>
      <c r="K145" s="83"/>
      <c r="L145" s="83"/>
      <c r="M145" s="85"/>
      <c r="N145" s="85"/>
      <c r="O145" s="83"/>
      <c r="P145" s="86"/>
      <c r="Q145" s="46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35"/>
      <c r="B146" s="28"/>
      <c r="C146" s="47">
        <v>75075</v>
      </c>
      <c r="D146" s="42" t="s">
        <v>120</v>
      </c>
      <c r="E146" s="85"/>
      <c r="F146" s="85"/>
      <c r="G146" s="83"/>
      <c r="H146" s="83"/>
      <c r="I146" s="83"/>
      <c r="J146" s="85"/>
      <c r="K146" s="83"/>
      <c r="L146" s="83"/>
      <c r="M146" s="85"/>
      <c r="N146" s="85"/>
      <c r="O146" s="83"/>
      <c r="P146" s="86"/>
      <c r="Q146" s="46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35"/>
      <c r="B147" s="28"/>
      <c r="C147" s="47"/>
      <c r="D147" s="42" t="s">
        <v>119</v>
      </c>
      <c r="E147" s="85">
        <f>+F147</f>
        <v>100000</v>
      </c>
      <c r="F147" s="85">
        <f>+G147+L147</f>
        <v>100000</v>
      </c>
      <c r="G147" s="83">
        <f>+I147</f>
        <v>100000</v>
      </c>
      <c r="H147" s="83"/>
      <c r="I147" s="83">
        <v>100000</v>
      </c>
      <c r="J147" s="85"/>
      <c r="K147" s="83"/>
      <c r="L147" s="83"/>
      <c r="M147" s="85"/>
      <c r="N147" s="85"/>
      <c r="O147" s="83"/>
      <c r="P147" s="86"/>
      <c r="Q147" s="46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35"/>
      <c r="B148" s="28"/>
      <c r="C148" s="47"/>
      <c r="D148" s="25" t="s">
        <v>4</v>
      </c>
      <c r="E148" s="85">
        <f>+F148</f>
        <v>49944.800000000003</v>
      </c>
      <c r="F148" s="85">
        <f>+G148+L148</f>
        <v>49944.800000000003</v>
      </c>
      <c r="G148" s="83">
        <f>+I148</f>
        <v>49944.800000000003</v>
      </c>
      <c r="H148" s="83"/>
      <c r="I148" s="83">
        <v>49944.800000000003</v>
      </c>
      <c r="J148" s="85"/>
      <c r="K148" s="83"/>
      <c r="L148" s="83"/>
      <c r="M148" s="85"/>
      <c r="N148" s="85"/>
      <c r="O148" s="83"/>
      <c r="P148" s="86"/>
      <c r="Q148" s="46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35"/>
      <c r="B149" s="28"/>
      <c r="C149" s="47"/>
      <c r="D149" s="25" t="s">
        <v>3</v>
      </c>
      <c r="E149" s="90">
        <f>E148/E147</f>
        <v>0.499448</v>
      </c>
      <c r="F149" s="90">
        <f>F148/F147</f>
        <v>0.499448</v>
      </c>
      <c r="G149" s="88">
        <f>G148/G147</f>
        <v>0.499448</v>
      </c>
      <c r="H149" s="88"/>
      <c r="I149" s="88">
        <f>I148/I147</f>
        <v>0.499448</v>
      </c>
      <c r="J149" s="90"/>
      <c r="K149" s="88"/>
      <c r="L149" s="88"/>
      <c r="M149" s="110"/>
      <c r="N149" s="90"/>
      <c r="O149" s="88"/>
      <c r="P149" s="91"/>
      <c r="Q149" s="46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8.25" customHeight="1">
      <c r="A150" s="35"/>
      <c r="B150" s="28"/>
      <c r="C150" s="47"/>
      <c r="D150" s="25"/>
      <c r="E150" s="85"/>
      <c r="F150" s="85"/>
      <c r="G150" s="83"/>
      <c r="H150" s="96"/>
      <c r="I150" s="83"/>
      <c r="J150" s="96"/>
      <c r="K150" s="96"/>
      <c r="L150" s="97"/>
      <c r="M150" s="98"/>
      <c r="N150" s="85"/>
      <c r="O150" s="83"/>
      <c r="P150" s="86"/>
      <c r="Q150" s="46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35"/>
      <c r="B151" s="28"/>
      <c r="C151" s="47">
        <v>75095</v>
      </c>
      <c r="D151" s="42" t="s">
        <v>118</v>
      </c>
      <c r="E151" s="85">
        <f>+F151</f>
        <v>225000</v>
      </c>
      <c r="F151" s="85">
        <f>G151+K151</f>
        <v>225000</v>
      </c>
      <c r="G151" s="83">
        <f>+H151</f>
        <v>182780</v>
      </c>
      <c r="H151" s="96">
        <v>182780</v>
      </c>
      <c r="I151" s="96"/>
      <c r="J151" s="96"/>
      <c r="K151" s="96">
        <v>42220</v>
      </c>
      <c r="L151" s="97"/>
      <c r="M151" s="98"/>
      <c r="N151" s="85"/>
      <c r="O151" s="83"/>
      <c r="P151" s="86"/>
      <c r="Q151" s="46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35"/>
      <c r="B152" s="28"/>
      <c r="C152" s="47"/>
      <c r="D152" s="25" t="s">
        <v>4</v>
      </c>
      <c r="E152" s="85">
        <f>+F152+N152</f>
        <v>193880</v>
      </c>
      <c r="F152" s="83">
        <f>+G152+K152</f>
        <v>193880</v>
      </c>
      <c r="G152" s="96">
        <f>+H152</f>
        <v>182780</v>
      </c>
      <c r="H152" s="96">
        <v>182780</v>
      </c>
      <c r="I152" s="96"/>
      <c r="J152" s="96"/>
      <c r="K152" s="96">
        <v>11100</v>
      </c>
      <c r="L152" s="97"/>
      <c r="M152" s="98"/>
      <c r="N152" s="85"/>
      <c r="O152" s="83"/>
      <c r="P152" s="86"/>
      <c r="Q152" s="46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35"/>
      <c r="B153" s="28"/>
      <c r="C153" s="47"/>
      <c r="D153" s="25" t="s">
        <v>3</v>
      </c>
      <c r="E153" s="90">
        <f>E152/E151</f>
        <v>0.86168888888888884</v>
      </c>
      <c r="F153" s="88">
        <f>F152/F151</f>
        <v>0.86168888888888884</v>
      </c>
      <c r="G153" s="102">
        <f>G152/G151</f>
        <v>1</v>
      </c>
      <c r="H153" s="102">
        <f>H152/H151</f>
        <v>1</v>
      </c>
      <c r="I153" s="102"/>
      <c r="J153" s="102"/>
      <c r="K153" s="102">
        <f>K152/K151</f>
        <v>0.2629085741354808</v>
      </c>
      <c r="L153" s="109"/>
      <c r="M153" s="102"/>
      <c r="N153" s="110"/>
      <c r="O153" s="88"/>
      <c r="P153" s="91"/>
      <c r="Q153" s="46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35"/>
      <c r="B154" s="39"/>
      <c r="C154" s="213"/>
      <c r="D154" s="57"/>
      <c r="E154" s="94"/>
      <c r="F154" s="92"/>
      <c r="G154" s="123"/>
      <c r="H154" s="123"/>
      <c r="I154" s="123"/>
      <c r="J154" s="123"/>
      <c r="K154" s="123"/>
      <c r="L154" s="121"/>
      <c r="M154" s="123"/>
      <c r="N154" s="124"/>
      <c r="O154" s="94"/>
      <c r="P154" s="95"/>
      <c r="Q154" s="46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0.75" customHeight="1">
      <c r="A155" s="35"/>
      <c r="B155" s="28"/>
      <c r="C155" s="47"/>
      <c r="D155" s="180"/>
      <c r="E155" s="85"/>
      <c r="F155" s="83"/>
      <c r="G155" s="96"/>
      <c r="H155" s="96"/>
      <c r="I155" s="96"/>
      <c r="J155" s="96"/>
      <c r="K155" s="96"/>
      <c r="L155" s="97"/>
      <c r="M155" s="96"/>
      <c r="N155" s="98"/>
      <c r="O155" s="83"/>
      <c r="P155" s="86"/>
      <c r="Q155" s="46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hidden="1" customHeight="1">
      <c r="A156" s="35"/>
      <c r="B156" s="28"/>
      <c r="C156" s="47"/>
      <c r="D156" s="180"/>
      <c r="E156" s="85"/>
      <c r="F156" s="83"/>
      <c r="G156" s="96"/>
      <c r="H156" s="96"/>
      <c r="I156" s="96"/>
      <c r="J156" s="96"/>
      <c r="K156" s="96"/>
      <c r="L156" s="97"/>
      <c r="M156" s="96"/>
      <c r="N156" s="98"/>
      <c r="O156" s="83"/>
      <c r="P156" s="86"/>
      <c r="Q156" s="46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hidden="1" customHeight="1">
      <c r="A157" s="35"/>
      <c r="B157" s="28"/>
      <c r="C157" s="47"/>
      <c r="D157" s="180"/>
      <c r="E157" s="85"/>
      <c r="F157" s="83"/>
      <c r="G157" s="96"/>
      <c r="H157" s="96"/>
      <c r="I157" s="96"/>
      <c r="J157" s="96"/>
      <c r="K157" s="96"/>
      <c r="L157" s="97"/>
      <c r="M157" s="96"/>
      <c r="N157" s="98"/>
      <c r="O157" s="83"/>
      <c r="P157" s="86"/>
      <c r="Q157" s="46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hidden="1" customHeight="1">
      <c r="A158" s="35"/>
      <c r="B158" s="28"/>
      <c r="C158" s="47"/>
      <c r="D158" s="180"/>
      <c r="E158" s="85"/>
      <c r="F158" s="83"/>
      <c r="G158" s="96"/>
      <c r="H158" s="96"/>
      <c r="I158" s="96"/>
      <c r="J158" s="96"/>
      <c r="K158" s="96"/>
      <c r="L158" s="97"/>
      <c r="M158" s="96"/>
      <c r="N158" s="98"/>
      <c r="O158" s="83"/>
      <c r="P158" s="86"/>
      <c r="Q158" s="46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hidden="1" customHeight="1">
      <c r="A159" s="35"/>
      <c r="B159" s="28"/>
      <c r="C159" s="47"/>
      <c r="D159" s="180"/>
      <c r="E159" s="85"/>
      <c r="F159" s="83"/>
      <c r="G159" s="96"/>
      <c r="H159" s="96"/>
      <c r="I159" s="96"/>
      <c r="J159" s="96"/>
      <c r="K159" s="96"/>
      <c r="L159" s="97"/>
      <c r="M159" s="96"/>
      <c r="N159" s="98"/>
      <c r="O159" s="83"/>
      <c r="P159" s="86"/>
      <c r="Q159" s="46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35"/>
      <c r="B160" s="28"/>
      <c r="C160" s="47"/>
      <c r="D160" s="180"/>
      <c r="E160" s="85"/>
      <c r="F160" s="83"/>
      <c r="G160" s="96"/>
      <c r="H160" s="96"/>
      <c r="I160" s="96"/>
      <c r="J160" s="96"/>
      <c r="K160" s="96"/>
      <c r="L160" s="97"/>
      <c r="M160" s="96"/>
      <c r="N160" s="98"/>
      <c r="O160" s="83"/>
      <c r="P160" s="86"/>
      <c r="Q160" s="46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35"/>
      <c r="B161" s="16">
        <v>751</v>
      </c>
      <c r="C161" s="50"/>
      <c r="D161" s="43" t="s">
        <v>117</v>
      </c>
      <c r="E161" s="76">
        <f>+E166+E171</f>
        <v>80060</v>
      </c>
      <c r="F161" s="76">
        <f>+F166+F171</f>
        <v>80060</v>
      </c>
      <c r="G161" s="76">
        <f>+G166+G171</f>
        <v>31760</v>
      </c>
      <c r="H161" s="76">
        <f>+H166+H171</f>
        <v>24369</v>
      </c>
      <c r="I161" s="76">
        <f>+I166+I171</f>
        <v>7391</v>
      </c>
      <c r="J161" s="76"/>
      <c r="K161" s="76">
        <f>+K166+K171</f>
        <v>48300</v>
      </c>
      <c r="L161" s="76"/>
      <c r="M161" s="76"/>
      <c r="N161" s="76"/>
      <c r="O161" s="76"/>
      <c r="P161" s="77"/>
      <c r="Q161" s="46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35"/>
      <c r="B162" s="16"/>
      <c r="C162" s="50"/>
      <c r="D162" s="43" t="s">
        <v>189</v>
      </c>
      <c r="E162" s="76"/>
      <c r="F162" s="74"/>
      <c r="G162" s="100"/>
      <c r="H162" s="99"/>
      <c r="I162" s="99"/>
      <c r="J162" s="99"/>
      <c r="K162" s="99"/>
      <c r="L162" s="100"/>
      <c r="M162" s="98"/>
      <c r="N162" s="85"/>
      <c r="O162" s="83"/>
      <c r="P162" s="86"/>
      <c r="Q162" s="46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35"/>
      <c r="B163" s="16"/>
      <c r="C163" s="50"/>
      <c r="D163" s="182" t="s">
        <v>172</v>
      </c>
      <c r="E163" s="76">
        <f>+E168+E172</f>
        <v>79295.81</v>
      </c>
      <c r="F163" s="76">
        <f>+F168+F172</f>
        <v>79295.81</v>
      </c>
      <c r="G163" s="76">
        <f>+G168+G172</f>
        <v>31695.81</v>
      </c>
      <c r="H163" s="76">
        <f>+H168+H172</f>
        <v>24369</v>
      </c>
      <c r="I163" s="76">
        <f>+I168+I172</f>
        <v>7326.81</v>
      </c>
      <c r="J163" s="76"/>
      <c r="K163" s="76">
        <f>+K168+K172</f>
        <v>47600</v>
      </c>
      <c r="L163" s="76"/>
      <c r="M163" s="76"/>
      <c r="N163" s="76"/>
      <c r="O163" s="76"/>
      <c r="P163" s="77"/>
      <c r="Q163" s="46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35"/>
      <c r="B164" s="16"/>
      <c r="C164" s="50"/>
      <c r="D164" s="182" t="s">
        <v>0</v>
      </c>
      <c r="E164" s="80">
        <f>E163/E161</f>
        <v>0.99045478391206587</v>
      </c>
      <c r="F164" s="80">
        <f t="shared" ref="F164:K164" si="4">F163/F161</f>
        <v>0.99045478391206587</v>
      </c>
      <c r="G164" s="80">
        <f t="shared" si="4"/>
        <v>0.99797890428211589</v>
      </c>
      <c r="H164" s="80">
        <f>H163/H161</f>
        <v>1</v>
      </c>
      <c r="I164" s="80">
        <f t="shared" si="4"/>
        <v>0.99131511297524022</v>
      </c>
      <c r="J164" s="80"/>
      <c r="K164" s="80">
        <f t="shared" si="4"/>
        <v>0.98550724637681164</v>
      </c>
      <c r="L164" s="114"/>
      <c r="M164" s="110"/>
      <c r="N164" s="90"/>
      <c r="O164" s="88"/>
      <c r="P164" s="91"/>
      <c r="Q164" s="46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35"/>
      <c r="B165" s="16"/>
      <c r="C165" s="50"/>
      <c r="D165" s="32"/>
      <c r="E165" s="80"/>
      <c r="F165" s="78"/>
      <c r="G165" s="114"/>
      <c r="H165" s="108"/>
      <c r="I165" s="78"/>
      <c r="J165" s="108"/>
      <c r="K165" s="108"/>
      <c r="L165" s="114"/>
      <c r="M165" s="110"/>
      <c r="N165" s="90"/>
      <c r="O165" s="88"/>
      <c r="P165" s="91"/>
      <c r="Q165" s="46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35"/>
      <c r="B166" s="28"/>
      <c r="C166" s="47">
        <v>75101</v>
      </c>
      <c r="D166" s="42" t="s">
        <v>117</v>
      </c>
      <c r="E166" s="85">
        <f>+F166</f>
        <v>2352</v>
      </c>
      <c r="F166" s="83">
        <f>+G166</f>
        <v>2352</v>
      </c>
      <c r="G166" s="97">
        <f>+H166+I166</f>
        <v>2352</v>
      </c>
      <c r="H166" s="96">
        <v>2352</v>
      </c>
      <c r="I166" s="83"/>
      <c r="J166" s="96"/>
      <c r="K166" s="96"/>
      <c r="L166" s="97"/>
      <c r="M166" s="98"/>
      <c r="N166" s="85"/>
      <c r="O166" s="83"/>
      <c r="P166" s="86"/>
      <c r="Q166" s="46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35"/>
      <c r="B167" s="28"/>
      <c r="C167" s="47"/>
      <c r="D167" s="42" t="s">
        <v>159</v>
      </c>
      <c r="E167" s="85"/>
      <c r="F167" s="83"/>
      <c r="G167" s="97"/>
      <c r="H167" s="96"/>
      <c r="I167" s="83"/>
      <c r="J167" s="96"/>
      <c r="K167" s="96"/>
      <c r="L167" s="97"/>
      <c r="M167" s="98"/>
      <c r="N167" s="85"/>
      <c r="O167" s="83"/>
      <c r="P167" s="86"/>
      <c r="Q167" s="46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35"/>
      <c r="B168" s="28"/>
      <c r="C168" s="47"/>
      <c r="D168" s="183" t="s">
        <v>4</v>
      </c>
      <c r="E168" s="85">
        <f>+F168</f>
        <v>2352</v>
      </c>
      <c r="F168" s="83">
        <f>+G168</f>
        <v>2352</v>
      </c>
      <c r="G168" s="97">
        <f>+H168+I168</f>
        <v>2352</v>
      </c>
      <c r="H168" s="96">
        <v>2352</v>
      </c>
      <c r="I168" s="83"/>
      <c r="J168" s="96"/>
      <c r="K168" s="96"/>
      <c r="L168" s="97"/>
      <c r="M168" s="98"/>
      <c r="N168" s="85"/>
      <c r="O168" s="83"/>
      <c r="P168" s="86"/>
      <c r="Q168" s="46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35"/>
      <c r="B169" s="28"/>
      <c r="C169" s="47"/>
      <c r="D169" s="183" t="s">
        <v>3</v>
      </c>
      <c r="E169" s="90">
        <f>E168/E166</f>
        <v>1</v>
      </c>
      <c r="F169" s="88">
        <f>F168/F166</f>
        <v>1</v>
      </c>
      <c r="G169" s="109">
        <f>G168/G166</f>
        <v>1</v>
      </c>
      <c r="H169" s="102">
        <f>H168/H166</f>
        <v>1</v>
      </c>
      <c r="I169" s="88"/>
      <c r="J169" s="102"/>
      <c r="K169" s="102"/>
      <c r="L169" s="109"/>
      <c r="M169" s="110"/>
      <c r="N169" s="90"/>
      <c r="O169" s="91"/>
      <c r="P169" s="130"/>
      <c r="Q169" s="46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9.75" customHeight="1">
      <c r="A170" s="35"/>
      <c r="B170" s="28"/>
      <c r="C170" s="47"/>
      <c r="D170" s="73"/>
      <c r="E170" s="109"/>
      <c r="F170" s="120"/>
      <c r="G170" s="109"/>
      <c r="H170" s="109"/>
      <c r="I170" s="120"/>
      <c r="J170" s="102"/>
      <c r="K170" s="102"/>
      <c r="L170" s="109"/>
      <c r="M170" s="109"/>
      <c r="N170" s="109"/>
      <c r="O170" s="130"/>
      <c r="P170" s="130"/>
      <c r="Q170" s="46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>
      <c r="A171" s="35"/>
      <c r="B171" s="28"/>
      <c r="C171" s="47">
        <v>75107</v>
      </c>
      <c r="D171" s="331" t="s">
        <v>184</v>
      </c>
      <c r="E171" s="97">
        <f>F171</f>
        <v>77708</v>
      </c>
      <c r="F171" s="118">
        <f>G171+J171+K171</f>
        <v>77708</v>
      </c>
      <c r="G171" s="97">
        <f>H171+I171</f>
        <v>29408</v>
      </c>
      <c r="H171" s="97">
        <v>22017</v>
      </c>
      <c r="I171" s="166">
        <v>7391</v>
      </c>
      <c r="J171" s="96"/>
      <c r="K171" s="167">
        <v>48300</v>
      </c>
      <c r="L171" s="109"/>
      <c r="M171" s="109"/>
      <c r="N171" s="109"/>
      <c r="O171" s="130"/>
      <c r="P171" s="130"/>
      <c r="Q171" s="46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35"/>
      <c r="B172" s="28"/>
      <c r="C172" s="47"/>
      <c r="D172" s="217" t="s">
        <v>4</v>
      </c>
      <c r="E172" s="97">
        <f>F172</f>
        <v>76943.81</v>
      </c>
      <c r="F172" s="118">
        <f>G172+J172+K172</f>
        <v>76943.81</v>
      </c>
      <c r="G172" s="97">
        <f>H172+I172</f>
        <v>29343.81</v>
      </c>
      <c r="H172" s="97">
        <v>22017</v>
      </c>
      <c r="I172" s="166">
        <v>7326.81</v>
      </c>
      <c r="J172" s="96"/>
      <c r="K172" s="167">
        <v>47600</v>
      </c>
      <c r="L172" s="109"/>
      <c r="M172" s="109"/>
      <c r="N172" s="109"/>
      <c r="O172" s="130"/>
      <c r="P172" s="130"/>
      <c r="Q172" s="46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35"/>
      <c r="B173" s="28"/>
      <c r="C173" s="47"/>
      <c r="D173" s="217" t="s">
        <v>29</v>
      </c>
      <c r="E173" s="109">
        <f>E172/E171</f>
        <v>0.99016587738714157</v>
      </c>
      <c r="F173" s="109">
        <f t="shared" ref="F173:K173" si="5">F172/F171</f>
        <v>0.99016587738714157</v>
      </c>
      <c r="G173" s="109">
        <f t="shared" si="5"/>
        <v>0.99781726060935805</v>
      </c>
      <c r="H173" s="109">
        <f t="shared" si="5"/>
        <v>1</v>
      </c>
      <c r="I173" s="109">
        <f t="shared" si="5"/>
        <v>0.99131511297524022</v>
      </c>
      <c r="J173" s="109"/>
      <c r="K173" s="109">
        <f t="shared" si="5"/>
        <v>0.98550724637681164</v>
      </c>
      <c r="L173" s="109"/>
      <c r="M173" s="109"/>
      <c r="N173" s="109"/>
      <c r="O173" s="130"/>
      <c r="P173" s="130"/>
      <c r="Q173" s="46"/>
      <c r="R173" s="2"/>
      <c r="S173" s="2"/>
      <c r="T173" s="2"/>
      <c r="U173" s="2"/>
      <c r="V173" s="2"/>
      <c r="W173" s="2"/>
      <c r="X173" s="2"/>
      <c r="Y173" s="2"/>
      <c r="Z173" s="2"/>
    </row>
    <row r="174" spans="1:26" s="271" customFormat="1" ht="15" thickBot="1">
      <c r="A174" s="264"/>
      <c r="B174" s="291"/>
      <c r="C174" s="278"/>
      <c r="D174" s="265"/>
      <c r="E174" s="266"/>
      <c r="F174" s="267"/>
      <c r="G174" s="266"/>
      <c r="H174" s="268"/>
      <c r="I174" s="268"/>
      <c r="J174" s="268"/>
      <c r="K174" s="268"/>
      <c r="L174" s="266"/>
      <c r="M174" s="268"/>
      <c r="N174" s="266"/>
      <c r="O174" s="267"/>
      <c r="P174" s="266"/>
      <c r="Q174" s="269"/>
      <c r="R174" s="270"/>
      <c r="S174" s="270"/>
      <c r="T174" s="270"/>
      <c r="U174" s="270"/>
      <c r="V174" s="270"/>
      <c r="W174" s="270"/>
      <c r="X174" s="270"/>
      <c r="Y174" s="270"/>
      <c r="Z174" s="270"/>
    </row>
    <row r="175" spans="1:26" s="4" customFormat="1" ht="17.25" customHeight="1">
      <c r="A175" s="35"/>
      <c r="B175" s="16">
        <v>754</v>
      </c>
      <c r="C175" s="279"/>
      <c r="D175" s="181" t="s">
        <v>116</v>
      </c>
      <c r="E175" s="100">
        <f t="shared" ref="E175:K175" si="6">+E180+E184</f>
        <v>514500</v>
      </c>
      <c r="F175" s="100">
        <f t="shared" si="6"/>
        <v>514500</v>
      </c>
      <c r="G175" s="100">
        <f t="shared" si="6"/>
        <v>365799.95999999996</v>
      </c>
      <c r="H175" s="100">
        <f t="shared" si="6"/>
        <v>5230</v>
      </c>
      <c r="I175" s="100">
        <f t="shared" si="6"/>
        <v>360569.95999999996</v>
      </c>
      <c r="J175" s="100">
        <f t="shared" si="6"/>
        <v>58700.04</v>
      </c>
      <c r="K175" s="100">
        <f t="shared" si="6"/>
        <v>90000</v>
      </c>
      <c r="L175" s="100"/>
      <c r="M175" s="100"/>
      <c r="N175" s="100"/>
      <c r="O175" s="100"/>
      <c r="P175" s="100"/>
      <c r="Q175" s="44"/>
      <c r="R175" s="190"/>
      <c r="S175" s="190"/>
      <c r="T175" s="190"/>
      <c r="U175" s="190"/>
      <c r="V175" s="190"/>
      <c r="W175" s="190"/>
      <c r="X175" s="190"/>
      <c r="Y175" s="190"/>
      <c r="Z175" s="190"/>
    </row>
    <row r="176" spans="1:26" ht="14.25" customHeight="1">
      <c r="A176" s="35"/>
      <c r="B176" s="16"/>
      <c r="C176" s="279"/>
      <c r="D176" s="181" t="s">
        <v>190</v>
      </c>
      <c r="E176" s="100"/>
      <c r="F176" s="112"/>
      <c r="G176" s="100"/>
      <c r="H176" s="112"/>
      <c r="I176" s="100"/>
      <c r="J176" s="112"/>
      <c r="K176" s="100"/>
      <c r="L176" s="112"/>
      <c r="M176" s="99"/>
      <c r="N176" s="100"/>
      <c r="O176" s="112"/>
      <c r="P176" s="100"/>
      <c r="Q176" s="44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35"/>
      <c r="B177" s="16"/>
      <c r="C177" s="279"/>
      <c r="D177" s="182" t="s">
        <v>171</v>
      </c>
      <c r="E177" s="100">
        <f>+E181+E185</f>
        <v>350442.8</v>
      </c>
      <c r="F177" s="100">
        <f>+F181+F185</f>
        <v>350442.8</v>
      </c>
      <c r="G177" s="100">
        <f>+G181+G185</f>
        <v>221341.59999999998</v>
      </c>
      <c r="H177" s="100">
        <f>+H181+H185</f>
        <v>5227.55</v>
      </c>
      <c r="I177" s="100">
        <f>+I181+I185</f>
        <v>216114.05</v>
      </c>
      <c r="J177" s="100">
        <f>+J181</f>
        <v>54006.2</v>
      </c>
      <c r="K177" s="100">
        <f>+K181</f>
        <v>75095</v>
      </c>
      <c r="L177" s="100"/>
      <c r="M177" s="100"/>
      <c r="N177" s="100"/>
      <c r="O177" s="100"/>
      <c r="P177" s="100"/>
      <c r="Q177" s="44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35"/>
      <c r="B178" s="16"/>
      <c r="C178" s="279"/>
      <c r="D178" s="182" t="s">
        <v>0</v>
      </c>
      <c r="E178" s="114">
        <f>E177/E175</f>
        <v>0.68113275024295428</v>
      </c>
      <c r="F178" s="115">
        <f>F177/F175</f>
        <v>0.68113275024295428</v>
      </c>
      <c r="G178" s="114">
        <f>G177/G175</f>
        <v>0.60508918590368355</v>
      </c>
      <c r="H178" s="115">
        <f>H177/H175</f>
        <v>0.99953154875717021</v>
      </c>
      <c r="I178" s="114">
        <f>I177/I175</f>
        <v>0.59936787301970473</v>
      </c>
      <c r="J178" s="115"/>
      <c r="K178" s="114">
        <f>K177/K175</f>
        <v>0.83438888888888885</v>
      </c>
      <c r="L178" s="115"/>
      <c r="M178" s="108"/>
      <c r="N178" s="114"/>
      <c r="O178" s="115"/>
      <c r="P178" s="114"/>
      <c r="Q178" s="44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9.75" customHeight="1">
      <c r="A179" s="35"/>
      <c r="B179" s="16"/>
      <c r="C179" s="279"/>
      <c r="D179" s="32"/>
      <c r="E179" s="100"/>
      <c r="F179" s="112"/>
      <c r="G179" s="100"/>
      <c r="H179" s="112"/>
      <c r="I179" s="100"/>
      <c r="J179" s="112"/>
      <c r="K179" s="100"/>
      <c r="L179" s="112"/>
      <c r="M179" s="99"/>
      <c r="N179" s="100"/>
      <c r="O179" s="112"/>
      <c r="P179" s="86"/>
      <c r="Q179" s="44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35"/>
      <c r="B180" s="28"/>
      <c r="C180" s="47">
        <v>75412</v>
      </c>
      <c r="D180" s="42" t="s">
        <v>115</v>
      </c>
      <c r="E180" s="85">
        <f>+F180+N180</f>
        <v>349000</v>
      </c>
      <c r="F180" s="85">
        <f>+G180+J180+K180</f>
        <v>349000</v>
      </c>
      <c r="G180" s="83">
        <f>+H180+I180</f>
        <v>205299.96</v>
      </c>
      <c r="H180" s="83">
        <v>5230</v>
      </c>
      <c r="I180" s="83">
        <v>200069.96</v>
      </c>
      <c r="J180" s="85">
        <v>58700.04</v>
      </c>
      <c r="K180" s="83">
        <v>85000</v>
      </c>
      <c r="L180" s="83"/>
      <c r="M180" s="85"/>
      <c r="N180" s="85"/>
      <c r="O180" s="83"/>
      <c r="P180" s="86"/>
      <c r="Q180" s="44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35"/>
      <c r="B181" s="28"/>
      <c r="C181" s="47"/>
      <c r="D181" s="25" t="s">
        <v>4</v>
      </c>
      <c r="E181" s="85">
        <f>+F181+N181</f>
        <v>284225.34999999998</v>
      </c>
      <c r="F181" s="85">
        <f>+G181+J181+K181</f>
        <v>284225.34999999998</v>
      </c>
      <c r="G181" s="83">
        <f>+H181+I181</f>
        <v>155124.15</v>
      </c>
      <c r="H181" s="83">
        <v>5227.55</v>
      </c>
      <c r="I181" s="83">
        <v>149896.6</v>
      </c>
      <c r="J181" s="85">
        <v>54006.2</v>
      </c>
      <c r="K181" s="83">
        <v>75095</v>
      </c>
      <c r="L181" s="83"/>
      <c r="M181" s="85"/>
      <c r="N181" s="85"/>
      <c r="O181" s="83"/>
      <c r="P181" s="86"/>
      <c r="Q181" s="44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35"/>
      <c r="B182" s="28"/>
      <c r="C182" s="47"/>
      <c r="D182" s="25" t="s">
        <v>3</v>
      </c>
      <c r="E182" s="90">
        <f t="shared" ref="E182:K182" si="7">E181/E180</f>
        <v>0.81439928366762171</v>
      </c>
      <c r="F182" s="90">
        <f t="shared" si="7"/>
        <v>0.81439928366762171</v>
      </c>
      <c r="G182" s="88">
        <f t="shared" si="7"/>
        <v>0.75559756563030989</v>
      </c>
      <c r="H182" s="88">
        <f>H181/H180</f>
        <v>0.99953154875717021</v>
      </c>
      <c r="I182" s="88">
        <f t="shared" si="7"/>
        <v>0.74922092252130212</v>
      </c>
      <c r="J182" s="88">
        <f t="shared" si="7"/>
        <v>0.92003685176364436</v>
      </c>
      <c r="K182" s="88">
        <f t="shared" si="7"/>
        <v>0.88347058823529412</v>
      </c>
      <c r="L182" s="88"/>
      <c r="M182" s="90"/>
      <c r="N182" s="90"/>
      <c r="O182" s="88"/>
      <c r="P182" s="91"/>
      <c r="Q182" s="44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35"/>
      <c r="B183" s="28"/>
      <c r="C183" s="47"/>
      <c r="D183" s="25"/>
      <c r="E183" s="90"/>
      <c r="F183" s="90"/>
      <c r="G183" s="88"/>
      <c r="H183" s="88"/>
      <c r="I183" s="88"/>
      <c r="J183" s="88"/>
      <c r="K183" s="88"/>
      <c r="L183" s="88"/>
      <c r="M183" s="90"/>
      <c r="N183" s="90"/>
      <c r="O183" s="88"/>
      <c r="P183" s="91"/>
      <c r="Q183" s="44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35"/>
      <c r="B184" s="28"/>
      <c r="C184" s="277">
        <v>75421</v>
      </c>
      <c r="D184" s="215" t="s">
        <v>166</v>
      </c>
      <c r="E184" s="85">
        <f>+F184+N184</f>
        <v>165500</v>
      </c>
      <c r="F184" s="85">
        <f>+G184+J184+K184</f>
        <v>165500</v>
      </c>
      <c r="G184" s="83">
        <f>+H184+I184</f>
        <v>160500</v>
      </c>
      <c r="H184" s="83"/>
      <c r="I184" s="83">
        <v>160500</v>
      </c>
      <c r="J184" s="85"/>
      <c r="K184" s="83">
        <v>5000</v>
      </c>
      <c r="L184" s="83"/>
      <c r="M184" s="85"/>
      <c r="N184" s="85"/>
      <c r="O184" s="83"/>
      <c r="P184" s="86"/>
      <c r="Q184" s="44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35"/>
      <c r="B185" s="28"/>
      <c r="C185" s="277"/>
      <c r="D185" s="176" t="s">
        <v>4</v>
      </c>
      <c r="E185" s="85">
        <f>+F185+N185</f>
        <v>66217.45</v>
      </c>
      <c r="F185" s="85">
        <f>+G185+J185+K185</f>
        <v>66217.45</v>
      </c>
      <c r="G185" s="83">
        <f>+H185+I185</f>
        <v>66217.45</v>
      </c>
      <c r="H185" s="83"/>
      <c r="I185" s="83">
        <v>66217.45</v>
      </c>
      <c r="J185" s="85"/>
      <c r="K185" s="83">
        <v>0</v>
      </c>
      <c r="L185" s="83"/>
      <c r="M185" s="85"/>
      <c r="N185" s="85"/>
      <c r="O185" s="83"/>
      <c r="P185" s="86"/>
      <c r="Q185" s="44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35"/>
      <c r="B186" s="28"/>
      <c r="C186" s="277"/>
      <c r="D186" s="176" t="s">
        <v>3</v>
      </c>
      <c r="E186" s="90">
        <f t="shared" ref="E186:G186" si="8">E185/E184</f>
        <v>0.40010543806646526</v>
      </c>
      <c r="F186" s="90">
        <f t="shared" si="8"/>
        <v>0.40010543806646526</v>
      </c>
      <c r="G186" s="88">
        <f t="shared" si="8"/>
        <v>0.41256978193146415</v>
      </c>
      <c r="H186" s="88"/>
      <c r="I186" s="88">
        <f t="shared" ref="I186:K186" si="9">I185/I184</f>
        <v>0.41256978193146415</v>
      </c>
      <c r="J186" s="88"/>
      <c r="K186" s="88">
        <f t="shared" si="9"/>
        <v>0</v>
      </c>
      <c r="L186" s="88"/>
      <c r="M186" s="90"/>
      <c r="N186" s="90"/>
      <c r="O186" s="88"/>
      <c r="P186" s="91"/>
      <c r="Q186" s="44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8.25" customHeight="1">
      <c r="A187" s="35"/>
      <c r="B187" s="39"/>
      <c r="C187" s="280"/>
      <c r="D187" s="177"/>
      <c r="E187" s="126"/>
      <c r="F187" s="126"/>
      <c r="G187" s="127"/>
      <c r="H187" s="127"/>
      <c r="I187" s="127"/>
      <c r="J187" s="126"/>
      <c r="K187" s="127"/>
      <c r="L187" s="127"/>
      <c r="M187" s="126"/>
      <c r="N187" s="126"/>
      <c r="O187" s="127"/>
      <c r="P187" s="128"/>
      <c r="Q187" s="44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hidden="1" customHeight="1">
      <c r="A188" s="35"/>
      <c r="B188" s="28"/>
      <c r="C188" s="47">
        <v>75414</v>
      </c>
      <c r="D188" s="26" t="s">
        <v>114</v>
      </c>
      <c r="E188" s="85">
        <f>+F188</f>
        <v>0</v>
      </c>
      <c r="F188" s="85">
        <f>+G188</f>
        <v>0</v>
      </c>
      <c r="G188" s="83">
        <f>+I188</f>
        <v>0</v>
      </c>
      <c r="H188" s="83"/>
      <c r="I188" s="83">
        <v>0</v>
      </c>
      <c r="J188" s="90"/>
      <c r="K188" s="88"/>
      <c r="L188" s="88"/>
      <c r="M188" s="90"/>
      <c r="N188" s="90"/>
      <c r="O188" s="88"/>
      <c r="P188" s="91"/>
      <c r="Q188" s="44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hidden="1" customHeight="1">
      <c r="A189" s="35"/>
      <c r="B189" s="28"/>
      <c r="C189" s="47"/>
      <c r="D189" s="25" t="s">
        <v>4</v>
      </c>
      <c r="E189" s="85">
        <f>F189</f>
        <v>0</v>
      </c>
      <c r="F189" s="85">
        <f>+G189</f>
        <v>0</v>
      </c>
      <c r="G189" s="83">
        <f>+I189</f>
        <v>0</v>
      </c>
      <c r="H189" s="83"/>
      <c r="I189" s="83">
        <v>0</v>
      </c>
      <c r="J189" s="90"/>
      <c r="K189" s="88"/>
      <c r="L189" s="88"/>
      <c r="M189" s="90"/>
      <c r="N189" s="90"/>
      <c r="O189" s="88"/>
      <c r="P189" s="91"/>
      <c r="Q189" s="44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hidden="1" customHeight="1">
      <c r="A190" s="35"/>
      <c r="B190" s="28"/>
      <c r="C190" s="47"/>
      <c r="D190" s="25" t="s">
        <v>3</v>
      </c>
      <c r="E190" s="90" t="e">
        <f>E189/E188</f>
        <v>#DIV/0!</v>
      </c>
      <c r="F190" s="90" t="e">
        <f>F189/F188</f>
        <v>#DIV/0!</v>
      </c>
      <c r="G190" s="88" t="e">
        <f>G189/G188</f>
        <v>#DIV/0!</v>
      </c>
      <c r="H190" s="88"/>
      <c r="I190" s="88" t="e">
        <f>I189/I188</f>
        <v>#DIV/0!</v>
      </c>
      <c r="J190" s="90"/>
      <c r="K190" s="88"/>
      <c r="L190" s="88"/>
      <c r="M190" s="90"/>
      <c r="N190" s="90"/>
      <c r="O190" s="88"/>
      <c r="P190" s="91"/>
      <c r="Q190" s="44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.25" hidden="1" customHeight="1">
      <c r="A191" s="35"/>
      <c r="B191" s="28"/>
      <c r="C191" s="47"/>
      <c r="D191" s="25"/>
      <c r="E191" s="90"/>
      <c r="F191" s="90"/>
      <c r="G191" s="88"/>
      <c r="H191" s="88"/>
      <c r="I191" s="88"/>
      <c r="J191" s="90"/>
      <c r="K191" s="88"/>
      <c r="L191" s="88"/>
      <c r="M191" s="90"/>
      <c r="N191" s="90"/>
      <c r="O191" s="88"/>
      <c r="P191" s="91"/>
      <c r="Q191" s="44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hidden="1" customHeight="1">
      <c r="A192" s="35"/>
      <c r="B192" s="28"/>
      <c r="C192" s="47"/>
      <c r="D192" s="180"/>
      <c r="E192" s="85"/>
      <c r="F192" s="85"/>
      <c r="G192" s="83"/>
      <c r="H192" s="83"/>
      <c r="I192" s="83"/>
      <c r="J192" s="85"/>
      <c r="K192" s="83"/>
      <c r="L192" s="83"/>
      <c r="M192" s="85"/>
      <c r="N192" s="85"/>
      <c r="O192" s="83"/>
      <c r="P192" s="86"/>
      <c r="Q192" s="44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hidden="1" customHeight="1">
      <c r="A193" s="35"/>
      <c r="B193" s="28"/>
      <c r="C193" s="47"/>
      <c r="D193" s="42"/>
      <c r="E193" s="85"/>
      <c r="F193" s="85"/>
      <c r="G193" s="83"/>
      <c r="H193" s="83"/>
      <c r="I193" s="83"/>
      <c r="J193" s="85"/>
      <c r="K193" s="83"/>
      <c r="L193" s="83"/>
      <c r="M193" s="85"/>
      <c r="N193" s="85"/>
      <c r="O193" s="83"/>
      <c r="P193" s="86"/>
      <c r="Q193" s="44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hidden="1" customHeight="1">
      <c r="A194" s="35"/>
      <c r="B194" s="28"/>
      <c r="C194" s="47"/>
      <c r="D194" s="25"/>
      <c r="E194" s="85"/>
      <c r="F194" s="85"/>
      <c r="G194" s="83"/>
      <c r="H194" s="83"/>
      <c r="I194" s="83"/>
      <c r="J194" s="85"/>
      <c r="K194" s="83"/>
      <c r="L194" s="83"/>
      <c r="M194" s="85"/>
      <c r="N194" s="85"/>
      <c r="O194" s="83"/>
      <c r="P194" s="86"/>
      <c r="Q194" s="44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hidden="1" customHeight="1">
      <c r="A195" s="35"/>
      <c r="B195" s="28"/>
      <c r="C195" s="47"/>
      <c r="D195" s="25"/>
      <c r="E195" s="90"/>
      <c r="F195" s="90"/>
      <c r="G195" s="88"/>
      <c r="H195" s="88"/>
      <c r="I195" s="88"/>
      <c r="J195" s="90"/>
      <c r="K195" s="88"/>
      <c r="L195" s="88"/>
      <c r="M195" s="90"/>
      <c r="N195" s="90"/>
      <c r="O195" s="88"/>
      <c r="P195" s="91"/>
      <c r="Q195" s="44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hidden="1" customHeight="1">
      <c r="A196" s="35"/>
      <c r="B196" s="28"/>
      <c r="C196" s="47"/>
      <c r="D196" s="25"/>
      <c r="E196" s="85"/>
      <c r="F196" s="85"/>
      <c r="G196" s="83"/>
      <c r="H196" s="83"/>
      <c r="I196" s="83"/>
      <c r="J196" s="85"/>
      <c r="K196" s="83"/>
      <c r="L196" s="83"/>
      <c r="M196" s="85"/>
      <c r="N196" s="85"/>
      <c r="O196" s="83"/>
      <c r="P196" s="86"/>
      <c r="Q196" s="44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hidden="1" customHeight="1">
      <c r="A197" s="35"/>
      <c r="B197" s="28"/>
      <c r="C197" s="260"/>
      <c r="D197" s="206"/>
      <c r="E197" s="85"/>
      <c r="F197" s="85"/>
      <c r="G197" s="83"/>
      <c r="H197" s="83"/>
      <c r="I197" s="83"/>
      <c r="J197" s="85"/>
      <c r="K197" s="83"/>
      <c r="L197" s="83"/>
      <c r="M197" s="85"/>
      <c r="N197" s="85"/>
      <c r="O197" s="83"/>
      <c r="P197" s="86"/>
      <c r="Q197" s="44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hidden="1" customHeight="1">
      <c r="A198" s="35"/>
      <c r="B198" s="28"/>
      <c r="C198" s="260"/>
      <c r="D198" s="25"/>
      <c r="E198" s="85"/>
      <c r="F198" s="85"/>
      <c r="G198" s="83"/>
      <c r="H198" s="83"/>
      <c r="I198" s="83"/>
      <c r="J198" s="85"/>
      <c r="K198" s="83"/>
      <c r="L198" s="83"/>
      <c r="M198" s="85"/>
      <c r="N198" s="85"/>
      <c r="O198" s="83"/>
      <c r="P198" s="86"/>
      <c r="Q198" s="44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hidden="1" customHeight="1">
      <c r="A199" s="35"/>
      <c r="B199" s="28"/>
      <c r="C199" s="260"/>
      <c r="D199" s="25"/>
      <c r="E199" s="90"/>
      <c r="F199" s="90"/>
      <c r="G199" s="88"/>
      <c r="H199" s="88"/>
      <c r="I199" s="88"/>
      <c r="J199" s="90"/>
      <c r="K199" s="88"/>
      <c r="L199" s="88"/>
      <c r="M199" s="90"/>
      <c r="N199" s="90"/>
      <c r="O199" s="88"/>
      <c r="P199" s="91"/>
      <c r="Q199" s="44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hidden="1" customHeight="1">
      <c r="A200" s="35"/>
      <c r="B200" s="28"/>
      <c r="C200" s="47"/>
      <c r="D200" s="180"/>
      <c r="E200" s="85"/>
      <c r="F200" s="85"/>
      <c r="G200" s="83"/>
      <c r="H200" s="83"/>
      <c r="I200" s="83"/>
      <c r="J200" s="85"/>
      <c r="K200" s="83"/>
      <c r="L200" s="83"/>
      <c r="M200" s="85"/>
      <c r="N200" s="85"/>
      <c r="O200" s="83"/>
      <c r="P200" s="86"/>
      <c r="Q200" s="44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0.75" hidden="1" customHeight="1">
      <c r="A201" s="35"/>
      <c r="B201" s="28"/>
      <c r="C201" s="47"/>
      <c r="D201" s="42"/>
      <c r="E201" s="85"/>
      <c r="F201" s="85"/>
      <c r="G201" s="83"/>
      <c r="H201" s="83"/>
      <c r="I201" s="83"/>
      <c r="J201" s="85"/>
      <c r="K201" s="83"/>
      <c r="L201" s="83"/>
      <c r="M201" s="85"/>
      <c r="N201" s="85"/>
      <c r="O201" s="83"/>
      <c r="P201" s="86"/>
      <c r="Q201" s="44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hidden="1" customHeight="1">
      <c r="A202" s="35"/>
      <c r="B202" s="28"/>
      <c r="C202" s="47"/>
      <c r="D202" s="25"/>
      <c r="E202" s="85"/>
      <c r="F202" s="85"/>
      <c r="G202" s="83"/>
      <c r="H202" s="83"/>
      <c r="I202" s="83"/>
      <c r="J202" s="85"/>
      <c r="K202" s="83"/>
      <c r="L202" s="83"/>
      <c r="M202" s="85"/>
      <c r="N202" s="85"/>
      <c r="O202" s="83"/>
      <c r="P202" s="86"/>
      <c r="Q202" s="44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hidden="1" customHeight="1">
      <c r="A203" s="35"/>
      <c r="B203" s="28"/>
      <c r="C203" s="47"/>
      <c r="D203" s="25"/>
      <c r="E203" s="90"/>
      <c r="F203" s="90"/>
      <c r="G203" s="88"/>
      <c r="H203" s="88"/>
      <c r="I203" s="88"/>
      <c r="J203" s="90"/>
      <c r="K203" s="88"/>
      <c r="L203" s="88"/>
      <c r="M203" s="90"/>
      <c r="N203" s="90"/>
      <c r="O203" s="88"/>
      <c r="P203" s="91"/>
      <c r="Q203" s="44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" hidden="1" customHeight="1">
      <c r="A204" s="35"/>
      <c r="B204" s="28"/>
      <c r="C204" s="47"/>
      <c r="D204" s="25"/>
      <c r="E204" s="90"/>
      <c r="F204" s="90"/>
      <c r="G204" s="88"/>
      <c r="H204" s="88"/>
      <c r="I204" s="88"/>
      <c r="J204" s="90"/>
      <c r="K204" s="88"/>
      <c r="L204" s="88"/>
      <c r="M204" s="90"/>
      <c r="N204" s="90"/>
      <c r="O204" s="88"/>
      <c r="P204" s="91"/>
      <c r="Q204" s="44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hidden="1" customHeight="1">
      <c r="A205" s="35"/>
      <c r="B205" s="28"/>
      <c r="C205" s="47">
        <v>75478</v>
      </c>
      <c r="D205" s="40" t="s">
        <v>113</v>
      </c>
      <c r="E205" s="85">
        <f>+F205</f>
        <v>0</v>
      </c>
      <c r="F205" s="85">
        <f>+G205+K205</f>
        <v>0</v>
      </c>
      <c r="G205" s="83">
        <f>+I205</f>
        <v>0</v>
      </c>
      <c r="H205" s="83"/>
      <c r="I205" s="83">
        <v>0</v>
      </c>
      <c r="J205" s="85"/>
      <c r="K205" s="83">
        <v>0</v>
      </c>
      <c r="L205" s="88"/>
      <c r="M205" s="90"/>
      <c r="N205" s="90"/>
      <c r="O205" s="88"/>
      <c r="P205" s="91"/>
      <c r="Q205" s="44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hidden="1" customHeight="1">
      <c r="A206" s="35"/>
      <c r="B206" s="28"/>
      <c r="C206" s="47"/>
      <c r="D206" s="25" t="s">
        <v>4</v>
      </c>
      <c r="E206" s="85">
        <f>+F206</f>
        <v>0</v>
      </c>
      <c r="F206" s="85">
        <f>+G206+K206</f>
        <v>0</v>
      </c>
      <c r="G206" s="83">
        <f>+I206</f>
        <v>0</v>
      </c>
      <c r="H206" s="83"/>
      <c r="I206" s="83">
        <v>0</v>
      </c>
      <c r="J206" s="85"/>
      <c r="K206" s="83">
        <v>0</v>
      </c>
      <c r="L206" s="88"/>
      <c r="M206" s="90"/>
      <c r="N206" s="90"/>
      <c r="O206" s="88"/>
      <c r="P206" s="91"/>
      <c r="Q206" s="44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0.75" hidden="1" customHeight="1">
      <c r="A207" s="35"/>
      <c r="B207" s="28"/>
      <c r="C207" s="47"/>
      <c r="D207" s="25" t="s">
        <v>3</v>
      </c>
      <c r="E207" s="85"/>
      <c r="F207" s="85"/>
      <c r="G207" s="83"/>
      <c r="H207" s="83"/>
      <c r="I207" s="83"/>
      <c r="J207" s="85"/>
      <c r="K207" s="83"/>
      <c r="L207" s="88"/>
      <c r="M207" s="90"/>
      <c r="N207" s="90"/>
      <c r="O207" s="88"/>
      <c r="P207" s="91"/>
      <c r="Q207" s="44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hidden="1" customHeight="1">
      <c r="A208" s="35"/>
      <c r="B208" s="28"/>
      <c r="C208" s="47"/>
      <c r="D208" s="25"/>
      <c r="E208" s="85"/>
      <c r="F208" s="85"/>
      <c r="G208" s="83"/>
      <c r="H208" s="83"/>
      <c r="I208" s="83"/>
      <c r="J208" s="85"/>
      <c r="K208" s="83"/>
      <c r="L208" s="88"/>
      <c r="M208" s="90"/>
      <c r="N208" s="90"/>
      <c r="O208" s="88"/>
      <c r="P208" s="91"/>
      <c r="Q208" s="44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hidden="1" customHeight="1">
      <c r="A209" s="35"/>
      <c r="B209" s="28"/>
      <c r="C209" s="47"/>
      <c r="D209" s="25"/>
      <c r="E209" s="90"/>
      <c r="F209" s="90"/>
      <c r="G209" s="88"/>
      <c r="H209" s="88"/>
      <c r="I209" s="88"/>
      <c r="J209" s="90"/>
      <c r="K209" s="88"/>
      <c r="L209" s="88"/>
      <c r="M209" s="90"/>
      <c r="N209" s="90"/>
      <c r="O209" s="88"/>
      <c r="P209" s="91"/>
      <c r="Q209" s="44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hidden="1" customHeight="1">
      <c r="A210" s="35"/>
      <c r="B210" s="28"/>
      <c r="C210" s="47"/>
      <c r="D210" s="25" t="s">
        <v>3</v>
      </c>
      <c r="E210" s="90" t="e">
        <f>E206/E205</f>
        <v>#DIV/0!</v>
      </c>
      <c r="F210" s="90" t="e">
        <f>F206/F205</f>
        <v>#DIV/0!</v>
      </c>
      <c r="G210" s="88" t="e">
        <f>G206/G205</f>
        <v>#DIV/0!</v>
      </c>
      <c r="H210" s="88"/>
      <c r="I210" s="88" t="e">
        <f>I206/I205</f>
        <v>#DIV/0!</v>
      </c>
      <c r="J210" s="90"/>
      <c r="K210" s="88" t="e">
        <f>K206/K205</f>
        <v>#DIV/0!</v>
      </c>
      <c r="L210" s="88"/>
      <c r="M210" s="90"/>
      <c r="N210" s="90"/>
      <c r="O210" s="88"/>
      <c r="P210" s="91"/>
      <c r="Q210" s="44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hidden="1" customHeight="1">
      <c r="A211" s="35"/>
      <c r="B211" s="28"/>
      <c r="C211" s="47">
        <v>75495</v>
      </c>
      <c r="D211" s="26" t="s">
        <v>112</v>
      </c>
      <c r="E211" s="90"/>
      <c r="F211" s="90"/>
      <c r="G211" s="88"/>
      <c r="H211" s="88"/>
      <c r="I211" s="88"/>
      <c r="J211" s="90"/>
      <c r="K211" s="88"/>
      <c r="L211" s="88"/>
      <c r="M211" s="90"/>
      <c r="N211" s="90"/>
      <c r="O211" s="88"/>
      <c r="P211" s="91"/>
      <c r="Q211" s="44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0.75" hidden="1" customHeight="1">
      <c r="A212" s="35"/>
      <c r="B212" s="28"/>
      <c r="C212" s="47"/>
      <c r="D212" s="26"/>
      <c r="E212" s="90"/>
      <c r="F212" s="90"/>
      <c r="G212" s="88"/>
      <c r="H212" s="88"/>
      <c r="I212" s="88"/>
      <c r="J212" s="90"/>
      <c r="K212" s="88"/>
      <c r="L212" s="88"/>
      <c r="M212" s="90"/>
      <c r="N212" s="90"/>
      <c r="O212" s="88"/>
      <c r="P212" s="91"/>
      <c r="Q212" s="44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hidden="1" customHeight="1">
      <c r="A213" s="35"/>
      <c r="B213" s="28"/>
      <c r="C213" s="47"/>
      <c r="D213" s="25" t="s">
        <v>30</v>
      </c>
      <c r="E213" s="85">
        <f>+N213</f>
        <v>0</v>
      </c>
      <c r="F213" s="85"/>
      <c r="G213" s="88"/>
      <c r="H213" s="88"/>
      <c r="I213" s="88"/>
      <c r="J213" s="90"/>
      <c r="K213" s="88"/>
      <c r="L213" s="88"/>
      <c r="M213" s="90"/>
      <c r="N213" s="85">
        <v>0</v>
      </c>
      <c r="O213" s="132">
        <v>0</v>
      </c>
      <c r="P213" s="86"/>
      <c r="Q213" s="44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hidden="1" customHeight="1">
      <c r="A214" s="35"/>
      <c r="B214" s="28"/>
      <c r="C214" s="47"/>
      <c r="D214" s="25" t="s">
        <v>4</v>
      </c>
      <c r="E214" s="85">
        <f>+N214</f>
        <v>0</v>
      </c>
      <c r="F214" s="85"/>
      <c r="G214" s="88"/>
      <c r="H214" s="88"/>
      <c r="I214" s="88"/>
      <c r="J214" s="90"/>
      <c r="K214" s="88"/>
      <c r="L214" s="88"/>
      <c r="M214" s="90"/>
      <c r="N214" s="85">
        <f>+O214</f>
        <v>0</v>
      </c>
      <c r="O214" s="132">
        <v>0</v>
      </c>
      <c r="P214" s="86"/>
      <c r="Q214" s="44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hidden="1" customHeight="1">
      <c r="A215" s="35"/>
      <c r="B215" s="28"/>
      <c r="C215" s="47"/>
      <c r="D215" s="25" t="s">
        <v>29</v>
      </c>
      <c r="E215" s="90" t="e">
        <f>E214/E213</f>
        <v>#DIV/0!</v>
      </c>
      <c r="F215" s="90"/>
      <c r="G215" s="88"/>
      <c r="H215" s="88"/>
      <c r="I215" s="88"/>
      <c r="J215" s="90"/>
      <c r="K215" s="88"/>
      <c r="L215" s="88"/>
      <c r="M215" s="90"/>
      <c r="N215" s="90" t="e">
        <f>N214/N213</f>
        <v>#DIV/0!</v>
      </c>
      <c r="O215" s="88" t="e">
        <f>O214/O213</f>
        <v>#DIV/0!</v>
      </c>
      <c r="P215" s="91"/>
      <c r="Q215" s="44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9.75" hidden="1" customHeight="1">
      <c r="A216" s="35"/>
      <c r="B216" s="39"/>
      <c r="C216" s="213"/>
      <c r="D216" s="57"/>
      <c r="E216" s="94"/>
      <c r="F216" s="94"/>
      <c r="G216" s="92"/>
      <c r="H216" s="92"/>
      <c r="I216" s="92"/>
      <c r="J216" s="94"/>
      <c r="K216" s="92"/>
      <c r="L216" s="92"/>
      <c r="M216" s="94"/>
      <c r="N216" s="94"/>
      <c r="O216" s="94"/>
      <c r="P216" s="95"/>
      <c r="Q216" s="44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7.5" hidden="1" customHeight="1">
      <c r="A217" s="35"/>
      <c r="B217" s="28"/>
      <c r="C217" s="272"/>
      <c r="D217" s="180"/>
      <c r="E217" s="85"/>
      <c r="F217" s="85"/>
      <c r="G217" s="83"/>
      <c r="H217" s="83"/>
      <c r="I217" s="83"/>
      <c r="J217" s="85"/>
      <c r="K217" s="83"/>
      <c r="L217" s="83"/>
      <c r="M217" s="85"/>
      <c r="N217" s="85"/>
      <c r="O217" s="83"/>
      <c r="P217" s="86"/>
      <c r="Q217" s="44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hidden="1" customHeight="1">
      <c r="A218" s="35"/>
      <c r="B218" s="28"/>
      <c r="C218" s="47"/>
      <c r="D218" s="180"/>
      <c r="E218" s="85"/>
      <c r="F218" s="85"/>
      <c r="G218" s="83"/>
      <c r="H218" s="83"/>
      <c r="I218" s="83"/>
      <c r="J218" s="85"/>
      <c r="K218" s="83"/>
      <c r="L218" s="83"/>
      <c r="M218" s="85"/>
      <c r="N218" s="85"/>
      <c r="O218" s="83"/>
      <c r="P218" s="86"/>
      <c r="Q218" s="44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hidden="1" customHeight="1">
      <c r="A219" s="35"/>
      <c r="B219" s="16"/>
      <c r="C219" s="50"/>
      <c r="D219" s="43"/>
      <c r="E219" s="76"/>
      <c r="F219" s="76"/>
      <c r="G219" s="74"/>
      <c r="H219" s="74"/>
      <c r="I219" s="74"/>
      <c r="J219" s="76"/>
      <c r="K219" s="74"/>
      <c r="L219" s="74"/>
      <c r="M219" s="76"/>
      <c r="N219" s="76"/>
      <c r="O219" s="74"/>
      <c r="P219" s="77"/>
      <c r="Q219" s="44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hidden="1" customHeight="1">
      <c r="A220" s="35"/>
      <c r="B220" s="16"/>
      <c r="C220" s="50"/>
      <c r="D220" s="43"/>
      <c r="E220" s="76"/>
      <c r="F220" s="76"/>
      <c r="G220" s="74"/>
      <c r="H220" s="74"/>
      <c r="I220" s="74"/>
      <c r="J220" s="76"/>
      <c r="K220" s="74"/>
      <c r="L220" s="74"/>
      <c r="M220" s="76"/>
      <c r="N220" s="76"/>
      <c r="O220" s="74"/>
      <c r="P220" s="77"/>
      <c r="Q220" s="44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hidden="1" customHeight="1">
      <c r="A221" s="35"/>
      <c r="B221" s="16"/>
      <c r="C221" s="50"/>
      <c r="D221" s="43"/>
      <c r="E221" s="76"/>
      <c r="F221" s="76"/>
      <c r="G221" s="74"/>
      <c r="H221" s="74"/>
      <c r="I221" s="74"/>
      <c r="J221" s="76"/>
      <c r="K221" s="74"/>
      <c r="L221" s="74"/>
      <c r="M221" s="101"/>
      <c r="N221" s="76"/>
      <c r="O221" s="74"/>
      <c r="P221" s="77"/>
      <c r="Q221" s="44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hidden="1" customHeight="1">
      <c r="A222" s="35"/>
      <c r="B222" s="16"/>
      <c r="C222" s="50"/>
      <c r="D222" s="43"/>
      <c r="E222" s="76"/>
      <c r="F222" s="76"/>
      <c r="G222" s="74"/>
      <c r="H222" s="74"/>
      <c r="I222" s="74"/>
      <c r="J222" s="76"/>
      <c r="K222" s="74"/>
      <c r="L222" s="74"/>
      <c r="M222" s="101"/>
      <c r="N222" s="76"/>
      <c r="O222" s="74"/>
      <c r="P222" s="77"/>
      <c r="Q222" s="44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hidden="1" customHeight="1">
      <c r="A223" s="35"/>
      <c r="B223" s="16"/>
      <c r="C223" s="50"/>
      <c r="D223" s="43"/>
      <c r="E223" s="76"/>
      <c r="F223" s="76"/>
      <c r="G223" s="74"/>
      <c r="H223" s="74"/>
      <c r="I223" s="74"/>
      <c r="J223" s="76"/>
      <c r="K223" s="74"/>
      <c r="L223" s="74"/>
      <c r="M223" s="101"/>
      <c r="N223" s="76"/>
      <c r="O223" s="74"/>
      <c r="P223" s="100"/>
      <c r="Q223" s="44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hidden="1" customHeight="1">
      <c r="A224" s="35"/>
      <c r="B224" s="16"/>
      <c r="C224" s="50"/>
      <c r="D224" s="33"/>
      <c r="E224" s="76"/>
      <c r="F224" s="76"/>
      <c r="G224" s="74"/>
      <c r="H224" s="74"/>
      <c r="I224" s="74"/>
      <c r="J224" s="76"/>
      <c r="K224" s="74"/>
      <c r="L224" s="74"/>
      <c r="M224" s="99"/>
      <c r="N224" s="100"/>
      <c r="O224" s="112"/>
      <c r="P224" s="100"/>
      <c r="Q224" s="44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hidden="1" customHeight="1">
      <c r="A225" s="35"/>
      <c r="B225" s="16"/>
      <c r="C225" s="50"/>
      <c r="D225" s="32"/>
      <c r="E225" s="114"/>
      <c r="F225" s="116"/>
      <c r="G225" s="78"/>
      <c r="H225" s="78"/>
      <c r="I225" s="78"/>
      <c r="J225" s="80"/>
      <c r="K225" s="78"/>
      <c r="L225" s="78"/>
      <c r="M225" s="108"/>
      <c r="N225" s="114"/>
      <c r="O225" s="115"/>
      <c r="P225" s="114"/>
      <c r="Q225" s="44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hidden="1" customHeight="1">
      <c r="A226" s="35"/>
      <c r="B226" s="16"/>
      <c r="C226" s="50"/>
      <c r="D226" s="32"/>
      <c r="E226" s="100"/>
      <c r="F226" s="113"/>
      <c r="G226" s="74"/>
      <c r="H226" s="74"/>
      <c r="I226" s="74"/>
      <c r="J226" s="74"/>
      <c r="K226" s="100"/>
      <c r="L226" s="112"/>
      <c r="M226" s="99"/>
      <c r="N226" s="100"/>
      <c r="O226" s="112"/>
      <c r="P226" s="100"/>
      <c r="Q226" s="44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hidden="1" customHeight="1">
      <c r="A227" s="35"/>
      <c r="B227" s="28"/>
      <c r="C227" s="47"/>
      <c r="D227" s="218"/>
      <c r="E227" s="97"/>
      <c r="F227" s="118"/>
      <c r="G227" s="97"/>
      <c r="H227" s="118"/>
      <c r="I227" s="97"/>
      <c r="J227" s="118"/>
      <c r="K227" s="97"/>
      <c r="L227" s="118"/>
      <c r="M227" s="96"/>
      <c r="N227" s="97"/>
      <c r="O227" s="118"/>
      <c r="P227" s="97"/>
      <c r="Q227" s="44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hidden="1" customHeight="1">
      <c r="A228" s="35"/>
      <c r="B228" s="28"/>
      <c r="C228" s="47"/>
      <c r="D228" s="218"/>
      <c r="E228" s="97"/>
      <c r="F228" s="118"/>
      <c r="G228" s="97"/>
      <c r="H228" s="118"/>
      <c r="I228" s="97"/>
      <c r="J228" s="118"/>
      <c r="K228" s="97"/>
      <c r="L228" s="118"/>
      <c r="M228" s="96"/>
      <c r="N228" s="97"/>
      <c r="O228" s="118"/>
      <c r="P228" s="97"/>
      <c r="Q228" s="44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hidden="1" customHeight="1">
      <c r="A229" s="35"/>
      <c r="B229" s="28"/>
      <c r="C229" s="47"/>
      <c r="D229" s="25"/>
      <c r="E229" s="97"/>
      <c r="F229" s="118"/>
      <c r="G229" s="97"/>
      <c r="H229" s="118"/>
      <c r="I229" s="97"/>
      <c r="J229" s="118"/>
      <c r="K229" s="97"/>
      <c r="L229" s="118"/>
      <c r="M229" s="96"/>
      <c r="N229" s="97"/>
      <c r="O229" s="118"/>
      <c r="P229" s="97"/>
      <c r="Q229" s="44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hidden="1" customHeight="1">
      <c r="A230" s="35"/>
      <c r="B230" s="28"/>
      <c r="C230" s="47"/>
      <c r="D230" s="25"/>
      <c r="E230" s="109"/>
      <c r="F230" s="120"/>
      <c r="G230" s="109"/>
      <c r="H230" s="120"/>
      <c r="I230" s="109"/>
      <c r="J230" s="120"/>
      <c r="K230" s="109"/>
      <c r="L230" s="120"/>
      <c r="M230" s="102"/>
      <c r="N230" s="109"/>
      <c r="O230" s="120"/>
      <c r="P230" s="109"/>
      <c r="Q230" s="44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5.25" hidden="1" customHeight="1">
      <c r="A231" s="35"/>
      <c r="B231" s="39"/>
      <c r="C231" s="213"/>
      <c r="D231" s="41"/>
      <c r="E231" s="121"/>
      <c r="F231" s="122"/>
      <c r="G231" s="121"/>
      <c r="H231" s="122"/>
      <c r="I231" s="121"/>
      <c r="J231" s="122"/>
      <c r="K231" s="121"/>
      <c r="L231" s="122"/>
      <c r="M231" s="123"/>
      <c r="N231" s="121"/>
      <c r="O231" s="122"/>
      <c r="P231" s="121"/>
      <c r="Q231" s="44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8.25" hidden="1" customHeight="1">
      <c r="A232" s="36"/>
      <c r="B232" s="28"/>
      <c r="C232" s="47"/>
      <c r="D232" s="219"/>
      <c r="E232" s="97"/>
      <c r="F232" s="118"/>
      <c r="G232" s="97"/>
      <c r="H232" s="118"/>
      <c r="I232" s="97"/>
      <c r="J232" s="118"/>
      <c r="K232" s="97"/>
      <c r="L232" s="118"/>
      <c r="M232" s="96"/>
      <c r="N232" s="97"/>
      <c r="O232" s="118"/>
      <c r="P232" s="97"/>
      <c r="Q232" s="44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36"/>
      <c r="B233" s="259">
        <v>755</v>
      </c>
      <c r="C233" s="281"/>
      <c r="D233" s="33" t="s">
        <v>192</v>
      </c>
      <c r="E233" s="100">
        <f t="shared" ref="E233:G234" si="10">+E237</f>
        <v>1980</v>
      </c>
      <c r="F233" s="112">
        <f t="shared" si="10"/>
        <v>1980</v>
      </c>
      <c r="G233" s="100">
        <f t="shared" si="10"/>
        <v>1980</v>
      </c>
      <c r="H233" s="112"/>
      <c r="I233" s="100">
        <f>+I237</f>
        <v>1980</v>
      </c>
      <c r="J233" s="112"/>
      <c r="K233" s="100"/>
      <c r="L233" s="112"/>
      <c r="M233" s="99"/>
      <c r="N233" s="100"/>
      <c r="O233" s="112"/>
      <c r="P233" s="100"/>
      <c r="Q233" s="44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36"/>
      <c r="B234" s="28"/>
      <c r="C234" s="47"/>
      <c r="D234" s="182" t="s">
        <v>180</v>
      </c>
      <c r="E234" s="100">
        <f t="shared" si="10"/>
        <v>1980</v>
      </c>
      <c r="F234" s="112">
        <f t="shared" si="10"/>
        <v>1980</v>
      </c>
      <c r="G234" s="100">
        <f t="shared" si="10"/>
        <v>1980</v>
      </c>
      <c r="H234" s="112"/>
      <c r="I234" s="100">
        <f>+I238</f>
        <v>1980</v>
      </c>
      <c r="J234" s="118"/>
      <c r="K234" s="97"/>
      <c r="L234" s="118"/>
      <c r="M234" s="96"/>
      <c r="N234" s="97"/>
      <c r="O234" s="118"/>
      <c r="P234" s="97"/>
      <c r="Q234" s="44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36"/>
      <c r="B235" s="28"/>
      <c r="C235" s="47"/>
      <c r="D235" s="32" t="s">
        <v>0</v>
      </c>
      <c r="E235" s="114">
        <v>1</v>
      </c>
      <c r="F235" s="115">
        <v>1</v>
      </c>
      <c r="G235" s="114">
        <v>1</v>
      </c>
      <c r="H235" s="115"/>
      <c r="I235" s="114">
        <v>1</v>
      </c>
      <c r="J235" s="118"/>
      <c r="K235" s="97"/>
      <c r="L235" s="118"/>
      <c r="M235" s="96"/>
      <c r="N235" s="97"/>
      <c r="O235" s="118"/>
      <c r="P235" s="97"/>
      <c r="Q235" s="44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7.5" customHeight="1">
      <c r="A236" s="36"/>
      <c r="B236" s="28"/>
      <c r="C236" s="47"/>
      <c r="D236" s="32"/>
      <c r="E236" s="97"/>
      <c r="F236" s="118"/>
      <c r="G236" s="97"/>
      <c r="H236" s="118"/>
      <c r="I236" s="97"/>
      <c r="J236" s="118"/>
      <c r="K236" s="97"/>
      <c r="L236" s="118"/>
      <c r="M236" s="96"/>
      <c r="N236" s="97"/>
      <c r="O236" s="118"/>
      <c r="P236" s="97"/>
      <c r="Q236" s="44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36"/>
      <c r="B237" s="28"/>
      <c r="C237" s="47">
        <v>75515</v>
      </c>
      <c r="D237" s="42" t="s">
        <v>111</v>
      </c>
      <c r="E237" s="97">
        <f>+F237</f>
        <v>1980</v>
      </c>
      <c r="F237" s="118">
        <f>+G237</f>
        <v>1980</v>
      </c>
      <c r="G237" s="97">
        <f>+I237</f>
        <v>1980</v>
      </c>
      <c r="H237" s="118"/>
      <c r="I237" s="97">
        <v>1980</v>
      </c>
      <c r="J237" s="118"/>
      <c r="K237" s="97"/>
      <c r="L237" s="118"/>
      <c r="M237" s="96"/>
      <c r="N237" s="97"/>
      <c r="O237" s="118"/>
      <c r="P237" s="97"/>
      <c r="Q237" s="44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36"/>
      <c r="B238" s="28"/>
      <c r="C238" s="47"/>
      <c r="D238" s="25" t="s">
        <v>4</v>
      </c>
      <c r="E238" s="97">
        <f>+F238</f>
        <v>1980</v>
      </c>
      <c r="F238" s="118">
        <f>+G238</f>
        <v>1980</v>
      </c>
      <c r="G238" s="97">
        <f>+I238</f>
        <v>1980</v>
      </c>
      <c r="H238" s="118"/>
      <c r="I238" s="97">
        <v>1980</v>
      </c>
      <c r="J238" s="118"/>
      <c r="K238" s="97"/>
      <c r="L238" s="118"/>
      <c r="M238" s="96"/>
      <c r="N238" s="97"/>
      <c r="O238" s="118"/>
      <c r="P238" s="97"/>
      <c r="Q238" s="44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36"/>
      <c r="B239" s="28"/>
      <c r="C239" s="47"/>
      <c r="D239" s="25" t="s">
        <v>29</v>
      </c>
      <c r="E239" s="109">
        <v>1</v>
      </c>
      <c r="F239" s="120">
        <v>1</v>
      </c>
      <c r="G239" s="109">
        <v>1</v>
      </c>
      <c r="H239" s="120"/>
      <c r="I239" s="109">
        <v>1</v>
      </c>
      <c r="J239" s="118"/>
      <c r="K239" s="97"/>
      <c r="L239" s="118"/>
      <c r="M239" s="96"/>
      <c r="N239" s="97"/>
      <c r="O239" s="118"/>
      <c r="P239" s="97"/>
      <c r="Q239" s="44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36"/>
      <c r="B240" s="39"/>
      <c r="C240" s="213"/>
      <c r="D240" s="41"/>
      <c r="E240" s="121"/>
      <c r="F240" s="122"/>
      <c r="G240" s="121"/>
      <c r="H240" s="122"/>
      <c r="I240" s="121"/>
      <c r="J240" s="122"/>
      <c r="K240" s="121"/>
      <c r="L240" s="122"/>
      <c r="M240" s="123"/>
      <c r="N240" s="121"/>
      <c r="O240" s="122"/>
      <c r="P240" s="121"/>
      <c r="Q240" s="44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36"/>
      <c r="B241" s="16">
        <v>757</v>
      </c>
      <c r="C241" s="50"/>
      <c r="D241" s="181" t="s">
        <v>191</v>
      </c>
      <c r="E241" s="100">
        <f t="shared" ref="E241:G242" si="11">+E246</f>
        <v>540000</v>
      </c>
      <c r="F241" s="112">
        <f t="shared" si="11"/>
        <v>540000</v>
      </c>
      <c r="G241" s="100">
        <f t="shared" si="11"/>
        <v>40000</v>
      </c>
      <c r="H241" s="112"/>
      <c r="I241" s="100">
        <f>+I246</f>
        <v>40000</v>
      </c>
      <c r="J241" s="112"/>
      <c r="K241" s="100"/>
      <c r="L241" s="112"/>
      <c r="M241" s="99">
        <f>M246</f>
        <v>500000</v>
      </c>
      <c r="N241" s="97"/>
      <c r="O241" s="118"/>
      <c r="P241" s="97"/>
      <c r="Q241" s="44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36"/>
      <c r="B242" s="16"/>
      <c r="C242" s="50"/>
      <c r="D242" s="182" t="s">
        <v>4</v>
      </c>
      <c r="E242" s="100">
        <f t="shared" si="11"/>
        <v>403278.49</v>
      </c>
      <c r="F242" s="112">
        <f t="shared" si="11"/>
        <v>403278.49</v>
      </c>
      <c r="G242" s="100">
        <f t="shared" si="11"/>
        <v>0</v>
      </c>
      <c r="H242" s="112"/>
      <c r="I242" s="100">
        <f>+I247</f>
        <v>0</v>
      </c>
      <c r="J242" s="112"/>
      <c r="K242" s="100"/>
      <c r="L242" s="112"/>
      <c r="M242" s="99">
        <f>M247</f>
        <v>403278.49</v>
      </c>
      <c r="N242" s="97"/>
      <c r="O242" s="118"/>
      <c r="P242" s="97"/>
      <c r="Q242" s="44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36"/>
      <c r="B243" s="16"/>
      <c r="C243" s="50"/>
      <c r="D243" s="182" t="s">
        <v>29</v>
      </c>
      <c r="E243" s="114">
        <f>E242/E241</f>
        <v>0.74681201851851853</v>
      </c>
      <c r="F243" s="115">
        <f>F247/F246</f>
        <v>0.74681201851851853</v>
      </c>
      <c r="G243" s="114">
        <f>G247/G246</f>
        <v>0</v>
      </c>
      <c r="H243" s="115"/>
      <c r="I243" s="114">
        <f>I247/I246</f>
        <v>0</v>
      </c>
      <c r="J243" s="112"/>
      <c r="K243" s="100"/>
      <c r="L243" s="112"/>
      <c r="M243" s="108">
        <f>M247/M246</f>
        <v>0.80655697999999998</v>
      </c>
      <c r="N243" s="97"/>
      <c r="O243" s="118"/>
      <c r="P243" s="97"/>
      <c r="Q243" s="44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36"/>
      <c r="B244" s="16"/>
      <c r="C244" s="50"/>
      <c r="D244" s="43"/>
      <c r="E244" s="100"/>
      <c r="F244" s="112"/>
      <c r="G244" s="100"/>
      <c r="H244" s="112"/>
      <c r="I244" s="100"/>
      <c r="J244" s="112"/>
      <c r="K244" s="100"/>
      <c r="L244" s="112"/>
      <c r="M244" s="99"/>
      <c r="N244" s="97"/>
      <c r="O244" s="118"/>
      <c r="P244" s="97"/>
      <c r="Q244" s="44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36"/>
      <c r="B245" s="28"/>
      <c r="C245" s="47">
        <v>75702</v>
      </c>
      <c r="D245" s="218" t="s">
        <v>110</v>
      </c>
      <c r="E245" s="100"/>
      <c r="F245" s="112"/>
      <c r="G245" s="100"/>
      <c r="H245" s="112"/>
      <c r="I245" s="100"/>
      <c r="J245" s="112"/>
      <c r="K245" s="100"/>
      <c r="L245" s="112"/>
      <c r="M245" s="99"/>
      <c r="N245" s="97"/>
      <c r="O245" s="118"/>
      <c r="P245" s="97"/>
      <c r="Q245" s="44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36"/>
      <c r="B246" s="28"/>
      <c r="C246" s="47"/>
      <c r="D246" s="218" t="s">
        <v>109</v>
      </c>
      <c r="E246" s="100">
        <f>+F246</f>
        <v>540000</v>
      </c>
      <c r="F246" s="112">
        <f>G246+M246</f>
        <v>540000</v>
      </c>
      <c r="G246" s="100">
        <f>H246+I246</f>
        <v>40000</v>
      </c>
      <c r="H246" s="118"/>
      <c r="I246" s="97">
        <v>40000</v>
      </c>
      <c r="J246" s="118"/>
      <c r="K246" s="97"/>
      <c r="L246" s="118"/>
      <c r="M246" s="96">
        <v>500000</v>
      </c>
      <c r="N246" s="97"/>
      <c r="O246" s="118"/>
      <c r="P246" s="97"/>
      <c r="Q246" s="44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36"/>
      <c r="B247" s="28"/>
      <c r="C247" s="47"/>
      <c r="D247" s="25" t="s">
        <v>4</v>
      </c>
      <c r="E247" s="100">
        <f>+F247</f>
        <v>403278.49</v>
      </c>
      <c r="F247" s="112">
        <f>G247+M247</f>
        <v>403278.49</v>
      </c>
      <c r="G247" s="100">
        <f>H247+I247</f>
        <v>0</v>
      </c>
      <c r="H247" s="112"/>
      <c r="I247" s="100">
        <v>0</v>
      </c>
      <c r="J247" s="112"/>
      <c r="K247" s="100"/>
      <c r="L247" s="112"/>
      <c r="M247" s="99">
        <v>403278.49</v>
      </c>
      <c r="N247" s="97"/>
      <c r="O247" s="118"/>
      <c r="P247" s="97"/>
      <c r="Q247" s="44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36"/>
      <c r="B248" s="28"/>
      <c r="C248" s="47"/>
      <c r="D248" s="73" t="s">
        <v>3</v>
      </c>
      <c r="E248" s="114">
        <f>E247/E246</f>
        <v>0.74681201851851853</v>
      </c>
      <c r="F248" s="114">
        <f>F247/F246</f>
        <v>0.74681201851851853</v>
      </c>
      <c r="G248" s="114">
        <f>G247/G246</f>
        <v>0</v>
      </c>
      <c r="H248" s="114"/>
      <c r="I248" s="114">
        <f>I247/I246</f>
        <v>0</v>
      </c>
      <c r="J248" s="115"/>
      <c r="K248" s="114"/>
      <c r="L248" s="115"/>
      <c r="M248" s="108">
        <f>M247/M246</f>
        <v>0.80655697999999998</v>
      </c>
      <c r="N248" s="109"/>
      <c r="O248" s="120"/>
      <c r="P248" s="109"/>
      <c r="Q248" s="44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.25" hidden="1" customHeight="1">
      <c r="A249" s="36"/>
      <c r="B249" s="39"/>
      <c r="C249" s="213"/>
      <c r="D249" s="221"/>
      <c r="E249" s="121"/>
      <c r="F249" s="121"/>
      <c r="G249" s="123"/>
      <c r="H249" s="123"/>
      <c r="I249" s="121"/>
      <c r="J249" s="122"/>
      <c r="K249" s="121"/>
      <c r="L249" s="122"/>
      <c r="M249" s="123"/>
      <c r="N249" s="123"/>
      <c r="O249" s="123"/>
      <c r="P249" s="121"/>
      <c r="Q249" s="44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hidden="1" customHeight="1">
      <c r="A250" s="36"/>
      <c r="B250" s="28"/>
      <c r="C250" s="47"/>
      <c r="D250" s="218"/>
      <c r="E250" s="97"/>
      <c r="F250" s="97"/>
      <c r="G250" s="96"/>
      <c r="H250" s="96"/>
      <c r="I250" s="97"/>
      <c r="J250" s="118"/>
      <c r="K250" s="97"/>
      <c r="L250" s="118"/>
      <c r="M250" s="96"/>
      <c r="N250" s="96"/>
      <c r="O250" s="96"/>
      <c r="P250" s="97"/>
      <c r="Q250" s="44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hidden="1" customHeight="1">
      <c r="A251" s="36"/>
      <c r="B251" s="28"/>
      <c r="C251" s="47"/>
      <c r="D251" s="218"/>
      <c r="E251" s="97"/>
      <c r="F251" s="97"/>
      <c r="G251" s="96"/>
      <c r="H251" s="96"/>
      <c r="I251" s="97"/>
      <c r="J251" s="118"/>
      <c r="K251" s="97"/>
      <c r="L251" s="118"/>
      <c r="M251" s="96"/>
      <c r="N251" s="96"/>
      <c r="O251" s="96"/>
      <c r="P251" s="97"/>
      <c r="Q251" s="44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hidden="1" customHeight="1">
      <c r="A252" s="36"/>
      <c r="B252" s="16">
        <v>758</v>
      </c>
      <c r="C252" s="50"/>
      <c r="D252" s="43" t="s">
        <v>108</v>
      </c>
      <c r="E252" s="100">
        <f>+E261</f>
        <v>126639</v>
      </c>
      <c r="F252" s="100">
        <f>+F261</f>
        <v>69549</v>
      </c>
      <c r="G252" s="99">
        <f>+G261</f>
        <v>69549</v>
      </c>
      <c r="H252" s="99"/>
      <c r="I252" s="100">
        <v>0</v>
      </c>
      <c r="J252" s="112"/>
      <c r="K252" s="99"/>
      <c r="L252" s="100"/>
      <c r="M252" s="99"/>
      <c r="N252" s="97"/>
      <c r="O252" s="96"/>
      <c r="P252" s="97"/>
      <c r="Q252" s="44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.5" hidden="1" customHeight="1">
      <c r="A253" s="36"/>
      <c r="B253" s="16"/>
      <c r="C253" s="50"/>
      <c r="D253" s="43"/>
      <c r="E253" s="100"/>
      <c r="F253" s="100"/>
      <c r="G253" s="99"/>
      <c r="H253" s="99"/>
      <c r="I253" s="100"/>
      <c r="J253" s="112"/>
      <c r="K253" s="99"/>
      <c r="L253" s="100"/>
      <c r="M253" s="99"/>
      <c r="N253" s="97"/>
      <c r="O253" s="96"/>
      <c r="P253" s="97"/>
      <c r="Q253" s="44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.5" hidden="1" customHeight="1">
      <c r="A254" s="36"/>
      <c r="B254" s="16"/>
      <c r="C254" s="50"/>
      <c r="D254" s="43"/>
      <c r="E254" s="100"/>
      <c r="F254" s="100"/>
      <c r="G254" s="99"/>
      <c r="H254" s="99"/>
      <c r="I254" s="100"/>
      <c r="J254" s="112"/>
      <c r="K254" s="99"/>
      <c r="L254" s="100"/>
      <c r="M254" s="99"/>
      <c r="N254" s="97"/>
      <c r="O254" s="96"/>
      <c r="P254" s="97"/>
      <c r="Q254" s="44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.5" hidden="1" customHeight="1">
      <c r="A255" s="36"/>
      <c r="B255" s="16"/>
      <c r="C255" s="50"/>
      <c r="D255" s="43"/>
      <c r="E255" s="100"/>
      <c r="F255" s="100"/>
      <c r="G255" s="99"/>
      <c r="H255" s="99"/>
      <c r="I255" s="100"/>
      <c r="J255" s="112"/>
      <c r="K255" s="99"/>
      <c r="L255" s="100"/>
      <c r="M255" s="99"/>
      <c r="N255" s="97"/>
      <c r="O255" s="96"/>
      <c r="P255" s="97"/>
      <c r="Q255" s="44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customHeight="1">
      <c r="A256" s="36"/>
      <c r="B256" s="16"/>
      <c r="C256" s="50"/>
      <c r="D256" s="304"/>
      <c r="E256" s="100"/>
      <c r="F256" s="100"/>
      <c r="G256" s="99"/>
      <c r="H256" s="99"/>
      <c r="I256" s="99"/>
      <c r="J256" s="100"/>
      <c r="K256" s="99"/>
      <c r="L256" s="100"/>
      <c r="M256" s="99"/>
      <c r="N256" s="97"/>
      <c r="O256" s="96"/>
      <c r="P256" s="97"/>
      <c r="Q256" s="44"/>
      <c r="R256" s="2"/>
      <c r="S256" s="2"/>
      <c r="T256" s="2"/>
      <c r="U256" s="2"/>
      <c r="V256" s="2"/>
      <c r="W256" s="2"/>
      <c r="X256" s="2"/>
      <c r="Y256" s="2"/>
      <c r="Z256" s="2"/>
    </row>
    <row r="257" spans="1:27" ht="15" customHeight="1">
      <c r="A257" s="36"/>
      <c r="B257" s="150">
        <v>758</v>
      </c>
      <c r="C257" s="305"/>
      <c r="D257" s="332" t="s">
        <v>193</v>
      </c>
      <c r="E257" s="163">
        <f t="shared" ref="E257:G258" si="12">E261</f>
        <v>126639</v>
      </c>
      <c r="F257" s="151">
        <f t="shared" si="12"/>
        <v>69549</v>
      </c>
      <c r="G257" s="152">
        <f t="shared" si="12"/>
        <v>69549</v>
      </c>
      <c r="H257" s="152"/>
      <c r="I257" s="152">
        <f>I261</f>
        <v>69549</v>
      </c>
      <c r="J257" s="151"/>
      <c r="K257" s="152"/>
      <c r="L257" s="151"/>
      <c r="M257" s="152"/>
      <c r="N257" s="151">
        <f>N261</f>
        <v>57090</v>
      </c>
      <c r="O257" s="152">
        <f>O261</f>
        <v>57090</v>
      </c>
      <c r="P257" s="104"/>
      <c r="Q257" s="148"/>
    </row>
    <row r="258" spans="1:27" ht="15" customHeight="1">
      <c r="A258" s="36"/>
      <c r="B258" s="16"/>
      <c r="C258" s="50"/>
      <c r="D258" s="306" t="s">
        <v>4</v>
      </c>
      <c r="E258" s="100">
        <f t="shared" si="12"/>
        <v>0</v>
      </c>
      <c r="F258" s="100">
        <f t="shared" si="12"/>
        <v>0</v>
      </c>
      <c r="G258" s="99">
        <f t="shared" si="12"/>
        <v>0</v>
      </c>
      <c r="H258" s="99"/>
      <c r="I258" s="99">
        <f>I262</f>
        <v>0</v>
      </c>
      <c r="J258" s="100"/>
      <c r="K258" s="99"/>
      <c r="L258" s="100"/>
      <c r="M258" s="99"/>
      <c r="N258" s="100">
        <f>N262</f>
        <v>0</v>
      </c>
      <c r="O258" s="99">
        <f>O262</f>
        <v>0</v>
      </c>
      <c r="P258" s="97"/>
      <c r="Q258" s="148"/>
    </row>
    <row r="259" spans="1:27" ht="15" customHeight="1">
      <c r="A259" s="36"/>
      <c r="B259" s="16"/>
      <c r="C259" s="50"/>
      <c r="D259" s="307" t="s">
        <v>13</v>
      </c>
      <c r="E259" s="114">
        <f>E258/E257</f>
        <v>0</v>
      </c>
      <c r="F259" s="114">
        <f>F258/F257</f>
        <v>0</v>
      </c>
      <c r="G259" s="108">
        <f>G258/G257</f>
        <v>0</v>
      </c>
      <c r="H259" s="108"/>
      <c r="I259" s="108">
        <f>I258/I257</f>
        <v>0</v>
      </c>
      <c r="J259" s="100"/>
      <c r="K259" s="99"/>
      <c r="L259" s="100"/>
      <c r="M259" s="99"/>
      <c r="N259" s="97">
        <f>N258/N257</f>
        <v>0</v>
      </c>
      <c r="O259" s="96">
        <f>O258/O257</f>
        <v>0</v>
      </c>
      <c r="P259" s="97"/>
      <c r="Q259" s="148"/>
    </row>
    <row r="260" spans="1:27" ht="11.25" customHeight="1">
      <c r="A260" s="36"/>
      <c r="B260" s="16"/>
      <c r="C260" s="50"/>
      <c r="D260" s="303"/>
      <c r="E260" s="114"/>
      <c r="F260" s="114"/>
      <c r="G260" s="108"/>
      <c r="H260" s="108"/>
      <c r="I260" s="108"/>
      <c r="J260" s="100"/>
      <c r="K260" s="99"/>
      <c r="L260" s="100"/>
      <c r="M260" s="99"/>
      <c r="N260" s="97"/>
      <c r="O260" s="96"/>
      <c r="P260" s="97"/>
      <c r="Q260" s="148"/>
    </row>
    <row r="261" spans="1:27" ht="15" customHeight="1">
      <c r="A261" s="36"/>
      <c r="B261" s="330"/>
      <c r="C261" s="47">
        <v>75818</v>
      </c>
      <c r="D261" s="149" t="s">
        <v>178</v>
      </c>
      <c r="E261" s="100">
        <f>+F261+N261</f>
        <v>126639</v>
      </c>
      <c r="F261" s="100">
        <f>+G261</f>
        <v>69549</v>
      </c>
      <c r="G261" s="99">
        <f>+I261</f>
        <v>69549</v>
      </c>
      <c r="H261" s="99"/>
      <c r="I261" s="99">
        <v>69549</v>
      </c>
      <c r="J261" s="100"/>
      <c r="K261" s="99"/>
      <c r="L261" s="100"/>
      <c r="M261" s="99"/>
      <c r="N261" s="100">
        <v>57090</v>
      </c>
      <c r="O261" s="99">
        <v>57090</v>
      </c>
      <c r="P261" s="97"/>
      <c r="Q261" s="148"/>
    </row>
    <row r="262" spans="1:27" ht="15" customHeight="1">
      <c r="A262" s="36"/>
      <c r="B262" s="330"/>
      <c r="C262" s="47"/>
      <c r="D262" s="25" t="s">
        <v>4</v>
      </c>
      <c r="E262" s="100">
        <v>0</v>
      </c>
      <c r="F262" s="112">
        <f>G262+M262</f>
        <v>0</v>
      </c>
      <c r="G262" s="100">
        <f>H262+I262</f>
        <v>0</v>
      </c>
      <c r="H262" s="112"/>
      <c r="I262" s="100">
        <v>0</v>
      </c>
      <c r="J262" s="112"/>
      <c r="K262" s="100"/>
      <c r="L262" s="112"/>
      <c r="M262" s="99"/>
      <c r="N262" s="168">
        <v>0</v>
      </c>
      <c r="O262" s="169">
        <v>0</v>
      </c>
      <c r="P262" s="97"/>
      <c r="Q262" s="148"/>
    </row>
    <row r="263" spans="1:27" ht="13.5" customHeight="1">
      <c r="A263" s="36"/>
      <c r="B263" s="28"/>
      <c r="C263" s="47"/>
      <c r="D263" s="73" t="s">
        <v>3</v>
      </c>
      <c r="E263" s="114">
        <f>E262/E261</f>
        <v>0</v>
      </c>
      <c r="F263" s="114">
        <f>F262/F261</f>
        <v>0</v>
      </c>
      <c r="G263" s="114">
        <f>G262/G261</f>
        <v>0</v>
      </c>
      <c r="H263" s="114"/>
      <c r="I263" s="114">
        <f>I262/I261</f>
        <v>0</v>
      </c>
      <c r="J263" s="115"/>
      <c r="K263" s="114"/>
      <c r="L263" s="115"/>
      <c r="M263" s="108"/>
      <c r="N263" s="179">
        <f>N262/N261</f>
        <v>0</v>
      </c>
      <c r="O263" s="178">
        <f>O262/O261</f>
        <v>0</v>
      </c>
      <c r="P263" s="97"/>
      <c r="Q263" s="148"/>
    </row>
    <row r="264" spans="1:27" s="54" customFormat="1" ht="16.5" customHeight="1">
      <c r="A264" s="308"/>
      <c r="B264" s="39"/>
      <c r="C264" s="213"/>
      <c r="D264" s="57"/>
      <c r="E264" s="121"/>
      <c r="F264" s="121"/>
      <c r="G264" s="123"/>
      <c r="H264" s="92"/>
      <c r="I264" s="123"/>
      <c r="J264" s="92"/>
      <c r="K264" s="123"/>
      <c r="L264" s="121"/>
      <c r="M264" s="124"/>
      <c r="N264" s="92"/>
      <c r="O264" s="123"/>
      <c r="P264" s="121"/>
      <c r="Q264" s="302"/>
    </row>
    <row r="265" spans="1:27" ht="12.75" customHeight="1">
      <c r="A265" s="36"/>
      <c r="B265" s="16">
        <v>801</v>
      </c>
      <c r="C265" s="50"/>
      <c r="D265" s="181" t="s">
        <v>194</v>
      </c>
      <c r="E265" s="100">
        <f t="shared" ref="E265:L265" si="13">E269+E273+E280+E288+E297+E306+E315+E320+E324</f>
        <v>19131043.32</v>
      </c>
      <c r="F265" s="100">
        <f t="shared" si="13"/>
        <v>18951043.32</v>
      </c>
      <c r="G265" s="100">
        <f t="shared" si="13"/>
        <v>17536766.800000004</v>
      </c>
      <c r="H265" s="100">
        <f t="shared" si="13"/>
        <v>14212034.840000002</v>
      </c>
      <c r="I265" s="100">
        <f t="shared" si="13"/>
        <v>3324731.96</v>
      </c>
      <c r="J265" s="100">
        <f t="shared" si="13"/>
        <v>405000</v>
      </c>
      <c r="K265" s="100">
        <f t="shared" si="13"/>
        <v>779480</v>
      </c>
      <c r="L265" s="100">
        <f t="shared" si="13"/>
        <v>229796.52</v>
      </c>
      <c r="M265" s="100"/>
      <c r="N265" s="100">
        <f>N269+N273+N280+N288+N297+N306+N315+N320+N324</f>
        <v>180000</v>
      </c>
      <c r="O265" s="100">
        <f>O269+O273+O280+O288+O297+O306+O315+O320+O324</f>
        <v>180000</v>
      </c>
      <c r="P265" s="100"/>
      <c r="Q265" s="194"/>
      <c r="R265" s="38"/>
      <c r="S265" s="37"/>
      <c r="T265" s="37"/>
      <c r="U265" s="37"/>
      <c r="V265" s="37"/>
      <c r="W265" s="37"/>
      <c r="X265" s="37"/>
      <c r="Y265" s="37"/>
      <c r="Z265" s="37"/>
      <c r="AA265" s="37"/>
    </row>
    <row r="266" spans="1:27" ht="15" customHeight="1">
      <c r="A266" s="36"/>
      <c r="B266" s="16"/>
      <c r="C266" s="50"/>
      <c r="D266" s="33" t="s">
        <v>169</v>
      </c>
      <c r="E266" s="76">
        <f t="shared" ref="E266:L266" si="14">E270+E275+E281+E289+E299+E307+E316+E321+E325</f>
        <v>17804192.27</v>
      </c>
      <c r="F266" s="76">
        <f t="shared" si="14"/>
        <v>17670984.43</v>
      </c>
      <c r="G266" s="76">
        <f t="shared" si="14"/>
        <v>16343859.629999997</v>
      </c>
      <c r="H266" s="76">
        <f t="shared" si="14"/>
        <v>13295055.929999998</v>
      </c>
      <c r="I266" s="76">
        <f t="shared" si="14"/>
        <v>3048803.6999999997</v>
      </c>
      <c r="J266" s="76">
        <f t="shared" si="14"/>
        <v>371981.88</v>
      </c>
      <c r="K266" s="76">
        <f t="shared" si="14"/>
        <v>725346.39999999991</v>
      </c>
      <c r="L266" s="76">
        <f t="shared" si="14"/>
        <v>229796.52</v>
      </c>
      <c r="M266" s="76"/>
      <c r="N266" s="76">
        <f>N270+N275+N281+N289+N299+N307+N316+N321+N325</f>
        <v>133207.84</v>
      </c>
      <c r="O266" s="76">
        <f>O270+O275+O281+O289+O299+O307+O316+O321+O325</f>
        <v>133207.84</v>
      </c>
      <c r="P266" s="77"/>
      <c r="Q266" s="194"/>
      <c r="R266" s="38"/>
      <c r="S266" s="37"/>
      <c r="T266" s="37"/>
      <c r="U266" s="37"/>
      <c r="V266" s="37"/>
      <c r="W266" s="37"/>
      <c r="X266" s="37"/>
      <c r="Y266" s="37"/>
      <c r="Z266" s="37"/>
      <c r="AA266" s="37"/>
    </row>
    <row r="267" spans="1:27" ht="15" customHeight="1">
      <c r="A267" s="36"/>
      <c r="B267" s="16"/>
      <c r="C267" s="50"/>
      <c r="D267" s="32" t="s">
        <v>0</v>
      </c>
      <c r="E267" s="80">
        <f t="shared" ref="E267:O267" si="15">E266/E265</f>
        <v>0.93064408313722846</v>
      </c>
      <c r="F267" s="80">
        <f t="shared" si="15"/>
        <v>0.93245443702568664</v>
      </c>
      <c r="G267" s="80">
        <f t="shared" si="15"/>
        <v>0.93197679004319045</v>
      </c>
      <c r="H267" s="80">
        <f t="shared" si="15"/>
        <v>0.93547870376596942</v>
      </c>
      <c r="I267" s="80">
        <f t="shared" si="15"/>
        <v>0.91700736681341366</v>
      </c>
      <c r="J267" s="80">
        <f t="shared" si="15"/>
        <v>0.91847377777777783</v>
      </c>
      <c r="K267" s="80">
        <f t="shared" si="15"/>
        <v>0.93055164981782712</v>
      </c>
      <c r="L267" s="80">
        <f t="shared" si="15"/>
        <v>1</v>
      </c>
      <c r="M267" s="80"/>
      <c r="N267" s="80">
        <f t="shared" si="15"/>
        <v>0.74004355555555557</v>
      </c>
      <c r="O267" s="80">
        <f t="shared" si="15"/>
        <v>0.74004355555555557</v>
      </c>
      <c r="P267" s="114"/>
      <c r="Q267" s="194"/>
      <c r="R267" s="38"/>
      <c r="S267" s="37"/>
      <c r="T267" s="37"/>
      <c r="U267" s="37"/>
      <c r="V267" s="37"/>
      <c r="W267" s="37"/>
      <c r="X267" s="37"/>
      <c r="Y267" s="37"/>
      <c r="Z267" s="37"/>
      <c r="AA267" s="37"/>
    </row>
    <row r="268" spans="1:27" ht="6.75" customHeight="1">
      <c r="A268" s="36"/>
      <c r="B268" s="16"/>
      <c r="C268" s="50"/>
      <c r="D268" s="32"/>
      <c r="E268" s="76"/>
      <c r="F268" s="76"/>
      <c r="G268" s="74"/>
      <c r="H268" s="74"/>
      <c r="I268" s="74"/>
      <c r="J268" s="76"/>
      <c r="K268" s="74"/>
      <c r="L268" s="74"/>
      <c r="M268" s="101"/>
      <c r="N268" s="76"/>
      <c r="O268" s="74"/>
      <c r="P268" s="100"/>
      <c r="Q268" s="194"/>
      <c r="R268" s="38"/>
      <c r="S268" s="37"/>
      <c r="T268" s="37"/>
      <c r="U268" s="37"/>
      <c r="V268" s="37"/>
      <c r="W268" s="37"/>
      <c r="X268" s="37"/>
      <c r="Y268" s="37"/>
      <c r="Z268" s="37"/>
      <c r="AA268" s="37"/>
    </row>
    <row r="269" spans="1:27" ht="14.25" customHeight="1">
      <c r="A269" s="36"/>
      <c r="B269" s="28"/>
      <c r="C269" s="222">
        <v>80101</v>
      </c>
      <c r="D269" s="204" t="s">
        <v>107</v>
      </c>
      <c r="E269" s="85">
        <f>+F269+N269</f>
        <v>13202591.100000001</v>
      </c>
      <c r="F269" s="85">
        <f>+G269+K269</f>
        <v>13022591.100000001</v>
      </c>
      <c r="G269" s="83">
        <f>+H269+I269</f>
        <v>12438152.100000001</v>
      </c>
      <c r="H269" s="83">
        <v>10431667.890000001</v>
      </c>
      <c r="I269" s="83">
        <v>2006484.21</v>
      </c>
      <c r="J269" s="85"/>
      <c r="K269" s="83">
        <v>584439</v>
      </c>
      <c r="L269" s="83"/>
      <c r="M269" s="85"/>
      <c r="N269" s="85">
        <v>180000</v>
      </c>
      <c r="O269" s="83">
        <v>180000</v>
      </c>
      <c r="P269" s="97"/>
      <c r="Q269" s="148"/>
      <c r="R269" s="5"/>
    </row>
    <row r="270" spans="1:27" ht="14.25" customHeight="1">
      <c r="A270" s="36"/>
      <c r="B270" s="28"/>
      <c r="C270" s="222"/>
      <c r="D270" s="73" t="s">
        <v>4</v>
      </c>
      <c r="E270" s="119">
        <f>+F270+N270</f>
        <v>12349768.649999999</v>
      </c>
      <c r="F270" s="85">
        <f>+G270+K270</f>
        <v>12216560.809999999</v>
      </c>
      <c r="G270" s="83">
        <f>+H270+I270</f>
        <v>11677289.889999999</v>
      </c>
      <c r="H270" s="83">
        <v>9682922.6099999994</v>
      </c>
      <c r="I270" s="83">
        <v>1994367.28</v>
      </c>
      <c r="J270" s="85"/>
      <c r="K270" s="83">
        <v>539270.92000000004</v>
      </c>
      <c r="L270" s="83"/>
      <c r="M270" s="85"/>
      <c r="N270" s="85">
        <v>133207.84</v>
      </c>
      <c r="O270" s="83">
        <v>133207.84</v>
      </c>
      <c r="P270" s="86"/>
      <c r="Q270" s="148"/>
      <c r="R270" s="5"/>
    </row>
    <row r="271" spans="1:27" ht="14.25" customHeight="1">
      <c r="A271" s="36"/>
      <c r="B271" s="28"/>
      <c r="C271" s="222"/>
      <c r="D271" s="73" t="s">
        <v>3</v>
      </c>
      <c r="E271" s="131">
        <f>E270/E269</f>
        <v>0.93540491835727591</v>
      </c>
      <c r="F271" s="90">
        <f>F270/F269</f>
        <v>0.93810522930417417</v>
      </c>
      <c r="G271" s="88">
        <f>G270/G269</f>
        <v>0.93882835618323057</v>
      </c>
      <c r="H271" s="88">
        <f>H270/H269</f>
        <v>0.92822381924967501</v>
      </c>
      <c r="I271" s="88">
        <f>I270/I269</f>
        <v>0.99396111370345652</v>
      </c>
      <c r="J271" s="90"/>
      <c r="K271" s="88">
        <f>K270/K269</f>
        <v>0.92271549297702593</v>
      </c>
      <c r="L271" s="88"/>
      <c r="M271" s="90"/>
      <c r="N271" s="90">
        <f>N270/N269</f>
        <v>0.74004355555555557</v>
      </c>
      <c r="O271" s="88">
        <f>O270/O269</f>
        <v>0.74004355555555557</v>
      </c>
      <c r="P271" s="91"/>
      <c r="Q271" s="148"/>
      <c r="R271" s="5"/>
    </row>
    <row r="272" spans="1:27" ht="8.25" customHeight="1">
      <c r="A272" s="36"/>
      <c r="B272" s="28"/>
      <c r="C272" s="222"/>
      <c r="D272" s="222"/>
      <c r="E272" s="119"/>
      <c r="F272" s="85"/>
      <c r="G272" s="83"/>
      <c r="H272" s="83"/>
      <c r="I272" s="83"/>
      <c r="J272" s="85"/>
      <c r="K272" s="83"/>
      <c r="L272" s="83"/>
      <c r="M272" s="85"/>
      <c r="N272" s="85"/>
      <c r="O272" s="83"/>
      <c r="P272" s="86"/>
      <c r="Q272" s="148"/>
      <c r="R272" s="5"/>
    </row>
    <row r="273" spans="1:18" ht="14.25" customHeight="1">
      <c r="A273" s="36"/>
      <c r="B273" s="28"/>
      <c r="C273" s="222">
        <v>80103</v>
      </c>
      <c r="D273" s="208" t="s">
        <v>106</v>
      </c>
      <c r="E273" s="119">
        <f>+F273</f>
        <v>599586.46</v>
      </c>
      <c r="F273" s="85">
        <f>+G273+K273</f>
        <v>599586.46</v>
      </c>
      <c r="G273" s="83">
        <f>+H273+I273</f>
        <v>565540.46</v>
      </c>
      <c r="H273" s="83">
        <v>543059.46</v>
      </c>
      <c r="I273" s="83">
        <v>22481</v>
      </c>
      <c r="J273" s="85"/>
      <c r="K273" s="83">
        <v>34046</v>
      </c>
      <c r="L273" s="83"/>
      <c r="M273" s="85"/>
      <c r="N273" s="85"/>
      <c r="O273" s="83"/>
      <c r="P273" s="86"/>
      <c r="Q273" s="148"/>
      <c r="R273" s="5"/>
    </row>
    <row r="274" spans="1:18" ht="14.25" customHeight="1">
      <c r="A274" s="36"/>
      <c r="B274" s="28"/>
      <c r="C274" s="222"/>
      <c r="D274" s="223" t="s">
        <v>170</v>
      </c>
      <c r="E274" s="119"/>
      <c r="F274" s="85"/>
      <c r="G274" s="83"/>
      <c r="H274" s="83"/>
      <c r="I274" s="83"/>
      <c r="J274" s="85"/>
      <c r="K274" s="83"/>
      <c r="L274" s="83"/>
      <c r="M274" s="85"/>
      <c r="N274" s="85"/>
      <c r="O274" s="83"/>
      <c r="P274" s="86"/>
      <c r="Q274" s="148"/>
      <c r="R274" s="5"/>
    </row>
    <row r="275" spans="1:18" ht="14.25" customHeight="1">
      <c r="A275" s="35"/>
      <c r="B275" s="28"/>
      <c r="C275" s="222"/>
      <c r="D275" s="73" t="s">
        <v>4</v>
      </c>
      <c r="E275" s="119">
        <f>+F275</f>
        <v>578320.53999999992</v>
      </c>
      <c r="F275" s="85">
        <f>+G275+K275</f>
        <v>578320.53999999992</v>
      </c>
      <c r="G275" s="83">
        <f>+H275+I275</f>
        <v>546335.19999999995</v>
      </c>
      <c r="H275" s="83">
        <v>523854.2</v>
      </c>
      <c r="I275" s="83">
        <v>22481</v>
      </c>
      <c r="J275" s="85"/>
      <c r="K275" s="83">
        <v>31985.34</v>
      </c>
      <c r="L275" s="83"/>
      <c r="M275" s="85"/>
      <c r="N275" s="85"/>
      <c r="O275" s="83"/>
      <c r="P275" s="86"/>
      <c r="Q275" s="148"/>
      <c r="R275" s="5"/>
    </row>
    <row r="276" spans="1:18" ht="14.25" customHeight="1">
      <c r="A276" s="35"/>
      <c r="B276" s="28"/>
      <c r="C276" s="222"/>
      <c r="D276" s="73" t="s">
        <v>3</v>
      </c>
      <c r="E276" s="131">
        <f>E275/E273</f>
        <v>0.96453235451647779</v>
      </c>
      <c r="F276" s="90">
        <f>F275/F273</f>
        <v>0.96453235451647779</v>
      </c>
      <c r="G276" s="88">
        <f>G275/G273</f>
        <v>0.96604087353891532</v>
      </c>
      <c r="H276" s="88">
        <f>H275/H273</f>
        <v>0.96463506961097789</v>
      </c>
      <c r="I276" s="88">
        <f>I275/I273</f>
        <v>1</v>
      </c>
      <c r="J276" s="90"/>
      <c r="K276" s="88">
        <f>K275/K273</f>
        <v>0.9394742407331258</v>
      </c>
      <c r="L276" s="88"/>
      <c r="M276" s="90"/>
      <c r="N276" s="90"/>
      <c r="O276" s="88"/>
      <c r="P276" s="91"/>
      <c r="Q276" s="148"/>
      <c r="R276" s="5"/>
    </row>
    <row r="277" spans="1:18" ht="6.75" customHeight="1">
      <c r="B277" s="28"/>
      <c r="C277" s="222"/>
      <c r="D277" s="73"/>
      <c r="E277" s="119"/>
      <c r="F277" s="85"/>
      <c r="G277" s="83"/>
      <c r="H277" s="83"/>
      <c r="I277" s="83"/>
      <c r="J277" s="85"/>
      <c r="K277" s="83"/>
      <c r="L277" s="83"/>
      <c r="M277" s="85"/>
      <c r="N277" s="85"/>
      <c r="O277" s="83"/>
      <c r="P277" s="86"/>
      <c r="Q277" s="148"/>
      <c r="R277" s="5"/>
    </row>
    <row r="278" spans="1:18" ht="12" hidden="1" customHeight="1">
      <c r="B278" s="28"/>
      <c r="C278" s="222"/>
      <c r="D278" s="73"/>
      <c r="E278" s="119"/>
      <c r="F278" s="85"/>
      <c r="G278" s="83"/>
      <c r="H278" s="83"/>
      <c r="I278" s="83"/>
      <c r="J278" s="85"/>
      <c r="K278" s="83"/>
      <c r="L278" s="83"/>
      <c r="M278" s="85"/>
      <c r="N278" s="85"/>
      <c r="O278" s="83"/>
      <c r="P278" s="86"/>
      <c r="Q278" s="148"/>
      <c r="R278" s="5"/>
    </row>
    <row r="279" spans="1:18" ht="12" hidden="1" customHeight="1">
      <c r="B279" s="28"/>
      <c r="C279" s="222"/>
      <c r="D279" s="73"/>
      <c r="E279" s="119"/>
      <c r="F279" s="85"/>
      <c r="G279" s="83"/>
      <c r="H279" s="83"/>
      <c r="I279" s="83"/>
      <c r="J279" s="85"/>
      <c r="K279" s="83"/>
      <c r="L279" s="83"/>
      <c r="M279" s="85"/>
      <c r="N279" s="85"/>
      <c r="O279" s="83"/>
      <c r="P279" s="86"/>
      <c r="Q279" s="148"/>
      <c r="R279" s="5"/>
    </row>
    <row r="280" spans="1:18" ht="14.25" customHeight="1">
      <c r="B280" s="28"/>
      <c r="C280" s="222">
        <v>80104</v>
      </c>
      <c r="D280" s="208" t="s">
        <v>105</v>
      </c>
      <c r="E280" s="119">
        <f>+F280+N280</f>
        <v>2931549.66</v>
      </c>
      <c r="F280" s="85">
        <f>+G280+K280+J280</f>
        <v>2931549.66</v>
      </c>
      <c r="G280" s="83">
        <f>+H280+I280</f>
        <v>2492054.66</v>
      </c>
      <c r="H280" s="83">
        <v>2027054.66</v>
      </c>
      <c r="I280" s="83">
        <v>465000</v>
      </c>
      <c r="J280" s="85">
        <v>335000</v>
      </c>
      <c r="K280" s="83">
        <v>104495</v>
      </c>
      <c r="L280" s="83"/>
      <c r="M280" s="85"/>
      <c r="N280" s="85"/>
      <c r="O280" s="83"/>
      <c r="P280" s="86"/>
      <c r="Q280" s="148"/>
      <c r="R280" s="5"/>
    </row>
    <row r="281" spans="1:18" ht="14.25" customHeight="1">
      <c r="B281" s="28"/>
      <c r="C281" s="222"/>
      <c r="D281" s="73" t="s">
        <v>4</v>
      </c>
      <c r="E281" s="119">
        <f>+F281+N281</f>
        <v>2779568.55</v>
      </c>
      <c r="F281" s="85">
        <f>+G281+K281+J281</f>
        <v>2779568.55</v>
      </c>
      <c r="G281" s="83">
        <f>+H281+I281</f>
        <v>2343448.09</v>
      </c>
      <c r="H281" s="83">
        <v>1881736.99</v>
      </c>
      <c r="I281" s="83">
        <v>461711.1</v>
      </c>
      <c r="J281" s="85">
        <v>334772.28000000003</v>
      </c>
      <c r="K281" s="83">
        <v>101348.18</v>
      </c>
      <c r="L281" s="83"/>
      <c r="M281" s="85"/>
      <c r="N281" s="85"/>
      <c r="O281" s="83"/>
      <c r="P281" s="86"/>
      <c r="Q281" s="148"/>
      <c r="R281" s="5"/>
    </row>
    <row r="282" spans="1:18" ht="14.25" customHeight="1">
      <c r="B282" s="28"/>
      <c r="C282" s="222"/>
      <c r="D282" s="73" t="s">
        <v>3</v>
      </c>
      <c r="E282" s="131">
        <f t="shared" ref="E282:K282" si="16">E281/E280</f>
        <v>0.94815673359597796</v>
      </c>
      <c r="F282" s="90">
        <f t="shared" si="16"/>
        <v>0.94815673359597796</v>
      </c>
      <c r="G282" s="88">
        <f t="shared" si="16"/>
        <v>0.94036785292662872</v>
      </c>
      <c r="H282" s="88">
        <f t="shared" si="16"/>
        <v>0.92831092675123028</v>
      </c>
      <c r="I282" s="88">
        <f t="shared" si="16"/>
        <v>0.99292709677419355</v>
      </c>
      <c r="J282" s="90">
        <f t="shared" si="16"/>
        <v>0.99932023880597021</v>
      </c>
      <c r="K282" s="88">
        <f t="shared" si="16"/>
        <v>0.96988544906454843</v>
      </c>
      <c r="L282" s="88"/>
      <c r="M282" s="90"/>
      <c r="N282" s="90"/>
      <c r="O282" s="88"/>
      <c r="P282" s="91"/>
      <c r="Q282" s="148"/>
      <c r="R282" s="5"/>
    </row>
    <row r="283" spans="1:18" ht="0.75" hidden="1" customHeight="1">
      <c r="B283" s="28"/>
      <c r="C283" s="222"/>
      <c r="D283" s="210"/>
      <c r="E283" s="119"/>
      <c r="F283" s="85"/>
      <c r="G283" s="83"/>
      <c r="H283" s="83"/>
      <c r="I283" s="83"/>
      <c r="J283" s="85"/>
      <c r="K283" s="88"/>
      <c r="L283" s="88"/>
      <c r="M283" s="90"/>
      <c r="N283" s="90"/>
      <c r="O283" s="88"/>
      <c r="P283" s="91"/>
      <c r="Q283" s="148"/>
      <c r="R283" s="5"/>
    </row>
    <row r="284" spans="1:18" ht="0.75" hidden="1" customHeight="1">
      <c r="B284" s="28"/>
      <c r="C284" s="222"/>
      <c r="D284" s="73"/>
      <c r="E284" s="119"/>
      <c r="F284" s="85"/>
      <c r="G284" s="83"/>
      <c r="H284" s="83"/>
      <c r="I284" s="83"/>
      <c r="J284" s="85"/>
      <c r="K284" s="88"/>
      <c r="L284" s="88"/>
      <c r="M284" s="90"/>
      <c r="N284" s="90"/>
      <c r="O284" s="88"/>
      <c r="P284" s="91"/>
      <c r="Q284" s="148"/>
      <c r="R284" s="5"/>
    </row>
    <row r="285" spans="1:18" ht="13.5" hidden="1" customHeight="1">
      <c r="B285" s="28"/>
      <c r="C285" s="222"/>
      <c r="D285" s="73"/>
      <c r="E285" s="110"/>
      <c r="F285" s="90"/>
      <c r="G285" s="88"/>
      <c r="H285" s="88"/>
      <c r="I285" s="88"/>
      <c r="J285" s="90"/>
      <c r="K285" s="88"/>
      <c r="L285" s="88"/>
      <c r="M285" s="90"/>
      <c r="N285" s="90"/>
      <c r="O285" s="88"/>
      <c r="P285" s="91"/>
      <c r="Q285" s="148"/>
      <c r="R285" s="5"/>
    </row>
    <row r="286" spans="1:18" ht="11.25" hidden="1" customHeight="1">
      <c r="B286" s="28"/>
      <c r="C286" s="222"/>
      <c r="D286" s="73"/>
      <c r="E286" s="98"/>
      <c r="F286" s="85"/>
      <c r="G286" s="83"/>
      <c r="H286" s="83"/>
      <c r="I286" s="83"/>
      <c r="J286" s="85"/>
      <c r="K286" s="83"/>
      <c r="L286" s="83"/>
      <c r="M286" s="85"/>
      <c r="N286" s="85"/>
      <c r="O286" s="83"/>
      <c r="P286" s="86"/>
      <c r="Q286" s="148"/>
      <c r="R286" s="5"/>
    </row>
    <row r="287" spans="1:18" ht="8.25" customHeight="1">
      <c r="B287" s="28"/>
      <c r="C287" s="222"/>
      <c r="D287" s="73"/>
      <c r="E287" s="98"/>
      <c r="F287" s="85"/>
      <c r="G287" s="83"/>
      <c r="H287" s="83"/>
      <c r="I287" s="83"/>
      <c r="J287" s="85"/>
      <c r="K287" s="83"/>
      <c r="L287" s="83"/>
      <c r="M287" s="85"/>
      <c r="N287" s="85"/>
      <c r="O287" s="83"/>
      <c r="P287" s="86"/>
      <c r="Q287" s="148"/>
      <c r="R287" s="5"/>
    </row>
    <row r="288" spans="1:18" ht="14.25" customHeight="1">
      <c r="B288" s="28"/>
      <c r="C288" s="222" t="s">
        <v>104</v>
      </c>
      <c r="D288" s="208" t="s">
        <v>103</v>
      </c>
      <c r="E288" s="98">
        <f>+F288</f>
        <v>499000</v>
      </c>
      <c r="F288" s="85">
        <f>+G288+J288</f>
        <v>499000</v>
      </c>
      <c r="G288" s="83">
        <f>+H288+I288</f>
        <v>429000</v>
      </c>
      <c r="H288" s="83"/>
      <c r="I288" s="83">
        <v>429000</v>
      </c>
      <c r="J288" s="85">
        <v>70000</v>
      </c>
      <c r="K288" s="83"/>
      <c r="L288" s="83"/>
      <c r="M288" s="85"/>
      <c r="N288" s="85"/>
      <c r="O288" s="83"/>
      <c r="P288" s="86"/>
      <c r="Q288" s="148"/>
      <c r="R288" s="5"/>
    </row>
    <row r="289" spans="2:18" ht="11.25" customHeight="1">
      <c r="B289" s="28"/>
      <c r="C289" s="222"/>
      <c r="D289" s="73" t="s">
        <v>4</v>
      </c>
      <c r="E289" s="98">
        <f>+F289</f>
        <v>426638.69</v>
      </c>
      <c r="F289" s="85">
        <f>+G289+J289</f>
        <v>426638.69</v>
      </c>
      <c r="G289" s="83">
        <f>+H289+I289</f>
        <v>389429.09</v>
      </c>
      <c r="H289" s="83"/>
      <c r="I289" s="83">
        <v>389429.09</v>
      </c>
      <c r="J289" s="85">
        <v>37209.599999999999</v>
      </c>
      <c r="K289" s="83"/>
      <c r="L289" s="83"/>
      <c r="M289" s="85"/>
      <c r="N289" s="85"/>
      <c r="O289" s="83"/>
      <c r="P289" s="86"/>
      <c r="Q289" s="148"/>
      <c r="R289" s="5"/>
    </row>
    <row r="290" spans="2:18" ht="14.25" customHeight="1">
      <c r="B290" s="28"/>
      <c r="C290" s="222"/>
      <c r="D290" s="73" t="s">
        <v>3</v>
      </c>
      <c r="E290" s="110">
        <f>E289/E288</f>
        <v>0.85498735470941889</v>
      </c>
      <c r="F290" s="90">
        <f>F289/F288</f>
        <v>0.85498735470941889</v>
      </c>
      <c r="G290" s="88">
        <f>G289/G288</f>
        <v>0.90776011655011657</v>
      </c>
      <c r="H290" s="88"/>
      <c r="I290" s="88">
        <f>I289/I288</f>
        <v>0.90776011655011657</v>
      </c>
      <c r="J290" s="90">
        <f>J289/J288</f>
        <v>0.53156571428571431</v>
      </c>
      <c r="K290" s="88"/>
      <c r="L290" s="88"/>
      <c r="M290" s="90"/>
      <c r="N290" s="90"/>
      <c r="O290" s="88"/>
      <c r="P290" s="91"/>
      <c r="Q290" s="195"/>
      <c r="R290" s="5"/>
    </row>
    <row r="291" spans="2:18" ht="14.25" hidden="1" customHeight="1">
      <c r="B291" s="28"/>
      <c r="C291" s="222"/>
      <c r="D291" s="223"/>
      <c r="E291" s="98"/>
      <c r="F291" s="85"/>
      <c r="G291" s="83"/>
      <c r="H291" s="83"/>
      <c r="I291" s="83"/>
      <c r="J291" s="85"/>
      <c r="K291" s="83"/>
      <c r="L291" s="83"/>
      <c r="M291" s="85"/>
      <c r="N291" s="85"/>
      <c r="O291" s="83"/>
      <c r="P291" s="86"/>
      <c r="Q291" s="148"/>
      <c r="R291" s="5"/>
    </row>
    <row r="292" spans="2:18" ht="14.25" hidden="1" customHeight="1">
      <c r="B292" s="28"/>
      <c r="C292" s="222"/>
      <c r="D292" s="73"/>
      <c r="E292" s="98"/>
      <c r="F292" s="85"/>
      <c r="G292" s="83"/>
      <c r="H292" s="83"/>
      <c r="I292" s="83"/>
      <c r="J292" s="85"/>
      <c r="K292" s="83"/>
      <c r="L292" s="83"/>
      <c r="M292" s="85"/>
      <c r="N292" s="85"/>
      <c r="O292" s="83"/>
      <c r="P292" s="86"/>
      <c r="Q292" s="148"/>
      <c r="R292" s="5"/>
    </row>
    <row r="293" spans="2:18" ht="14.25" hidden="1" customHeight="1">
      <c r="B293" s="28"/>
      <c r="C293" s="222"/>
      <c r="D293" s="73"/>
      <c r="E293" s="110"/>
      <c r="F293" s="90"/>
      <c r="G293" s="88"/>
      <c r="H293" s="88"/>
      <c r="I293" s="88"/>
      <c r="J293" s="90"/>
      <c r="K293" s="88"/>
      <c r="L293" s="88"/>
      <c r="M293" s="90"/>
      <c r="N293" s="90"/>
      <c r="O293" s="88"/>
      <c r="P293" s="91"/>
      <c r="Q293" s="148"/>
      <c r="R293" s="5"/>
    </row>
    <row r="294" spans="2:18" ht="14.25" hidden="1" customHeight="1">
      <c r="B294" s="28"/>
      <c r="C294" s="222"/>
      <c r="D294" s="73"/>
      <c r="E294" s="110"/>
      <c r="F294" s="90"/>
      <c r="G294" s="88"/>
      <c r="H294" s="88"/>
      <c r="I294" s="88"/>
      <c r="J294" s="90"/>
      <c r="K294" s="88"/>
      <c r="L294" s="88"/>
      <c r="M294" s="90"/>
      <c r="N294" s="90"/>
      <c r="O294" s="88"/>
      <c r="P294" s="91"/>
      <c r="Q294" s="148"/>
      <c r="R294" s="5"/>
    </row>
    <row r="295" spans="2:18" ht="14.25" hidden="1" customHeight="1">
      <c r="B295" s="28"/>
      <c r="C295" s="222"/>
      <c r="D295" s="73"/>
      <c r="E295" s="110"/>
      <c r="F295" s="90"/>
      <c r="G295" s="88"/>
      <c r="H295" s="88"/>
      <c r="I295" s="88"/>
      <c r="J295" s="90"/>
      <c r="K295" s="88"/>
      <c r="L295" s="88"/>
      <c r="M295" s="90"/>
      <c r="N295" s="90"/>
      <c r="O295" s="88"/>
      <c r="P295" s="91"/>
      <c r="Q295" s="148"/>
      <c r="R295" s="5"/>
    </row>
    <row r="296" spans="2:18" ht="14.25" hidden="1" customHeight="1">
      <c r="B296" s="28"/>
      <c r="C296" s="222"/>
      <c r="D296" s="73"/>
      <c r="E296" s="110"/>
      <c r="F296" s="90"/>
      <c r="G296" s="88"/>
      <c r="H296" s="88"/>
      <c r="I296" s="88"/>
      <c r="J296" s="90"/>
      <c r="K296" s="88"/>
      <c r="L296" s="88"/>
      <c r="M296" s="90"/>
      <c r="N296" s="90"/>
      <c r="O296" s="88"/>
      <c r="P296" s="91"/>
      <c r="Q296" s="148"/>
      <c r="R296" s="5"/>
    </row>
    <row r="297" spans="2:18" ht="14.25" customHeight="1">
      <c r="B297" s="28"/>
      <c r="C297" s="222" t="s">
        <v>102</v>
      </c>
      <c r="D297" s="208" t="s">
        <v>101</v>
      </c>
      <c r="E297" s="98">
        <f>+F297</f>
        <v>52685.75</v>
      </c>
      <c r="F297" s="85">
        <f>+G297</f>
        <v>52685.75</v>
      </c>
      <c r="G297" s="83">
        <f>+I297</f>
        <v>52685.75</v>
      </c>
      <c r="H297" s="83"/>
      <c r="I297" s="83">
        <v>52685.75</v>
      </c>
      <c r="J297" s="85"/>
      <c r="K297" s="83"/>
      <c r="L297" s="83"/>
      <c r="M297" s="85"/>
      <c r="N297" s="85"/>
      <c r="O297" s="83"/>
      <c r="P297" s="86"/>
      <c r="Q297" s="148"/>
      <c r="R297" s="5"/>
    </row>
    <row r="298" spans="2:18" ht="9.75" customHeight="1">
      <c r="B298" s="28"/>
      <c r="C298" s="222"/>
      <c r="D298" s="223" t="s">
        <v>167</v>
      </c>
      <c r="E298" s="98"/>
      <c r="F298" s="85"/>
      <c r="G298" s="83"/>
      <c r="H298" s="83"/>
      <c r="I298" s="83"/>
      <c r="J298" s="85"/>
      <c r="K298" s="83"/>
      <c r="L298" s="83"/>
      <c r="M298" s="85"/>
      <c r="N298" s="85"/>
      <c r="O298" s="83"/>
      <c r="P298" s="86"/>
      <c r="Q298" s="148"/>
      <c r="R298" s="5"/>
    </row>
    <row r="299" spans="2:18" ht="14.25" customHeight="1">
      <c r="B299" s="28"/>
      <c r="C299" s="222"/>
      <c r="D299" s="73" t="s">
        <v>4</v>
      </c>
      <c r="E299" s="98">
        <f>+F299</f>
        <v>44412.55</v>
      </c>
      <c r="F299" s="85">
        <f>+G299</f>
        <v>44412.55</v>
      </c>
      <c r="G299" s="83">
        <f>+I299</f>
        <v>44412.55</v>
      </c>
      <c r="H299" s="83"/>
      <c r="I299" s="83">
        <v>44412.55</v>
      </c>
      <c r="J299" s="85"/>
      <c r="K299" s="83"/>
      <c r="L299" s="83"/>
      <c r="M299" s="85"/>
      <c r="N299" s="85"/>
      <c r="O299" s="83"/>
      <c r="P299" s="86"/>
      <c r="Q299" s="148"/>
      <c r="R299" s="5"/>
    </row>
    <row r="300" spans="2:18" ht="14.25" customHeight="1">
      <c r="B300" s="28"/>
      <c r="C300" s="222"/>
      <c r="D300" s="73" t="s">
        <v>3</v>
      </c>
      <c r="E300" s="110">
        <f>E299/E297</f>
        <v>0.84297082228116715</v>
      </c>
      <c r="F300" s="90">
        <f>F299/F297</f>
        <v>0.84297082228116715</v>
      </c>
      <c r="G300" s="88">
        <f>G299/G297</f>
        <v>0.84297082228116715</v>
      </c>
      <c r="H300" s="88"/>
      <c r="I300" s="88">
        <f>I299/I297</f>
        <v>0.84297082228116715</v>
      </c>
      <c r="J300" s="90"/>
      <c r="K300" s="88"/>
      <c r="L300" s="88"/>
      <c r="M300" s="90"/>
      <c r="N300" s="90"/>
      <c r="O300" s="88"/>
      <c r="P300" s="91"/>
      <c r="Q300" s="148"/>
      <c r="R300" s="5"/>
    </row>
    <row r="301" spans="2:18" ht="7.5" customHeight="1">
      <c r="B301" s="28"/>
      <c r="C301" s="222"/>
      <c r="D301" s="73"/>
      <c r="E301" s="110"/>
      <c r="F301" s="90"/>
      <c r="G301" s="88"/>
      <c r="H301" s="88"/>
      <c r="I301" s="88"/>
      <c r="J301" s="90"/>
      <c r="K301" s="88"/>
      <c r="L301" s="88"/>
      <c r="M301" s="90"/>
      <c r="N301" s="90"/>
      <c r="O301" s="88"/>
      <c r="P301" s="91"/>
      <c r="Q301" s="148"/>
      <c r="R301" s="5"/>
    </row>
    <row r="302" spans="2:18" ht="14.25" customHeight="1">
      <c r="B302" s="28"/>
      <c r="C302" s="222" t="s">
        <v>100</v>
      </c>
      <c r="D302" s="149" t="s">
        <v>95</v>
      </c>
      <c r="E302" s="133"/>
      <c r="F302" s="134"/>
      <c r="G302" s="135"/>
      <c r="H302" s="135"/>
      <c r="I302" s="135"/>
      <c r="J302" s="134"/>
      <c r="K302" s="88"/>
      <c r="L302" s="88"/>
      <c r="M302" s="90"/>
      <c r="N302" s="90"/>
      <c r="O302" s="88"/>
      <c r="P302" s="91"/>
      <c r="Q302" s="148"/>
      <c r="R302" s="5"/>
    </row>
    <row r="303" spans="2:18" ht="12.75" customHeight="1">
      <c r="B303" s="28"/>
      <c r="C303" s="282"/>
      <c r="D303" s="210" t="s">
        <v>94</v>
      </c>
      <c r="E303" s="133"/>
      <c r="F303" s="134"/>
      <c r="G303" s="135"/>
      <c r="H303" s="135"/>
      <c r="I303" s="135"/>
      <c r="J303" s="134"/>
      <c r="K303" s="88"/>
      <c r="L303" s="88"/>
      <c r="M303" s="90"/>
      <c r="N303" s="90"/>
      <c r="O303" s="88"/>
      <c r="P303" s="91"/>
      <c r="Q303" s="148"/>
      <c r="R303" s="5"/>
    </row>
    <row r="304" spans="2:18" ht="14.25" customHeight="1">
      <c r="B304" s="28"/>
      <c r="C304" s="282"/>
      <c r="D304" s="210" t="s">
        <v>99</v>
      </c>
      <c r="E304" s="136"/>
      <c r="F304" s="134"/>
      <c r="G304" s="135"/>
      <c r="H304" s="135"/>
      <c r="I304" s="135"/>
      <c r="J304" s="134"/>
      <c r="K304" s="88"/>
      <c r="L304" s="88"/>
      <c r="M304" s="90"/>
      <c r="N304" s="90"/>
      <c r="O304" s="88"/>
      <c r="P304" s="91"/>
      <c r="Q304" s="148"/>
      <c r="R304" s="5"/>
    </row>
    <row r="305" spans="2:18" ht="14.25" customHeight="1">
      <c r="B305" s="28"/>
      <c r="C305" s="282"/>
      <c r="D305" s="210" t="s">
        <v>98</v>
      </c>
      <c r="E305" s="131"/>
      <c r="F305" s="90"/>
      <c r="G305" s="88"/>
      <c r="H305" s="88"/>
      <c r="I305" s="88"/>
      <c r="J305" s="134"/>
      <c r="K305" s="88"/>
      <c r="L305" s="88"/>
      <c r="M305" s="90"/>
      <c r="N305" s="90"/>
      <c r="O305" s="88"/>
      <c r="P305" s="91"/>
      <c r="Q305" s="148"/>
      <c r="R305" s="5"/>
    </row>
    <row r="306" spans="2:18" ht="14.25" customHeight="1">
      <c r="B306" s="28"/>
      <c r="C306" s="282"/>
      <c r="D306" s="210" t="s">
        <v>97</v>
      </c>
      <c r="E306" s="119">
        <f>+F306</f>
        <v>256129.88</v>
      </c>
      <c r="F306" s="85">
        <f>+G306+K306</f>
        <v>256129.88</v>
      </c>
      <c r="G306" s="83">
        <f>+H306+I306</f>
        <v>256129.88</v>
      </c>
      <c r="H306" s="83">
        <v>256129.88</v>
      </c>
      <c r="I306" s="83"/>
      <c r="J306" s="134"/>
      <c r="K306" s="83"/>
      <c r="L306" s="88"/>
      <c r="M306" s="90"/>
      <c r="N306" s="90"/>
      <c r="O306" s="88"/>
      <c r="P306" s="91"/>
      <c r="Q306" s="148"/>
      <c r="R306" s="5"/>
    </row>
    <row r="307" spans="2:18" ht="14.25" customHeight="1">
      <c r="B307" s="28"/>
      <c r="C307" s="282"/>
      <c r="D307" s="73" t="s">
        <v>4</v>
      </c>
      <c r="E307" s="170">
        <f>+F307</f>
        <v>256129.88</v>
      </c>
      <c r="F307" s="171">
        <f>+G307+K307</f>
        <v>256129.88</v>
      </c>
      <c r="G307" s="137">
        <f>+H307+I307</f>
        <v>256129.88</v>
      </c>
      <c r="H307" s="137">
        <v>256129.88</v>
      </c>
      <c r="I307" s="137"/>
      <c r="J307" s="138"/>
      <c r="K307" s="137"/>
      <c r="L307" s="139"/>
      <c r="M307" s="140"/>
      <c r="N307" s="140"/>
      <c r="O307" s="139"/>
      <c r="P307" s="141"/>
      <c r="Q307" s="148"/>
      <c r="R307" s="5"/>
    </row>
    <row r="308" spans="2:18" ht="14.25" customHeight="1">
      <c r="B308" s="28"/>
      <c r="C308" s="282"/>
      <c r="D308" s="73" t="s">
        <v>3</v>
      </c>
      <c r="E308" s="131">
        <f>E307/E306</f>
        <v>1</v>
      </c>
      <c r="F308" s="90">
        <f>F307/F306</f>
        <v>1</v>
      </c>
      <c r="G308" s="88">
        <f>G307/G306</f>
        <v>1</v>
      </c>
      <c r="H308" s="88">
        <f>H307/H306</f>
        <v>1</v>
      </c>
      <c r="I308" s="88"/>
      <c r="J308" s="134"/>
      <c r="K308" s="88"/>
      <c r="L308" s="88"/>
      <c r="M308" s="90"/>
      <c r="N308" s="90"/>
      <c r="O308" s="88"/>
      <c r="P308" s="91"/>
      <c r="Q308" s="148"/>
      <c r="R308" s="5"/>
    </row>
    <row r="309" spans="2:18" ht="8.25" customHeight="1">
      <c r="B309" s="28"/>
      <c r="C309" s="282"/>
      <c r="D309" s="73"/>
      <c r="E309" s="131"/>
      <c r="F309" s="90"/>
      <c r="G309" s="88"/>
      <c r="H309" s="88"/>
      <c r="I309" s="88"/>
      <c r="J309" s="134"/>
      <c r="K309" s="88"/>
      <c r="L309" s="88"/>
      <c r="M309" s="90"/>
      <c r="N309" s="90"/>
      <c r="O309" s="88"/>
      <c r="P309" s="91"/>
      <c r="Q309" s="148"/>
      <c r="R309" s="5"/>
    </row>
    <row r="310" spans="2:18" ht="14.25" customHeight="1">
      <c r="B310" s="28"/>
      <c r="C310" s="283" t="s">
        <v>96</v>
      </c>
      <c r="D310" s="149" t="s">
        <v>95</v>
      </c>
      <c r="E310" s="131"/>
      <c r="F310" s="90"/>
      <c r="G310" s="88"/>
      <c r="H310" s="88"/>
      <c r="I310" s="88"/>
      <c r="J310" s="134"/>
      <c r="K310" s="88"/>
      <c r="L310" s="88"/>
      <c r="M310" s="90"/>
      <c r="N310" s="90"/>
      <c r="O310" s="88"/>
      <c r="P310" s="91"/>
      <c r="Q310" s="148"/>
      <c r="R310" s="5"/>
    </row>
    <row r="311" spans="2:18" ht="14.25" customHeight="1">
      <c r="B311" s="28"/>
      <c r="C311" s="282"/>
      <c r="D311" s="210" t="s">
        <v>94</v>
      </c>
      <c r="E311" s="136"/>
      <c r="F311" s="134"/>
      <c r="G311" s="135"/>
      <c r="H311" s="135"/>
      <c r="I311" s="135"/>
      <c r="J311" s="134"/>
      <c r="K311" s="88"/>
      <c r="L311" s="88"/>
      <c r="M311" s="90"/>
      <c r="N311" s="90"/>
      <c r="O311" s="88"/>
      <c r="P311" s="91"/>
      <c r="Q311" s="148"/>
      <c r="R311" s="5"/>
    </row>
    <row r="312" spans="2:18" ht="14.25" customHeight="1">
      <c r="B312" s="28"/>
      <c r="C312" s="282"/>
      <c r="D312" s="210" t="s">
        <v>93</v>
      </c>
      <c r="E312" s="136"/>
      <c r="F312" s="134"/>
      <c r="G312" s="135"/>
      <c r="H312" s="135"/>
      <c r="I312" s="135"/>
      <c r="J312" s="134"/>
      <c r="K312" s="88"/>
      <c r="L312" s="88"/>
      <c r="M312" s="90"/>
      <c r="N312" s="90"/>
      <c r="O312" s="88"/>
      <c r="P312" s="91"/>
      <c r="Q312" s="148"/>
      <c r="R312" s="5"/>
    </row>
    <row r="313" spans="2:18" ht="14.25" customHeight="1">
      <c r="B313" s="28"/>
      <c r="C313" s="282"/>
      <c r="D313" s="210" t="s">
        <v>92</v>
      </c>
      <c r="E313" s="136"/>
      <c r="F313" s="134"/>
      <c r="G313" s="135"/>
      <c r="H313" s="135"/>
      <c r="I313" s="135"/>
      <c r="J313" s="134"/>
      <c r="K313" s="88"/>
      <c r="L313" s="88"/>
      <c r="M313" s="90"/>
      <c r="N313" s="90"/>
      <c r="O313" s="88"/>
      <c r="P313" s="91"/>
      <c r="Q313" s="148"/>
      <c r="R313" s="5"/>
    </row>
    <row r="314" spans="2:18" ht="14.25" customHeight="1">
      <c r="B314" s="28"/>
      <c r="C314" s="222"/>
      <c r="D314" s="210" t="s">
        <v>91</v>
      </c>
      <c r="E314" s="119"/>
      <c r="F314" s="85"/>
      <c r="G314" s="83"/>
      <c r="H314" s="83"/>
      <c r="I314" s="83"/>
      <c r="J314" s="85"/>
      <c r="K314" s="83"/>
      <c r="L314" s="83"/>
      <c r="M314" s="85"/>
      <c r="N314" s="85"/>
      <c r="O314" s="83"/>
      <c r="P314" s="86"/>
      <c r="Q314" s="148"/>
      <c r="R314" s="5"/>
    </row>
    <row r="315" spans="2:18" ht="12" customHeight="1">
      <c r="B315" s="28"/>
      <c r="C315" s="222"/>
      <c r="D315" s="21" t="s">
        <v>186</v>
      </c>
      <c r="E315" s="119">
        <f>+F315+N315</f>
        <v>963099.11</v>
      </c>
      <c r="F315" s="85">
        <f>+G315+K315</f>
        <v>963099.11</v>
      </c>
      <c r="G315" s="83">
        <f>+H315+I315</f>
        <v>963099.11</v>
      </c>
      <c r="H315" s="83">
        <v>918199.11</v>
      </c>
      <c r="I315" s="83">
        <v>44900</v>
      </c>
      <c r="J315" s="85"/>
      <c r="K315" s="83"/>
      <c r="L315" s="83"/>
      <c r="M315" s="85"/>
      <c r="N315" s="85"/>
      <c r="O315" s="83"/>
      <c r="P315" s="86"/>
      <c r="Q315" s="148"/>
      <c r="R315" s="5"/>
    </row>
    <row r="316" spans="2:18" ht="9" customHeight="1">
      <c r="B316" s="28"/>
      <c r="C316" s="222"/>
      <c r="D316" s="73" t="s">
        <v>4</v>
      </c>
      <c r="E316" s="119">
        <f>+F316+N316</f>
        <v>962705.79</v>
      </c>
      <c r="F316" s="85">
        <f>+G316+K316</f>
        <v>962705.79</v>
      </c>
      <c r="G316" s="83">
        <f>+H316+I316</f>
        <v>962705.79</v>
      </c>
      <c r="H316" s="83">
        <v>918199.11</v>
      </c>
      <c r="I316" s="83">
        <v>44506.68</v>
      </c>
      <c r="J316" s="85"/>
      <c r="K316" s="83"/>
      <c r="L316" s="83"/>
      <c r="M316" s="85"/>
      <c r="N316" s="85"/>
      <c r="O316" s="83"/>
      <c r="P316" s="86"/>
      <c r="Q316" s="148"/>
      <c r="R316" s="5"/>
    </row>
    <row r="317" spans="2:18" ht="14.25" customHeight="1">
      <c r="B317" s="28"/>
      <c r="C317" s="222"/>
      <c r="D317" s="73" t="s">
        <v>3</v>
      </c>
      <c r="E317" s="131">
        <f>E316/E315</f>
        <v>0.99959161004727748</v>
      </c>
      <c r="F317" s="90">
        <f>F316/F315</f>
        <v>0.99959161004727748</v>
      </c>
      <c r="G317" s="88">
        <f>G316/G315</f>
        <v>0.99959161004727748</v>
      </c>
      <c r="H317" s="88">
        <f>H316/H315</f>
        <v>1</v>
      </c>
      <c r="I317" s="88">
        <f>I316/I315</f>
        <v>0.99124008908685968</v>
      </c>
      <c r="J317" s="85"/>
      <c r="K317" s="88"/>
      <c r="L317" s="83"/>
      <c r="M317" s="85"/>
      <c r="N317" s="90"/>
      <c r="O317" s="88"/>
      <c r="P317" s="91"/>
      <c r="Q317" s="148"/>
      <c r="R317" s="5"/>
    </row>
    <row r="318" spans="2:18" ht="9.75" customHeight="1">
      <c r="B318" s="28"/>
      <c r="C318" s="222"/>
      <c r="D318" s="73"/>
      <c r="E318" s="131"/>
      <c r="F318" s="90"/>
      <c r="G318" s="88"/>
      <c r="H318" s="88"/>
      <c r="I318" s="88"/>
      <c r="J318" s="85"/>
      <c r="K318" s="88"/>
      <c r="L318" s="83"/>
      <c r="M318" s="85"/>
      <c r="N318" s="90"/>
      <c r="O318" s="88"/>
      <c r="P318" s="91"/>
      <c r="Q318" s="148"/>
      <c r="R318" s="5"/>
    </row>
    <row r="319" spans="2:18" ht="14.25" customHeight="1">
      <c r="B319" s="28"/>
      <c r="C319" s="222"/>
      <c r="D319" s="73"/>
      <c r="E319" s="131"/>
      <c r="F319" s="90"/>
      <c r="G319" s="88"/>
      <c r="H319" s="88"/>
      <c r="I319" s="88"/>
      <c r="J319" s="85"/>
      <c r="K319" s="88"/>
      <c r="L319" s="83"/>
      <c r="M319" s="85"/>
      <c r="N319" s="90"/>
      <c r="O319" s="88"/>
      <c r="P319" s="91"/>
      <c r="Q319" s="148"/>
      <c r="R319" s="5"/>
    </row>
    <row r="320" spans="2:18" ht="37.5" customHeight="1">
      <c r="B320" s="28"/>
      <c r="C320" s="295" t="s">
        <v>90</v>
      </c>
      <c r="D320" s="224" t="s">
        <v>200</v>
      </c>
      <c r="E320" s="172">
        <f>F320</f>
        <v>92096</v>
      </c>
      <c r="F320" s="85">
        <f>G320</f>
        <v>92096</v>
      </c>
      <c r="G320" s="83">
        <f>H320+I320</f>
        <v>92096</v>
      </c>
      <c r="H320" s="83">
        <v>800</v>
      </c>
      <c r="I320" s="83">
        <v>91296</v>
      </c>
      <c r="J320" s="85"/>
      <c r="K320" s="83"/>
      <c r="L320" s="83"/>
      <c r="M320" s="85"/>
      <c r="N320" s="85"/>
      <c r="O320" s="83"/>
      <c r="P320" s="86"/>
      <c r="Q320" s="148"/>
      <c r="R320" s="5"/>
    </row>
    <row r="321" spans="2:18" ht="14.25" customHeight="1">
      <c r="B321" s="28"/>
      <c r="C321" s="222"/>
      <c r="D321" s="73" t="s">
        <v>4</v>
      </c>
      <c r="E321" s="172">
        <f>F321</f>
        <v>92095.78</v>
      </c>
      <c r="F321" s="85">
        <f>G321+N321</f>
        <v>92095.78</v>
      </c>
      <c r="G321" s="83">
        <f>H321+I321</f>
        <v>92095.78</v>
      </c>
      <c r="H321" s="83">
        <v>799.78</v>
      </c>
      <c r="I321" s="83">
        <v>91296</v>
      </c>
      <c r="J321" s="85"/>
      <c r="K321" s="83"/>
      <c r="L321" s="83"/>
      <c r="M321" s="85"/>
      <c r="N321" s="85"/>
      <c r="O321" s="83"/>
      <c r="P321" s="86"/>
      <c r="Q321" s="148"/>
      <c r="R321" s="5"/>
    </row>
    <row r="322" spans="2:18" ht="14.25" customHeight="1">
      <c r="B322" s="28"/>
      <c r="C322" s="222"/>
      <c r="D322" s="73" t="s">
        <v>13</v>
      </c>
      <c r="E322" s="131">
        <f>E321/E320</f>
        <v>0.9999976111883252</v>
      </c>
      <c r="F322" s="131">
        <f>F321/F320</f>
        <v>0.9999976111883252</v>
      </c>
      <c r="G322" s="131">
        <f>G321/G320</f>
        <v>0.9999976111883252</v>
      </c>
      <c r="H322" s="131">
        <f>H321/H320</f>
        <v>0.99972499999999997</v>
      </c>
      <c r="I322" s="131">
        <f>I321/I320</f>
        <v>1</v>
      </c>
      <c r="J322" s="85"/>
      <c r="K322" s="88"/>
      <c r="L322" s="83"/>
      <c r="M322" s="85"/>
      <c r="N322" s="90"/>
      <c r="O322" s="88"/>
      <c r="P322" s="91"/>
      <c r="Q322" s="148"/>
      <c r="R322" s="5"/>
    </row>
    <row r="323" spans="2:18" ht="16.5" customHeight="1">
      <c r="B323" s="28"/>
      <c r="C323" s="222"/>
      <c r="D323" s="210"/>
      <c r="E323" s="119"/>
      <c r="F323" s="85"/>
      <c r="G323" s="83"/>
      <c r="H323" s="83"/>
      <c r="I323" s="83"/>
      <c r="J323" s="85"/>
      <c r="K323" s="83"/>
      <c r="L323" s="83"/>
      <c r="M323" s="85"/>
      <c r="N323" s="85"/>
      <c r="O323" s="83"/>
      <c r="P323" s="86"/>
      <c r="Q323" s="148"/>
      <c r="R323" s="5"/>
    </row>
    <row r="324" spans="2:18" ht="14.25" customHeight="1">
      <c r="B324" s="28"/>
      <c r="C324" s="222" t="s">
        <v>89</v>
      </c>
      <c r="D324" s="208" t="s">
        <v>88</v>
      </c>
      <c r="E324" s="119">
        <f>+F324+N324</f>
        <v>534305.36</v>
      </c>
      <c r="F324" s="85">
        <f>+G324+K324+L324</f>
        <v>534305.36</v>
      </c>
      <c r="G324" s="83">
        <f>+H324+I324</f>
        <v>248008.84</v>
      </c>
      <c r="H324" s="83">
        <v>35123.839999999997</v>
      </c>
      <c r="I324" s="83">
        <v>212885</v>
      </c>
      <c r="J324" s="85"/>
      <c r="K324" s="83">
        <v>56500</v>
      </c>
      <c r="L324" s="83">
        <v>229796.52</v>
      </c>
      <c r="M324" s="85"/>
      <c r="N324" s="85"/>
      <c r="O324" s="83"/>
      <c r="P324" s="86"/>
      <c r="Q324" s="148"/>
      <c r="R324" s="5"/>
    </row>
    <row r="325" spans="2:18" ht="14.25" customHeight="1">
      <c r="B325" s="28"/>
      <c r="C325" s="222"/>
      <c r="D325" s="73" t="s">
        <v>4</v>
      </c>
      <c r="E325" s="119">
        <f>+F325+N325</f>
        <v>314551.83999999997</v>
      </c>
      <c r="F325" s="85">
        <f>+G325+K325+L325</f>
        <v>314551.83999999997</v>
      </c>
      <c r="G325" s="83">
        <f>+I325+H325</f>
        <v>32013.360000000001</v>
      </c>
      <c r="H325" s="83">
        <v>31413.360000000001</v>
      </c>
      <c r="I325" s="83">
        <v>600</v>
      </c>
      <c r="J325" s="85"/>
      <c r="K325" s="83">
        <v>52741.96</v>
      </c>
      <c r="L325" s="83">
        <v>229796.52</v>
      </c>
      <c r="M325" s="85"/>
      <c r="N325" s="85"/>
      <c r="O325" s="83"/>
      <c r="P325" s="86"/>
      <c r="Q325" s="148"/>
      <c r="R325" s="5"/>
    </row>
    <row r="326" spans="2:18" ht="14.25" customHeight="1">
      <c r="B326" s="28"/>
      <c r="C326" s="222"/>
      <c r="D326" s="73" t="s">
        <v>3</v>
      </c>
      <c r="E326" s="131">
        <f>E325/E324</f>
        <v>0.58871174341204435</v>
      </c>
      <c r="F326" s="90">
        <f>F325/F324</f>
        <v>0.58871174341204435</v>
      </c>
      <c r="G326" s="88">
        <f>G325/G324</f>
        <v>0.12908152790037647</v>
      </c>
      <c r="H326" s="88">
        <f>H325/H324</f>
        <v>0.89436006996957063</v>
      </c>
      <c r="I326" s="88">
        <f>I325/I324</f>
        <v>2.8184230922798695E-3</v>
      </c>
      <c r="J326" s="90"/>
      <c r="K326" s="88">
        <f>K325/K324</f>
        <v>0.93348601769911499</v>
      </c>
      <c r="L326" s="88">
        <f>L325/L324</f>
        <v>1</v>
      </c>
      <c r="M326" s="88"/>
      <c r="N326" s="88"/>
      <c r="O326" s="88"/>
      <c r="P326" s="91"/>
      <c r="Q326" s="148"/>
      <c r="R326" s="5"/>
    </row>
    <row r="327" spans="2:18" ht="12" customHeight="1">
      <c r="B327" s="39"/>
      <c r="C327" s="276"/>
      <c r="D327" s="225"/>
      <c r="E327" s="94"/>
      <c r="F327" s="94"/>
      <c r="G327" s="92"/>
      <c r="H327" s="92"/>
      <c r="I327" s="92"/>
      <c r="J327" s="94"/>
      <c r="K327" s="92"/>
      <c r="L327" s="92"/>
      <c r="M327" s="94"/>
      <c r="N327" s="94"/>
      <c r="O327" s="94"/>
      <c r="P327" s="95"/>
      <c r="Q327" s="148"/>
      <c r="R327" s="5"/>
    </row>
    <row r="328" spans="2:18" ht="15.75" customHeight="1">
      <c r="B328" s="28"/>
      <c r="C328" s="222"/>
      <c r="D328" s="226"/>
      <c r="E328" s="85"/>
      <c r="F328" s="85"/>
      <c r="G328" s="83"/>
      <c r="H328" s="83"/>
      <c r="I328" s="83"/>
      <c r="J328" s="85"/>
      <c r="K328" s="83"/>
      <c r="L328" s="83"/>
      <c r="M328" s="85"/>
      <c r="N328" s="85"/>
      <c r="O328" s="83"/>
      <c r="P328" s="86"/>
      <c r="Q328" s="148"/>
      <c r="R328" s="5"/>
    </row>
    <row r="329" spans="2:18" ht="18" customHeight="1">
      <c r="B329" s="16">
        <v>851</v>
      </c>
      <c r="C329" s="261"/>
      <c r="D329" s="203" t="s">
        <v>195</v>
      </c>
      <c r="E329" s="76">
        <f>+E341+E345+E349+E337+E333</f>
        <v>221653</v>
      </c>
      <c r="F329" s="76">
        <f t="shared" ref="F329:K329" si="17">+F341+F345+F349+F337+F333</f>
        <v>221653</v>
      </c>
      <c r="G329" s="76">
        <f>+G341+G345+G349+G337+G333</f>
        <v>178913</v>
      </c>
      <c r="H329" s="76">
        <f>+H341+H345+H349+H337+H333</f>
        <v>69769</v>
      </c>
      <c r="I329" s="76">
        <f t="shared" si="17"/>
        <v>109144</v>
      </c>
      <c r="J329" s="76">
        <f>J349+J333</f>
        <v>30000</v>
      </c>
      <c r="K329" s="76">
        <f t="shared" si="17"/>
        <v>12740</v>
      </c>
      <c r="L329" s="76"/>
      <c r="M329" s="76"/>
      <c r="N329" s="76"/>
      <c r="O329" s="76"/>
      <c r="P329" s="77"/>
      <c r="Q329" s="148"/>
      <c r="R329" s="5"/>
    </row>
    <row r="330" spans="2:18" ht="14.25" customHeight="1">
      <c r="B330" s="16"/>
      <c r="C330" s="261"/>
      <c r="D330" s="33" t="s">
        <v>172</v>
      </c>
      <c r="E330" s="76">
        <f>E338+E342+E346+E350+E334</f>
        <v>149591.51</v>
      </c>
      <c r="F330" s="76">
        <f t="shared" ref="F330:K330" si="18">F338+F342+F346+F350+F334</f>
        <v>149591.51</v>
      </c>
      <c r="G330" s="76">
        <f t="shared" si="18"/>
        <v>115500.44</v>
      </c>
      <c r="H330" s="76">
        <f t="shared" si="18"/>
        <v>65490.7</v>
      </c>
      <c r="I330" s="76">
        <f t="shared" si="18"/>
        <v>50009.74</v>
      </c>
      <c r="J330" s="76">
        <f t="shared" si="18"/>
        <v>24991.07</v>
      </c>
      <c r="K330" s="76">
        <f t="shared" si="18"/>
        <v>9100</v>
      </c>
      <c r="L330" s="76"/>
      <c r="M330" s="76"/>
      <c r="N330" s="76"/>
      <c r="O330" s="76"/>
      <c r="P330" s="77"/>
      <c r="Q330" s="148"/>
      <c r="R330" s="5"/>
    </row>
    <row r="331" spans="2:18" ht="14.25" customHeight="1">
      <c r="B331" s="16"/>
      <c r="C331" s="261"/>
      <c r="D331" s="32" t="s">
        <v>0</v>
      </c>
      <c r="E331" s="80">
        <f t="shared" ref="E331:K331" si="19">E330/E329</f>
        <v>0.67489052708512864</v>
      </c>
      <c r="F331" s="80">
        <f t="shared" si="19"/>
        <v>0.67489052708512864</v>
      </c>
      <c r="G331" s="80">
        <f t="shared" si="19"/>
        <v>0.64556762225215614</v>
      </c>
      <c r="H331" s="80">
        <f t="shared" si="19"/>
        <v>0.93867906950078106</v>
      </c>
      <c r="I331" s="80">
        <f t="shared" si="19"/>
        <v>0.45819962618192478</v>
      </c>
      <c r="J331" s="80">
        <f t="shared" si="19"/>
        <v>0.83303566666666662</v>
      </c>
      <c r="K331" s="80">
        <f t="shared" si="19"/>
        <v>0.7142857142857143</v>
      </c>
      <c r="L331" s="80"/>
      <c r="M331" s="80"/>
      <c r="N331" s="80"/>
      <c r="O331" s="80"/>
      <c r="P331" s="81"/>
      <c r="Q331" s="148"/>
      <c r="R331" s="5"/>
    </row>
    <row r="332" spans="2:18" ht="10.5" customHeight="1">
      <c r="B332" s="16"/>
      <c r="C332" s="261"/>
      <c r="D332" s="32"/>
      <c r="E332" s="80"/>
      <c r="F332" s="80"/>
      <c r="G332" s="78"/>
      <c r="H332" s="78"/>
      <c r="I332" s="78"/>
      <c r="J332" s="80"/>
      <c r="K332" s="78"/>
      <c r="L332" s="78"/>
      <c r="M332" s="80"/>
      <c r="N332" s="90"/>
      <c r="O332" s="88"/>
      <c r="P332" s="91"/>
      <c r="Q332" s="148"/>
      <c r="R332" s="5"/>
    </row>
    <row r="333" spans="2:18" ht="14.25" customHeight="1">
      <c r="B333" s="16"/>
      <c r="C333" s="251" t="s">
        <v>154</v>
      </c>
      <c r="D333" s="42" t="s">
        <v>155</v>
      </c>
      <c r="E333" s="85">
        <f>F333+N333</f>
        <v>15000</v>
      </c>
      <c r="F333" s="85">
        <f>+J333</f>
        <v>15000</v>
      </c>
      <c r="G333" s="74"/>
      <c r="H333" s="74"/>
      <c r="I333" s="74"/>
      <c r="J333" s="85">
        <v>15000</v>
      </c>
      <c r="K333" s="74"/>
      <c r="L333" s="74"/>
      <c r="M333" s="76"/>
      <c r="N333" s="85"/>
      <c r="O333" s="83"/>
      <c r="P333" s="86"/>
      <c r="Q333" s="148"/>
      <c r="R333" s="5"/>
    </row>
    <row r="334" spans="2:18" ht="14.25" customHeight="1">
      <c r="B334" s="16"/>
      <c r="C334" s="261"/>
      <c r="D334" s="40" t="s">
        <v>4</v>
      </c>
      <c r="E334" s="85">
        <f>F334+N334</f>
        <v>14991.07</v>
      </c>
      <c r="F334" s="85">
        <f>+J334</f>
        <v>14991.07</v>
      </c>
      <c r="G334" s="74"/>
      <c r="H334" s="74"/>
      <c r="I334" s="74"/>
      <c r="J334" s="85">
        <v>14991.07</v>
      </c>
      <c r="K334" s="74"/>
      <c r="L334" s="74"/>
      <c r="M334" s="76"/>
      <c r="N334" s="85"/>
      <c r="O334" s="83"/>
      <c r="P334" s="86"/>
      <c r="Q334" s="148"/>
      <c r="R334" s="5"/>
    </row>
    <row r="335" spans="2:18" ht="14.25" customHeight="1">
      <c r="B335" s="16"/>
      <c r="C335" s="261"/>
      <c r="D335" s="40" t="s">
        <v>29</v>
      </c>
      <c r="E335" s="90">
        <f>E334/E333</f>
        <v>0.99940466666666661</v>
      </c>
      <c r="F335" s="90">
        <f>388/387</f>
        <v>1.0025839793281655</v>
      </c>
      <c r="G335" s="90"/>
      <c r="H335" s="90"/>
      <c r="I335" s="90"/>
      <c r="J335" s="90">
        <f>J334/J333</f>
        <v>0.99940466666666661</v>
      </c>
      <c r="K335" s="80"/>
      <c r="L335" s="80"/>
      <c r="M335" s="80"/>
      <c r="N335" s="80"/>
      <c r="O335" s="80"/>
      <c r="P335" s="81"/>
      <c r="Q335" s="148"/>
      <c r="R335" s="5"/>
    </row>
    <row r="336" spans="2:18" ht="9.75" customHeight="1">
      <c r="B336" s="16"/>
      <c r="C336" s="261"/>
      <c r="D336" s="227"/>
      <c r="E336" s="76"/>
      <c r="F336" s="76"/>
      <c r="G336" s="74"/>
      <c r="H336" s="74"/>
      <c r="I336" s="74"/>
      <c r="J336" s="76"/>
      <c r="K336" s="74"/>
      <c r="L336" s="74"/>
      <c r="M336" s="76"/>
      <c r="N336" s="85"/>
      <c r="O336" s="83"/>
      <c r="P336" s="86"/>
      <c r="Q336" s="148"/>
      <c r="R336" s="5"/>
    </row>
    <row r="337" spans="1:61" ht="14.25" customHeight="1">
      <c r="B337" s="16"/>
      <c r="C337" s="251" t="s">
        <v>87</v>
      </c>
      <c r="D337" s="204" t="s">
        <v>86</v>
      </c>
      <c r="E337" s="85">
        <f>+F337</f>
        <v>40000</v>
      </c>
      <c r="F337" s="85">
        <f>+G337</f>
        <v>40000</v>
      </c>
      <c r="G337" s="83">
        <f>+I337</f>
        <v>40000</v>
      </c>
      <c r="H337" s="83"/>
      <c r="I337" s="83">
        <v>40000</v>
      </c>
      <c r="J337" s="85"/>
      <c r="K337" s="83"/>
      <c r="L337" s="74"/>
      <c r="M337" s="76"/>
      <c r="N337" s="85"/>
      <c r="O337" s="83"/>
      <c r="P337" s="86"/>
      <c r="Q337" s="148"/>
      <c r="R337" s="5"/>
    </row>
    <row r="338" spans="1:61" ht="14.25" customHeight="1">
      <c r="B338" s="16"/>
      <c r="C338" s="261"/>
      <c r="D338" s="25" t="s">
        <v>4</v>
      </c>
      <c r="E338" s="85">
        <f>F338</f>
        <v>7810.4</v>
      </c>
      <c r="F338" s="85">
        <f>G338</f>
        <v>7810.4</v>
      </c>
      <c r="G338" s="83">
        <f>I338+H338</f>
        <v>7810.4</v>
      </c>
      <c r="H338" s="83"/>
      <c r="I338" s="83">
        <v>7810.4</v>
      </c>
      <c r="J338" s="85"/>
      <c r="K338" s="74"/>
      <c r="L338" s="74"/>
      <c r="M338" s="76"/>
      <c r="N338" s="85"/>
      <c r="O338" s="83"/>
      <c r="P338" s="86"/>
      <c r="Q338" s="148"/>
      <c r="R338" s="5"/>
    </row>
    <row r="339" spans="1:61" ht="14.25" customHeight="1">
      <c r="B339" s="16"/>
      <c r="C339" s="261"/>
      <c r="D339" s="25" t="s">
        <v>3</v>
      </c>
      <c r="E339" s="90">
        <f>E338/E337</f>
        <v>0.19525999999999999</v>
      </c>
      <c r="F339" s="90">
        <f>F338/F337</f>
        <v>0.19525999999999999</v>
      </c>
      <c r="G339" s="88">
        <f>G338/G337</f>
        <v>0.19525999999999999</v>
      </c>
      <c r="H339" s="88"/>
      <c r="I339" s="88">
        <f>I338/I337</f>
        <v>0.19525999999999999</v>
      </c>
      <c r="J339" s="85"/>
      <c r="K339" s="74"/>
      <c r="L339" s="74"/>
      <c r="M339" s="76"/>
      <c r="N339" s="85"/>
      <c r="O339" s="83"/>
      <c r="P339" s="86"/>
      <c r="Q339" s="148"/>
      <c r="R339" s="5"/>
    </row>
    <row r="340" spans="1:61" ht="12" customHeight="1">
      <c r="B340" s="16"/>
      <c r="C340" s="261"/>
      <c r="D340" s="227"/>
      <c r="E340" s="76"/>
      <c r="F340" s="76"/>
      <c r="G340" s="74"/>
      <c r="H340" s="74"/>
      <c r="I340" s="74"/>
      <c r="J340" s="76"/>
      <c r="K340" s="74"/>
      <c r="L340" s="74"/>
      <c r="M340" s="76"/>
      <c r="N340" s="85"/>
      <c r="O340" s="83"/>
      <c r="P340" s="86"/>
      <c r="Q340" s="148"/>
      <c r="R340" s="5"/>
    </row>
    <row r="341" spans="1:61" ht="14.25" customHeight="1">
      <c r="B341" s="28"/>
      <c r="C341" s="222" t="s">
        <v>85</v>
      </c>
      <c r="D341" s="204" t="s">
        <v>84</v>
      </c>
      <c r="E341" s="85">
        <f>+F341</f>
        <v>15000</v>
      </c>
      <c r="F341" s="85">
        <f>+G341</f>
        <v>15000</v>
      </c>
      <c r="G341" s="83">
        <f>+H341+I341</f>
        <v>15000</v>
      </c>
      <c r="H341" s="83">
        <v>7650</v>
      </c>
      <c r="I341" s="83">
        <v>7350</v>
      </c>
      <c r="J341" s="85"/>
      <c r="K341" s="83"/>
      <c r="L341" s="83"/>
      <c r="M341" s="85"/>
      <c r="N341" s="85"/>
      <c r="O341" s="83"/>
      <c r="P341" s="86"/>
      <c r="Q341" s="148"/>
      <c r="R341" s="5"/>
    </row>
    <row r="342" spans="1:61" ht="14.25" customHeight="1">
      <c r="B342" s="28"/>
      <c r="C342" s="222"/>
      <c r="D342" s="25" t="s">
        <v>4</v>
      </c>
      <c r="E342" s="85">
        <f>+F342</f>
        <v>7002.59</v>
      </c>
      <c r="F342" s="85">
        <f>+G342</f>
        <v>7002.59</v>
      </c>
      <c r="G342" s="83">
        <f>+H342+I342</f>
        <v>7002.59</v>
      </c>
      <c r="H342" s="83">
        <v>7002.59</v>
      </c>
      <c r="I342" s="83">
        <v>0</v>
      </c>
      <c r="J342" s="85"/>
      <c r="K342" s="83"/>
      <c r="L342" s="83"/>
      <c r="M342" s="85"/>
      <c r="N342" s="85"/>
      <c r="O342" s="83"/>
      <c r="P342" s="86"/>
      <c r="Q342" s="148"/>
      <c r="R342" s="5"/>
    </row>
    <row r="343" spans="1:61" ht="14.25" customHeight="1">
      <c r="B343" s="28"/>
      <c r="C343" s="222"/>
      <c r="D343" s="25" t="s">
        <v>3</v>
      </c>
      <c r="E343" s="90">
        <f>E342/E341</f>
        <v>0.46683933333333333</v>
      </c>
      <c r="F343" s="90">
        <f>F342/F341</f>
        <v>0.46683933333333333</v>
      </c>
      <c r="G343" s="88">
        <f>G342/G341</f>
        <v>0.46683933333333333</v>
      </c>
      <c r="H343" s="88">
        <f>H342/H341</f>
        <v>0.91537124183006535</v>
      </c>
      <c r="I343" s="88">
        <f>I342/I341</f>
        <v>0</v>
      </c>
      <c r="J343" s="90"/>
      <c r="K343" s="88"/>
      <c r="L343" s="88"/>
      <c r="M343" s="90"/>
      <c r="N343" s="90"/>
      <c r="O343" s="88"/>
      <c r="P343" s="91"/>
      <c r="Q343" s="148"/>
      <c r="R343" s="5"/>
    </row>
    <row r="344" spans="1:61" ht="14.25" customHeight="1">
      <c r="B344" s="28"/>
      <c r="C344" s="222"/>
      <c r="D344" s="228"/>
      <c r="E344" s="85"/>
      <c r="F344" s="85"/>
      <c r="G344" s="83"/>
      <c r="H344" s="83"/>
      <c r="I344" s="83"/>
      <c r="J344" s="85"/>
      <c r="K344" s="83"/>
      <c r="L344" s="83"/>
      <c r="M344" s="85"/>
      <c r="N344" s="85"/>
      <c r="O344" s="83"/>
      <c r="P344" s="86"/>
      <c r="Q344" s="148"/>
      <c r="R344" s="5"/>
    </row>
    <row r="345" spans="1:61" ht="14.25" customHeight="1">
      <c r="B345" s="28"/>
      <c r="C345" s="222" t="s">
        <v>83</v>
      </c>
      <c r="D345" s="204" t="s">
        <v>82</v>
      </c>
      <c r="E345" s="85">
        <f>+F345</f>
        <v>136000</v>
      </c>
      <c r="F345" s="85">
        <f>+K345+G345</f>
        <v>136000</v>
      </c>
      <c r="G345" s="83">
        <f>+H345+I345</f>
        <v>123260</v>
      </c>
      <c r="H345" s="83">
        <v>62119</v>
      </c>
      <c r="I345" s="83">
        <v>61141</v>
      </c>
      <c r="J345" s="85"/>
      <c r="K345" s="83">
        <v>12740</v>
      </c>
      <c r="L345" s="83"/>
      <c r="M345" s="85"/>
      <c r="N345" s="85"/>
      <c r="O345" s="83"/>
      <c r="P345" s="86"/>
      <c r="Q345" s="148"/>
      <c r="R345" s="5"/>
    </row>
    <row r="346" spans="1:61" ht="14.25" customHeight="1">
      <c r="B346" s="28"/>
      <c r="C346" s="222"/>
      <c r="D346" s="25" t="s">
        <v>4</v>
      </c>
      <c r="E346" s="85">
        <f>+F346</f>
        <v>109134.45</v>
      </c>
      <c r="F346" s="85">
        <f>+G346+K346</f>
        <v>109134.45</v>
      </c>
      <c r="G346" s="83">
        <f>+H346+I346</f>
        <v>100034.45</v>
      </c>
      <c r="H346" s="83">
        <v>58488.11</v>
      </c>
      <c r="I346" s="83">
        <v>41546.339999999997</v>
      </c>
      <c r="J346" s="85"/>
      <c r="K346" s="83">
        <v>9100</v>
      </c>
      <c r="L346" s="83"/>
      <c r="M346" s="85"/>
      <c r="N346" s="85"/>
      <c r="O346" s="83"/>
      <c r="P346" s="86"/>
      <c r="Q346" s="148"/>
      <c r="R346" s="5"/>
    </row>
    <row r="347" spans="1:61" s="24" customFormat="1" ht="14.25" customHeight="1">
      <c r="B347" s="28"/>
      <c r="C347" s="222"/>
      <c r="D347" s="25" t="s">
        <v>3</v>
      </c>
      <c r="E347" s="90">
        <f>E346/E345</f>
        <v>0.80245919117647058</v>
      </c>
      <c r="F347" s="90">
        <f>F346/F345</f>
        <v>0.80245919117647058</v>
      </c>
      <c r="G347" s="88">
        <f>G346/G345</f>
        <v>0.81157269187084213</v>
      </c>
      <c r="H347" s="88">
        <f>H346/H345</f>
        <v>0.94154944541927588</v>
      </c>
      <c r="I347" s="88">
        <f>I346/I345</f>
        <v>0.67951685448389787</v>
      </c>
      <c r="J347" s="90"/>
      <c r="K347" s="88">
        <f>K346/K345</f>
        <v>0.7142857142857143</v>
      </c>
      <c r="L347" s="88"/>
      <c r="M347" s="90"/>
      <c r="N347" s="90"/>
      <c r="O347" s="88"/>
      <c r="P347" s="91"/>
      <c r="Q347" s="44"/>
      <c r="R347" s="17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1:61" ht="12.75" customHeight="1">
      <c r="B348" s="28"/>
      <c r="C348" s="222"/>
      <c r="D348" s="228"/>
      <c r="E348" s="85"/>
      <c r="F348" s="85"/>
      <c r="G348" s="83"/>
      <c r="H348" s="83"/>
      <c r="I348" s="83"/>
      <c r="J348" s="85"/>
      <c r="K348" s="83"/>
      <c r="L348" s="83"/>
      <c r="M348" s="85"/>
      <c r="N348" s="85"/>
      <c r="O348" s="83"/>
      <c r="P348" s="86"/>
      <c r="Q348" s="148"/>
      <c r="R348" s="5"/>
    </row>
    <row r="349" spans="1:61" ht="14.25" customHeight="1">
      <c r="B349" s="28"/>
      <c r="C349" s="222" t="s">
        <v>81</v>
      </c>
      <c r="D349" s="204" t="s">
        <v>80</v>
      </c>
      <c r="E349" s="85">
        <f>+F349</f>
        <v>15653</v>
      </c>
      <c r="F349" s="85">
        <f>+G349+J349</f>
        <v>15653</v>
      </c>
      <c r="G349" s="83">
        <f>+I349</f>
        <v>653</v>
      </c>
      <c r="H349" s="83"/>
      <c r="I349" s="83">
        <v>653</v>
      </c>
      <c r="J349" s="85">
        <v>15000</v>
      </c>
      <c r="K349" s="83"/>
      <c r="L349" s="83"/>
      <c r="M349" s="85"/>
      <c r="N349" s="85"/>
      <c r="O349" s="83"/>
      <c r="P349" s="86"/>
      <c r="Q349" s="148"/>
      <c r="R349" s="5"/>
    </row>
    <row r="350" spans="1:61" ht="14.25" customHeight="1">
      <c r="B350" s="28"/>
      <c r="C350" s="222"/>
      <c r="D350" s="25" t="s">
        <v>4</v>
      </c>
      <c r="E350" s="85">
        <f>+F350</f>
        <v>10653</v>
      </c>
      <c r="F350" s="85">
        <f>+G350+J350</f>
        <v>10653</v>
      </c>
      <c r="G350" s="83">
        <f>+I350</f>
        <v>653</v>
      </c>
      <c r="H350" s="83"/>
      <c r="I350" s="83">
        <v>653</v>
      </c>
      <c r="J350" s="85">
        <v>10000</v>
      </c>
      <c r="K350" s="83"/>
      <c r="L350" s="83"/>
      <c r="M350" s="85"/>
      <c r="N350" s="85"/>
      <c r="O350" s="83"/>
      <c r="P350" s="86"/>
      <c r="Q350" s="148"/>
      <c r="R350" s="5"/>
    </row>
    <row r="351" spans="1:61" s="4" customFormat="1" ht="14.25" customHeight="1">
      <c r="A351" s="35"/>
      <c r="B351" s="28"/>
      <c r="C351" s="222"/>
      <c r="D351" s="19" t="s">
        <v>3</v>
      </c>
      <c r="E351" s="109">
        <f>E350/E349</f>
        <v>0.68057241423369319</v>
      </c>
      <c r="F351" s="109">
        <f>F350/F349</f>
        <v>0.68057241423369319</v>
      </c>
      <c r="G351" s="109">
        <f>G350/G349</f>
        <v>1</v>
      </c>
      <c r="H351" s="109"/>
      <c r="I351" s="109">
        <f>I350/I349</f>
        <v>1</v>
      </c>
      <c r="J351" s="109">
        <f>J350/J349</f>
        <v>0.66666666666666663</v>
      </c>
      <c r="K351" s="109"/>
      <c r="L351" s="109"/>
      <c r="M351" s="109"/>
      <c r="N351" s="109"/>
      <c r="O351" s="109"/>
      <c r="P351" s="109"/>
      <c r="Q351" s="148"/>
      <c r="R351" s="148"/>
    </row>
    <row r="352" spans="1:61" s="54" customFormat="1" ht="24.75" customHeight="1">
      <c r="B352" s="39"/>
      <c r="C352" s="276"/>
      <c r="D352" s="41"/>
      <c r="E352" s="126"/>
      <c r="F352" s="126"/>
      <c r="G352" s="127"/>
      <c r="H352" s="127"/>
      <c r="I352" s="127"/>
      <c r="J352" s="126"/>
      <c r="K352" s="127"/>
      <c r="L352" s="127"/>
      <c r="M352" s="126"/>
      <c r="N352" s="126"/>
      <c r="O352" s="127"/>
      <c r="P352" s="128"/>
      <c r="Q352" s="302"/>
      <c r="R352" s="302"/>
    </row>
    <row r="353" spans="2:41" s="187" customFormat="1" ht="14.25" customHeight="1">
      <c r="B353" s="150">
        <v>852</v>
      </c>
      <c r="C353" s="309"/>
      <c r="D353" s="310" t="s">
        <v>196</v>
      </c>
      <c r="E353" s="159">
        <f>+E359+E370+E374+E382+E386+E399+E402+E412+E419+E429+E438+E451+E455</f>
        <v>4159370.18</v>
      </c>
      <c r="F353" s="159">
        <f>+F359+F370+F374+F382+F386+F399+F402+F412+F419+F429+F438+F451+F455</f>
        <v>4159370.18</v>
      </c>
      <c r="G353" s="159">
        <f>+G359+G370+G374+G382+G386+G399+G402+G412+G419+G429+G438+G451+G455</f>
        <v>2744692</v>
      </c>
      <c r="H353" s="159">
        <f>+H359+H370+H374+H382+H386+H399+H402+H412+H419+H429+H438+H451+H455</f>
        <v>1933558</v>
      </c>
      <c r="I353" s="159">
        <f>+I359+I370+I374+I382+I386+I399+I402+I412+I419+I429+I438+I451+I455</f>
        <v>811134</v>
      </c>
      <c r="J353" s="159"/>
      <c r="K353" s="159">
        <f t="shared" ref="K353:L353" si="20">+K359+K370+K374+K382+K386+K397+K402+K412+K419+K429+K438+K451+K455</f>
        <v>1190174</v>
      </c>
      <c r="L353" s="159">
        <f t="shared" si="20"/>
        <v>224504.18</v>
      </c>
      <c r="M353" s="159"/>
      <c r="N353" s="159"/>
      <c r="O353" s="159"/>
      <c r="P353" s="161"/>
      <c r="Q353" s="263"/>
      <c r="R353" s="263"/>
      <c r="S353" s="186"/>
      <c r="T353" s="186"/>
      <c r="U353" s="186"/>
    </row>
    <row r="354" spans="2:41" ht="14.25" customHeight="1">
      <c r="B354" s="16"/>
      <c r="C354" s="261"/>
      <c r="D354" s="153" t="s">
        <v>4</v>
      </c>
      <c r="E354" s="76">
        <f t="shared" ref="E354:L354" si="21">+E360+E371+E375+E383+E389+E400+E403+E413+E420+E430+E439+E452+E456</f>
        <v>3684080.85</v>
      </c>
      <c r="F354" s="76">
        <f t="shared" si="21"/>
        <v>3684080.85</v>
      </c>
      <c r="G354" s="76">
        <f t="shared" si="21"/>
        <v>2592526.83</v>
      </c>
      <c r="H354" s="76">
        <f t="shared" si="21"/>
        <v>1896134.3800000001</v>
      </c>
      <c r="I354" s="76">
        <f t="shared" si="21"/>
        <v>696392.45</v>
      </c>
      <c r="J354" s="76"/>
      <c r="K354" s="76">
        <f t="shared" si="21"/>
        <v>949909.19000000006</v>
      </c>
      <c r="L354" s="76">
        <f t="shared" si="21"/>
        <v>141644.82999999999</v>
      </c>
      <c r="M354" s="76"/>
      <c r="N354" s="76"/>
      <c r="O354" s="76"/>
      <c r="P354" s="77"/>
      <c r="Q354" s="44"/>
      <c r="R354" s="17"/>
      <c r="S354" s="2"/>
      <c r="T354" s="2"/>
      <c r="U354" s="2"/>
    </row>
    <row r="355" spans="2:41" ht="14.25" customHeight="1">
      <c r="B355" s="16"/>
      <c r="C355" s="261"/>
      <c r="D355" s="153" t="s">
        <v>3</v>
      </c>
      <c r="E355" s="80">
        <f>E354/E353</f>
        <v>0.88573045691258956</v>
      </c>
      <c r="F355" s="80">
        <f>F354/F353</f>
        <v>0.88573045691258956</v>
      </c>
      <c r="G355" s="78">
        <f>G354/G353</f>
        <v>0.94456020201902435</v>
      </c>
      <c r="H355" s="78">
        <f>H354/H353</f>
        <v>0.98064520433315172</v>
      </c>
      <c r="I355" s="78">
        <f>I354/I353</f>
        <v>0.85854180690243531</v>
      </c>
      <c r="J355" s="80"/>
      <c r="K355" s="78">
        <f>K354/K353</f>
        <v>0.79812631598404948</v>
      </c>
      <c r="L355" s="78">
        <f>L354/L353</f>
        <v>0.6309229075378463</v>
      </c>
      <c r="M355" s="80"/>
      <c r="N355" s="80"/>
      <c r="O355" s="78"/>
      <c r="P355" s="81"/>
      <c r="Q355" s="44"/>
      <c r="R355" s="17"/>
      <c r="S355" s="2"/>
      <c r="T355" s="2"/>
      <c r="U355" s="2"/>
    </row>
    <row r="356" spans="2:41" ht="9.75" customHeight="1">
      <c r="B356" s="16"/>
      <c r="C356" s="261"/>
      <c r="D356" s="25"/>
      <c r="E356" s="80"/>
      <c r="F356" s="80"/>
      <c r="G356" s="78"/>
      <c r="H356" s="78"/>
      <c r="I356" s="78"/>
      <c r="J356" s="80"/>
      <c r="K356" s="78"/>
      <c r="L356" s="78"/>
      <c r="M356" s="80"/>
      <c r="N356" s="80"/>
      <c r="O356" s="78"/>
      <c r="P356" s="91"/>
      <c r="Q356" s="44"/>
      <c r="R356" s="17"/>
      <c r="S356" s="2"/>
      <c r="T356" s="2"/>
      <c r="U356" s="2"/>
    </row>
    <row r="357" spans="2:41" ht="12" hidden="1" customHeight="1">
      <c r="B357" s="16"/>
      <c r="C357" s="261"/>
      <c r="D357" s="25"/>
      <c r="E357" s="76"/>
      <c r="F357" s="76"/>
      <c r="G357" s="74"/>
      <c r="H357" s="74"/>
      <c r="I357" s="74"/>
      <c r="J357" s="76"/>
      <c r="K357" s="74"/>
      <c r="L357" s="74"/>
      <c r="M357" s="76"/>
      <c r="N357" s="76"/>
      <c r="O357" s="74"/>
      <c r="P357" s="86"/>
      <c r="Q357" s="44"/>
      <c r="R357" s="17"/>
      <c r="S357" s="2"/>
      <c r="T357" s="2"/>
      <c r="U357" s="2"/>
    </row>
    <row r="358" spans="2:41" ht="14.25" hidden="1" customHeight="1">
      <c r="B358" s="16"/>
      <c r="C358" s="261"/>
      <c r="D358" s="25"/>
      <c r="E358" s="76"/>
      <c r="F358" s="76"/>
      <c r="G358" s="74"/>
      <c r="H358" s="74"/>
      <c r="I358" s="74"/>
      <c r="J358" s="76"/>
      <c r="K358" s="74"/>
      <c r="L358" s="74"/>
      <c r="M358" s="76"/>
      <c r="N358" s="76"/>
      <c r="O358" s="74"/>
      <c r="P358" s="86"/>
      <c r="Q358" s="44"/>
      <c r="R358" s="17"/>
      <c r="S358" s="2"/>
      <c r="T358" s="2"/>
      <c r="U358" s="2"/>
    </row>
    <row r="359" spans="2:41" ht="14.25" customHeight="1">
      <c r="B359" s="28"/>
      <c r="C359" s="222" t="s">
        <v>79</v>
      </c>
      <c r="D359" s="204" t="s">
        <v>78</v>
      </c>
      <c r="E359" s="85">
        <f>+F359+N359</f>
        <v>670728</v>
      </c>
      <c r="F359" s="85">
        <f>+G359+K359</f>
        <v>670728</v>
      </c>
      <c r="G359" s="83">
        <f>+H359+I359</f>
        <v>668428</v>
      </c>
      <c r="H359" s="83">
        <v>491448</v>
      </c>
      <c r="I359" s="83">
        <v>176980</v>
      </c>
      <c r="J359" s="85"/>
      <c r="K359" s="83">
        <v>2300</v>
      </c>
      <c r="L359" s="83"/>
      <c r="M359" s="85"/>
      <c r="N359" s="85"/>
      <c r="O359" s="83"/>
      <c r="P359" s="86"/>
      <c r="Q359" s="44"/>
      <c r="R359" s="17"/>
      <c r="S359" s="2"/>
      <c r="T359" s="2"/>
      <c r="U359" s="2"/>
    </row>
    <row r="360" spans="2:41" ht="14.25" customHeight="1">
      <c r="B360" s="28"/>
      <c r="C360" s="222"/>
      <c r="D360" s="25" t="s">
        <v>4</v>
      </c>
      <c r="E360" s="85">
        <f>+F360</f>
        <v>670679.80999999994</v>
      </c>
      <c r="F360" s="85">
        <f>+G360+K360</f>
        <v>670679.80999999994</v>
      </c>
      <c r="G360" s="83">
        <f>+H360+I360</f>
        <v>668380.09</v>
      </c>
      <c r="H360" s="83">
        <v>491412.37</v>
      </c>
      <c r="I360" s="83">
        <v>176967.72</v>
      </c>
      <c r="J360" s="85"/>
      <c r="K360" s="83">
        <v>2299.7199999999998</v>
      </c>
      <c r="L360" s="83"/>
      <c r="M360" s="85"/>
      <c r="N360" s="85"/>
      <c r="O360" s="83"/>
      <c r="P360" s="86"/>
      <c r="Q360" s="44"/>
      <c r="R360" s="17"/>
      <c r="S360" s="2"/>
      <c r="T360" s="2"/>
      <c r="U360" s="2"/>
    </row>
    <row r="361" spans="2:41" s="24" customFormat="1" ht="14.25" customHeight="1">
      <c r="B361" s="28"/>
      <c r="C361" s="222"/>
      <c r="D361" s="34" t="s">
        <v>3</v>
      </c>
      <c r="E361" s="90">
        <f>E360/E359</f>
        <v>0.99992815269378932</v>
      </c>
      <c r="F361" s="90">
        <f>F360/F359</f>
        <v>0.99992815269378932</v>
      </c>
      <c r="G361" s="88">
        <f>G360/G359</f>
        <v>0.99992832436702228</v>
      </c>
      <c r="H361" s="88">
        <f>H360/H359</f>
        <v>0.99992749995930397</v>
      </c>
      <c r="I361" s="88">
        <f>I360/I359</f>
        <v>0.99993061362865865</v>
      </c>
      <c r="J361" s="90"/>
      <c r="K361" s="88">
        <f>K360/K359</f>
        <v>0.99987826086956511</v>
      </c>
      <c r="L361" s="88"/>
      <c r="M361" s="90"/>
      <c r="N361" s="90"/>
      <c r="O361" s="88"/>
      <c r="P361" s="86"/>
      <c r="Q361" s="44"/>
      <c r="R361" s="17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2:41" ht="9.75" customHeight="1">
      <c r="B362" s="28"/>
      <c r="C362" s="260"/>
      <c r="D362" s="230"/>
      <c r="E362" s="85"/>
      <c r="F362" s="85"/>
      <c r="G362" s="83"/>
      <c r="H362" s="83"/>
      <c r="I362" s="83"/>
      <c r="J362" s="85"/>
      <c r="K362" s="83"/>
      <c r="L362" s="83"/>
      <c r="M362" s="85"/>
      <c r="N362" s="85"/>
      <c r="O362" s="83"/>
      <c r="P362" s="86"/>
      <c r="Q362" s="44"/>
      <c r="R362" s="17"/>
      <c r="S362" s="2"/>
      <c r="T362" s="2"/>
      <c r="U362" s="2"/>
    </row>
    <row r="363" spans="2:41" ht="14.25" hidden="1" customHeight="1">
      <c r="B363" s="28"/>
      <c r="C363" s="260"/>
      <c r="D363" s="231"/>
      <c r="E363" s="85"/>
      <c r="F363" s="85"/>
      <c r="G363" s="83"/>
      <c r="H363" s="83"/>
      <c r="I363" s="83"/>
      <c r="J363" s="85"/>
      <c r="K363" s="83"/>
      <c r="L363" s="83"/>
      <c r="M363" s="85"/>
      <c r="N363" s="85"/>
      <c r="O363" s="83"/>
      <c r="P363" s="86"/>
      <c r="Q363" s="44"/>
      <c r="R363" s="17"/>
      <c r="S363" s="2"/>
      <c r="T363" s="2"/>
      <c r="U363" s="2"/>
    </row>
    <row r="364" spans="2:41" ht="14.25" hidden="1" customHeight="1">
      <c r="B364" s="28"/>
      <c r="C364" s="260"/>
      <c r="D364" s="205"/>
      <c r="E364" s="85"/>
      <c r="F364" s="85"/>
      <c r="G364" s="83"/>
      <c r="H364" s="83"/>
      <c r="I364" s="83"/>
      <c r="J364" s="85"/>
      <c r="K364" s="83"/>
      <c r="L364" s="83"/>
      <c r="M364" s="85"/>
      <c r="N364" s="85"/>
      <c r="O364" s="83"/>
      <c r="P364" s="86"/>
      <c r="Q364" s="44"/>
      <c r="R364" s="17"/>
      <c r="S364" s="2"/>
      <c r="T364" s="2"/>
      <c r="U364" s="2"/>
    </row>
    <row r="365" spans="2:41" ht="14.25" hidden="1" customHeight="1">
      <c r="B365" s="28"/>
      <c r="C365" s="260"/>
      <c r="D365" s="205"/>
      <c r="E365" s="90"/>
      <c r="F365" s="90"/>
      <c r="G365" s="88"/>
      <c r="H365" s="88"/>
      <c r="I365" s="88"/>
      <c r="J365" s="90"/>
      <c r="K365" s="88"/>
      <c r="L365" s="88"/>
      <c r="M365" s="90"/>
      <c r="N365" s="90"/>
      <c r="O365" s="88"/>
      <c r="P365" s="91"/>
      <c r="Q365" s="196"/>
      <c r="R365" s="17"/>
      <c r="S365" s="2"/>
      <c r="T365" s="2"/>
      <c r="U365" s="2"/>
    </row>
    <row r="366" spans="2:41" ht="14.25" hidden="1" customHeight="1">
      <c r="B366" s="28"/>
      <c r="C366" s="222"/>
      <c r="D366" s="232"/>
      <c r="E366" s="85"/>
      <c r="F366" s="85"/>
      <c r="G366" s="83"/>
      <c r="H366" s="83"/>
      <c r="I366" s="83"/>
      <c r="J366" s="85"/>
      <c r="K366" s="83"/>
      <c r="L366" s="83"/>
      <c r="M366" s="85"/>
      <c r="N366" s="85"/>
      <c r="O366" s="83"/>
      <c r="P366" s="86"/>
      <c r="Q366" s="44"/>
      <c r="R366" s="17"/>
      <c r="S366" s="2"/>
      <c r="T366" s="2"/>
      <c r="U366" s="2"/>
    </row>
    <row r="367" spans="2:41" ht="0.75" hidden="1" customHeight="1">
      <c r="B367" s="28"/>
      <c r="C367" s="222"/>
      <c r="D367" s="232"/>
      <c r="E367" s="85"/>
      <c r="F367" s="85"/>
      <c r="G367" s="83"/>
      <c r="H367" s="83"/>
      <c r="I367" s="83"/>
      <c r="J367" s="85"/>
      <c r="K367" s="83"/>
      <c r="L367" s="83"/>
      <c r="M367" s="85"/>
      <c r="N367" s="85"/>
      <c r="O367" s="83"/>
      <c r="P367" s="86"/>
      <c r="Q367" s="44"/>
      <c r="R367" s="17"/>
      <c r="S367" s="2"/>
      <c r="T367" s="2"/>
      <c r="U367" s="2"/>
    </row>
    <row r="368" spans="2:41" ht="14.25" hidden="1" customHeight="1">
      <c r="B368" s="28"/>
      <c r="C368" s="222"/>
      <c r="D368" s="232"/>
      <c r="E368" s="85"/>
      <c r="F368" s="85"/>
      <c r="G368" s="83"/>
      <c r="H368" s="83"/>
      <c r="I368" s="83"/>
      <c r="J368" s="85"/>
      <c r="K368" s="83"/>
      <c r="L368" s="83"/>
      <c r="M368" s="85"/>
      <c r="N368" s="85"/>
      <c r="O368" s="83"/>
      <c r="P368" s="86"/>
      <c r="Q368" s="44"/>
      <c r="R368" s="17"/>
      <c r="S368" s="2"/>
      <c r="T368" s="2"/>
      <c r="U368" s="2"/>
    </row>
    <row r="369" spans="2:21" ht="14.25" hidden="1" customHeight="1">
      <c r="B369" s="28"/>
      <c r="C369" s="222"/>
      <c r="D369" s="232"/>
      <c r="E369" s="85"/>
      <c r="F369" s="85"/>
      <c r="G369" s="83"/>
      <c r="H369" s="83"/>
      <c r="I369" s="83"/>
      <c r="J369" s="85"/>
      <c r="K369" s="83"/>
      <c r="L369" s="83"/>
      <c r="M369" s="85"/>
      <c r="N369" s="85"/>
      <c r="O369" s="83"/>
      <c r="P369" s="86"/>
      <c r="Q369" s="44"/>
      <c r="R369" s="17"/>
      <c r="S369" s="2"/>
      <c r="T369" s="2"/>
      <c r="U369" s="2"/>
    </row>
    <row r="370" spans="2:21" ht="14.25" hidden="1" customHeight="1">
      <c r="B370" s="28"/>
      <c r="C370" s="283"/>
      <c r="D370" s="233"/>
      <c r="E370" s="85"/>
      <c r="F370" s="85"/>
      <c r="G370" s="83"/>
      <c r="H370" s="83"/>
      <c r="I370" s="83"/>
      <c r="J370" s="85"/>
      <c r="K370" s="83"/>
      <c r="L370" s="83"/>
      <c r="M370" s="85"/>
      <c r="N370" s="85"/>
      <c r="O370" s="83"/>
      <c r="P370" s="86"/>
      <c r="Q370" s="44"/>
      <c r="R370" s="17"/>
      <c r="S370" s="2"/>
      <c r="T370" s="2"/>
      <c r="U370" s="2"/>
    </row>
    <row r="371" spans="2:21" ht="14.25" hidden="1" customHeight="1">
      <c r="B371" s="28"/>
      <c r="C371" s="284"/>
      <c r="D371" s="205"/>
      <c r="E371" s="85"/>
      <c r="F371" s="85"/>
      <c r="G371" s="83"/>
      <c r="H371" s="83"/>
      <c r="I371" s="83"/>
      <c r="J371" s="85"/>
      <c r="K371" s="83"/>
      <c r="L371" s="83"/>
      <c r="M371" s="85"/>
      <c r="N371" s="85"/>
      <c r="O371" s="83"/>
      <c r="P371" s="86"/>
      <c r="Q371" s="44"/>
      <c r="R371" s="17"/>
      <c r="S371" s="2"/>
      <c r="T371" s="2"/>
      <c r="U371" s="2"/>
    </row>
    <row r="372" spans="2:21" ht="14.25" hidden="1" customHeight="1">
      <c r="B372" s="28"/>
      <c r="C372" s="284"/>
      <c r="D372" s="234"/>
      <c r="E372" s="90"/>
      <c r="F372" s="90"/>
      <c r="G372" s="88"/>
      <c r="H372" s="88"/>
      <c r="I372" s="88"/>
      <c r="J372" s="90"/>
      <c r="K372" s="88"/>
      <c r="L372" s="83"/>
      <c r="M372" s="85"/>
      <c r="N372" s="85"/>
      <c r="O372" s="83"/>
      <c r="P372" s="86"/>
      <c r="Q372" s="44"/>
      <c r="R372" s="17"/>
      <c r="S372" s="2"/>
      <c r="T372" s="2"/>
      <c r="U372" s="2"/>
    </row>
    <row r="373" spans="2:21" ht="13.5" hidden="1" customHeight="1">
      <c r="B373" s="28"/>
      <c r="C373" s="222"/>
      <c r="D373" s="232"/>
      <c r="E373" s="85"/>
      <c r="F373" s="85"/>
      <c r="G373" s="83"/>
      <c r="H373" s="83"/>
      <c r="I373" s="83"/>
      <c r="J373" s="85"/>
      <c r="K373" s="83"/>
      <c r="L373" s="83"/>
      <c r="M373" s="85"/>
      <c r="N373" s="85"/>
      <c r="O373" s="83"/>
      <c r="P373" s="86"/>
      <c r="Q373" s="44"/>
      <c r="R373" s="17"/>
      <c r="S373" s="2"/>
      <c r="T373" s="2"/>
      <c r="U373" s="2"/>
    </row>
    <row r="374" spans="2:21" ht="14.25" hidden="1" customHeight="1">
      <c r="B374" s="28"/>
      <c r="C374" s="222"/>
      <c r="D374" s="233"/>
      <c r="E374" s="85"/>
      <c r="F374" s="85"/>
      <c r="G374" s="83"/>
      <c r="H374" s="83"/>
      <c r="I374" s="83"/>
      <c r="J374" s="85"/>
      <c r="K374" s="83"/>
      <c r="L374" s="83"/>
      <c r="M374" s="85"/>
      <c r="N374" s="85"/>
      <c r="O374" s="83"/>
      <c r="P374" s="86"/>
      <c r="Q374" s="44"/>
      <c r="R374" s="17"/>
      <c r="S374" s="2"/>
      <c r="T374" s="2"/>
      <c r="U374" s="2"/>
    </row>
    <row r="375" spans="2:21" ht="14.25" hidden="1" customHeight="1">
      <c r="B375" s="28"/>
      <c r="C375" s="222"/>
      <c r="D375" s="205"/>
      <c r="E375" s="85"/>
      <c r="F375" s="85"/>
      <c r="G375" s="83"/>
      <c r="H375" s="83"/>
      <c r="I375" s="83"/>
      <c r="J375" s="85"/>
      <c r="K375" s="83"/>
      <c r="L375" s="83"/>
      <c r="M375" s="85"/>
      <c r="N375" s="85"/>
      <c r="O375" s="83"/>
      <c r="P375" s="86"/>
      <c r="Q375" s="44"/>
      <c r="R375" s="17"/>
      <c r="S375" s="2"/>
      <c r="T375" s="2"/>
      <c r="U375" s="2"/>
    </row>
    <row r="376" spans="2:21" ht="14.25" hidden="1" customHeight="1">
      <c r="B376" s="28"/>
      <c r="C376" s="222"/>
      <c r="D376" s="234"/>
      <c r="E376" s="90"/>
      <c r="F376" s="90"/>
      <c r="G376" s="88"/>
      <c r="H376" s="88"/>
      <c r="I376" s="88"/>
      <c r="J376" s="85"/>
      <c r="K376" s="88"/>
      <c r="L376" s="88"/>
      <c r="M376" s="85"/>
      <c r="N376" s="90"/>
      <c r="O376" s="83"/>
      <c r="P376" s="91"/>
      <c r="Q376" s="44"/>
      <c r="R376" s="17"/>
      <c r="S376" s="2"/>
      <c r="T376" s="2"/>
      <c r="U376" s="2"/>
    </row>
    <row r="377" spans="2:21" ht="11.25" hidden="1" customHeight="1">
      <c r="B377" s="28"/>
      <c r="C377" s="222"/>
      <c r="D377" s="234"/>
      <c r="E377" s="85"/>
      <c r="F377" s="85"/>
      <c r="G377" s="83"/>
      <c r="H377" s="83"/>
      <c r="I377" s="83"/>
      <c r="J377" s="85"/>
      <c r="K377" s="83"/>
      <c r="L377" s="83"/>
      <c r="M377" s="85"/>
      <c r="N377" s="85"/>
      <c r="O377" s="83"/>
      <c r="P377" s="86"/>
      <c r="Q377" s="44"/>
      <c r="R377" s="17"/>
      <c r="S377" s="2"/>
      <c r="T377" s="2"/>
      <c r="U377" s="2"/>
    </row>
    <row r="378" spans="2:21" ht="12" hidden="1" customHeight="1">
      <c r="B378" s="28"/>
      <c r="C378" s="222"/>
      <c r="D378" s="234"/>
      <c r="E378" s="85"/>
      <c r="F378" s="85"/>
      <c r="G378" s="83"/>
      <c r="H378" s="83"/>
      <c r="I378" s="83"/>
      <c r="J378" s="85"/>
      <c r="K378" s="83"/>
      <c r="L378" s="83"/>
      <c r="M378" s="85"/>
      <c r="N378" s="85"/>
      <c r="O378" s="83"/>
      <c r="P378" s="86"/>
      <c r="Q378" s="44"/>
      <c r="R378" s="17"/>
      <c r="S378" s="2"/>
      <c r="T378" s="2"/>
      <c r="U378" s="2"/>
    </row>
    <row r="379" spans="2:21" ht="12" hidden="1" customHeight="1">
      <c r="B379" s="28"/>
      <c r="C379" s="222"/>
      <c r="D379" s="234"/>
      <c r="E379" s="85"/>
      <c r="F379" s="85"/>
      <c r="G379" s="83"/>
      <c r="H379" s="83"/>
      <c r="I379" s="83"/>
      <c r="J379" s="85"/>
      <c r="K379" s="83"/>
      <c r="L379" s="83"/>
      <c r="M379" s="85"/>
      <c r="N379" s="85"/>
      <c r="O379" s="83"/>
      <c r="P379" s="86"/>
      <c r="Q379" s="44"/>
      <c r="R379" s="17"/>
      <c r="S379" s="2"/>
      <c r="T379" s="2"/>
      <c r="U379" s="2"/>
    </row>
    <row r="380" spans="2:21" ht="13.5" hidden="1" customHeight="1">
      <c r="B380" s="28"/>
      <c r="C380" s="222"/>
      <c r="D380" s="234"/>
      <c r="E380" s="85"/>
      <c r="F380" s="85"/>
      <c r="G380" s="83"/>
      <c r="H380" s="83"/>
      <c r="I380" s="83"/>
      <c r="J380" s="85"/>
      <c r="K380" s="83"/>
      <c r="L380" s="83"/>
      <c r="M380" s="85"/>
      <c r="N380" s="85"/>
      <c r="O380" s="83"/>
      <c r="P380" s="86"/>
      <c r="Q380" s="44"/>
      <c r="R380" s="17"/>
      <c r="S380" s="2"/>
      <c r="T380" s="2"/>
      <c r="U380" s="2"/>
    </row>
    <row r="381" spans="2:21" ht="12" hidden="1" customHeight="1">
      <c r="B381" s="28"/>
      <c r="C381" s="222"/>
      <c r="D381" s="235"/>
      <c r="E381" s="85"/>
      <c r="F381" s="85"/>
      <c r="G381" s="83"/>
      <c r="H381" s="83"/>
      <c r="I381" s="83"/>
      <c r="J381" s="85"/>
      <c r="K381" s="83"/>
      <c r="L381" s="83"/>
      <c r="M381" s="85"/>
      <c r="N381" s="85"/>
      <c r="O381" s="83"/>
      <c r="P381" s="86"/>
      <c r="Q381" s="44"/>
      <c r="R381" s="17"/>
      <c r="S381" s="2"/>
      <c r="T381" s="2"/>
      <c r="U381" s="2"/>
    </row>
    <row r="382" spans="2:21" ht="12" hidden="1" customHeight="1">
      <c r="B382" s="28"/>
      <c r="C382" s="222"/>
      <c r="D382" s="234"/>
      <c r="E382" s="85"/>
      <c r="F382" s="85"/>
      <c r="G382" s="83"/>
      <c r="H382" s="83"/>
      <c r="I382" s="83"/>
      <c r="J382" s="85"/>
      <c r="K382" s="83"/>
      <c r="L382" s="83"/>
      <c r="M382" s="85"/>
      <c r="N382" s="85"/>
      <c r="O382" s="83"/>
      <c r="P382" s="86"/>
      <c r="Q382" s="44"/>
      <c r="R382" s="17"/>
      <c r="S382" s="2"/>
      <c r="T382" s="2"/>
      <c r="U382" s="2"/>
    </row>
    <row r="383" spans="2:21" ht="12" hidden="1" customHeight="1">
      <c r="B383" s="28"/>
      <c r="C383" s="222"/>
      <c r="D383" s="234"/>
      <c r="E383" s="85"/>
      <c r="F383" s="85"/>
      <c r="G383" s="83"/>
      <c r="H383" s="83"/>
      <c r="I383" s="83"/>
      <c r="J383" s="85"/>
      <c r="K383" s="83"/>
      <c r="L383" s="83"/>
      <c r="M383" s="85"/>
      <c r="N383" s="85"/>
      <c r="O383" s="83"/>
      <c r="P383" s="86"/>
      <c r="Q383" s="44"/>
      <c r="R383" s="17"/>
      <c r="S383" s="2"/>
      <c r="T383" s="2"/>
      <c r="U383" s="2"/>
    </row>
    <row r="384" spans="2:21" ht="12" hidden="1" customHeight="1">
      <c r="B384" s="28"/>
      <c r="C384" s="222"/>
      <c r="D384" s="234"/>
      <c r="E384" s="90"/>
      <c r="F384" s="90"/>
      <c r="G384" s="88"/>
      <c r="H384" s="88"/>
      <c r="I384" s="88"/>
      <c r="J384" s="85"/>
      <c r="K384" s="88"/>
      <c r="L384" s="83"/>
      <c r="M384" s="85"/>
      <c r="N384" s="90"/>
      <c r="O384" s="88"/>
      <c r="P384" s="86"/>
      <c r="Q384" s="44"/>
      <c r="R384" s="17"/>
      <c r="S384" s="2"/>
      <c r="T384" s="2"/>
      <c r="U384" s="2"/>
    </row>
    <row r="385" spans="2:18" ht="12" hidden="1" customHeight="1">
      <c r="B385" s="28"/>
      <c r="C385" s="222"/>
      <c r="D385" s="234"/>
      <c r="E385" s="85"/>
      <c r="F385" s="85"/>
      <c r="G385" s="83"/>
      <c r="H385" s="83"/>
      <c r="I385" s="83"/>
      <c r="J385" s="85"/>
      <c r="K385" s="83"/>
      <c r="L385" s="83"/>
      <c r="M385" s="85"/>
      <c r="N385" s="85"/>
      <c r="O385" s="83"/>
      <c r="P385" s="86"/>
      <c r="Q385" s="44"/>
      <c r="R385" s="17"/>
    </row>
    <row r="386" spans="2:18" ht="14.25" hidden="1" customHeight="1">
      <c r="B386" s="28"/>
      <c r="C386" s="222"/>
      <c r="D386" s="236"/>
      <c r="E386" s="85"/>
      <c r="F386" s="85"/>
      <c r="G386" s="83"/>
      <c r="H386" s="83"/>
      <c r="I386" s="83"/>
      <c r="J386" s="85"/>
      <c r="K386" s="83"/>
      <c r="L386" s="83"/>
      <c r="M386" s="85"/>
      <c r="N386" s="85"/>
      <c r="O386" s="83"/>
      <c r="P386" s="86"/>
      <c r="Q386" s="44"/>
      <c r="R386" s="17"/>
    </row>
    <row r="387" spans="2:18" ht="14.25" hidden="1" customHeight="1">
      <c r="B387" s="28"/>
      <c r="C387" s="47"/>
      <c r="D387" s="237"/>
      <c r="E387" s="85"/>
      <c r="F387" s="85"/>
      <c r="G387" s="83"/>
      <c r="H387" s="83"/>
      <c r="I387" s="83"/>
      <c r="J387" s="85"/>
      <c r="K387" s="83"/>
      <c r="L387" s="83"/>
      <c r="M387" s="85"/>
      <c r="N387" s="85"/>
      <c r="O387" s="83"/>
      <c r="P387" s="86"/>
      <c r="Q387" s="44"/>
      <c r="R387" s="17"/>
    </row>
    <row r="388" spans="2:18" ht="14.25" hidden="1" customHeight="1">
      <c r="B388" s="28"/>
      <c r="C388" s="47"/>
      <c r="D388" s="231"/>
      <c r="E388" s="85"/>
      <c r="F388" s="85"/>
      <c r="G388" s="83"/>
      <c r="H388" s="83"/>
      <c r="I388" s="83"/>
      <c r="J388" s="85"/>
      <c r="K388" s="83"/>
      <c r="L388" s="83"/>
      <c r="M388" s="85"/>
      <c r="N388" s="85"/>
      <c r="O388" s="83"/>
      <c r="P388" s="86"/>
      <c r="Q388" s="44"/>
      <c r="R388" s="17"/>
    </row>
    <row r="389" spans="2:18" ht="14.25" hidden="1" customHeight="1">
      <c r="B389" s="28"/>
      <c r="C389" s="47"/>
      <c r="D389" s="205"/>
      <c r="E389" s="85"/>
      <c r="F389" s="85"/>
      <c r="G389" s="83"/>
      <c r="H389" s="83"/>
      <c r="I389" s="83"/>
      <c r="J389" s="85"/>
      <c r="K389" s="83"/>
      <c r="L389" s="83"/>
      <c r="M389" s="85"/>
      <c r="N389" s="85"/>
      <c r="O389" s="83"/>
      <c r="P389" s="86"/>
      <c r="Q389" s="44"/>
      <c r="R389" s="17"/>
    </row>
    <row r="390" spans="2:18" ht="14.25" hidden="1" customHeight="1">
      <c r="B390" s="28"/>
      <c r="C390" s="47"/>
      <c r="D390" s="205"/>
      <c r="E390" s="90"/>
      <c r="F390" s="90"/>
      <c r="G390" s="88"/>
      <c r="H390" s="88"/>
      <c r="I390" s="88"/>
      <c r="J390" s="90"/>
      <c r="K390" s="88"/>
      <c r="L390" s="88"/>
      <c r="M390" s="90"/>
      <c r="N390" s="90"/>
      <c r="O390" s="88"/>
      <c r="P390" s="86"/>
      <c r="Q390" s="44"/>
      <c r="R390" s="17"/>
    </row>
    <row r="391" spans="2:18" ht="12" hidden="1" customHeight="1">
      <c r="B391" s="28"/>
      <c r="C391" s="260"/>
      <c r="D391" s="238"/>
      <c r="E391" s="85"/>
      <c r="F391" s="85"/>
      <c r="G391" s="83"/>
      <c r="H391" s="83"/>
      <c r="I391" s="83"/>
      <c r="J391" s="85"/>
      <c r="K391" s="83"/>
      <c r="L391" s="83"/>
      <c r="M391" s="85"/>
      <c r="N391" s="85"/>
      <c r="O391" s="83"/>
      <c r="P391" s="86"/>
      <c r="Q391" s="44"/>
      <c r="R391" s="17"/>
    </row>
    <row r="392" spans="2:18" ht="0.75" hidden="1" customHeight="1">
      <c r="B392" s="28"/>
      <c r="C392" s="260"/>
      <c r="D392" s="238"/>
      <c r="E392" s="85"/>
      <c r="F392" s="85"/>
      <c r="G392" s="83"/>
      <c r="H392" s="83"/>
      <c r="I392" s="83"/>
      <c r="J392" s="85"/>
      <c r="K392" s="83"/>
      <c r="L392" s="83"/>
      <c r="M392" s="85"/>
      <c r="N392" s="85"/>
      <c r="O392" s="83"/>
      <c r="P392" s="86"/>
      <c r="Q392" s="44"/>
      <c r="R392" s="17"/>
    </row>
    <row r="393" spans="2:18" ht="14.25" hidden="1" customHeight="1">
      <c r="B393" s="28"/>
      <c r="C393" s="260"/>
      <c r="D393" s="206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29"/>
      <c r="Q393" s="44"/>
      <c r="R393" s="17"/>
    </row>
    <row r="394" spans="2:18" ht="3" hidden="1" customHeight="1">
      <c r="B394" s="28"/>
      <c r="C394" s="260"/>
      <c r="D394" s="25"/>
      <c r="E394" s="85"/>
      <c r="F394" s="85"/>
      <c r="G394" s="83"/>
      <c r="H394" s="83"/>
      <c r="I394" s="83"/>
      <c r="J394" s="85"/>
      <c r="K394" s="83"/>
      <c r="L394" s="83"/>
      <c r="M394" s="85"/>
      <c r="N394" s="85"/>
      <c r="O394" s="83"/>
      <c r="P394" s="86"/>
      <c r="Q394" s="44"/>
      <c r="R394" s="17"/>
    </row>
    <row r="395" spans="2:18" ht="14.25" hidden="1" customHeight="1">
      <c r="B395" s="28"/>
      <c r="C395" s="222"/>
      <c r="D395" s="25"/>
      <c r="E395" s="90"/>
      <c r="F395" s="90"/>
      <c r="G395" s="88"/>
      <c r="H395" s="88"/>
      <c r="I395" s="88"/>
      <c r="J395" s="90"/>
      <c r="K395" s="88"/>
      <c r="L395" s="88"/>
      <c r="M395" s="90"/>
      <c r="N395" s="90"/>
      <c r="O395" s="88"/>
      <c r="P395" s="91"/>
      <c r="Q395" s="196"/>
      <c r="R395" s="17"/>
    </row>
    <row r="396" spans="2:18" ht="12" hidden="1" customHeight="1">
      <c r="B396" s="28"/>
      <c r="C396" s="222"/>
      <c r="D396" s="25"/>
      <c r="E396" s="85"/>
      <c r="F396" s="85"/>
      <c r="G396" s="83"/>
      <c r="H396" s="83"/>
      <c r="I396" s="83"/>
      <c r="J396" s="85"/>
      <c r="K396" s="83"/>
      <c r="L396" s="83"/>
      <c r="M396" s="85"/>
      <c r="N396" s="85"/>
      <c r="O396" s="83"/>
      <c r="P396" s="86"/>
      <c r="Q396" s="44"/>
      <c r="R396" s="17"/>
    </row>
    <row r="397" spans="2:18" ht="14.25" customHeight="1">
      <c r="B397" s="28"/>
      <c r="C397" s="222" t="s">
        <v>77</v>
      </c>
      <c r="D397" s="311" t="s">
        <v>76</v>
      </c>
      <c r="E397" s="293"/>
      <c r="F397" s="293"/>
      <c r="G397" s="293"/>
      <c r="H397" s="293"/>
      <c r="J397" s="85"/>
      <c r="K397" s="83"/>
      <c r="L397" s="83"/>
      <c r="M397" s="85"/>
      <c r="N397" s="85"/>
      <c r="O397" s="83"/>
      <c r="P397" s="86"/>
      <c r="Q397" s="44"/>
      <c r="R397" s="17"/>
    </row>
    <row r="398" spans="2:18" ht="14.25" customHeight="1">
      <c r="B398" s="28"/>
      <c r="C398" s="47"/>
      <c r="D398" s="218" t="s">
        <v>75</v>
      </c>
      <c r="E398" s="85"/>
      <c r="F398" s="85"/>
      <c r="G398" s="83"/>
      <c r="H398" s="83"/>
      <c r="I398" s="83"/>
      <c r="J398" s="85"/>
      <c r="K398" s="83"/>
      <c r="L398" s="83"/>
      <c r="M398" s="85"/>
      <c r="N398" s="85"/>
      <c r="O398" s="83"/>
      <c r="P398" s="86"/>
      <c r="Q398" s="44"/>
      <c r="R398" s="17"/>
    </row>
    <row r="399" spans="2:18" ht="21.75" customHeight="1">
      <c r="B399" s="28"/>
      <c r="C399" s="260"/>
      <c r="D399" s="239" t="s">
        <v>160</v>
      </c>
      <c r="E399" s="85">
        <f>+F399</f>
        <v>27640</v>
      </c>
      <c r="F399" s="85">
        <f>+G399</f>
        <v>27640</v>
      </c>
      <c r="G399" s="83">
        <f>+I399</f>
        <v>27640</v>
      </c>
      <c r="H399" s="83"/>
      <c r="I399" s="83">
        <v>27640</v>
      </c>
      <c r="J399" s="85"/>
      <c r="K399" s="83"/>
      <c r="L399" s="83"/>
      <c r="M399" s="85"/>
      <c r="N399" s="85"/>
      <c r="O399" s="83"/>
      <c r="P399" s="86"/>
      <c r="Q399" s="44"/>
      <c r="R399" s="17"/>
    </row>
    <row r="400" spans="2:18" ht="14.25" customHeight="1">
      <c r="B400" s="28"/>
      <c r="C400" s="260"/>
      <c r="D400" s="25" t="s">
        <v>4</v>
      </c>
      <c r="E400" s="85">
        <f>+F400</f>
        <v>27597.09</v>
      </c>
      <c r="F400" s="85">
        <f>+G400</f>
        <v>27597.09</v>
      </c>
      <c r="G400" s="83">
        <f>+I400</f>
        <v>27597.09</v>
      </c>
      <c r="H400" s="83"/>
      <c r="I400" s="83">
        <v>27597.09</v>
      </c>
      <c r="J400" s="85"/>
      <c r="K400" s="83"/>
      <c r="L400" s="83"/>
      <c r="M400" s="85"/>
      <c r="N400" s="85"/>
      <c r="O400" s="83"/>
      <c r="P400" s="86"/>
      <c r="Q400" s="44"/>
      <c r="R400" s="17"/>
    </row>
    <row r="401" spans="2:18" ht="18.75" customHeight="1">
      <c r="B401" s="28"/>
      <c r="C401" s="260"/>
      <c r="D401" s="25" t="s">
        <v>3</v>
      </c>
      <c r="E401" s="90">
        <f>E400/E399</f>
        <v>0.99844753979739509</v>
      </c>
      <c r="F401" s="90">
        <f>F400/F399</f>
        <v>0.99844753979739509</v>
      </c>
      <c r="G401" s="88">
        <f>G400/G399</f>
        <v>0.99844753979739509</v>
      </c>
      <c r="H401" s="88"/>
      <c r="I401" s="88">
        <f>I400/I399</f>
        <v>0.99844753979739509</v>
      </c>
      <c r="J401" s="90"/>
      <c r="K401" s="88"/>
      <c r="L401" s="88"/>
      <c r="M401" s="90"/>
      <c r="N401" s="90"/>
      <c r="O401" s="88"/>
      <c r="P401" s="91"/>
      <c r="Q401" s="196"/>
      <c r="R401" s="17"/>
    </row>
    <row r="402" spans="2:18" ht="30.75" customHeight="1">
      <c r="B402" s="28"/>
      <c r="C402" s="295" t="s">
        <v>74</v>
      </c>
      <c r="D402" s="312" t="s">
        <v>183</v>
      </c>
      <c r="E402" s="85">
        <f>+F402</f>
        <v>560351</v>
      </c>
      <c r="F402" s="85">
        <f>+G402+K402</f>
        <v>560351</v>
      </c>
      <c r="G402" s="83">
        <f>+I402</f>
        <v>416000</v>
      </c>
      <c r="H402" s="83"/>
      <c r="I402" s="83">
        <v>416000</v>
      </c>
      <c r="J402" s="85"/>
      <c r="K402" s="83">
        <v>144351</v>
      </c>
      <c r="L402" s="83"/>
      <c r="M402" s="85"/>
      <c r="N402" s="85"/>
      <c r="O402" s="83"/>
      <c r="P402" s="86"/>
      <c r="Q402" s="44"/>
      <c r="R402" s="17"/>
    </row>
    <row r="403" spans="2:18" ht="14.25" customHeight="1">
      <c r="B403" s="28"/>
      <c r="C403" s="47"/>
      <c r="D403" s="25" t="s">
        <v>4</v>
      </c>
      <c r="E403" s="85">
        <f>+F403</f>
        <v>439777.12</v>
      </c>
      <c r="F403" s="85">
        <f>+G403+K403</f>
        <v>439777.12</v>
      </c>
      <c r="G403" s="83">
        <f>+I403</f>
        <v>333033.81</v>
      </c>
      <c r="H403" s="83"/>
      <c r="I403" s="83">
        <v>333033.81</v>
      </c>
      <c r="J403" s="85"/>
      <c r="K403" s="83">
        <v>106743.31</v>
      </c>
      <c r="L403" s="83"/>
      <c r="M403" s="85"/>
      <c r="N403" s="85"/>
      <c r="O403" s="83"/>
      <c r="P403" s="86"/>
      <c r="Q403" s="44"/>
      <c r="R403" s="17"/>
    </row>
    <row r="404" spans="2:18" ht="14.25" customHeight="1">
      <c r="B404" s="28"/>
      <c r="C404" s="47"/>
      <c r="D404" s="205" t="s">
        <v>3</v>
      </c>
      <c r="E404" s="90">
        <f>E403/E402</f>
        <v>0.78482436901156594</v>
      </c>
      <c r="F404" s="90">
        <f>F403/F402</f>
        <v>0.78482436901156594</v>
      </c>
      <c r="G404" s="88">
        <f>G403/G402</f>
        <v>0.80056204326923075</v>
      </c>
      <c r="H404" s="88"/>
      <c r="I404" s="88">
        <f>I403/I402</f>
        <v>0.80056204326923075</v>
      </c>
      <c r="J404" s="90"/>
      <c r="K404" s="88">
        <f>K403/K402</f>
        <v>0.73947052670227431</v>
      </c>
      <c r="L404" s="88"/>
      <c r="M404" s="90"/>
      <c r="N404" s="90"/>
      <c r="O404" s="88"/>
      <c r="P404" s="91"/>
      <c r="Q404" s="44"/>
      <c r="R404" s="17"/>
    </row>
    <row r="405" spans="2:18" ht="1.5" hidden="1" customHeight="1">
      <c r="B405" s="28"/>
      <c r="C405" s="47"/>
      <c r="D405" s="205"/>
      <c r="E405" s="85"/>
      <c r="F405" s="85"/>
      <c r="G405" s="83"/>
      <c r="H405" s="83"/>
      <c r="I405" s="83"/>
      <c r="J405" s="85"/>
      <c r="K405" s="83"/>
      <c r="L405" s="83"/>
      <c r="M405" s="85"/>
      <c r="N405" s="85"/>
      <c r="O405" s="83"/>
      <c r="P405" s="86"/>
      <c r="Q405" s="44"/>
      <c r="R405" s="17"/>
    </row>
    <row r="406" spans="2:18" ht="6.75" customHeight="1">
      <c r="B406" s="28"/>
      <c r="C406" s="260"/>
      <c r="D406" s="240"/>
      <c r="E406" s="85"/>
      <c r="F406" s="85"/>
      <c r="G406" s="83"/>
      <c r="H406" s="83"/>
      <c r="I406" s="83"/>
      <c r="J406" s="85"/>
      <c r="K406" s="83"/>
      <c r="L406" s="83"/>
      <c r="M406" s="85"/>
      <c r="N406" s="85"/>
      <c r="O406" s="83"/>
      <c r="P406" s="86"/>
      <c r="Q406" s="44"/>
      <c r="R406" s="17"/>
    </row>
    <row r="407" spans="2:18" ht="14.25" hidden="1" customHeight="1">
      <c r="B407" s="28"/>
      <c r="C407" s="260"/>
      <c r="D407" s="231"/>
      <c r="E407" s="85"/>
      <c r="F407" s="85"/>
      <c r="G407" s="83"/>
      <c r="H407" s="83"/>
      <c r="I407" s="83"/>
      <c r="J407" s="85"/>
      <c r="K407" s="83"/>
      <c r="L407" s="83"/>
      <c r="M407" s="85"/>
      <c r="N407" s="85"/>
      <c r="O407" s="83"/>
      <c r="P407" s="86"/>
      <c r="Q407" s="44"/>
      <c r="R407" s="17"/>
    </row>
    <row r="408" spans="2:18" ht="14.25" hidden="1" customHeight="1">
      <c r="B408" s="28"/>
      <c r="C408" s="260"/>
      <c r="D408" s="205"/>
      <c r="E408" s="85"/>
      <c r="F408" s="85"/>
      <c r="G408" s="83"/>
      <c r="H408" s="83"/>
      <c r="I408" s="83"/>
      <c r="J408" s="85"/>
      <c r="K408" s="83"/>
      <c r="L408" s="83"/>
      <c r="M408" s="85"/>
      <c r="N408" s="85"/>
      <c r="O408" s="83"/>
      <c r="P408" s="86"/>
      <c r="Q408" s="44"/>
      <c r="R408" s="17"/>
    </row>
    <row r="409" spans="2:18" ht="14.25" hidden="1" customHeight="1">
      <c r="B409" s="28"/>
      <c r="C409" s="260"/>
      <c r="D409" s="205"/>
      <c r="E409" s="90"/>
      <c r="F409" s="90"/>
      <c r="G409" s="88"/>
      <c r="H409" s="88"/>
      <c r="I409" s="88"/>
      <c r="J409" s="90"/>
      <c r="K409" s="88"/>
      <c r="L409" s="88"/>
      <c r="M409" s="90"/>
      <c r="N409" s="90"/>
      <c r="O409" s="88"/>
      <c r="P409" s="91"/>
      <c r="Q409" s="44"/>
      <c r="R409" s="17"/>
    </row>
    <row r="410" spans="2:18" ht="14.25" hidden="1" customHeight="1">
      <c r="B410" s="28"/>
      <c r="C410" s="222"/>
      <c r="D410" s="232"/>
      <c r="E410" s="85"/>
      <c r="F410" s="85"/>
      <c r="G410" s="83"/>
      <c r="H410" s="83"/>
      <c r="I410" s="83"/>
      <c r="J410" s="85"/>
      <c r="K410" s="83"/>
      <c r="L410" s="83"/>
      <c r="M410" s="85"/>
      <c r="N410" s="85"/>
      <c r="O410" s="83"/>
      <c r="P410" s="86"/>
      <c r="Q410" s="44"/>
      <c r="R410" s="17"/>
    </row>
    <row r="411" spans="2:18" ht="12.75" hidden="1" customHeight="1">
      <c r="B411" s="28"/>
      <c r="C411" s="222"/>
      <c r="D411" s="232"/>
      <c r="E411" s="85"/>
      <c r="F411" s="85"/>
      <c r="G411" s="83"/>
      <c r="H411" s="83"/>
      <c r="I411" s="83"/>
      <c r="J411" s="85"/>
      <c r="K411" s="83"/>
      <c r="L411" s="83"/>
      <c r="M411" s="85"/>
      <c r="N411" s="85"/>
      <c r="O411" s="83"/>
      <c r="P411" s="86"/>
      <c r="Q411" s="44"/>
      <c r="R411" s="17"/>
    </row>
    <row r="412" spans="2:18" ht="14.25" customHeight="1">
      <c r="B412" s="28"/>
      <c r="C412" s="222" t="s">
        <v>73</v>
      </c>
      <c r="D412" s="233" t="s">
        <v>72</v>
      </c>
      <c r="E412" s="85">
        <f>+F412</f>
        <v>174513</v>
      </c>
      <c r="F412" s="85">
        <f>+G412+K412</f>
        <v>174513</v>
      </c>
      <c r="G412" s="83">
        <f>+I412</f>
        <v>17910</v>
      </c>
      <c r="H412" s="83"/>
      <c r="I412" s="83">
        <v>17910</v>
      </c>
      <c r="J412" s="85"/>
      <c r="K412" s="83">
        <v>156603</v>
      </c>
      <c r="L412" s="83"/>
      <c r="M412" s="85"/>
      <c r="N412" s="85"/>
      <c r="O412" s="83"/>
      <c r="P412" s="86"/>
      <c r="Q412" s="44"/>
      <c r="R412" s="17"/>
    </row>
    <row r="413" spans="2:18" ht="14.25" customHeight="1">
      <c r="B413" s="28"/>
      <c r="C413" s="222"/>
      <c r="D413" s="205" t="s">
        <v>4</v>
      </c>
      <c r="E413" s="85">
        <f>+F413</f>
        <v>123391.78</v>
      </c>
      <c r="F413" s="85">
        <f>+G413+K413</f>
        <v>123391.78</v>
      </c>
      <c r="G413" s="83">
        <f>+I413</f>
        <v>16284.49</v>
      </c>
      <c r="H413" s="83"/>
      <c r="I413" s="83">
        <v>16284.49</v>
      </c>
      <c r="J413" s="85"/>
      <c r="K413" s="83">
        <v>107107.29</v>
      </c>
      <c r="L413" s="83"/>
      <c r="M413" s="85"/>
      <c r="N413" s="85"/>
      <c r="O413" s="83"/>
      <c r="P413" s="86"/>
      <c r="Q413" s="44"/>
      <c r="R413" s="17"/>
    </row>
    <row r="414" spans="2:18" ht="14.25" customHeight="1">
      <c r="B414" s="28"/>
      <c r="C414" s="222"/>
      <c r="D414" s="205" t="s">
        <v>3</v>
      </c>
      <c r="E414" s="90">
        <f>E413/E412</f>
        <v>0.70706354254410841</v>
      </c>
      <c r="F414" s="90">
        <f>F413/F412</f>
        <v>0.70706354254410841</v>
      </c>
      <c r="G414" s="88">
        <f>G413/G412</f>
        <v>0.90924008933556666</v>
      </c>
      <c r="H414" s="88"/>
      <c r="I414" s="88">
        <f>I413/I412</f>
        <v>0.90924008933556666</v>
      </c>
      <c r="J414" s="90"/>
      <c r="K414" s="88">
        <f>K413/K412</f>
        <v>0.68394149537365179</v>
      </c>
      <c r="L414" s="88"/>
      <c r="M414" s="90"/>
      <c r="N414" s="90"/>
      <c r="O414" s="88"/>
      <c r="P414" s="91"/>
      <c r="Q414" s="44"/>
      <c r="R414" s="17"/>
    </row>
    <row r="415" spans="2:18" ht="14.25" customHeight="1">
      <c r="B415" s="28"/>
      <c r="C415" s="222"/>
      <c r="D415" s="241"/>
      <c r="E415" s="85"/>
      <c r="F415" s="85"/>
      <c r="G415" s="83"/>
      <c r="H415" s="83"/>
      <c r="I415" s="83"/>
      <c r="J415" s="85"/>
      <c r="K415" s="83"/>
      <c r="L415" s="83"/>
      <c r="M415" s="85"/>
      <c r="N415" s="85"/>
      <c r="O415" s="83"/>
      <c r="P415" s="86"/>
      <c r="Q415" s="44"/>
      <c r="R415" s="17"/>
    </row>
    <row r="416" spans="2:18" ht="14.25" hidden="1" customHeight="1">
      <c r="B416" s="28"/>
      <c r="C416" s="222"/>
      <c r="D416" s="241"/>
      <c r="E416" s="85"/>
      <c r="F416" s="85"/>
      <c r="G416" s="83"/>
      <c r="H416" s="83"/>
      <c r="I416" s="83"/>
      <c r="J416" s="85"/>
      <c r="K416" s="83"/>
      <c r="L416" s="83"/>
      <c r="M416" s="85"/>
      <c r="N416" s="85"/>
      <c r="O416" s="83"/>
      <c r="P416" s="86"/>
      <c r="Q416" s="44"/>
      <c r="R416" s="17"/>
    </row>
    <row r="417" spans="2:50" ht="14.25" hidden="1" customHeight="1">
      <c r="B417" s="28"/>
      <c r="C417" s="222"/>
      <c r="D417" s="241"/>
      <c r="E417" s="85"/>
      <c r="F417" s="85"/>
      <c r="G417" s="83"/>
      <c r="H417" s="83"/>
      <c r="I417" s="83"/>
      <c r="J417" s="85"/>
      <c r="K417" s="83"/>
      <c r="L417" s="83"/>
      <c r="M417" s="85"/>
      <c r="N417" s="85"/>
      <c r="O417" s="83"/>
      <c r="P417" s="86"/>
      <c r="Q417" s="44"/>
      <c r="R417" s="17"/>
    </row>
    <row r="418" spans="2:50" ht="14.25" hidden="1" customHeight="1">
      <c r="B418" s="28"/>
      <c r="C418" s="222"/>
      <c r="D418" s="241"/>
      <c r="E418" s="85"/>
      <c r="F418" s="85"/>
      <c r="G418" s="83"/>
      <c r="H418" s="83"/>
      <c r="I418" s="83"/>
      <c r="J418" s="85"/>
      <c r="K418" s="83"/>
      <c r="L418" s="83"/>
      <c r="M418" s="85"/>
      <c r="N418" s="85"/>
      <c r="O418" s="83"/>
      <c r="P418" s="86"/>
      <c r="Q418" s="44"/>
      <c r="R418" s="17"/>
    </row>
    <row r="419" spans="2:50" ht="14.25" customHeight="1">
      <c r="B419" s="28"/>
      <c r="C419" s="222" t="s">
        <v>71</v>
      </c>
      <c r="D419" s="233" t="s">
        <v>70</v>
      </c>
      <c r="E419" s="85">
        <f>+F419</f>
        <v>335829</v>
      </c>
      <c r="F419" s="85">
        <f>+K419</f>
        <v>335829</v>
      </c>
      <c r="G419" s="83"/>
      <c r="H419" s="83"/>
      <c r="I419" s="83"/>
      <c r="J419" s="85"/>
      <c r="K419" s="83">
        <v>335829</v>
      </c>
      <c r="L419" s="83"/>
      <c r="M419" s="85"/>
      <c r="N419" s="85"/>
      <c r="O419" s="83"/>
      <c r="P419" s="86"/>
      <c r="Q419" s="44"/>
      <c r="R419" s="17"/>
    </row>
    <row r="420" spans="2:50" ht="14.25" customHeight="1">
      <c r="B420" s="28"/>
      <c r="C420" s="222"/>
      <c r="D420" s="205" t="s">
        <v>4</v>
      </c>
      <c r="E420" s="85">
        <f>+F420</f>
        <v>335816.32</v>
      </c>
      <c r="F420" s="85">
        <f>+K420</f>
        <v>335816.32</v>
      </c>
      <c r="G420" s="83"/>
      <c r="H420" s="83"/>
      <c r="I420" s="83"/>
      <c r="J420" s="85"/>
      <c r="K420" s="83">
        <v>335816.32</v>
      </c>
      <c r="L420" s="83"/>
      <c r="M420" s="85"/>
      <c r="N420" s="85"/>
      <c r="O420" s="83"/>
      <c r="P420" s="86"/>
      <c r="Q420" s="44"/>
      <c r="R420" s="17"/>
    </row>
    <row r="421" spans="2:50" ht="14.25" customHeight="1">
      <c r="B421" s="28"/>
      <c r="C421" s="222"/>
      <c r="D421" s="205" t="s">
        <v>3</v>
      </c>
      <c r="E421" s="90">
        <f>E420/E419</f>
        <v>0.99996224268898759</v>
      </c>
      <c r="F421" s="90">
        <f>F420/F419</f>
        <v>0.99996224268898759</v>
      </c>
      <c r="G421" s="88"/>
      <c r="H421" s="88"/>
      <c r="I421" s="88"/>
      <c r="J421" s="90"/>
      <c r="K421" s="88">
        <f>K420/K419</f>
        <v>0.99996224268898759</v>
      </c>
      <c r="L421" s="88"/>
      <c r="M421" s="90"/>
      <c r="N421" s="90"/>
      <c r="O421" s="88"/>
      <c r="P421" s="91"/>
      <c r="Q421" s="44"/>
      <c r="R421" s="17"/>
    </row>
    <row r="422" spans="2:50" ht="8.25" customHeight="1">
      <c r="B422" s="28"/>
      <c r="C422" s="222"/>
      <c r="D422" s="233"/>
      <c r="E422" s="85"/>
      <c r="F422" s="85"/>
      <c r="G422" s="83"/>
      <c r="H422" s="83"/>
      <c r="I422" s="83"/>
      <c r="J422" s="85"/>
      <c r="K422" s="83"/>
      <c r="L422" s="83"/>
      <c r="M422" s="85"/>
      <c r="N422" s="85"/>
      <c r="O422" s="83"/>
      <c r="P422" s="86"/>
      <c r="Q422" s="44"/>
      <c r="R422" s="17"/>
    </row>
    <row r="423" spans="2:50" ht="0.75" hidden="1" customHeight="1">
      <c r="B423" s="28"/>
      <c r="C423" s="260"/>
      <c r="D423" s="242"/>
      <c r="E423" s="85"/>
      <c r="F423" s="85"/>
      <c r="G423" s="83"/>
      <c r="H423" s="83"/>
      <c r="I423" s="83"/>
      <c r="J423" s="85"/>
      <c r="K423" s="83"/>
      <c r="L423" s="83"/>
      <c r="M423" s="85"/>
      <c r="N423" s="85"/>
      <c r="O423" s="83"/>
      <c r="P423" s="86"/>
      <c r="Q423" s="148"/>
      <c r="R423" s="5"/>
    </row>
    <row r="424" spans="2:50" ht="14.25" hidden="1" customHeight="1">
      <c r="B424" s="28"/>
      <c r="C424" s="260"/>
      <c r="D424" s="231"/>
      <c r="E424" s="85"/>
      <c r="F424" s="85"/>
      <c r="G424" s="83"/>
      <c r="H424" s="83"/>
      <c r="I424" s="83"/>
      <c r="J424" s="85"/>
      <c r="K424" s="83"/>
      <c r="L424" s="83"/>
      <c r="M424" s="85"/>
      <c r="N424" s="85"/>
      <c r="O424" s="83"/>
      <c r="P424" s="86"/>
      <c r="Q424" s="148"/>
      <c r="R424" s="5"/>
    </row>
    <row r="425" spans="2:50" ht="14.25" hidden="1" customHeight="1">
      <c r="B425" s="28"/>
      <c r="C425" s="260"/>
      <c r="D425" s="205"/>
      <c r="E425" s="85"/>
      <c r="F425" s="85"/>
      <c r="G425" s="83"/>
      <c r="H425" s="83"/>
      <c r="I425" s="83"/>
      <c r="J425" s="85"/>
      <c r="K425" s="83"/>
      <c r="L425" s="83"/>
      <c r="M425" s="85"/>
      <c r="N425" s="85"/>
      <c r="O425" s="83"/>
      <c r="P425" s="86"/>
      <c r="Q425" s="148"/>
      <c r="R425" s="5"/>
    </row>
    <row r="426" spans="2:50" ht="14.25" hidden="1" customHeight="1">
      <c r="B426" s="28"/>
      <c r="C426" s="222"/>
      <c r="D426" s="205"/>
      <c r="E426" s="90"/>
      <c r="F426" s="90"/>
      <c r="G426" s="88"/>
      <c r="H426" s="88"/>
      <c r="I426" s="88"/>
      <c r="J426" s="90"/>
      <c r="K426" s="88"/>
      <c r="L426" s="88"/>
      <c r="M426" s="90"/>
      <c r="N426" s="90"/>
      <c r="O426" s="88"/>
      <c r="P426" s="91"/>
      <c r="Q426" s="148"/>
      <c r="R426" s="5"/>
    </row>
    <row r="427" spans="2:50" ht="14.25" hidden="1" customHeight="1">
      <c r="B427" s="28"/>
      <c r="C427" s="222"/>
      <c r="D427" s="205"/>
      <c r="E427" s="85"/>
      <c r="F427" s="85"/>
      <c r="G427" s="83"/>
      <c r="H427" s="83"/>
      <c r="I427" s="83"/>
      <c r="J427" s="85"/>
      <c r="K427" s="83"/>
      <c r="L427" s="83"/>
      <c r="M427" s="85"/>
      <c r="N427" s="85"/>
      <c r="O427" s="83"/>
      <c r="P427" s="86"/>
      <c r="Q427" s="148"/>
      <c r="R427" s="5"/>
    </row>
    <row r="428" spans="2:50" ht="14.25" hidden="1" customHeight="1">
      <c r="B428" s="28"/>
      <c r="C428" s="222"/>
      <c r="D428" s="205"/>
      <c r="E428" s="85"/>
      <c r="F428" s="85"/>
      <c r="G428" s="83"/>
      <c r="H428" s="83"/>
      <c r="I428" s="83"/>
      <c r="J428" s="85"/>
      <c r="K428" s="83"/>
      <c r="L428" s="83"/>
      <c r="M428" s="85"/>
      <c r="N428" s="85"/>
      <c r="O428" s="83"/>
      <c r="P428" s="86"/>
      <c r="Q428" s="148"/>
      <c r="R428" s="5"/>
    </row>
    <row r="429" spans="2:50" ht="14.25" customHeight="1">
      <c r="B429" s="28"/>
      <c r="C429" s="222" t="s">
        <v>69</v>
      </c>
      <c r="D429" s="233" t="s">
        <v>68</v>
      </c>
      <c r="E429" s="85">
        <f>+F429+N429</f>
        <v>1025098</v>
      </c>
      <c r="F429" s="85">
        <f>+G429+K429</f>
        <v>1025098</v>
      </c>
      <c r="G429" s="83">
        <f>+H429+I429</f>
        <v>1004414</v>
      </c>
      <c r="H429" s="83">
        <v>893820</v>
      </c>
      <c r="I429" s="83">
        <v>110594</v>
      </c>
      <c r="J429" s="85"/>
      <c r="K429" s="83">
        <v>20684</v>
      </c>
      <c r="L429" s="83"/>
      <c r="M429" s="85"/>
      <c r="N429" s="85"/>
      <c r="O429" s="83"/>
      <c r="P429" s="86"/>
      <c r="Q429" s="44"/>
      <c r="R429" s="17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2:50" ht="14.25" customHeight="1">
      <c r="B430" s="28"/>
      <c r="C430" s="222"/>
      <c r="D430" s="205" t="s">
        <v>4</v>
      </c>
      <c r="E430" s="85">
        <f t="shared" ref="E430" si="22">+F430+N430</f>
        <v>1002847.06</v>
      </c>
      <c r="F430" s="85">
        <f>+G430+K430</f>
        <v>1002847.06</v>
      </c>
      <c r="G430" s="83">
        <f>+H430+I430</f>
        <v>982197.04</v>
      </c>
      <c r="H430" s="83">
        <v>872487.56</v>
      </c>
      <c r="I430" s="83">
        <v>109709.48</v>
      </c>
      <c r="J430" s="85"/>
      <c r="K430" s="83">
        <v>20650.02</v>
      </c>
      <c r="L430" s="83"/>
      <c r="M430" s="85"/>
      <c r="N430" s="85"/>
      <c r="O430" s="83"/>
      <c r="P430" s="86"/>
      <c r="Q430" s="44"/>
      <c r="R430" s="17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</row>
    <row r="431" spans="2:50" s="24" customFormat="1" ht="14.25" customHeight="1">
      <c r="B431" s="28"/>
      <c r="C431" s="222"/>
      <c r="D431" s="205" t="s">
        <v>3</v>
      </c>
      <c r="E431" s="125">
        <f>E430/E429</f>
        <v>0.9782938411742097</v>
      </c>
      <c r="F431" s="90">
        <f>F430/F429</f>
        <v>0.9782938411742097</v>
      </c>
      <c r="G431" s="88">
        <f>G430/G429</f>
        <v>0.97788067470186602</v>
      </c>
      <c r="H431" s="88">
        <f>H430/H429</f>
        <v>0.976133404936117</v>
      </c>
      <c r="I431" s="88">
        <f>I430/I429</f>
        <v>0.99200209776298887</v>
      </c>
      <c r="J431" s="90"/>
      <c r="K431" s="88">
        <f>K430/K429</f>
        <v>0.99835718429704123</v>
      </c>
      <c r="L431" s="88"/>
      <c r="M431" s="90"/>
      <c r="N431" s="90"/>
      <c r="O431" s="88"/>
      <c r="P431" s="91"/>
      <c r="Q431" s="44"/>
      <c r="R431" s="17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</row>
    <row r="432" spans="2:50" ht="7.5" customHeight="1">
      <c r="B432" s="28"/>
      <c r="C432" s="222"/>
      <c r="D432" s="205"/>
      <c r="E432" s="85"/>
      <c r="F432" s="85"/>
      <c r="G432" s="83"/>
      <c r="H432" s="83"/>
      <c r="I432" s="83"/>
      <c r="J432" s="85"/>
      <c r="K432" s="83"/>
      <c r="L432" s="83"/>
      <c r="M432" s="85"/>
      <c r="N432" s="85"/>
      <c r="O432" s="83"/>
      <c r="P432" s="86"/>
      <c r="Q432" s="44"/>
      <c r="R432" s="17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</row>
    <row r="433" spans="2:50" ht="0.75" hidden="1" customHeight="1">
      <c r="B433" s="28"/>
      <c r="C433" s="260"/>
      <c r="D433" s="230"/>
      <c r="E433" s="85"/>
      <c r="F433" s="85"/>
      <c r="G433" s="83"/>
      <c r="H433" s="83"/>
      <c r="I433" s="83"/>
      <c r="J433" s="85"/>
      <c r="K433" s="83"/>
      <c r="L433" s="83"/>
      <c r="M433" s="85"/>
      <c r="N433" s="85"/>
      <c r="O433" s="83"/>
      <c r="P433" s="86"/>
      <c r="Q433" s="44"/>
      <c r="R433" s="17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</row>
    <row r="434" spans="2:50" ht="14.25" hidden="1" customHeight="1">
      <c r="B434" s="28"/>
      <c r="C434" s="260"/>
      <c r="D434" s="231"/>
      <c r="E434" s="85"/>
      <c r="F434" s="85"/>
      <c r="G434" s="83"/>
      <c r="H434" s="83"/>
      <c r="I434" s="83"/>
      <c r="J434" s="85"/>
      <c r="K434" s="83"/>
      <c r="L434" s="83"/>
      <c r="M434" s="85"/>
      <c r="N434" s="85"/>
      <c r="O434" s="83"/>
      <c r="P434" s="86"/>
      <c r="Q434" s="44"/>
      <c r="R434" s="17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</row>
    <row r="435" spans="2:50" ht="14.25" hidden="1" customHeight="1">
      <c r="B435" s="28"/>
      <c r="C435" s="260"/>
      <c r="D435" s="205"/>
      <c r="E435" s="85"/>
      <c r="F435" s="85"/>
      <c r="G435" s="83"/>
      <c r="H435" s="83"/>
      <c r="I435" s="83"/>
      <c r="J435" s="85"/>
      <c r="K435" s="83"/>
      <c r="L435" s="83"/>
      <c r="M435" s="85"/>
      <c r="N435" s="85"/>
      <c r="O435" s="83"/>
      <c r="P435" s="86"/>
      <c r="Q435" s="44"/>
      <c r="R435" s="17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</row>
    <row r="436" spans="2:50" ht="14.25" hidden="1" customHeight="1">
      <c r="B436" s="28"/>
      <c r="C436" s="260"/>
      <c r="D436" s="205"/>
      <c r="E436" s="90"/>
      <c r="F436" s="90"/>
      <c r="G436" s="88"/>
      <c r="H436" s="88"/>
      <c r="I436" s="88"/>
      <c r="J436" s="90"/>
      <c r="K436" s="88"/>
      <c r="L436" s="88"/>
      <c r="M436" s="90"/>
      <c r="N436" s="90"/>
      <c r="O436" s="88"/>
      <c r="P436" s="91"/>
      <c r="Q436" s="44"/>
      <c r="R436" s="17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</row>
    <row r="437" spans="2:50" ht="11.25" hidden="1" customHeight="1">
      <c r="B437" s="28"/>
      <c r="C437" s="222"/>
      <c r="D437" s="232"/>
      <c r="E437" s="85"/>
      <c r="F437" s="85"/>
      <c r="G437" s="83"/>
      <c r="H437" s="83"/>
      <c r="I437" s="83"/>
      <c r="J437" s="85"/>
      <c r="K437" s="83"/>
      <c r="L437" s="83"/>
      <c r="M437" s="85"/>
      <c r="N437" s="85"/>
      <c r="O437" s="83"/>
      <c r="P437" s="86"/>
      <c r="Q437" s="44"/>
      <c r="R437" s="17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</row>
    <row r="438" spans="2:50" ht="23.25" customHeight="1">
      <c r="B438" s="28"/>
      <c r="C438" s="295" t="s">
        <v>67</v>
      </c>
      <c r="D438" s="243" t="s">
        <v>161</v>
      </c>
      <c r="E438" s="85">
        <f>+F438</f>
        <v>579080</v>
      </c>
      <c r="F438" s="85">
        <f>G438+K438+L438</f>
        <v>579080</v>
      </c>
      <c r="G438" s="83">
        <f>+H438+I438</f>
        <v>572700</v>
      </c>
      <c r="H438" s="83">
        <v>539290</v>
      </c>
      <c r="I438" s="83">
        <v>33410</v>
      </c>
      <c r="J438" s="85"/>
      <c r="K438" s="83">
        <v>6380</v>
      </c>
      <c r="L438" s="83"/>
      <c r="M438" s="85"/>
      <c r="N438" s="85"/>
      <c r="O438" s="83"/>
      <c r="P438" s="86"/>
      <c r="Q438" s="44"/>
      <c r="R438" s="17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2:50" ht="14.25" customHeight="1">
      <c r="B439" s="28"/>
      <c r="C439" s="222"/>
      <c r="D439" s="205" t="s">
        <v>4</v>
      </c>
      <c r="E439" s="85">
        <f>+F439</f>
        <v>570386.94999999995</v>
      </c>
      <c r="F439" s="85">
        <f>+G439+K439+L439</f>
        <v>570386.94999999995</v>
      </c>
      <c r="G439" s="83">
        <f>+H439+I439</f>
        <v>565034.30999999994</v>
      </c>
      <c r="H439" s="83">
        <v>532234.44999999995</v>
      </c>
      <c r="I439" s="83">
        <v>32799.86</v>
      </c>
      <c r="J439" s="85"/>
      <c r="K439" s="83">
        <v>5352.64</v>
      </c>
      <c r="L439" s="83"/>
      <c r="M439" s="85"/>
      <c r="N439" s="85"/>
      <c r="O439" s="83"/>
      <c r="P439" s="86"/>
      <c r="Q439" s="44"/>
      <c r="R439" s="17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2:50" ht="14.25" customHeight="1">
      <c r="B440" s="28"/>
      <c r="C440" s="222"/>
      <c r="D440" s="205" t="s">
        <v>3</v>
      </c>
      <c r="E440" s="90">
        <f>E439/E438</f>
        <v>0.98498817089175927</v>
      </c>
      <c r="F440" s="90">
        <f>F439/F438</f>
        <v>0.98498817089175927</v>
      </c>
      <c r="G440" s="88">
        <f>G439/G438</f>
        <v>0.98661482451545301</v>
      </c>
      <c r="H440" s="88">
        <f>H439/H438</f>
        <v>0.98691696489829206</v>
      </c>
      <c r="I440" s="88">
        <f>I439/I438</f>
        <v>0.9817378030529782</v>
      </c>
      <c r="J440" s="90"/>
      <c r="K440" s="88">
        <f>K439/K438</f>
        <v>0.83897178683385587</v>
      </c>
      <c r="L440" s="88"/>
      <c r="M440" s="90"/>
      <c r="N440" s="90"/>
      <c r="O440" s="88"/>
      <c r="P440" s="91"/>
      <c r="Q440" s="44"/>
      <c r="R440" s="17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2:50" ht="12" customHeight="1">
      <c r="B441" s="28"/>
      <c r="C441" s="222"/>
      <c r="D441" s="205"/>
      <c r="E441" s="85"/>
      <c r="F441" s="85"/>
      <c r="G441" s="83"/>
      <c r="H441" s="83"/>
      <c r="I441" s="83"/>
      <c r="J441" s="85"/>
      <c r="K441" s="83"/>
      <c r="L441" s="83"/>
      <c r="M441" s="85"/>
      <c r="N441" s="85"/>
      <c r="O441" s="83"/>
      <c r="P441" s="86"/>
      <c r="Q441" s="44"/>
      <c r="R441" s="17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2:50" ht="14.25" hidden="1" customHeight="1">
      <c r="B442" s="28"/>
      <c r="C442" s="260"/>
      <c r="D442" s="230"/>
      <c r="E442" s="85"/>
      <c r="F442" s="85"/>
      <c r="G442" s="83"/>
      <c r="H442" s="83"/>
      <c r="I442" s="83"/>
      <c r="J442" s="85"/>
      <c r="K442" s="83"/>
      <c r="L442" s="83"/>
      <c r="M442" s="85"/>
      <c r="N442" s="85"/>
      <c r="O442" s="83"/>
      <c r="P442" s="86"/>
      <c r="Q442" s="44"/>
      <c r="R442" s="17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2:50" ht="14.25" hidden="1" customHeight="1">
      <c r="B443" s="28"/>
      <c r="C443" s="260"/>
      <c r="D443" s="231"/>
      <c r="E443" s="85"/>
      <c r="F443" s="85"/>
      <c r="G443" s="83"/>
      <c r="H443" s="83"/>
      <c r="I443" s="83"/>
      <c r="J443" s="85"/>
      <c r="K443" s="83"/>
      <c r="L443" s="83"/>
      <c r="M443" s="85"/>
      <c r="N443" s="85"/>
      <c r="O443" s="83"/>
      <c r="P443" s="86"/>
      <c r="Q443" s="44"/>
      <c r="R443" s="17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2:50" ht="14.25" hidden="1" customHeight="1">
      <c r="B444" s="28"/>
      <c r="C444" s="260"/>
      <c r="D444" s="205"/>
      <c r="E444" s="85"/>
      <c r="F444" s="85"/>
      <c r="G444" s="83"/>
      <c r="H444" s="83"/>
      <c r="I444" s="83"/>
      <c r="J444" s="85"/>
      <c r="K444" s="83"/>
      <c r="L444" s="83"/>
      <c r="M444" s="85"/>
      <c r="N444" s="85"/>
      <c r="O444" s="83"/>
      <c r="P444" s="86"/>
      <c r="Q444" s="44"/>
      <c r="R444" s="17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2:50" ht="14.25" hidden="1" customHeight="1">
      <c r="B445" s="28"/>
      <c r="C445" s="222"/>
      <c r="D445" s="205"/>
      <c r="E445" s="90"/>
      <c r="F445" s="90"/>
      <c r="G445" s="88"/>
      <c r="H445" s="88"/>
      <c r="I445" s="88"/>
      <c r="J445" s="90"/>
      <c r="K445" s="88"/>
      <c r="L445" s="88"/>
      <c r="M445" s="90"/>
      <c r="N445" s="90"/>
      <c r="O445" s="88"/>
      <c r="P445" s="91"/>
      <c r="Q445" s="44"/>
      <c r="R445" s="17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2:50" ht="9.75" hidden="1" customHeight="1">
      <c r="B446" s="28"/>
      <c r="C446" s="222"/>
      <c r="D446" s="205"/>
      <c r="E446" s="85"/>
      <c r="F446" s="85"/>
      <c r="G446" s="83"/>
      <c r="H446" s="83"/>
      <c r="I446" s="83"/>
      <c r="J446" s="85"/>
      <c r="K446" s="83"/>
      <c r="L446" s="83"/>
      <c r="M446" s="85"/>
      <c r="N446" s="85"/>
      <c r="O446" s="83"/>
      <c r="P446" s="86"/>
      <c r="Q446" s="44"/>
      <c r="R446" s="17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</row>
    <row r="447" spans="2:50" ht="6" hidden="1" customHeight="1">
      <c r="B447" s="28"/>
      <c r="C447" s="222"/>
      <c r="D447" s="205"/>
      <c r="E447" s="85"/>
      <c r="F447" s="85"/>
      <c r="G447" s="83"/>
      <c r="H447" s="83"/>
      <c r="I447" s="83"/>
      <c r="J447" s="85"/>
      <c r="K447" s="83"/>
      <c r="L447" s="83"/>
      <c r="M447" s="85"/>
      <c r="N447" s="85"/>
      <c r="O447" s="83"/>
      <c r="P447" s="86"/>
      <c r="Q447" s="44"/>
      <c r="R447" s="17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</row>
    <row r="448" spans="2:50" ht="1.5" hidden="1" customHeight="1">
      <c r="B448" s="28"/>
      <c r="C448" s="222"/>
      <c r="D448" s="205"/>
      <c r="E448" s="85"/>
      <c r="F448" s="85"/>
      <c r="G448" s="83"/>
      <c r="H448" s="83"/>
      <c r="I448" s="83"/>
      <c r="J448" s="85"/>
      <c r="K448" s="83"/>
      <c r="L448" s="83"/>
      <c r="M448" s="85"/>
      <c r="N448" s="85"/>
      <c r="O448" s="83"/>
      <c r="P448" s="86"/>
      <c r="Q448" s="44"/>
      <c r="R448" s="17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</row>
    <row r="449" spans="2:50" ht="6" hidden="1" customHeight="1">
      <c r="B449" s="28"/>
      <c r="C449" s="222"/>
      <c r="D449" s="205"/>
      <c r="E449" s="85"/>
      <c r="F449" s="85"/>
      <c r="G449" s="83"/>
      <c r="H449" s="83"/>
      <c r="I449" s="83"/>
      <c r="J449" s="85"/>
      <c r="K449" s="83"/>
      <c r="L449" s="83"/>
      <c r="M449" s="85"/>
      <c r="N449" s="85"/>
      <c r="O449" s="83"/>
      <c r="P449" s="86"/>
      <c r="Q449" s="44"/>
      <c r="R449" s="17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</row>
    <row r="450" spans="2:50" ht="6" hidden="1" customHeight="1">
      <c r="B450" s="28"/>
      <c r="C450" s="222"/>
      <c r="D450" s="205"/>
      <c r="E450" s="85"/>
      <c r="F450" s="85"/>
      <c r="G450" s="83"/>
      <c r="H450" s="83"/>
      <c r="I450" s="83"/>
      <c r="J450" s="85"/>
      <c r="K450" s="83"/>
      <c r="L450" s="83"/>
      <c r="M450" s="85"/>
      <c r="N450" s="85"/>
      <c r="O450" s="83"/>
      <c r="P450" s="86"/>
      <c r="Q450" s="44"/>
      <c r="R450" s="17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</row>
    <row r="451" spans="2:50" ht="14.25" customHeight="1">
      <c r="B451" s="28"/>
      <c r="C451" s="222" t="s">
        <v>66</v>
      </c>
      <c r="D451" s="233" t="s">
        <v>65</v>
      </c>
      <c r="E451" s="85">
        <f>+F451</f>
        <v>524027</v>
      </c>
      <c r="F451" s="85">
        <f>+G451+K451+L451</f>
        <v>524027</v>
      </c>
      <c r="G451" s="83"/>
      <c r="H451" s="83"/>
      <c r="I451" s="83"/>
      <c r="J451" s="85"/>
      <c r="K451" s="83">
        <v>524027</v>
      </c>
      <c r="L451" s="83"/>
      <c r="M451" s="85"/>
      <c r="N451" s="85"/>
      <c r="O451" s="83"/>
      <c r="P451" s="86"/>
      <c r="Q451" s="44"/>
      <c r="R451" s="17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</row>
    <row r="452" spans="2:50" ht="14.25" customHeight="1">
      <c r="B452" s="28"/>
      <c r="C452" s="222"/>
      <c r="D452" s="205" t="s">
        <v>4</v>
      </c>
      <c r="E452" s="85">
        <f>+F452</f>
        <v>371939.89</v>
      </c>
      <c r="F452" s="85">
        <f>+G452+K452+L452</f>
        <v>371939.89</v>
      </c>
      <c r="G452" s="83"/>
      <c r="H452" s="83"/>
      <c r="I452" s="83"/>
      <c r="J452" s="85"/>
      <c r="K452" s="83">
        <v>371939.89</v>
      </c>
      <c r="L452" s="83"/>
      <c r="M452" s="85"/>
      <c r="N452" s="85"/>
      <c r="O452" s="83"/>
      <c r="P452" s="86"/>
      <c r="Q452" s="44"/>
      <c r="R452" s="17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</row>
    <row r="453" spans="2:50" s="24" customFormat="1" ht="14.25" customHeight="1">
      <c r="B453" s="28"/>
      <c r="C453" s="222"/>
      <c r="D453" s="205" t="s">
        <v>3</v>
      </c>
      <c r="E453" s="90">
        <f>E452/E451</f>
        <v>0.70977237814082106</v>
      </c>
      <c r="F453" s="90">
        <f>F452/F451</f>
        <v>0.70977237814082106</v>
      </c>
      <c r="G453" s="88"/>
      <c r="H453" s="88"/>
      <c r="I453" s="88"/>
      <c r="J453" s="90"/>
      <c r="K453" s="88">
        <f>K452/K451</f>
        <v>0.70977237814082106</v>
      </c>
      <c r="L453" s="88"/>
      <c r="M453" s="90"/>
      <c r="N453" s="90"/>
      <c r="O453" s="88"/>
      <c r="P453" s="91"/>
      <c r="Q453" s="44"/>
      <c r="R453" s="17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</row>
    <row r="454" spans="2:50" s="24" customFormat="1" ht="9.75" customHeight="1">
      <c r="B454" s="28"/>
      <c r="C454" s="222"/>
      <c r="D454" s="25"/>
      <c r="E454" s="90"/>
      <c r="F454" s="90"/>
      <c r="G454" s="88"/>
      <c r="H454" s="88"/>
      <c r="I454" s="88"/>
      <c r="J454" s="90"/>
      <c r="K454" s="88"/>
      <c r="L454" s="88"/>
      <c r="M454" s="90"/>
      <c r="N454" s="90"/>
      <c r="O454" s="88"/>
      <c r="P454" s="91"/>
      <c r="Q454" s="44"/>
      <c r="R454" s="17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</row>
    <row r="455" spans="2:50" s="24" customFormat="1" ht="14.25" customHeight="1">
      <c r="B455" s="28"/>
      <c r="C455" s="222" t="s">
        <v>64</v>
      </c>
      <c r="D455" s="42" t="s">
        <v>63</v>
      </c>
      <c r="E455" s="85">
        <f>+F455</f>
        <v>262104.18</v>
      </c>
      <c r="F455" s="85">
        <f>+L455+H455+I455</f>
        <v>262104.18</v>
      </c>
      <c r="G455" s="83">
        <f>+H455+I455</f>
        <v>37600</v>
      </c>
      <c r="H455" s="83">
        <v>9000</v>
      </c>
      <c r="I455" s="83">
        <v>28600</v>
      </c>
      <c r="J455" s="85"/>
      <c r="K455" s="83"/>
      <c r="L455" s="83">
        <v>224504.18</v>
      </c>
      <c r="M455" s="90"/>
      <c r="N455" s="90"/>
      <c r="O455" s="88"/>
      <c r="P455" s="91"/>
      <c r="Q455" s="44"/>
      <c r="R455" s="17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</row>
    <row r="456" spans="2:50" s="24" customFormat="1" ht="14.25" customHeight="1">
      <c r="B456" s="28"/>
      <c r="C456" s="222"/>
      <c r="D456" s="205" t="s">
        <v>4</v>
      </c>
      <c r="E456" s="85">
        <f>+F456</f>
        <v>141644.82999999999</v>
      </c>
      <c r="F456" s="85">
        <f>+L456+H456+I456</f>
        <v>141644.82999999999</v>
      </c>
      <c r="G456" s="83">
        <f>+H456+I456</f>
        <v>0</v>
      </c>
      <c r="H456" s="83">
        <v>0</v>
      </c>
      <c r="I456" s="83">
        <v>0</v>
      </c>
      <c r="J456" s="85"/>
      <c r="K456" s="83"/>
      <c r="L456" s="83">
        <v>141644.82999999999</v>
      </c>
      <c r="M456" s="90"/>
      <c r="N456" s="90"/>
      <c r="O456" s="88"/>
      <c r="P456" s="91"/>
      <c r="Q456" s="44"/>
      <c r="R456" s="17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</row>
    <row r="457" spans="2:50" s="24" customFormat="1" ht="14.25" customHeight="1">
      <c r="B457" s="28"/>
      <c r="C457" s="222"/>
      <c r="D457" s="205" t="s">
        <v>3</v>
      </c>
      <c r="E457" s="90">
        <f>E456/E455</f>
        <v>0.54041423528613697</v>
      </c>
      <c r="F457" s="90">
        <f>F456/F455</f>
        <v>0.54041423528613697</v>
      </c>
      <c r="G457" s="88">
        <f>G456/G455</f>
        <v>0</v>
      </c>
      <c r="H457" s="88">
        <f>H456/H455</f>
        <v>0</v>
      </c>
      <c r="I457" s="88">
        <f>I456/I455</f>
        <v>0</v>
      </c>
      <c r="J457" s="90"/>
      <c r="K457" s="88"/>
      <c r="L457" s="88">
        <f>L456/L455</f>
        <v>0.6309229075378463</v>
      </c>
      <c r="M457" s="90"/>
      <c r="N457" s="90"/>
      <c r="O457" s="88"/>
      <c r="P457" s="91"/>
      <c r="Q457" s="44"/>
      <c r="R457" s="17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</row>
    <row r="458" spans="2:50" s="24" customFormat="1" ht="14.25" customHeight="1">
      <c r="B458" s="39"/>
      <c r="C458" s="276"/>
      <c r="D458" s="41"/>
      <c r="E458" s="126"/>
      <c r="F458" s="126"/>
      <c r="G458" s="127"/>
      <c r="H458" s="127"/>
      <c r="I458" s="127"/>
      <c r="J458" s="126"/>
      <c r="K458" s="127"/>
      <c r="L458" s="127"/>
      <c r="M458" s="126"/>
      <c r="N458" s="126"/>
      <c r="O458" s="127"/>
      <c r="P458" s="128"/>
      <c r="Q458" s="44"/>
      <c r="R458" s="17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</row>
    <row r="459" spans="2:50" s="24" customFormat="1" ht="14.25" hidden="1" customHeight="1">
      <c r="B459" s="16">
        <v>853</v>
      </c>
      <c r="C459" s="261"/>
      <c r="D459" s="220" t="s">
        <v>62</v>
      </c>
      <c r="E459" s="76"/>
      <c r="F459" s="76"/>
      <c r="G459" s="74"/>
      <c r="H459" s="74"/>
      <c r="I459" s="74"/>
      <c r="J459" s="80"/>
      <c r="K459" s="78"/>
      <c r="L459" s="78"/>
      <c r="M459" s="80"/>
      <c r="N459" s="80"/>
      <c r="O459" s="78"/>
      <c r="P459" s="81"/>
      <c r="Q459" s="44"/>
      <c r="R459" s="17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</row>
    <row r="460" spans="2:50" s="24" customFormat="1" ht="14.25" hidden="1" customHeight="1">
      <c r="B460" s="16"/>
      <c r="C460" s="261"/>
      <c r="D460" s="244" t="s">
        <v>61</v>
      </c>
      <c r="E460" s="76">
        <f>+F460</f>
        <v>0</v>
      </c>
      <c r="F460" s="76">
        <f>+G460</f>
        <v>0</v>
      </c>
      <c r="G460" s="74">
        <f>+I460</f>
        <v>0</v>
      </c>
      <c r="H460" s="74"/>
      <c r="I460" s="74">
        <v>0</v>
      </c>
      <c r="J460" s="80"/>
      <c r="K460" s="78"/>
      <c r="L460" s="78"/>
      <c r="M460" s="80"/>
      <c r="N460" s="80"/>
      <c r="O460" s="78"/>
      <c r="P460" s="81"/>
      <c r="Q460" s="44"/>
      <c r="R460" s="17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</row>
    <row r="461" spans="2:50" s="24" customFormat="1" ht="14.25" hidden="1" customHeight="1">
      <c r="B461" s="16"/>
      <c r="C461" s="261"/>
      <c r="D461" s="245" t="s">
        <v>4</v>
      </c>
      <c r="E461" s="76">
        <f>+F461</f>
        <v>0</v>
      </c>
      <c r="F461" s="76">
        <f>+G461</f>
        <v>0</v>
      </c>
      <c r="G461" s="74">
        <f>+I461</f>
        <v>0</v>
      </c>
      <c r="H461" s="74"/>
      <c r="I461" s="74">
        <v>0</v>
      </c>
      <c r="J461" s="80"/>
      <c r="K461" s="78"/>
      <c r="L461" s="78"/>
      <c r="M461" s="80"/>
      <c r="N461" s="80"/>
      <c r="O461" s="78"/>
      <c r="P461" s="81"/>
      <c r="Q461" s="44"/>
      <c r="R461" s="17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2:50" s="24" customFormat="1" ht="14.25" hidden="1" customHeight="1">
      <c r="B462" s="28"/>
      <c r="C462" s="222"/>
      <c r="D462" s="245" t="s">
        <v>3</v>
      </c>
      <c r="E462" s="80" t="e">
        <f>E461/E460</f>
        <v>#DIV/0!</v>
      </c>
      <c r="F462" s="80" t="e">
        <f>F461/F460</f>
        <v>#DIV/0!</v>
      </c>
      <c r="G462" s="78" t="e">
        <f>G461/G460</f>
        <v>#DIV/0!</v>
      </c>
      <c r="H462" s="78"/>
      <c r="I462" s="78">
        <v>0</v>
      </c>
      <c r="J462" s="80"/>
      <c r="K462" s="88"/>
      <c r="L462" s="88"/>
      <c r="M462" s="90"/>
      <c r="N462" s="90"/>
      <c r="O462" s="88"/>
      <c r="P462" s="91"/>
      <c r="Q462" s="44"/>
      <c r="R462" s="17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2:50" s="24" customFormat="1" ht="10.5" hidden="1" customHeight="1">
      <c r="B463" s="28"/>
      <c r="C463" s="222"/>
      <c r="D463" s="25"/>
      <c r="E463" s="90"/>
      <c r="F463" s="90"/>
      <c r="G463" s="88"/>
      <c r="H463" s="88"/>
      <c r="I463" s="88"/>
      <c r="J463" s="90"/>
      <c r="K463" s="88"/>
      <c r="L463" s="88"/>
      <c r="M463" s="90"/>
      <c r="N463" s="90"/>
      <c r="O463" s="88"/>
      <c r="P463" s="91"/>
      <c r="Q463" s="44"/>
      <c r="R463" s="17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2:50" s="24" customFormat="1" ht="14.25" hidden="1" customHeight="1">
      <c r="B464" s="28"/>
      <c r="C464" s="222" t="s">
        <v>60</v>
      </c>
      <c r="D464" s="26" t="s">
        <v>59</v>
      </c>
      <c r="E464" s="85">
        <f>+F464</f>
        <v>0</v>
      </c>
      <c r="F464" s="85">
        <f>+G464</f>
        <v>0</v>
      </c>
      <c r="G464" s="83">
        <f>+I464</f>
        <v>0</v>
      </c>
      <c r="H464" s="88"/>
      <c r="I464" s="83">
        <v>0</v>
      </c>
      <c r="J464" s="90"/>
      <c r="K464" s="88"/>
      <c r="L464" s="88"/>
      <c r="M464" s="90"/>
      <c r="N464" s="90"/>
      <c r="O464" s="88"/>
      <c r="P464" s="91"/>
      <c r="Q464" s="44"/>
      <c r="R464" s="17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2:50" s="24" customFormat="1" ht="14.25" hidden="1" customHeight="1">
      <c r="B465" s="28"/>
      <c r="C465" s="222"/>
      <c r="D465" s="205" t="s">
        <v>4</v>
      </c>
      <c r="E465" s="85">
        <f>+F465</f>
        <v>0</v>
      </c>
      <c r="F465" s="85">
        <f>+G465</f>
        <v>0</v>
      </c>
      <c r="G465" s="83">
        <f>+I465</f>
        <v>0</v>
      </c>
      <c r="H465" s="88"/>
      <c r="I465" s="83">
        <v>0</v>
      </c>
      <c r="J465" s="90"/>
      <c r="K465" s="88"/>
      <c r="L465" s="88"/>
      <c r="M465" s="90"/>
      <c r="N465" s="90"/>
      <c r="O465" s="88"/>
      <c r="P465" s="91"/>
      <c r="Q465" s="44"/>
      <c r="R465" s="17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2:50" s="24" customFormat="1" ht="14.25" hidden="1" customHeight="1">
      <c r="B466" s="28"/>
      <c r="C466" s="222"/>
      <c r="D466" s="205" t="s">
        <v>3</v>
      </c>
      <c r="E466" s="90" t="e">
        <f>E465/E464</f>
        <v>#DIV/0!</v>
      </c>
      <c r="F466" s="90" t="e">
        <f>F465/F464</f>
        <v>#DIV/0!</v>
      </c>
      <c r="G466" s="88" t="e">
        <f>G465/G464</f>
        <v>#DIV/0!</v>
      </c>
      <c r="H466" s="88"/>
      <c r="I466" s="88" t="e">
        <f>I465/I464</f>
        <v>#DIV/0!</v>
      </c>
      <c r="J466" s="90"/>
      <c r="K466" s="88"/>
      <c r="L466" s="88"/>
      <c r="M466" s="90"/>
      <c r="N466" s="90"/>
      <c r="O466" s="88"/>
      <c r="P466" s="91"/>
      <c r="Q466" s="44"/>
      <c r="R466" s="17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2:50" s="24" customFormat="1" ht="4.5" hidden="1" customHeight="1">
      <c r="B467" s="28"/>
      <c r="C467" s="251"/>
      <c r="D467" s="40"/>
      <c r="E467" s="90"/>
      <c r="F467" s="90"/>
      <c r="G467" s="88"/>
      <c r="H467" s="88"/>
      <c r="I467" s="88"/>
      <c r="J467" s="90"/>
      <c r="K467" s="88"/>
      <c r="L467" s="88"/>
      <c r="M467" s="90"/>
      <c r="N467" s="90"/>
      <c r="O467" s="88"/>
      <c r="P467" s="91"/>
      <c r="Q467" s="44"/>
      <c r="R467" s="17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2:50" s="24" customFormat="1" ht="12" hidden="1" customHeight="1">
      <c r="B468" s="39"/>
      <c r="C468" s="285"/>
      <c r="D468" s="246"/>
      <c r="E468" s="126"/>
      <c r="F468" s="126"/>
      <c r="G468" s="127"/>
      <c r="H468" s="127"/>
      <c r="I468" s="127"/>
      <c r="J468" s="126"/>
      <c r="K468" s="127"/>
      <c r="L468" s="127"/>
      <c r="M468" s="126"/>
      <c r="N468" s="126"/>
      <c r="O468" s="127"/>
      <c r="P468" s="128"/>
      <c r="Q468" s="44"/>
      <c r="R468" s="17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2:50" ht="12" hidden="1" customHeight="1">
      <c r="B469" s="28"/>
      <c r="C469" s="260"/>
      <c r="D469" s="25"/>
      <c r="E469" s="85"/>
      <c r="F469" s="85"/>
      <c r="G469" s="83"/>
      <c r="H469" s="83"/>
      <c r="I469" s="83"/>
      <c r="J469" s="85"/>
      <c r="K469" s="83"/>
      <c r="L469" s="83"/>
      <c r="M469" s="85"/>
      <c r="N469" s="85"/>
      <c r="O469" s="83"/>
      <c r="P469" s="86"/>
      <c r="Q469" s="44"/>
      <c r="R469" s="17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</row>
    <row r="470" spans="2:50" ht="0.75" hidden="1" customHeight="1">
      <c r="B470" s="28"/>
      <c r="C470" s="260"/>
      <c r="D470" s="206"/>
      <c r="E470" s="85"/>
      <c r="F470" s="85"/>
      <c r="G470" s="83"/>
      <c r="H470" s="83"/>
      <c r="I470" s="83"/>
      <c r="J470" s="85"/>
      <c r="K470" s="83"/>
      <c r="L470" s="83"/>
      <c r="M470" s="85"/>
      <c r="N470" s="85"/>
      <c r="O470" s="83"/>
      <c r="P470" s="86"/>
      <c r="Q470" s="44"/>
      <c r="R470" s="17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</row>
    <row r="471" spans="2:50" ht="14.25" hidden="1" customHeight="1">
      <c r="B471" s="28"/>
      <c r="C471" s="260"/>
      <c r="D471" s="25"/>
      <c r="E471" s="85"/>
      <c r="F471" s="85"/>
      <c r="G471" s="83"/>
      <c r="H471" s="83"/>
      <c r="I471" s="83"/>
      <c r="J471" s="85"/>
      <c r="K471" s="83"/>
      <c r="L471" s="83"/>
      <c r="M471" s="85"/>
      <c r="N471" s="85"/>
      <c r="O471" s="83"/>
      <c r="P471" s="86"/>
      <c r="Q471" s="44"/>
      <c r="R471" s="17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</row>
    <row r="472" spans="2:50" ht="14.25" hidden="1" customHeight="1">
      <c r="B472" s="28"/>
      <c r="C472" s="222"/>
      <c r="D472" s="25"/>
      <c r="E472" s="90"/>
      <c r="F472" s="90"/>
      <c r="G472" s="88"/>
      <c r="H472" s="88"/>
      <c r="I472" s="88"/>
      <c r="J472" s="90"/>
      <c r="K472" s="88"/>
      <c r="L472" s="88"/>
      <c r="M472" s="90"/>
      <c r="N472" s="90"/>
      <c r="O472" s="88"/>
      <c r="P472" s="91"/>
      <c r="Q472" s="44"/>
      <c r="R472" s="17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</row>
    <row r="473" spans="2:50" ht="1.5" hidden="1" customHeight="1">
      <c r="B473" s="28"/>
      <c r="C473" s="222"/>
      <c r="D473" s="27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29"/>
      <c r="Q473" s="44"/>
      <c r="R473" s="17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</row>
    <row r="474" spans="2:50" ht="0.75" hidden="1" customHeight="1">
      <c r="B474" s="28"/>
      <c r="C474" s="222"/>
      <c r="D474" s="27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29"/>
      <c r="Q474" s="44"/>
      <c r="R474" s="17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</row>
    <row r="475" spans="2:50" ht="1.5" hidden="1" customHeight="1">
      <c r="B475" s="39"/>
      <c r="C475" s="276"/>
      <c r="D475" s="229"/>
      <c r="E475" s="94"/>
      <c r="F475" s="94"/>
      <c r="G475" s="92"/>
      <c r="H475" s="92"/>
      <c r="I475" s="92"/>
      <c r="J475" s="94"/>
      <c r="K475" s="94"/>
      <c r="L475" s="94"/>
      <c r="M475" s="94"/>
      <c r="N475" s="94"/>
      <c r="O475" s="92"/>
      <c r="P475" s="95"/>
      <c r="Q475" s="44"/>
      <c r="R475" s="17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</row>
    <row r="476" spans="2:50" ht="1.5" hidden="1" customHeight="1">
      <c r="B476" s="28"/>
      <c r="C476" s="222"/>
      <c r="D476" s="27"/>
      <c r="E476" s="85"/>
      <c r="F476" s="85"/>
      <c r="G476" s="83"/>
      <c r="H476" s="83"/>
      <c r="I476" s="83"/>
      <c r="J476" s="85"/>
      <c r="K476" s="83"/>
      <c r="L476" s="83"/>
      <c r="M476" s="85"/>
      <c r="N476" s="85"/>
      <c r="O476" s="83"/>
      <c r="P476" s="86"/>
      <c r="Q476" s="44"/>
      <c r="R476" s="17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</row>
    <row r="477" spans="2:50" ht="14.25" customHeight="1">
      <c r="B477" s="16">
        <v>854</v>
      </c>
      <c r="C477" s="261"/>
      <c r="D477" s="203" t="s">
        <v>58</v>
      </c>
      <c r="E477" s="76">
        <f>+E481+E493+E489+E485</f>
        <v>380786.79</v>
      </c>
      <c r="F477" s="76">
        <f>+F481+F493+F489+F485</f>
        <v>368786.79</v>
      </c>
      <c r="G477" s="74">
        <f>+G481+G493</f>
        <v>253558.79</v>
      </c>
      <c r="H477" s="74">
        <f>+H481</f>
        <v>209205</v>
      </c>
      <c r="I477" s="74">
        <f>+I481+I493</f>
        <v>44353.79</v>
      </c>
      <c r="J477" s="76">
        <f>+J485</f>
        <v>4400</v>
      </c>
      <c r="K477" s="74">
        <f>+K481+K489</f>
        <v>110828</v>
      </c>
      <c r="L477" s="74"/>
      <c r="M477" s="76"/>
      <c r="N477" s="76">
        <f>N481+N485+N489+N493</f>
        <v>12000</v>
      </c>
      <c r="O477" s="76">
        <f>O481+O485+O489+O493</f>
        <v>12000</v>
      </c>
      <c r="P477" s="86"/>
      <c r="Q477" s="44"/>
      <c r="R477" s="17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</row>
    <row r="478" spans="2:50" ht="14.25" customHeight="1">
      <c r="B478" s="16"/>
      <c r="C478" s="261"/>
      <c r="D478" s="33" t="s">
        <v>187</v>
      </c>
      <c r="E478" s="76">
        <f>+E482+E490+E494+E486</f>
        <v>374149.99000000005</v>
      </c>
      <c r="F478" s="76">
        <f>+F482+F490+F494+F486</f>
        <v>362149.99000000005</v>
      </c>
      <c r="G478" s="74">
        <f>+G482+G494</f>
        <v>249717.38999999998</v>
      </c>
      <c r="H478" s="74">
        <f>+H482</f>
        <v>206283.43</v>
      </c>
      <c r="I478" s="74">
        <f>+I482+I494</f>
        <v>43433.96</v>
      </c>
      <c r="J478" s="76">
        <f>+J486</f>
        <v>4400</v>
      </c>
      <c r="K478" s="74">
        <f>+K482+K490</f>
        <v>108032.6</v>
      </c>
      <c r="L478" s="74"/>
      <c r="M478" s="76"/>
      <c r="N478" s="76">
        <f>N482+N486+N490+N494</f>
        <v>12000</v>
      </c>
      <c r="O478" s="76">
        <f>O482+O486+O490+O494</f>
        <v>12000</v>
      </c>
      <c r="P478" s="86"/>
      <c r="Q478" s="44"/>
      <c r="R478" s="17"/>
      <c r="S478" s="2"/>
      <c r="T478" s="2"/>
      <c r="U478" s="2"/>
      <c r="V478" s="2"/>
      <c r="W478" s="2"/>
      <c r="X478" s="2"/>
      <c r="Y478" s="2"/>
    </row>
    <row r="479" spans="2:50" ht="14.25" customHeight="1">
      <c r="B479" s="16"/>
      <c r="C479" s="261"/>
      <c r="D479" s="32" t="s">
        <v>0</v>
      </c>
      <c r="E479" s="80">
        <f>E478/E477</f>
        <v>0.98257082395111461</v>
      </c>
      <c r="F479" s="80">
        <f>F478/F477</f>
        <v>0.98200369378740515</v>
      </c>
      <c r="G479" s="78">
        <f>G478/G477</f>
        <v>0.98485006179434753</v>
      </c>
      <c r="H479" s="78">
        <f>H478/H477</f>
        <v>0.98603489400348932</v>
      </c>
      <c r="I479" s="78">
        <f>I478/I477</f>
        <v>0.97926152421247425</v>
      </c>
      <c r="J479" s="80">
        <v>1</v>
      </c>
      <c r="K479" s="78">
        <f>K478/K477</f>
        <v>0.97477713213267414</v>
      </c>
      <c r="L479" s="78"/>
      <c r="M479" s="80"/>
      <c r="N479" s="80">
        <f>N478/N477</f>
        <v>1</v>
      </c>
      <c r="O479" s="80">
        <f>O478/O477</f>
        <v>1</v>
      </c>
      <c r="P479" s="91"/>
      <c r="Q479" s="196"/>
      <c r="R479" s="31"/>
      <c r="S479" s="2"/>
      <c r="T479" s="2"/>
      <c r="U479" s="2"/>
      <c r="V479" s="2"/>
      <c r="W479" s="2"/>
      <c r="X479" s="2"/>
      <c r="Y479" s="2"/>
    </row>
    <row r="480" spans="2:50" ht="13.5" customHeight="1">
      <c r="B480" s="16"/>
      <c r="C480" s="261"/>
      <c r="D480" s="227"/>
      <c r="E480" s="76"/>
      <c r="F480" s="76"/>
      <c r="G480" s="74"/>
      <c r="H480" s="74"/>
      <c r="I480" s="74"/>
      <c r="J480" s="76"/>
      <c r="K480" s="74"/>
      <c r="L480" s="74"/>
      <c r="M480" s="76"/>
      <c r="N480" s="85"/>
      <c r="O480" s="83"/>
      <c r="P480" s="86"/>
      <c r="Q480" s="44"/>
      <c r="R480" s="17"/>
      <c r="S480" s="2"/>
      <c r="T480" s="2"/>
      <c r="U480" s="2"/>
      <c r="V480" s="2"/>
      <c r="W480" s="2"/>
      <c r="X480" s="2"/>
      <c r="Y480" s="2"/>
    </row>
    <row r="481" spans="2:25" ht="14.25" customHeight="1">
      <c r="B481" s="28"/>
      <c r="C481" s="222" t="s">
        <v>57</v>
      </c>
      <c r="D481" s="204" t="s">
        <v>56</v>
      </c>
      <c r="E481" s="85">
        <f>+F481</f>
        <v>233206</v>
      </c>
      <c r="F481" s="85">
        <f>+G481+K481</f>
        <v>233206</v>
      </c>
      <c r="G481" s="83">
        <f>+H481+I481</f>
        <v>218173</v>
      </c>
      <c r="H481" s="83">
        <v>209205</v>
      </c>
      <c r="I481" s="83">
        <v>8968</v>
      </c>
      <c r="J481" s="85"/>
      <c r="K481" s="83">
        <v>15033</v>
      </c>
      <c r="L481" s="83"/>
      <c r="M481" s="85"/>
      <c r="N481" s="85"/>
      <c r="O481" s="83"/>
      <c r="P481" s="86"/>
      <c r="Q481" s="44"/>
      <c r="R481" s="17"/>
      <c r="S481" s="2"/>
      <c r="T481" s="2"/>
      <c r="U481" s="2"/>
      <c r="V481" s="2"/>
      <c r="W481" s="2"/>
      <c r="X481" s="2"/>
      <c r="Y481" s="2"/>
    </row>
    <row r="482" spans="2:25" ht="14.25" customHeight="1">
      <c r="B482" s="28"/>
      <c r="C482" s="222"/>
      <c r="D482" s="25" t="s">
        <v>4</v>
      </c>
      <c r="E482" s="85">
        <f>+F482</f>
        <v>228573.43</v>
      </c>
      <c r="F482" s="85">
        <f>+G482+K482</f>
        <v>228573.43</v>
      </c>
      <c r="G482" s="83">
        <f>+H482+I482</f>
        <v>215251.43</v>
      </c>
      <c r="H482" s="83">
        <v>206283.43</v>
      </c>
      <c r="I482" s="83">
        <v>8968</v>
      </c>
      <c r="J482" s="85"/>
      <c r="K482" s="83">
        <v>13322</v>
      </c>
      <c r="L482" s="83"/>
      <c r="M482" s="85"/>
      <c r="N482" s="85"/>
      <c r="O482" s="83"/>
      <c r="P482" s="86"/>
      <c r="Q482" s="44"/>
      <c r="R482" s="17"/>
      <c r="S482" s="2"/>
      <c r="T482" s="2"/>
      <c r="U482" s="2"/>
      <c r="V482" s="2"/>
      <c r="W482" s="2"/>
      <c r="X482" s="2"/>
      <c r="Y482" s="2"/>
    </row>
    <row r="483" spans="2:25" ht="14.25" customHeight="1">
      <c r="B483" s="28"/>
      <c r="C483" s="222"/>
      <c r="D483" s="25" t="s">
        <v>3</v>
      </c>
      <c r="E483" s="90">
        <f>E482/E481</f>
        <v>0.98013528811437101</v>
      </c>
      <c r="F483" s="90">
        <f>F482/F481</f>
        <v>0.98013528811437101</v>
      </c>
      <c r="G483" s="88">
        <f>G482/G481</f>
        <v>0.98660892961090507</v>
      </c>
      <c r="H483" s="88">
        <f>H482/H481</f>
        <v>0.98603489400348932</v>
      </c>
      <c r="I483" s="88">
        <f>I482/I481</f>
        <v>1</v>
      </c>
      <c r="J483" s="90"/>
      <c r="K483" s="88">
        <f>K482/K481</f>
        <v>0.88618372912924903</v>
      </c>
      <c r="L483" s="88"/>
      <c r="M483" s="90"/>
      <c r="N483" s="90"/>
      <c r="O483" s="88"/>
      <c r="P483" s="91"/>
      <c r="Q483" s="196"/>
      <c r="R483" s="17"/>
      <c r="S483" s="2"/>
      <c r="T483" s="2"/>
      <c r="U483" s="2"/>
      <c r="V483" s="2"/>
      <c r="W483" s="2"/>
      <c r="X483" s="2"/>
      <c r="Y483" s="2"/>
    </row>
    <row r="484" spans="2:25" ht="12.75" customHeight="1">
      <c r="B484" s="28"/>
      <c r="C484" s="222"/>
      <c r="D484" s="25"/>
      <c r="E484" s="85"/>
      <c r="F484" s="85"/>
      <c r="G484" s="83"/>
      <c r="H484" s="83"/>
      <c r="I484" s="83"/>
      <c r="J484" s="85"/>
      <c r="K484" s="83"/>
      <c r="L484" s="83"/>
      <c r="M484" s="85"/>
      <c r="N484" s="85"/>
      <c r="O484" s="83"/>
      <c r="P484" s="86"/>
      <c r="Q484" s="44"/>
      <c r="R484" s="17"/>
      <c r="S484" s="2"/>
      <c r="T484" s="2"/>
      <c r="U484" s="2"/>
      <c r="V484" s="2"/>
      <c r="W484" s="2"/>
      <c r="X484" s="2"/>
      <c r="Y484" s="2"/>
    </row>
    <row r="485" spans="2:25" ht="12.75" customHeight="1">
      <c r="B485" s="28"/>
      <c r="C485" s="251" t="s">
        <v>55</v>
      </c>
      <c r="D485" s="30" t="s">
        <v>54</v>
      </c>
      <c r="E485" s="85">
        <f>+F485</f>
        <v>4400</v>
      </c>
      <c r="F485" s="85">
        <f>+J485</f>
        <v>4400</v>
      </c>
      <c r="G485" s="83"/>
      <c r="H485" s="83"/>
      <c r="I485" s="83"/>
      <c r="J485" s="85">
        <v>4400</v>
      </c>
      <c r="K485" s="83"/>
      <c r="L485" s="83"/>
      <c r="M485" s="85"/>
      <c r="N485" s="85"/>
      <c r="O485" s="83"/>
      <c r="P485" s="86"/>
      <c r="Q485" s="44"/>
      <c r="R485" s="17"/>
      <c r="S485" s="2"/>
      <c r="T485" s="2"/>
      <c r="U485" s="2"/>
      <c r="V485" s="2"/>
      <c r="W485" s="2"/>
      <c r="X485" s="2"/>
      <c r="Y485" s="2"/>
    </row>
    <row r="486" spans="2:25" ht="12.75" customHeight="1">
      <c r="B486" s="28"/>
      <c r="C486" s="222"/>
      <c r="D486" s="25" t="s">
        <v>4</v>
      </c>
      <c r="E486" s="85">
        <f>+F486</f>
        <v>4400</v>
      </c>
      <c r="F486" s="85">
        <f>+J486</f>
        <v>4400</v>
      </c>
      <c r="G486" s="83"/>
      <c r="H486" s="83"/>
      <c r="I486" s="83"/>
      <c r="J486" s="85">
        <v>4400</v>
      </c>
      <c r="K486" s="83"/>
      <c r="L486" s="83"/>
      <c r="M486" s="85"/>
      <c r="N486" s="85"/>
      <c r="O486" s="83"/>
      <c r="P486" s="86"/>
      <c r="Q486" s="44"/>
      <c r="R486" s="17"/>
      <c r="S486" s="2"/>
      <c r="T486" s="2"/>
      <c r="U486" s="2"/>
      <c r="V486" s="2"/>
      <c r="W486" s="2"/>
      <c r="X486" s="2"/>
      <c r="Y486" s="2"/>
    </row>
    <row r="487" spans="2:25" ht="12.75" customHeight="1">
      <c r="B487" s="28"/>
      <c r="C487" s="222"/>
      <c r="D487" s="25" t="s">
        <v>3</v>
      </c>
      <c r="E487" s="90">
        <v>1</v>
      </c>
      <c r="F487" s="90">
        <v>1</v>
      </c>
      <c r="G487" s="88"/>
      <c r="H487" s="88"/>
      <c r="I487" s="88"/>
      <c r="J487" s="90">
        <v>1</v>
      </c>
      <c r="K487" s="83"/>
      <c r="L487" s="83"/>
      <c r="M487" s="85"/>
      <c r="N487" s="85"/>
      <c r="O487" s="83"/>
      <c r="P487" s="86"/>
      <c r="Q487" s="44"/>
      <c r="R487" s="17"/>
      <c r="S487" s="2"/>
      <c r="T487" s="2"/>
      <c r="U487" s="2"/>
      <c r="V487" s="2"/>
      <c r="W487" s="2"/>
      <c r="X487" s="2"/>
      <c r="Y487" s="2"/>
    </row>
    <row r="488" spans="2:25" ht="6.75" customHeight="1">
      <c r="B488" s="28"/>
      <c r="C488" s="222"/>
      <c r="D488" s="25"/>
      <c r="E488" s="85"/>
      <c r="F488" s="85"/>
      <c r="G488" s="83"/>
      <c r="H488" s="83"/>
      <c r="I488" s="83"/>
      <c r="J488" s="85"/>
      <c r="K488" s="83"/>
      <c r="L488" s="83"/>
      <c r="M488" s="85"/>
      <c r="N488" s="85"/>
      <c r="O488" s="83"/>
      <c r="P488" s="86"/>
      <c r="Q488" s="44"/>
      <c r="R488" s="17"/>
      <c r="S488" s="2"/>
      <c r="T488" s="2"/>
      <c r="U488" s="2"/>
      <c r="V488" s="2"/>
      <c r="W488" s="2"/>
      <c r="X488" s="2"/>
      <c r="Y488" s="2"/>
    </row>
    <row r="489" spans="2:25" ht="20.25" customHeight="1">
      <c r="B489" s="28"/>
      <c r="C489" s="295" t="s">
        <v>53</v>
      </c>
      <c r="D489" s="45" t="s">
        <v>162</v>
      </c>
      <c r="E489" s="85">
        <f>+F489</f>
        <v>95795</v>
      </c>
      <c r="F489" s="85">
        <f>+K489</f>
        <v>95795</v>
      </c>
      <c r="G489" s="83"/>
      <c r="H489" s="83"/>
      <c r="I489" s="83"/>
      <c r="J489" s="85"/>
      <c r="K489" s="83">
        <v>95795</v>
      </c>
      <c r="L489" s="83"/>
      <c r="M489" s="85"/>
      <c r="N489" s="85"/>
      <c r="O489" s="83"/>
      <c r="P489" s="86"/>
      <c r="Q489" s="44"/>
      <c r="R489" s="17"/>
      <c r="S489" s="2"/>
      <c r="T489" s="2"/>
      <c r="U489" s="2"/>
      <c r="V489" s="2"/>
      <c r="W489" s="2"/>
      <c r="X489" s="2"/>
      <c r="Y489" s="2"/>
    </row>
    <row r="490" spans="2:25" ht="14.25" customHeight="1">
      <c r="B490" s="28"/>
      <c r="C490" s="222"/>
      <c r="D490" s="25" t="s">
        <v>4</v>
      </c>
      <c r="E490" s="85">
        <f>+F490</f>
        <v>94710.6</v>
      </c>
      <c r="F490" s="85">
        <f>+K490</f>
        <v>94710.6</v>
      </c>
      <c r="G490" s="83"/>
      <c r="H490" s="83"/>
      <c r="I490" s="83"/>
      <c r="J490" s="85"/>
      <c r="K490" s="83">
        <v>94710.6</v>
      </c>
      <c r="L490" s="83"/>
      <c r="M490" s="85"/>
      <c r="N490" s="85"/>
      <c r="O490" s="83"/>
      <c r="P490" s="86"/>
      <c r="Q490" s="44"/>
      <c r="R490" s="17"/>
      <c r="S490" s="2"/>
      <c r="T490" s="2"/>
      <c r="U490" s="2"/>
      <c r="V490" s="2"/>
      <c r="W490" s="2"/>
      <c r="X490" s="2"/>
      <c r="Y490" s="2"/>
    </row>
    <row r="491" spans="2:25" ht="14.25" customHeight="1">
      <c r="B491" s="28"/>
      <c r="C491" s="222"/>
      <c r="D491" s="25" t="s">
        <v>3</v>
      </c>
      <c r="E491" s="90">
        <f>E490/E489</f>
        <v>0.98867999373662518</v>
      </c>
      <c r="F491" s="88">
        <f>F490/F489</f>
        <v>0.98867999373662518</v>
      </c>
      <c r="G491" s="102"/>
      <c r="H491" s="102"/>
      <c r="I491" s="88"/>
      <c r="J491" s="90"/>
      <c r="K491" s="88">
        <f>K490/K489</f>
        <v>0.98867999373662518</v>
      </c>
      <c r="L491" s="88"/>
      <c r="M491" s="90"/>
      <c r="N491" s="90"/>
      <c r="O491" s="88"/>
      <c r="P491" s="91"/>
      <c r="Q491" s="196"/>
      <c r="R491" s="17"/>
      <c r="S491" s="2"/>
      <c r="T491" s="2"/>
      <c r="U491" s="2"/>
      <c r="V491" s="2"/>
      <c r="W491" s="2"/>
      <c r="X491" s="2"/>
      <c r="Y491" s="2"/>
    </row>
    <row r="492" spans="2:25" ht="10.5" customHeight="1">
      <c r="B492" s="28"/>
      <c r="C492" s="222"/>
      <c r="D492" s="228"/>
      <c r="E492" s="83"/>
      <c r="F492" s="96"/>
      <c r="G492" s="96"/>
      <c r="H492" s="96"/>
      <c r="I492" s="83"/>
      <c r="J492" s="85"/>
      <c r="K492" s="83"/>
      <c r="L492" s="96"/>
      <c r="M492" s="85"/>
      <c r="N492" s="85"/>
      <c r="O492" s="83"/>
      <c r="P492" s="86"/>
      <c r="Q492" s="44"/>
      <c r="R492" s="17"/>
      <c r="S492" s="2"/>
      <c r="T492" s="2"/>
      <c r="U492" s="2"/>
      <c r="V492" s="2"/>
      <c r="W492" s="2"/>
      <c r="X492" s="2"/>
      <c r="Y492" s="2"/>
    </row>
    <row r="493" spans="2:25" ht="14.25" customHeight="1">
      <c r="B493" s="28"/>
      <c r="C493" s="222" t="s">
        <v>52</v>
      </c>
      <c r="D493" s="204" t="s">
        <v>51</v>
      </c>
      <c r="E493" s="83">
        <f>F493+N493</f>
        <v>47385.79</v>
      </c>
      <c r="F493" s="96">
        <f>+G493</f>
        <v>35385.79</v>
      </c>
      <c r="G493" s="96">
        <f>+I493</f>
        <v>35385.79</v>
      </c>
      <c r="H493" s="96"/>
      <c r="I493" s="83">
        <v>35385.79</v>
      </c>
      <c r="J493" s="85"/>
      <c r="K493" s="83"/>
      <c r="L493" s="96"/>
      <c r="M493" s="85"/>
      <c r="N493" s="85">
        <v>12000</v>
      </c>
      <c r="O493" s="83">
        <v>12000</v>
      </c>
      <c r="P493" s="86"/>
      <c r="Q493" s="44"/>
      <c r="R493" s="17"/>
      <c r="S493" s="2"/>
      <c r="T493" s="2"/>
      <c r="U493" s="2"/>
      <c r="V493" s="2"/>
      <c r="W493" s="2"/>
      <c r="X493" s="2"/>
      <c r="Y493" s="2"/>
    </row>
    <row r="494" spans="2:25" ht="14.25" customHeight="1">
      <c r="B494" s="28"/>
      <c r="C494" s="222"/>
      <c r="D494" s="25" t="s">
        <v>4</v>
      </c>
      <c r="E494" s="83">
        <f>F494+N494</f>
        <v>46465.96</v>
      </c>
      <c r="F494" s="96">
        <f>+G494</f>
        <v>34465.96</v>
      </c>
      <c r="G494" s="96">
        <f>+I494</f>
        <v>34465.96</v>
      </c>
      <c r="H494" s="96"/>
      <c r="I494" s="96">
        <v>34465.96</v>
      </c>
      <c r="J494" s="96"/>
      <c r="K494" s="96"/>
      <c r="L494" s="96"/>
      <c r="M494" s="85"/>
      <c r="N494" s="85">
        <v>12000</v>
      </c>
      <c r="O494" s="83">
        <v>12000</v>
      </c>
      <c r="P494" s="86"/>
      <c r="Q494" s="44"/>
      <c r="R494" s="17"/>
      <c r="S494" s="2"/>
      <c r="T494" s="2"/>
      <c r="U494" s="2"/>
      <c r="V494" s="2"/>
      <c r="W494" s="2"/>
      <c r="X494" s="2"/>
      <c r="Y494" s="2"/>
    </row>
    <row r="495" spans="2:25" ht="14.25" customHeight="1">
      <c r="B495" s="28"/>
      <c r="C495" s="222"/>
      <c r="D495" s="25" t="s">
        <v>3</v>
      </c>
      <c r="E495" s="102">
        <f>E494/E493</f>
        <v>0.98058848443805613</v>
      </c>
      <c r="F495" s="102">
        <f>F494/F493</f>
        <v>0.97400566724665461</v>
      </c>
      <c r="G495" s="102">
        <f>G494/G493</f>
        <v>0.97400566724665461</v>
      </c>
      <c r="H495" s="102"/>
      <c r="I495" s="102">
        <f>I494/I493</f>
        <v>0.97400566724665461</v>
      </c>
      <c r="J495" s="102"/>
      <c r="K495" s="102"/>
      <c r="L495" s="102"/>
      <c r="M495" s="88"/>
      <c r="N495" s="102">
        <f>N494/N493</f>
        <v>1</v>
      </c>
      <c r="O495" s="102">
        <f>O494/O493</f>
        <v>1</v>
      </c>
      <c r="P495" s="91"/>
      <c r="Q495" s="196"/>
      <c r="R495" s="17"/>
      <c r="S495" s="2"/>
      <c r="T495" s="2"/>
      <c r="U495" s="2"/>
      <c r="V495" s="2"/>
      <c r="W495" s="2"/>
      <c r="X495" s="2"/>
      <c r="Y495" s="2"/>
    </row>
    <row r="496" spans="2:25" ht="6.75" customHeight="1">
      <c r="B496" s="39"/>
      <c r="C496" s="276"/>
      <c r="D496" s="229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95"/>
      <c r="Q496" s="44"/>
      <c r="R496" s="17"/>
      <c r="S496" s="2"/>
      <c r="T496" s="2"/>
      <c r="U496" s="2"/>
      <c r="V496" s="2"/>
      <c r="W496" s="2"/>
      <c r="X496" s="2"/>
      <c r="Y496" s="2"/>
    </row>
    <row r="497" spans="2:18" ht="9.75" customHeight="1">
      <c r="B497" s="28"/>
      <c r="C497" s="247"/>
      <c r="D497" s="247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104"/>
      <c r="Q497" s="148"/>
      <c r="R497" s="5"/>
    </row>
    <row r="498" spans="2:18" ht="14.25" hidden="1" customHeight="1">
      <c r="B498" s="28"/>
      <c r="C498" s="222"/>
      <c r="D498" s="222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7"/>
      <c r="Q498" s="148"/>
      <c r="R498" s="5"/>
    </row>
    <row r="499" spans="2:18" ht="14.25" hidden="1" customHeight="1">
      <c r="B499" s="28"/>
      <c r="C499" s="222"/>
      <c r="D499" s="222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7"/>
      <c r="Q499" s="148"/>
      <c r="R499" s="5"/>
    </row>
    <row r="500" spans="2:18" ht="14.25" hidden="1" customHeight="1">
      <c r="B500" s="28"/>
      <c r="C500" s="222"/>
      <c r="D500" s="222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7"/>
      <c r="Q500" s="148"/>
      <c r="R500" s="5"/>
    </row>
    <row r="501" spans="2:18" ht="14.25" customHeight="1">
      <c r="B501" s="16">
        <v>855</v>
      </c>
      <c r="C501" s="261"/>
      <c r="D501" s="248" t="s">
        <v>181</v>
      </c>
      <c r="E501" s="99">
        <f>+E505+E511+E519+E527+E515+E523+E532</f>
        <v>19023504.289999999</v>
      </c>
      <c r="F501" s="99">
        <f t="shared" ref="F501:L501" si="23">+F505+F511+F519+F527+F515+F523+F532</f>
        <v>19023504.289999999</v>
      </c>
      <c r="G501" s="99">
        <f>+G505+G511+G519+G527+G515+G523+G532</f>
        <v>982859</v>
      </c>
      <c r="H501" s="99">
        <f t="shared" si="23"/>
        <v>736014</v>
      </c>
      <c r="I501" s="99">
        <f>+I505+I511+I519+I527+I515+I523+I532</f>
        <v>246845</v>
      </c>
      <c r="J501" s="99"/>
      <c r="K501" s="99">
        <f t="shared" si="23"/>
        <v>17813234</v>
      </c>
      <c r="L501" s="99">
        <f t="shared" si="23"/>
        <v>227411.29</v>
      </c>
      <c r="M501" s="99"/>
      <c r="N501" s="99"/>
      <c r="O501" s="99"/>
      <c r="P501" s="100"/>
      <c r="Q501" s="148"/>
      <c r="R501" s="5"/>
    </row>
    <row r="502" spans="2:18" ht="14.25" customHeight="1">
      <c r="B502" s="28"/>
      <c r="C502" s="222"/>
      <c r="D502" s="51" t="s">
        <v>180</v>
      </c>
      <c r="E502" s="99">
        <f>+E506+E512+E516+E520+E528+E524+E533</f>
        <v>18973951.099999998</v>
      </c>
      <c r="F502" s="99">
        <f t="shared" ref="F502:L502" si="24">+F506+F512+F516+F520+F528+F524+F533</f>
        <v>18973951.099999998</v>
      </c>
      <c r="G502" s="99">
        <f t="shared" si="24"/>
        <v>944782.58</v>
      </c>
      <c r="H502" s="99">
        <f t="shared" si="24"/>
        <v>701509.72</v>
      </c>
      <c r="I502" s="99">
        <f>+I506+I512+I516+I520+I528+I524+I533</f>
        <v>243272.86</v>
      </c>
      <c r="J502" s="99"/>
      <c r="K502" s="99">
        <f t="shared" si="24"/>
        <v>17801757.229999997</v>
      </c>
      <c r="L502" s="99">
        <f t="shared" si="24"/>
        <v>227411.29</v>
      </c>
      <c r="M502" s="99"/>
      <c r="N502" s="99"/>
      <c r="O502" s="99"/>
      <c r="P502" s="100"/>
      <c r="Q502" s="148"/>
      <c r="R502" s="5"/>
    </row>
    <row r="503" spans="2:18" ht="14.25" customHeight="1">
      <c r="B503" s="28"/>
      <c r="C503" s="222"/>
      <c r="D503" s="49" t="s">
        <v>0</v>
      </c>
      <c r="E503" s="108">
        <f>E502/E501</f>
        <v>0.99739515973268655</v>
      </c>
      <c r="F503" s="108">
        <f>F502/F501</f>
        <v>0.99739515973268655</v>
      </c>
      <c r="G503" s="108">
        <f>G502/G501</f>
        <v>0.96125952959681904</v>
      </c>
      <c r="H503" s="108">
        <f>H502/H501</f>
        <v>0.95312007652028352</v>
      </c>
      <c r="I503" s="108">
        <f>I502/I501</f>
        <v>0.98552881362798517</v>
      </c>
      <c r="J503" s="108"/>
      <c r="K503" s="108">
        <f>K502/K501</f>
        <v>0.99935571665425815</v>
      </c>
      <c r="L503" s="108">
        <f>L502/L501</f>
        <v>1</v>
      </c>
      <c r="M503" s="96"/>
      <c r="N503" s="96"/>
      <c r="O503" s="96"/>
      <c r="P503" s="97"/>
      <c r="Q503" s="148"/>
      <c r="R503" s="5"/>
    </row>
    <row r="504" spans="2:18" ht="7.5" customHeight="1">
      <c r="B504" s="28"/>
      <c r="C504" s="222"/>
      <c r="D504" s="222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7"/>
      <c r="Q504" s="148"/>
      <c r="R504" s="5"/>
    </row>
    <row r="505" spans="2:18" ht="14.25" customHeight="1">
      <c r="B505" s="28"/>
      <c r="C505" s="222" t="s">
        <v>50</v>
      </c>
      <c r="D505" s="208" t="s">
        <v>49</v>
      </c>
      <c r="E505" s="96">
        <f>+F505</f>
        <v>12865700</v>
      </c>
      <c r="F505" s="96">
        <f>+G505+K505</f>
        <v>12865700</v>
      </c>
      <c r="G505" s="96">
        <f>+H505+I505</f>
        <v>109158</v>
      </c>
      <c r="H505" s="96">
        <v>72210</v>
      </c>
      <c r="I505" s="96">
        <v>36948</v>
      </c>
      <c r="J505" s="96"/>
      <c r="K505" s="96">
        <v>12756542</v>
      </c>
      <c r="L505" s="96"/>
      <c r="M505" s="96"/>
      <c r="N505" s="96"/>
      <c r="O505" s="96"/>
      <c r="P505" s="97"/>
      <c r="Q505" s="148"/>
      <c r="R505" s="5"/>
    </row>
    <row r="506" spans="2:18" ht="14.25" customHeight="1">
      <c r="B506" s="28"/>
      <c r="C506" s="222"/>
      <c r="D506" s="73" t="s">
        <v>4</v>
      </c>
      <c r="E506" s="96">
        <f>+F506</f>
        <v>12865454.01</v>
      </c>
      <c r="F506" s="96">
        <f>+G506+K506</f>
        <v>12865454.01</v>
      </c>
      <c r="G506" s="96">
        <f>+H506+I506</f>
        <v>108928.31</v>
      </c>
      <c r="H506" s="96">
        <v>71981.05</v>
      </c>
      <c r="I506" s="96">
        <v>36947.26</v>
      </c>
      <c r="J506" s="96"/>
      <c r="K506" s="96">
        <v>12756525.699999999</v>
      </c>
      <c r="L506" s="96"/>
      <c r="M506" s="96"/>
      <c r="N506" s="96"/>
      <c r="O506" s="96"/>
      <c r="P506" s="97"/>
      <c r="Q506" s="148"/>
      <c r="R506" s="5"/>
    </row>
    <row r="507" spans="2:18" ht="14.25" customHeight="1">
      <c r="B507" s="28"/>
      <c r="C507" s="222"/>
      <c r="D507" s="73" t="s">
        <v>3</v>
      </c>
      <c r="E507" s="102">
        <f>E506/E505</f>
        <v>0.99998088016975362</v>
      </c>
      <c r="F507" s="102">
        <f>F506/F505</f>
        <v>0.99998088016975362</v>
      </c>
      <c r="G507" s="102">
        <f>G506/G505</f>
        <v>0.99789580241484821</v>
      </c>
      <c r="H507" s="102">
        <f>H506/H505</f>
        <v>0.9968293865115635</v>
      </c>
      <c r="I507" s="102">
        <f>I506/I505</f>
        <v>0.99997997185233312</v>
      </c>
      <c r="J507" s="102"/>
      <c r="K507" s="102">
        <f>K506/K505</f>
        <v>0.99999872222425157</v>
      </c>
      <c r="L507" s="96"/>
      <c r="M507" s="96"/>
      <c r="N507" s="96"/>
      <c r="O507" s="96"/>
      <c r="P507" s="97"/>
      <c r="Q507" s="148"/>
      <c r="R507" s="5"/>
    </row>
    <row r="508" spans="2:18" ht="8.25" customHeight="1">
      <c r="B508" s="28"/>
      <c r="C508" s="222"/>
      <c r="D508" s="222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7"/>
      <c r="Q508" s="148"/>
      <c r="R508" s="5"/>
    </row>
    <row r="509" spans="2:18" ht="14.25" customHeight="1">
      <c r="B509" s="28"/>
      <c r="C509" s="333" t="s">
        <v>48</v>
      </c>
      <c r="D509" s="334" t="s">
        <v>185</v>
      </c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7"/>
      <c r="Q509" s="148"/>
      <c r="R509" s="5"/>
    </row>
    <row r="510" spans="2:18" ht="21" customHeight="1">
      <c r="B510" s="28"/>
      <c r="C510" s="333"/>
      <c r="D510" s="335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7"/>
      <c r="Q510" s="148"/>
      <c r="R510" s="5"/>
    </row>
    <row r="511" spans="2:18" ht="14.25" customHeight="1">
      <c r="B511" s="28"/>
      <c r="C511" s="222"/>
      <c r="D511" s="223" t="s">
        <v>182</v>
      </c>
      <c r="E511" s="96">
        <f>+F511</f>
        <v>5019908</v>
      </c>
      <c r="F511" s="96">
        <f>+G511+K511</f>
        <v>5019908</v>
      </c>
      <c r="G511" s="96">
        <f>+H511+I511</f>
        <v>437323</v>
      </c>
      <c r="H511" s="96">
        <v>391554</v>
      </c>
      <c r="I511" s="96">
        <v>45769</v>
      </c>
      <c r="J511" s="96"/>
      <c r="K511" s="96">
        <v>4582585</v>
      </c>
      <c r="L511" s="96"/>
      <c r="M511" s="96"/>
      <c r="N511" s="96"/>
      <c r="O511" s="96"/>
      <c r="P511" s="97"/>
      <c r="Q511" s="148"/>
      <c r="R511" s="5"/>
    </row>
    <row r="512" spans="2:18" ht="14.25" customHeight="1">
      <c r="B512" s="28"/>
      <c r="C512" s="222"/>
      <c r="D512" s="73" t="s">
        <v>4</v>
      </c>
      <c r="E512" s="96">
        <f>+F512</f>
        <v>5011010.46</v>
      </c>
      <c r="F512" s="96">
        <f>+G512+K512</f>
        <v>5011010.46</v>
      </c>
      <c r="G512" s="96">
        <f>+H512+I512</f>
        <v>428625.41</v>
      </c>
      <c r="H512" s="96">
        <v>383771.47</v>
      </c>
      <c r="I512" s="96">
        <v>44853.94</v>
      </c>
      <c r="J512" s="96"/>
      <c r="K512" s="96">
        <v>4582385.05</v>
      </c>
      <c r="L512" s="96"/>
      <c r="M512" s="96"/>
      <c r="N512" s="96"/>
      <c r="O512" s="96"/>
      <c r="P512" s="97"/>
      <c r="Q512" s="148"/>
      <c r="R512" s="5"/>
    </row>
    <row r="513" spans="2:18" ht="14.25" customHeight="1">
      <c r="B513" s="28"/>
      <c r="C513" s="222"/>
      <c r="D513" s="73" t="s">
        <v>3</v>
      </c>
      <c r="E513" s="102">
        <f>E512/E511</f>
        <v>0.99822754919014456</v>
      </c>
      <c r="F513" s="102">
        <f>F512/F511</f>
        <v>0.99822754919014456</v>
      </c>
      <c r="G513" s="102">
        <f>G512/G511</f>
        <v>0.98011174806721801</v>
      </c>
      <c r="H513" s="102">
        <f>H512/H511</f>
        <v>0.98012399311461507</v>
      </c>
      <c r="I513" s="102">
        <f>I512/I511</f>
        <v>0.98000699163189064</v>
      </c>
      <c r="J513" s="102"/>
      <c r="K513" s="102">
        <f>K512/K511</f>
        <v>0.99995636742144445</v>
      </c>
      <c r="L513" s="96"/>
      <c r="M513" s="96"/>
      <c r="N513" s="96"/>
      <c r="O513" s="96"/>
      <c r="P513" s="97"/>
      <c r="Q513" s="148"/>
      <c r="R513" s="5"/>
    </row>
    <row r="514" spans="2:18" ht="8.25" customHeight="1">
      <c r="B514" s="28"/>
      <c r="C514" s="222"/>
      <c r="D514" s="25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7"/>
      <c r="Q514" s="148"/>
      <c r="R514" s="5"/>
    </row>
    <row r="515" spans="2:18" ht="14.25" customHeight="1">
      <c r="B515" s="28"/>
      <c r="C515" s="222" t="s">
        <v>47</v>
      </c>
      <c r="D515" s="26" t="s">
        <v>46</v>
      </c>
      <c r="E515" s="96">
        <f>+F515</f>
        <v>376</v>
      </c>
      <c r="F515" s="96">
        <f>+G515</f>
        <v>376</v>
      </c>
      <c r="G515" s="96">
        <f>+I515</f>
        <v>376</v>
      </c>
      <c r="H515" s="96"/>
      <c r="I515" s="96">
        <v>376</v>
      </c>
      <c r="J515" s="96"/>
      <c r="K515" s="96"/>
      <c r="L515" s="96"/>
      <c r="M515" s="96"/>
      <c r="N515" s="96"/>
      <c r="O515" s="96"/>
      <c r="P515" s="97"/>
      <c r="Q515" s="148"/>
      <c r="R515" s="5"/>
    </row>
    <row r="516" spans="2:18" ht="14.25" customHeight="1">
      <c r="B516" s="28"/>
      <c r="C516" s="222"/>
      <c r="D516" s="73" t="s">
        <v>4</v>
      </c>
      <c r="E516" s="96">
        <f>+F516</f>
        <v>282.77</v>
      </c>
      <c r="F516" s="96">
        <f>+G516</f>
        <v>282.77</v>
      </c>
      <c r="G516" s="96">
        <f>+I516</f>
        <v>282.77</v>
      </c>
      <c r="H516" s="96"/>
      <c r="I516" s="96">
        <v>282.77</v>
      </c>
      <c r="J516" s="96"/>
      <c r="K516" s="96"/>
      <c r="L516" s="96"/>
      <c r="M516" s="96"/>
      <c r="N516" s="96"/>
      <c r="O516" s="96"/>
      <c r="P516" s="97"/>
      <c r="Q516" s="148"/>
      <c r="R516" s="5"/>
    </row>
    <row r="517" spans="2:18" ht="14.25" customHeight="1">
      <c r="B517" s="28"/>
      <c r="C517" s="222"/>
      <c r="D517" s="73" t="s">
        <v>3</v>
      </c>
      <c r="E517" s="102">
        <f>E516/E515</f>
        <v>0.75204787234042547</v>
      </c>
      <c r="F517" s="102">
        <f>F516/F515</f>
        <v>0.75204787234042547</v>
      </c>
      <c r="G517" s="102">
        <f>G516/G515</f>
        <v>0.75204787234042547</v>
      </c>
      <c r="H517" s="102"/>
      <c r="I517" s="102">
        <f>I516/I515</f>
        <v>0.75204787234042547</v>
      </c>
      <c r="J517" s="102"/>
      <c r="K517" s="102"/>
      <c r="L517" s="96"/>
      <c r="M517" s="96"/>
      <c r="N517" s="96"/>
      <c r="O517" s="96"/>
      <c r="P517" s="97"/>
      <c r="Q517" s="148"/>
      <c r="R517" s="5"/>
    </row>
    <row r="518" spans="2:18" ht="11.25" customHeight="1">
      <c r="B518" s="28"/>
      <c r="C518" s="222"/>
      <c r="D518" s="25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7"/>
      <c r="Q518" s="148"/>
      <c r="R518" s="5"/>
    </row>
    <row r="519" spans="2:18" ht="14.25" customHeight="1">
      <c r="B519" s="28"/>
      <c r="C519" s="222" t="s">
        <v>45</v>
      </c>
      <c r="D519" s="42" t="s">
        <v>44</v>
      </c>
      <c r="E519" s="96">
        <f>+F519</f>
        <v>627840</v>
      </c>
      <c r="F519" s="96">
        <f>+G519+K519+L519</f>
        <v>627840</v>
      </c>
      <c r="G519" s="96">
        <f>+H519+I519</f>
        <v>208160</v>
      </c>
      <c r="H519" s="96">
        <v>172855</v>
      </c>
      <c r="I519" s="96">
        <v>35305</v>
      </c>
      <c r="J519" s="96"/>
      <c r="K519" s="96">
        <v>419680</v>
      </c>
      <c r="L519" s="96"/>
      <c r="M519" s="96"/>
      <c r="N519" s="96"/>
      <c r="O519" s="96"/>
      <c r="P519" s="97"/>
      <c r="Q519" s="148"/>
      <c r="R519" s="5"/>
    </row>
    <row r="520" spans="2:18" ht="14.25" customHeight="1">
      <c r="B520" s="28"/>
      <c r="C520" s="222"/>
      <c r="D520" s="73" t="s">
        <v>4</v>
      </c>
      <c r="E520" s="96">
        <f>+F520</f>
        <v>597714.40999999992</v>
      </c>
      <c r="F520" s="96">
        <f>+G520+K520+L520</f>
        <v>597714.40999999992</v>
      </c>
      <c r="G520" s="96">
        <f>+H520+I520</f>
        <v>182903.91999999998</v>
      </c>
      <c r="H520" s="96">
        <v>149840.32999999999</v>
      </c>
      <c r="I520" s="96">
        <v>33063.589999999997</v>
      </c>
      <c r="J520" s="96"/>
      <c r="K520" s="96">
        <v>414810.49</v>
      </c>
      <c r="L520" s="96"/>
      <c r="M520" s="96"/>
      <c r="N520" s="96"/>
      <c r="O520" s="96"/>
      <c r="P520" s="97"/>
      <c r="Q520" s="148"/>
      <c r="R520" s="5"/>
    </row>
    <row r="521" spans="2:18" ht="14.25" customHeight="1">
      <c r="B521" s="28"/>
      <c r="C521" s="222"/>
      <c r="D521" s="73" t="s">
        <v>3</v>
      </c>
      <c r="E521" s="102">
        <f>E520/E519</f>
        <v>0.95201709034148818</v>
      </c>
      <c r="F521" s="102">
        <f>F520/F519</f>
        <v>0.95201709034148818</v>
      </c>
      <c r="G521" s="102">
        <f>G520/G519</f>
        <v>0.87866986933128355</v>
      </c>
      <c r="H521" s="102">
        <f>H520/H519</f>
        <v>0.86685563044169966</v>
      </c>
      <c r="I521" s="102">
        <f>I520/I519</f>
        <v>0.93651295850446103</v>
      </c>
      <c r="J521" s="102"/>
      <c r="K521" s="102">
        <f>K520/K519</f>
        <v>0.9883970882577201</v>
      </c>
      <c r="L521" s="102"/>
      <c r="M521" s="96"/>
      <c r="N521" s="96"/>
      <c r="O521" s="96"/>
      <c r="P521" s="97"/>
      <c r="Q521" s="148"/>
      <c r="R521" s="5"/>
    </row>
    <row r="522" spans="2:18" ht="14.25" customHeight="1">
      <c r="B522" s="28"/>
      <c r="C522" s="222"/>
      <c r="D522" s="25"/>
      <c r="E522" s="102"/>
      <c r="F522" s="102"/>
      <c r="G522" s="102"/>
      <c r="H522" s="102"/>
      <c r="I522" s="102"/>
      <c r="J522" s="102"/>
      <c r="K522" s="102"/>
      <c r="L522" s="102"/>
      <c r="M522" s="96"/>
      <c r="N522" s="96"/>
      <c r="O522" s="96"/>
      <c r="P522" s="97"/>
      <c r="Q522" s="148"/>
      <c r="R522" s="5"/>
    </row>
    <row r="523" spans="2:18" ht="14.25" customHeight="1">
      <c r="B523" s="28"/>
      <c r="C523" s="222" t="s">
        <v>43</v>
      </c>
      <c r="D523" s="249" t="s">
        <v>201</v>
      </c>
      <c r="E523" s="97">
        <f>F523+N523</f>
        <v>346806.29000000004</v>
      </c>
      <c r="F523" s="162">
        <f>L523+I523+H523</f>
        <v>346806.29000000004</v>
      </c>
      <c r="G523" s="96">
        <f>+H523+I523</f>
        <v>119395</v>
      </c>
      <c r="H523" s="96">
        <v>99395</v>
      </c>
      <c r="I523" s="96">
        <v>20000</v>
      </c>
      <c r="J523" s="96"/>
      <c r="K523" s="96"/>
      <c r="L523" s="96">
        <v>227411.29</v>
      </c>
      <c r="M523" s="96"/>
      <c r="N523" s="96"/>
      <c r="O523" s="96"/>
      <c r="P523" s="97"/>
      <c r="Q523" s="148"/>
      <c r="R523" s="5"/>
    </row>
    <row r="524" spans="2:18" ht="14.25" customHeight="1">
      <c r="B524" s="28"/>
      <c r="C524" s="222"/>
      <c r="D524" s="25" t="s">
        <v>4</v>
      </c>
      <c r="E524" s="142">
        <f>F524+N524</f>
        <v>343007.79000000004</v>
      </c>
      <c r="F524" s="143">
        <f>I524+L524+H524</f>
        <v>343007.79000000004</v>
      </c>
      <c r="G524" s="143">
        <f>+H524+I524</f>
        <v>115596.5</v>
      </c>
      <c r="H524" s="143">
        <v>95916.87</v>
      </c>
      <c r="I524" s="143">
        <v>19679.63</v>
      </c>
      <c r="J524" s="143"/>
      <c r="K524" s="143"/>
      <c r="L524" s="143">
        <v>227411.29</v>
      </c>
      <c r="M524" s="143"/>
      <c r="N524" s="143"/>
      <c r="O524" s="143"/>
      <c r="P524" s="142"/>
      <c r="Q524" s="148"/>
      <c r="R524" s="5"/>
    </row>
    <row r="525" spans="2:18" ht="14.25" customHeight="1">
      <c r="B525" s="28"/>
      <c r="C525" s="222"/>
      <c r="D525" s="25" t="s">
        <v>42</v>
      </c>
      <c r="E525" s="102">
        <f>E524/E523</f>
        <v>0.98904719980713152</v>
      </c>
      <c r="F525" s="102">
        <f>F524/F523</f>
        <v>0.98904719980713152</v>
      </c>
      <c r="G525" s="102">
        <f>G524/G523</f>
        <v>0.96818543490095899</v>
      </c>
      <c r="H525" s="102">
        <f>H524/H523</f>
        <v>0.96500699230343578</v>
      </c>
      <c r="I525" s="102">
        <f>I524/I523</f>
        <v>0.98398150000000006</v>
      </c>
      <c r="J525" s="102"/>
      <c r="K525" s="102"/>
      <c r="L525" s="102">
        <f>L524/L523</f>
        <v>1</v>
      </c>
      <c r="M525" s="102"/>
      <c r="N525" s="102"/>
      <c r="O525" s="102"/>
      <c r="P525" s="109"/>
      <c r="Q525" s="148"/>
      <c r="R525" s="5"/>
    </row>
    <row r="526" spans="2:18" ht="12" customHeight="1">
      <c r="B526" s="28"/>
      <c r="C526" s="222"/>
      <c r="D526" s="25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7"/>
      <c r="Q526" s="148"/>
      <c r="R526" s="5"/>
    </row>
    <row r="527" spans="2:18" ht="14.25" customHeight="1">
      <c r="B527" s="28"/>
      <c r="C527" s="222" t="s">
        <v>41</v>
      </c>
      <c r="D527" s="42" t="s">
        <v>40</v>
      </c>
      <c r="E527" s="96">
        <f>+F527</f>
        <v>54427</v>
      </c>
      <c r="F527" s="96">
        <f>+K527</f>
        <v>54427</v>
      </c>
      <c r="G527" s="96"/>
      <c r="H527" s="96"/>
      <c r="I527" s="96"/>
      <c r="J527" s="96"/>
      <c r="K527" s="96">
        <v>54427</v>
      </c>
      <c r="L527" s="96"/>
      <c r="M527" s="96"/>
      <c r="N527" s="96"/>
      <c r="O527" s="96"/>
      <c r="P527" s="97"/>
      <c r="Q527" s="148"/>
      <c r="R527" s="5"/>
    </row>
    <row r="528" spans="2:18" ht="14.25" customHeight="1">
      <c r="B528" s="28"/>
      <c r="C528" s="222"/>
      <c r="D528" s="73" t="s">
        <v>4</v>
      </c>
      <c r="E528" s="96">
        <f>+F528</f>
        <v>48035.99</v>
      </c>
      <c r="F528" s="96">
        <f>+K528</f>
        <v>48035.99</v>
      </c>
      <c r="G528" s="96"/>
      <c r="H528" s="96"/>
      <c r="I528" s="96"/>
      <c r="J528" s="96"/>
      <c r="K528" s="96">
        <v>48035.99</v>
      </c>
      <c r="L528" s="96"/>
      <c r="M528" s="96"/>
      <c r="N528" s="96"/>
      <c r="O528" s="96"/>
      <c r="P528" s="97"/>
      <c r="Q528" s="148"/>
      <c r="R528" s="5"/>
    </row>
    <row r="529" spans="1:24" ht="14.25" customHeight="1">
      <c r="B529" s="28"/>
      <c r="C529" s="222"/>
      <c r="D529" s="73" t="s">
        <v>3</v>
      </c>
      <c r="E529" s="102">
        <f>E528/E527</f>
        <v>0.88257647858599586</v>
      </c>
      <c r="F529" s="102">
        <f>F528/F527</f>
        <v>0.88257647858599586</v>
      </c>
      <c r="G529" s="102"/>
      <c r="H529" s="102"/>
      <c r="I529" s="102"/>
      <c r="J529" s="102"/>
      <c r="K529" s="102">
        <f>K528/K527</f>
        <v>0.88257647858599586</v>
      </c>
      <c r="L529" s="96"/>
      <c r="M529" s="96"/>
      <c r="N529" s="96"/>
      <c r="O529" s="96"/>
      <c r="P529" s="97"/>
      <c r="Q529" s="148"/>
      <c r="R529" s="5"/>
    </row>
    <row r="530" spans="1:24" ht="9" customHeight="1">
      <c r="B530" s="28"/>
      <c r="C530" s="222"/>
      <c r="D530" s="25"/>
      <c r="E530" s="102"/>
      <c r="F530" s="102"/>
      <c r="G530" s="102"/>
      <c r="H530" s="102"/>
      <c r="I530" s="102"/>
      <c r="J530" s="102"/>
      <c r="K530" s="102"/>
      <c r="L530" s="96"/>
      <c r="M530" s="96"/>
      <c r="N530" s="96"/>
      <c r="O530" s="96"/>
      <c r="P530" s="97"/>
      <c r="Q530" s="148"/>
      <c r="R530" s="5"/>
    </row>
    <row r="531" spans="1:24" ht="73.5" customHeight="1">
      <c r="B531" s="28"/>
      <c r="C531" s="286" t="s">
        <v>156</v>
      </c>
      <c r="D531" s="250" t="s">
        <v>157</v>
      </c>
      <c r="E531" s="102"/>
      <c r="F531" s="102"/>
      <c r="G531" s="102"/>
      <c r="H531" s="102"/>
      <c r="I531" s="102"/>
      <c r="J531" s="102"/>
      <c r="K531" s="102"/>
      <c r="L531" s="96"/>
      <c r="M531" s="96"/>
      <c r="N531" s="96"/>
      <c r="O531" s="96"/>
      <c r="P531" s="97"/>
      <c r="Q531" s="148"/>
      <c r="R531" s="5"/>
    </row>
    <row r="532" spans="1:24" ht="14.25" customHeight="1">
      <c r="B532" s="28"/>
      <c r="C532" s="222"/>
      <c r="D532" s="25" t="s">
        <v>30</v>
      </c>
      <c r="E532" s="96">
        <f>F532+N532</f>
        <v>108447</v>
      </c>
      <c r="F532" s="96">
        <f>G532+J532+K532</f>
        <v>108447</v>
      </c>
      <c r="G532" s="96">
        <f>H532+I532</f>
        <v>108447</v>
      </c>
      <c r="H532" s="96"/>
      <c r="I532" s="96">
        <v>108447</v>
      </c>
      <c r="J532" s="96"/>
      <c r="K532" s="96"/>
      <c r="L532" s="96"/>
      <c r="M532" s="96"/>
      <c r="N532" s="96"/>
      <c r="O532" s="96"/>
      <c r="P532" s="97"/>
      <c r="Q532" s="148"/>
      <c r="R532" s="5"/>
    </row>
    <row r="533" spans="1:24" ht="14.25" customHeight="1">
      <c r="B533" s="28"/>
      <c r="C533" s="222"/>
      <c r="D533" s="25" t="s">
        <v>4</v>
      </c>
      <c r="E533" s="96">
        <f>F533+N533</f>
        <v>108445.67</v>
      </c>
      <c r="F533" s="96">
        <f>G533+J533+K533</f>
        <v>108445.67</v>
      </c>
      <c r="G533" s="96">
        <f>H533+I533</f>
        <v>108445.67</v>
      </c>
      <c r="H533" s="96"/>
      <c r="I533" s="96">
        <v>108445.67</v>
      </c>
      <c r="J533" s="96"/>
      <c r="K533" s="96"/>
      <c r="L533" s="96"/>
      <c r="M533" s="96"/>
      <c r="N533" s="96"/>
      <c r="O533" s="96"/>
      <c r="P533" s="97"/>
      <c r="Q533" s="148"/>
      <c r="R533" s="5"/>
    </row>
    <row r="534" spans="1:24" ht="14.25" customHeight="1">
      <c r="B534" s="28"/>
      <c r="C534" s="222"/>
      <c r="D534" s="25" t="s">
        <v>13</v>
      </c>
      <c r="E534" s="173">
        <f>E533/E532</f>
        <v>0.99998773594474721</v>
      </c>
      <c r="F534" s="173">
        <f t="shared" ref="F534:I534" si="25">F533/F532</f>
        <v>0.99998773594474721</v>
      </c>
      <c r="G534" s="173">
        <f t="shared" si="25"/>
        <v>0.99998773594474721</v>
      </c>
      <c r="H534" s="173"/>
      <c r="I534" s="173">
        <f t="shared" si="25"/>
        <v>0.99998773594474721</v>
      </c>
      <c r="J534" s="102"/>
      <c r="K534" s="102"/>
      <c r="L534" s="96"/>
      <c r="M534" s="96"/>
      <c r="N534" s="96"/>
      <c r="O534" s="96"/>
      <c r="P534" s="97"/>
      <c r="Q534" s="148"/>
      <c r="R534" s="5"/>
    </row>
    <row r="535" spans="1:24" ht="6" customHeight="1">
      <c r="B535" s="39"/>
      <c r="C535" s="276"/>
      <c r="D535" s="41"/>
      <c r="E535" s="144"/>
      <c r="F535" s="144"/>
      <c r="G535" s="144"/>
      <c r="H535" s="144"/>
      <c r="I535" s="144"/>
      <c r="J535" s="145"/>
      <c r="K535" s="145"/>
      <c r="L535" s="123"/>
      <c r="M535" s="123"/>
      <c r="N535" s="123"/>
      <c r="O535" s="123"/>
      <c r="P535" s="121"/>
      <c r="Q535" s="148"/>
      <c r="R535" s="5"/>
    </row>
    <row r="536" spans="1:24" ht="8.25" customHeight="1">
      <c r="B536" s="28"/>
      <c r="C536" s="222"/>
      <c r="D536" s="25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7"/>
      <c r="Q536" s="148"/>
      <c r="R536" s="5"/>
    </row>
    <row r="537" spans="1:24" ht="14.25" customHeight="1">
      <c r="A537" s="29"/>
      <c r="B537" s="16">
        <v>900</v>
      </c>
      <c r="C537" s="261"/>
      <c r="D537" s="203" t="s">
        <v>39</v>
      </c>
      <c r="E537" s="293"/>
      <c r="F537" s="293"/>
      <c r="G537" s="293"/>
      <c r="H537" s="293"/>
      <c r="I537" s="293"/>
      <c r="J537" s="293"/>
      <c r="K537" s="293"/>
      <c r="L537" s="293"/>
      <c r="M537" s="293"/>
      <c r="N537" s="293"/>
      <c r="P537" s="100">
        <f>+P561+P542</f>
        <v>18327</v>
      </c>
      <c r="Q537" s="44"/>
      <c r="R537" s="17"/>
      <c r="S537" s="2"/>
      <c r="T537" s="2"/>
      <c r="U537" s="2"/>
      <c r="V537" s="2"/>
      <c r="W537" s="2"/>
      <c r="X537" s="2"/>
    </row>
    <row r="538" spans="1:24" ht="14.25" customHeight="1">
      <c r="B538" s="16"/>
      <c r="C538" s="261"/>
      <c r="D538" s="203" t="s">
        <v>182</v>
      </c>
      <c r="E538" s="99">
        <f>+E542+E548+E552+E556+E561+E565+E569+E579+E583</f>
        <v>4217281.7</v>
      </c>
      <c r="F538" s="99">
        <f>+F548+F552+F556+F561+F565+F579+F583+F542</f>
        <v>3991970</v>
      </c>
      <c r="G538" s="99">
        <f>+G548+G552+G556+G561+G565+G579+G583+G542</f>
        <v>3972470</v>
      </c>
      <c r="H538" s="99">
        <f>+H583</f>
        <v>224150</v>
      </c>
      <c r="I538" s="99">
        <f>+I548+I552+I556+I565+I579+I583+I542</f>
        <v>3748320</v>
      </c>
      <c r="J538" s="99"/>
      <c r="K538" s="99">
        <f>+K548+K583</f>
        <v>19500</v>
      </c>
      <c r="L538" s="99"/>
      <c r="M538" s="99"/>
      <c r="N538" s="99">
        <f>+N542+N561+N565+N569+N583+N556</f>
        <v>225311.7</v>
      </c>
      <c r="O538" s="99">
        <f>+O542+O561+O565+O569+O583+O556</f>
        <v>225311.7</v>
      </c>
      <c r="P538" s="100"/>
      <c r="Q538" s="44"/>
      <c r="R538" s="17"/>
      <c r="S538" s="2"/>
      <c r="T538" s="2"/>
      <c r="U538" s="2"/>
      <c r="V538" s="2"/>
      <c r="W538" s="2"/>
      <c r="X538" s="2"/>
    </row>
    <row r="539" spans="1:24" ht="14.25" customHeight="1">
      <c r="B539" s="16"/>
      <c r="C539" s="261"/>
      <c r="D539" s="33" t="s">
        <v>197</v>
      </c>
      <c r="E539" s="99">
        <f>+E543+E549+E553+E557+E562+E566+E570+E580+E584</f>
        <v>3705746.54</v>
      </c>
      <c r="F539" s="99">
        <f>+F549+F553+F557+F562+F566+F580+F584+F543</f>
        <v>3514502.5500000003</v>
      </c>
      <c r="G539" s="99">
        <f>+G549+G553+G557+G562+G566+G580+G584+G543</f>
        <v>3503130.5500000003</v>
      </c>
      <c r="H539" s="99">
        <f>+H584</f>
        <v>206770.82</v>
      </c>
      <c r="I539" s="99">
        <f>I543+I549+I553+I557+I566+I580+I584</f>
        <v>3296359.73</v>
      </c>
      <c r="J539" s="99"/>
      <c r="K539" s="99">
        <f>K549+K584</f>
        <v>11372</v>
      </c>
      <c r="L539" s="99"/>
      <c r="M539" s="99"/>
      <c r="N539" s="99">
        <f>+N543+N562+N566+N570+N584+N557</f>
        <v>191243.99000000002</v>
      </c>
      <c r="O539" s="99">
        <f>+O543+O562+O566+O570+O584+O557</f>
        <v>191243.99000000002</v>
      </c>
      <c r="P539" s="100">
        <f>+P562+P543</f>
        <v>160</v>
      </c>
      <c r="Q539" s="44"/>
      <c r="R539" s="17"/>
      <c r="S539" s="2"/>
      <c r="T539" s="2"/>
      <c r="U539" s="2"/>
      <c r="V539" s="2"/>
      <c r="W539" s="2"/>
      <c r="X539" s="2"/>
    </row>
    <row r="540" spans="1:24" ht="14.25" customHeight="1">
      <c r="B540" s="16"/>
      <c r="C540" s="261"/>
      <c r="D540" s="32" t="s">
        <v>0</v>
      </c>
      <c r="E540" s="108">
        <f>E539/E538</f>
        <v>0.87870500564380127</v>
      </c>
      <c r="F540" s="108">
        <f>F539/F538</f>
        <v>0.88039302650070017</v>
      </c>
      <c r="G540" s="108">
        <f>G539/G538</f>
        <v>0.88185198377835461</v>
      </c>
      <c r="H540" s="108">
        <f>H539/H538</f>
        <v>0.92246629489181353</v>
      </c>
      <c r="I540" s="108">
        <f>I539/I538</f>
        <v>0.87942324294617324</v>
      </c>
      <c r="J540" s="108"/>
      <c r="K540" s="108">
        <f>K539/K538</f>
        <v>0.5831794871794872</v>
      </c>
      <c r="L540" s="108"/>
      <c r="M540" s="108"/>
      <c r="N540" s="108">
        <f>N539/N538</f>
        <v>0.8487974215275994</v>
      </c>
      <c r="O540" s="108">
        <f>O539/O538</f>
        <v>0.8487974215275994</v>
      </c>
      <c r="P540" s="114">
        <f>P539/P537</f>
        <v>8.7302886451683312E-3</v>
      </c>
      <c r="Q540" s="44"/>
      <c r="R540" s="17"/>
      <c r="S540" s="2"/>
      <c r="T540" s="2"/>
      <c r="U540" s="2"/>
      <c r="V540" s="2"/>
      <c r="W540" s="2"/>
      <c r="X540" s="2"/>
    </row>
    <row r="541" spans="1:24" ht="9" customHeight="1">
      <c r="B541" s="16"/>
      <c r="C541" s="261"/>
      <c r="D541" s="49"/>
      <c r="E541" s="118"/>
      <c r="F541" s="99"/>
      <c r="G541" s="99"/>
      <c r="H541" s="99"/>
      <c r="I541" s="99"/>
      <c r="J541" s="99"/>
      <c r="K541" s="99"/>
      <c r="L541" s="99"/>
      <c r="M541" s="101"/>
      <c r="N541" s="74"/>
      <c r="O541" s="100"/>
      <c r="P541" s="129"/>
      <c r="Q541" s="44"/>
      <c r="R541" s="17"/>
      <c r="S541" s="2"/>
      <c r="T541" s="2"/>
      <c r="U541" s="2"/>
      <c r="V541" s="2"/>
      <c r="W541" s="2"/>
      <c r="X541" s="2"/>
    </row>
    <row r="542" spans="1:24" ht="14.25" customHeight="1">
      <c r="B542" s="28"/>
      <c r="C542" s="222" t="s">
        <v>38</v>
      </c>
      <c r="D542" s="208" t="s">
        <v>37</v>
      </c>
      <c r="E542" s="118">
        <f>+N542+F542</f>
        <v>117968</v>
      </c>
      <c r="F542" s="96">
        <f>+G542</f>
        <v>62000</v>
      </c>
      <c r="G542" s="96">
        <f>+I542</f>
        <v>62000</v>
      </c>
      <c r="H542" s="97"/>
      <c r="I542" s="118">
        <v>62000</v>
      </c>
      <c r="J542" s="97"/>
      <c r="K542" s="118"/>
      <c r="L542" s="96"/>
      <c r="M542" s="85"/>
      <c r="N542" s="83">
        <v>55968</v>
      </c>
      <c r="O542" s="97">
        <v>55968</v>
      </c>
      <c r="P542" s="97"/>
      <c r="Q542" s="44"/>
      <c r="R542" s="17"/>
      <c r="S542" s="2"/>
      <c r="T542" s="2"/>
      <c r="U542" s="2"/>
      <c r="V542" s="2"/>
      <c r="W542" s="2"/>
      <c r="X542" s="2"/>
    </row>
    <row r="543" spans="1:24" ht="14.25" customHeight="1">
      <c r="B543" s="28"/>
      <c r="C543" s="222"/>
      <c r="D543" s="73" t="s">
        <v>4</v>
      </c>
      <c r="E543" s="118">
        <f>+N543+F543</f>
        <v>75857.149999999994</v>
      </c>
      <c r="F543" s="97">
        <f>+G543</f>
        <v>27920.95</v>
      </c>
      <c r="G543" s="118">
        <f>+I543</f>
        <v>27920.95</v>
      </c>
      <c r="H543" s="97"/>
      <c r="I543" s="118">
        <v>27920.95</v>
      </c>
      <c r="J543" s="97"/>
      <c r="K543" s="118"/>
      <c r="L543" s="96"/>
      <c r="M543" s="85"/>
      <c r="N543" s="83">
        <v>47936.2</v>
      </c>
      <c r="O543" s="97">
        <v>47936.2</v>
      </c>
      <c r="P543" s="97"/>
      <c r="Q543" s="44"/>
      <c r="R543" s="17"/>
      <c r="S543" s="2"/>
      <c r="T543" s="2"/>
      <c r="U543" s="2"/>
      <c r="V543" s="2"/>
      <c r="W543" s="2"/>
      <c r="X543" s="2"/>
    </row>
    <row r="544" spans="1:24" ht="14.25" customHeight="1">
      <c r="B544" s="28"/>
      <c r="C544" s="222"/>
      <c r="D544" s="73" t="s">
        <v>3</v>
      </c>
      <c r="E544" s="109">
        <f>E543/E542</f>
        <v>0.64303158483656575</v>
      </c>
      <c r="F544" s="109">
        <f>F543/F542</f>
        <v>0.45033790322580647</v>
      </c>
      <c r="G544" s="109">
        <f>G543/G542</f>
        <v>0.45033790322580647</v>
      </c>
      <c r="H544" s="109"/>
      <c r="I544" s="109">
        <f>I543/I542</f>
        <v>0.45033790322580647</v>
      </c>
      <c r="J544" s="109"/>
      <c r="K544" s="109"/>
      <c r="L544" s="109"/>
      <c r="M544" s="109"/>
      <c r="N544" s="109">
        <f>N543/N542</f>
        <v>0.85649299599771289</v>
      </c>
      <c r="O544" s="109">
        <f>O543/O542</f>
        <v>0.85649299599771289</v>
      </c>
      <c r="P544" s="130"/>
      <c r="Q544" s="44"/>
      <c r="R544" s="17"/>
      <c r="S544" s="2"/>
      <c r="T544" s="2"/>
      <c r="U544" s="2"/>
      <c r="V544" s="2"/>
      <c r="W544" s="2"/>
      <c r="X544" s="2"/>
    </row>
    <row r="545" spans="2:55" ht="9.75" customHeight="1">
      <c r="B545" s="28"/>
      <c r="C545" s="222"/>
      <c r="D545" s="222"/>
      <c r="E545" s="118"/>
      <c r="F545" s="97"/>
      <c r="G545" s="118"/>
      <c r="H545" s="97"/>
      <c r="I545" s="118"/>
      <c r="J545" s="97"/>
      <c r="K545" s="118"/>
      <c r="L545" s="96"/>
      <c r="M545" s="97"/>
      <c r="N545" s="118"/>
      <c r="O545" s="97"/>
      <c r="P545" s="97"/>
      <c r="Q545" s="44"/>
      <c r="R545" s="17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</row>
    <row r="546" spans="2:55" ht="6" hidden="1" customHeight="1">
      <c r="B546" s="28"/>
      <c r="C546" s="222"/>
      <c r="D546" s="222"/>
      <c r="E546" s="118"/>
      <c r="F546" s="97"/>
      <c r="G546" s="118"/>
      <c r="H546" s="97"/>
      <c r="I546" s="118"/>
      <c r="J546" s="97"/>
      <c r="K546" s="118"/>
      <c r="L546" s="96"/>
      <c r="M546" s="97"/>
      <c r="N546" s="118"/>
      <c r="O546" s="97"/>
      <c r="P546" s="97"/>
      <c r="Q546" s="44"/>
      <c r="R546" s="17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</row>
    <row r="547" spans="2:55" ht="6" hidden="1" customHeight="1">
      <c r="B547" s="28"/>
      <c r="C547" s="222"/>
      <c r="D547" s="222"/>
      <c r="E547" s="118"/>
      <c r="F547" s="97"/>
      <c r="G547" s="118"/>
      <c r="H547" s="97"/>
      <c r="I547" s="118"/>
      <c r="J547" s="97"/>
      <c r="K547" s="118"/>
      <c r="L547" s="96"/>
      <c r="M547" s="97"/>
      <c r="N547" s="118"/>
      <c r="O547" s="97"/>
      <c r="P547" s="97"/>
      <c r="Q547" s="44"/>
      <c r="R547" s="17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</row>
    <row r="548" spans="2:55" ht="14.25" customHeight="1">
      <c r="B548" s="28"/>
      <c r="C548" s="222" t="s">
        <v>36</v>
      </c>
      <c r="D548" s="208" t="s">
        <v>163</v>
      </c>
      <c r="E548" s="118">
        <f>+F548</f>
        <v>2556000</v>
      </c>
      <c r="F548" s="97">
        <f>+G548+K548</f>
        <v>2556000</v>
      </c>
      <c r="G548" s="118">
        <f>+I548</f>
        <v>2540000</v>
      </c>
      <c r="H548" s="97"/>
      <c r="I548" s="118">
        <v>2540000</v>
      </c>
      <c r="J548" s="97"/>
      <c r="K548" s="118">
        <v>16000</v>
      </c>
      <c r="L548" s="96"/>
      <c r="M548" s="97"/>
      <c r="N548" s="118"/>
      <c r="O548" s="97"/>
      <c r="P548" s="97"/>
      <c r="Q548" s="44"/>
      <c r="R548" s="17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</row>
    <row r="549" spans="2:55" ht="14.25" customHeight="1">
      <c r="B549" s="28"/>
      <c r="C549" s="222"/>
      <c r="D549" s="73" t="s">
        <v>4</v>
      </c>
      <c r="E549" s="118">
        <f>+F549</f>
        <v>2312868.0699999998</v>
      </c>
      <c r="F549" s="97">
        <f>+G549+K549</f>
        <v>2312868.0699999998</v>
      </c>
      <c r="G549" s="118">
        <f>+I549</f>
        <v>2302868.0699999998</v>
      </c>
      <c r="H549" s="97"/>
      <c r="I549" s="118">
        <v>2302868.0699999998</v>
      </c>
      <c r="J549" s="97"/>
      <c r="K549" s="118">
        <v>10000</v>
      </c>
      <c r="L549" s="96"/>
      <c r="M549" s="97"/>
      <c r="N549" s="118"/>
      <c r="O549" s="97"/>
      <c r="P549" s="97"/>
      <c r="Q549" s="44"/>
      <c r="R549" s="17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</row>
    <row r="550" spans="2:55" s="24" customFormat="1" ht="14.25" customHeight="1">
      <c r="B550" s="28"/>
      <c r="C550" s="222"/>
      <c r="D550" s="73" t="s">
        <v>3</v>
      </c>
      <c r="E550" s="120">
        <f>E549/E548</f>
        <v>0.90487796165884182</v>
      </c>
      <c r="F550" s="109">
        <f>F549/F548</f>
        <v>0.90487796165884182</v>
      </c>
      <c r="G550" s="120">
        <f>G549/G548</f>
        <v>0.90664097244094477</v>
      </c>
      <c r="H550" s="109"/>
      <c r="I550" s="120">
        <f>I549/I548</f>
        <v>0.90664097244094477</v>
      </c>
      <c r="J550" s="109"/>
      <c r="K550" s="120">
        <f>K549/K548</f>
        <v>0.625</v>
      </c>
      <c r="L550" s="102"/>
      <c r="M550" s="109"/>
      <c r="N550" s="120"/>
      <c r="O550" s="109"/>
      <c r="P550" s="109"/>
      <c r="Q550" s="196"/>
      <c r="R550" s="17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</row>
    <row r="551" spans="2:55" ht="9.75" customHeight="1">
      <c r="B551" s="28"/>
      <c r="C551" s="222"/>
      <c r="D551" s="251"/>
      <c r="E551" s="118"/>
      <c r="F551" s="97"/>
      <c r="G551" s="118"/>
      <c r="H551" s="97"/>
      <c r="I551" s="118"/>
      <c r="J551" s="97"/>
      <c r="K551" s="118"/>
      <c r="L551" s="96"/>
      <c r="M551" s="97"/>
      <c r="N551" s="118"/>
      <c r="O551" s="97"/>
      <c r="P551" s="97"/>
      <c r="Q551" s="44"/>
      <c r="R551" s="17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</row>
    <row r="552" spans="2:55" ht="14.25" customHeight="1">
      <c r="B552" s="28"/>
      <c r="C552" s="222" t="s">
        <v>35</v>
      </c>
      <c r="D552" s="208" t="s">
        <v>34</v>
      </c>
      <c r="E552" s="118">
        <f>+F552</f>
        <v>276000</v>
      </c>
      <c r="F552" s="97">
        <f>+G552</f>
        <v>276000</v>
      </c>
      <c r="G552" s="118">
        <f>+I552</f>
        <v>276000</v>
      </c>
      <c r="H552" s="97"/>
      <c r="I552" s="118">
        <v>276000</v>
      </c>
      <c r="J552" s="97"/>
      <c r="K552" s="118"/>
      <c r="L552" s="96"/>
      <c r="M552" s="97"/>
      <c r="N552" s="118"/>
      <c r="O552" s="97"/>
      <c r="P552" s="97"/>
      <c r="Q552" s="44"/>
      <c r="R552" s="17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</row>
    <row r="553" spans="2:55" ht="14.25" customHeight="1">
      <c r="B553" s="28"/>
      <c r="C553" s="222"/>
      <c r="D553" s="73" t="s">
        <v>4</v>
      </c>
      <c r="E553" s="118">
        <f>+F553</f>
        <v>252926.19</v>
      </c>
      <c r="F553" s="97">
        <f>+G553</f>
        <v>252926.19</v>
      </c>
      <c r="G553" s="118">
        <f>+I553</f>
        <v>252926.19</v>
      </c>
      <c r="H553" s="97"/>
      <c r="I553" s="118">
        <v>252926.19</v>
      </c>
      <c r="J553" s="97"/>
      <c r="K553" s="118"/>
      <c r="L553" s="96"/>
      <c r="M553" s="97"/>
      <c r="N553" s="118"/>
      <c r="O553" s="97"/>
      <c r="P553" s="129"/>
      <c r="Q553" s="44"/>
      <c r="R553" s="17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</row>
    <row r="554" spans="2:55" ht="14.25" customHeight="1">
      <c r="B554" s="28"/>
      <c r="C554" s="222"/>
      <c r="D554" s="73" t="s">
        <v>3</v>
      </c>
      <c r="E554" s="120">
        <f>E553/E552</f>
        <v>0.91639923913043475</v>
      </c>
      <c r="F554" s="109">
        <f>F553/F552</f>
        <v>0.91639923913043475</v>
      </c>
      <c r="G554" s="120">
        <f>G553/G552</f>
        <v>0.91639923913043475</v>
      </c>
      <c r="H554" s="109"/>
      <c r="I554" s="120">
        <f>I553/I552</f>
        <v>0.91639923913043475</v>
      </c>
      <c r="J554" s="109"/>
      <c r="K554" s="120"/>
      <c r="L554" s="102"/>
      <c r="M554" s="109"/>
      <c r="N554" s="120"/>
      <c r="O554" s="109"/>
      <c r="P554" s="130"/>
      <c r="Q554" s="44"/>
      <c r="R554" s="17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</row>
    <row r="555" spans="2:55" ht="9.75" customHeight="1">
      <c r="B555" s="28"/>
      <c r="C555" s="222"/>
      <c r="D555" s="251"/>
      <c r="E555" s="118"/>
      <c r="F555" s="97"/>
      <c r="G555" s="118"/>
      <c r="H555" s="97"/>
      <c r="I555" s="118"/>
      <c r="J555" s="97"/>
      <c r="K555" s="118"/>
      <c r="L555" s="96"/>
      <c r="M555" s="97"/>
      <c r="N555" s="118"/>
      <c r="O555" s="97"/>
      <c r="P555" s="129"/>
      <c r="Q555" s="44"/>
      <c r="R555" s="17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</row>
    <row r="556" spans="2:55" ht="14.25" customHeight="1">
      <c r="B556" s="28"/>
      <c r="C556" s="222" t="s">
        <v>33</v>
      </c>
      <c r="D556" s="208" t="s">
        <v>32</v>
      </c>
      <c r="E556" s="118">
        <f>+F556+N556</f>
        <v>155000</v>
      </c>
      <c r="F556" s="97">
        <f>+G556</f>
        <v>142500</v>
      </c>
      <c r="G556" s="118">
        <f>+I556</f>
        <v>142500</v>
      </c>
      <c r="H556" s="97"/>
      <c r="I556" s="118">
        <v>142500</v>
      </c>
      <c r="J556" s="97"/>
      <c r="K556" s="118"/>
      <c r="L556" s="96"/>
      <c r="M556" s="97"/>
      <c r="N556" s="119">
        <v>12500</v>
      </c>
      <c r="O556" s="83">
        <v>12500</v>
      </c>
      <c r="P556" s="86"/>
      <c r="Q556" s="44"/>
      <c r="R556" s="17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</row>
    <row r="557" spans="2:55" ht="14.25" customHeight="1">
      <c r="B557" s="28"/>
      <c r="C557" s="222"/>
      <c r="D557" s="73" t="s">
        <v>4</v>
      </c>
      <c r="E557" s="118">
        <f>+F557+N557</f>
        <v>151349.51</v>
      </c>
      <c r="F557" s="97">
        <f>+G557</f>
        <v>138936.35</v>
      </c>
      <c r="G557" s="118">
        <f>+I557</f>
        <v>138936.35</v>
      </c>
      <c r="H557" s="97"/>
      <c r="I557" s="118">
        <v>138936.35</v>
      </c>
      <c r="J557" s="97"/>
      <c r="K557" s="118"/>
      <c r="L557" s="96"/>
      <c r="M557" s="97"/>
      <c r="N557" s="119">
        <v>12413.16</v>
      </c>
      <c r="O557" s="83">
        <v>12413.16</v>
      </c>
      <c r="P557" s="86"/>
      <c r="Q557" s="44"/>
      <c r="R557" s="17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</row>
    <row r="558" spans="2:55" s="24" customFormat="1" ht="14.25" customHeight="1">
      <c r="B558" s="28"/>
      <c r="C558" s="222"/>
      <c r="D558" s="73" t="s">
        <v>3</v>
      </c>
      <c r="E558" s="120">
        <f>E557/E556</f>
        <v>0.97644845161290328</v>
      </c>
      <c r="F558" s="109">
        <f>F557/F556</f>
        <v>0.9749919298245614</v>
      </c>
      <c r="G558" s="120">
        <f>G557/G556</f>
        <v>0.9749919298245614</v>
      </c>
      <c r="H558" s="109"/>
      <c r="I558" s="120">
        <f>I557/I556</f>
        <v>0.9749919298245614</v>
      </c>
      <c r="J558" s="109"/>
      <c r="K558" s="120"/>
      <c r="L558" s="102"/>
      <c r="M558" s="90"/>
      <c r="N558" s="90">
        <f>N557/N556</f>
        <v>0.99305279999999996</v>
      </c>
      <c r="O558" s="88">
        <f>O557/O556</f>
        <v>0.99305279999999996</v>
      </c>
      <c r="P558" s="91"/>
      <c r="Q558" s="44"/>
      <c r="R558" s="17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</row>
    <row r="559" spans="2:55" ht="9.75" customHeight="1">
      <c r="B559" s="28"/>
      <c r="C559" s="222"/>
      <c r="D559" s="251"/>
      <c r="E559" s="118"/>
      <c r="F559" s="97"/>
      <c r="G559" s="118"/>
      <c r="H559" s="97"/>
      <c r="I559" s="118"/>
      <c r="J559" s="97"/>
      <c r="K559" s="118"/>
      <c r="L559" s="96"/>
      <c r="M559" s="85"/>
      <c r="N559" s="85"/>
      <c r="O559" s="83"/>
      <c r="P559" s="86"/>
      <c r="Q559" s="44"/>
      <c r="R559" s="17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</row>
    <row r="560" spans="2:55" ht="13.5" customHeight="1">
      <c r="B560" s="28"/>
      <c r="C560" s="222" t="s">
        <v>31</v>
      </c>
      <c r="D560" s="208" t="s">
        <v>164</v>
      </c>
      <c r="E560" s="118"/>
      <c r="F560" s="97"/>
      <c r="G560" s="118"/>
      <c r="H560" s="97"/>
      <c r="I560" s="118"/>
      <c r="J560" s="97"/>
      <c r="K560" s="118"/>
      <c r="L560" s="96"/>
      <c r="M560" s="85"/>
      <c r="N560" s="85"/>
      <c r="O560" s="83"/>
      <c r="P560" s="86"/>
      <c r="Q560" s="44"/>
      <c r="R560" s="17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</row>
    <row r="561" spans="2:24" ht="13.5" customHeight="1">
      <c r="B561" s="28"/>
      <c r="C561" s="222"/>
      <c r="D561" s="252" t="s">
        <v>30</v>
      </c>
      <c r="E561" s="118">
        <f>F561+N561</f>
        <v>18327</v>
      </c>
      <c r="F561" s="97"/>
      <c r="G561" s="118"/>
      <c r="H561" s="97"/>
      <c r="I561" s="118"/>
      <c r="J561" s="97"/>
      <c r="K561" s="118"/>
      <c r="L561" s="96"/>
      <c r="M561" s="85"/>
      <c r="N561" s="85">
        <v>18327</v>
      </c>
      <c r="O561" s="83">
        <v>18327</v>
      </c>
      <c r="P561" s="86">
        <v>18327</v>
      </c>
      <c r="Q561" s="44"/>
      <c r="R561" s="17"/>
      <c r="S561" s="2"/>
      <c r="T561" s="2"/>
      <c r="U561" s="2"/>
      <c r="V561" s="2"/>
      <c r="W561" s="2"/>
      <c r="X561" s="2"/>
    </row>
    <row r="562" spans="2:24" ht="13.5" customHeight="1">
      <c r="B562" s="28"/>
      <c r="C562" s="222"/>
      <c r="D562" s="252" t="s">
        <v>4</v>
      </c>
      <c r="E562" s="118">
        <f>+F562+N562</f>
        <v>160</v>
      </c>
      <c r="F562" s="97"/>
      <c r="G562" s="118"/>
      <c r="H562" s="97"/>
      <c r="I562" s="118"/>
      <c r="J562" s="97"/>
      <c r="K562" s="118"/>
      <c r="L562" s="96"/>
      <c r="M562" s="85"/>
      <c r="N562" s="85">
        <v>160</v>
      </c>
      <c r="O562" s="83">
        <v>160</v>
      </c>
      <c r="P562" s="86">
        <v>160</v>
      </c>
      <c r="Q562" s="44"/>
      <c r="R562" s="17"/>
      <c r="S562" s="2"/>
      <c r="T562" s="2"/>
      <c r="U562" s="2"/>
      <c r="V562" s="2"/>
      <c r="W562" s="2"/>
      <c r="X562" s="2"/>
    </row>
    <row r="563" spans="2:24" ht="13.5" customHeight="1">
      <c r="B563" s="28"/>
      <c r="C563" s="222"/>
      <c r="D563" s="252" t="s">
        <v>29</v>
      </c>
      <c r="E563" s="120">
        <f>E562/E561</f>
        <v>8.7302886451683312E-3</v>
      </c>
      <c r="F563" s="109"/>
      <c r="G563" s="120"/>
      <c r="H563" s="97"/>
      <c r="I563" s="120"/>
      <c r="J563" s="97"/>
      <c r="K563" s="118"/>
      <c r="L563" s="96"/>
      <c r="M563" s="85"/>
      <c r="N563" s="90">
        <f>+O563</f>
        <v>8.7302886451683312E-3</v>
      </c>
      <c r="O563" s="88">
        <f>O562/O561</f>
        <v>8.7302886451683312E-3</v>
      </c>
      <c r="P563" s="91">
        <f>P562/P561</f>
        <v>8.7302886451683312E-3</v>
      </c>
      <c r="Q563" s="44"/>
      <c r="R563" s="17"/>
      <c r="S563" s="2"/>
      <c r="T563" s="2"/>
      <c r="U563" s="2"/>
      <c r="V563" s="2"/>
      <c r="W563" s="2"/>
      <c r="X563" s="2"/>
    </row>
    <row r="564" spans="2:24" ht="9" customHeight="1">
      <c r="B564" s="28"/>
      <c r="C564" s="222"/>
      <c r="D564" s="251"/>
      <c r="E564" s="118"/>
      <c r="F564" s="97"/>
      <c r="G564" s="118"/>
      <c r="H564" s="97"/>
      <c r="I564" s="118"/>
      <c r="J564" s="97"/>
      <c r="K564" s="118"/>
      <c r="L564" s="96"/>
      <c r="M564" s="85"/>
      <c r="N564" s="85"/>
      <c r="O564" s="83"/>
      <c r="P564" s="86"/>
      <c r="Q564" s="44"/>
      <c r="R564" s="17"/>
      <c r="S564" s="2"/>
      <c r="T564" s="2"/>
      <c r="U564" s="2"/>
      <c r="V564" s="2"/>
      <c r="W564" s="2"/>
      <c r="X564" s="2"/>
    </row>
    <row r="565" spans="2:24" ht="14.25" customHeight="1">
      <c r="B565" s="28"/>
      <c r="C565" s="222" t="s">
        <v>28</v>
      </c>
      <c r="D565" s="208" t="s">
        <v>27</v>
      </c>
      <c r="E565" s="118">
        <f>+F565+N565</f>
        <v>757242.7</v>
      </c>
      <c r="F565" s="97">
        <f>+G565</f>
        <v>663600</v>
      </c>
      <c r="G565" s="118">
        <f>+I565</f>
        <v>663600</v>
      </c>
      <c r="H565" s="97"/>
      <c r="I565" s="118">
        <v>663600</v>
      </c>
      <c r="J565" s="97"/>
      <c r="K565" s="118"/>
      <c r="L565" s="96"/>
      <c r="M565" s="85"/>
      <c r="N565" s="85">
        <v>93642.7</v>
      </c>
      <c r="O565" s="83">
        <v>93642.7</v>
      </c>
      <c r="P565" s="86"/>
      <c r="Q565" s="44"/>
      <c r="R565" s="17"/>
      <c r="S565" s="2"/>
      <c r="T565" s="2"/>
      <c r="U565" s="2"/>
      <c r="V565" s="2"/>
      <c r="W565" s="2"/>
      <c r="X565" s="2"/>
    </row>
    <row r="566" spans="2:24" ht="14.25" customHeight="1">
      <c r="B566" s="28"/>
      <c r="C566" s="222"/>
      <c r="D566" s="25" t="s">
        <v>4</v>
      </c>
      <c r="E566" s="96">
        <f>+F566+N566</f>
        <v>623304.09</v>
      </c>
      <c r="F566" s="97">
        <f>+G566</f>
        <v>534969.35</v>
      </c>
      <c r="G566" s="118">
        <f>+I566</f>
        <v>534969.35</v>
      </c>
      <c r="H566" s="97"/>
      <c r="I566" s="118">
        <v>534969.35</v>
      </c>
      <c r="J566" s="97"/>
      <c r="K566" s="118"/>
      <c r="L566" s="96"/>
      <c r="M566" s="85"/>
      <c r="N566" s="85">
        <v>88334.74</v>
      </c>
      <c r="O566" s="83">
        <v>88334.74</v>
      </c>
      <c r="P566" s="86"/>
      <c r="Q566" s="44"/>
      <c r="R566" s="17"/>
      <c r="S566" s="2"/>
      <c r="T566" s="2"/>
      <c r="U566" s="2"/>
      <c r="V566" s="2"/>
      <c r="W566" s="2"/>
      <c r="X566" s="2"/>
    </row>
    <row r="567" spans="2:24" ht="14.25" customHeight="1">
      <c r="B567" s="28"/>
      <c r="C567" s="222"/>
      <c r="D567" s="25" t="s">
        <v>3</v>
      </c>
      <c r="E567" s="102">
        <f>E566/E565</f>
        <v>0.82312327342343483</v>
      </c>
      <c r="F567" s="109">
        <f>F566/F565</f>
        <v>0.80616237191078954</v>
      </c>
      <c r="G567" s="120">
        <f>G566/G565</f>
        <v>0.80616237191078954</v>
      </c>
      <c r="H567" s="88"/>
      <c r="I567" s="88">
        <f>I566/I565</f>
        <v>0.80616237191078954</v>
      </c>
      <c r="J567" s="90"/>
      <c r="K567" s="88"/>
      <c r="L567" s="102"/>
      <c r="M567" s="90"/>
      <c r="N567" s="90">
        <f>N566/N565</f>
        <v>0.94331688428462668</v>
      </c>
      <c r="O567" s="88">
        <f>O566/O565</f>
        <v>0.94331688428462668</v>
      </c>
      <c r="P567" s="91"/>
      <c r="Q567" s="44"/>
      <c r="R567" s="17"/>
      <c r="S567" s="2"/>
      <c r="T567" s="2"/>
      <c r="U567" s="2"/>
      <c r="V567" s="2"/>
      <c r="W567" s="2"/>
      <c r="X567" s="2"/>
    </row>
    <row r="568" spans="2:24" ht="9.75" customHeight="1">
      <c r="B568" s="28"/>
      <c r="C568" s="222"/>
      <c r="D568" s="25"/>
      <c r="E568" s="102"/>
      <c r="F568" s="109"/>
      <c r="G568" s="120"/>
      <c r="H568" s="88"/>
      <c r="I568" s="88"/>
      <c r="J568" s="90"/>
      <c r="K568" s="88"/>
      <c r="L568" s="102"/>
      <c r="M568" s="90"/>
      <c r="N568" s="90"/>
      <c r="O568" s="88"/>
      <c r="P568" s="91"/>
      <c r="Q568" s="44"/>
      <c r="R568" s="17"/>
      <c r="S568" s="2"/>
      <c r="T568" s="2"/>
      <c r="U568" s="2"/>
      <c r="V568" s="2"/>
      <c r="W568" s="2"/>
      <c r="X568" s="2"/>
    </row>
    <row r="569" spans="2:24" ht="14.25" customHeight="1">
      <c r="B569" s="28"/>
      <c r="C569" s="222" t="s">
        <v>26</v>
      </c>
      <c r="D569" s="26" t="s">
        <v>25</v>
      </c>
      <c r="E569" s="96">
        <f>+N569</f>
        <v>44874</v>
      </c>
      <c r="F569" s="97"/>
      <c r="G569" s="118"/>
      <c r="H569" s="83"/>
      <c r="I569" s="83"/>
      <c r="J569" s="85"/>
      <c r="K569" s="83"/>
      <c r="L569" s="96"/>
      <c r="M569" s="85"/>
      <c r="N569" s="85">
        <v>44874</v>
      </c>
      <c r="O569" s="83">
        <v>44874</v>
      </c>
      <c r="P569" s="91"/>
      <c r="Q569" s="44"/>
      <c r="R569" s="17"/>
      <c r="S569" s="2"/>
      <c r="T569" s="2"/>
      <c r="U569" s="2"/>
      <c r="V569" s="2"/>
      <c r="W569" s="2"/>
      <c r="X569" s="2"/>
    </row>
    <row r="570" spans="2:24" ht="14.25" customHeight="1">
      <c r="B570" s="28"/>
      <c r="C570" s="222"/>
      <c r="D570" s="25" t="s">
        <v>4</v>
      </c>
      <c r="E570" s="96">
        <f>+N570</f>
        <v>42399.89</v>
      </c>
      <c r="F570" s="97"/>
      <c r="G570" s="118"/>
      <c r="H570" s="83"/>
      <c r="I570" s="83"/>
      <c r="J570" s="85"/>
      <c r="K570" s="83"/>
      <c r="L570" s="96"/>
      <c r="M570" s="85"/>
      <c r="N570" s="85">
        <v>42399.89</v>
      </c>
      <c r="O570" s="83">
        <v>42399.89</v>
      </c>
      <c r="P570" s="91"/>
      <c r="Q570" s="44"/>
      <c r="R570" s="17"/>
      <c r="S570" s="2"/>
      <c r="T570" s="2"/>
      <c r="U570" s="2"/>
      <c r="V570" s="2"/>
      <c r="W570" s="2"/>
      <c r="X570" s="2"/>
    </row>
    <row r="571" spans="2:24" ht="14.25" customHeight="1">
      <c r="B571" s="28"/>
      <c r="C571" s="222"/>
      <c r="D571" s="25" t="s">
        <v>3</v>
      </c>
      <c r="E571" s="102">
        <f>E570/E569</f>
        <v>0.94486540090029858</v>
      </c>
      <c r="F571" s="109"/>
      <c r="G571" s="120"/>
      <c r="H571" s="88"/>
      <c r="I571" s="88"/>
      <c r="J571" s="90"/>
      <c r="K571" s="88"/>
      <c r="L571" s="102"/>
      <c r="M571" s="90"/>
      <c r="N571" s="90">
        <f>N570/N569</f>
        <v>0.94486540090029858</v>
      </c>
      <c r="O571" s="88">
        <f>O570/O569</f>
        <v>0.94486540090029858</v>
      </c>
      <c r="P571" s="91"/>
      <c r="Q571" s="44"/>
      <c r="R571" s="17"/>
      <c r="S571" s="2"/>
      <c r="T571" s="2"/>
      <c r="U571" s="2"/>
    </row>
    <row r="572" spans="2:24" ht="7.5" customHeight="1">
      <c r="B572" s="28"/>
      <c r="C572" s="222"/>
      <c r="D572" s="25"/>
      <c r="E572" s="96"/>
      <c r="F572" s="97"/>
      <c r="G572" s="118"/>
      <c r="H572" s="83"/>
      <c r="I572" s="83"/>
      <c r="J572" s="85"/>
      <c r="K572" s="83"/>
      <c r="L572" s="96"/>
      <c r="M572" s="85"/>
      <c r="N572" s="85"/>
      <c r="O572" s="83"/>
      <c r="P572" s="86"/>
      <c r="Q572" s="44"/>
      <c r="R572" s="17"/>
      <c r="S572" s="2"/>
      <c r="T572" s="2"/>
      <c r="U572" s="2"/>
    </row>
    <row r="573" spans="2:24" ht="3.75" hidden="1" customHeight="1">
      <c r="B573" s="28"/>
      <c r="C573" s="222"/>
      <c r="D573" s="26"/>
      <c r="E573" s="96"/>
      <c r="F573" s="97"/>
      <c r="G573" s="118"/>
      <c r="H573" s="83"/>
      <c r="I573" s="83"/>
      <c r="J573" s="85"/>
      <c r="K573" s="83"/>
      <c r="L573" s="83"/>
      <c r="M573" s="85"/>
      <c r="N573" s="85"/>
      <c r="O573" s="83"/>
      <c r="P573" s="86"/>
      <c r="Q573" s="44"/>
      <c r="R573" s="17"/>
      <c r="S573" s="2"/>
      <c r="T573" s="2"/>
      <c r="U573" s="2"/>
    </row>
    <row r="574" spans="2:24" ht="14.25" hidden="1" customHeight="1">
      <c r="B574" s="28"/>
      <c r="C574" s="222"/>
      <c r="D574" s="25"/>
      <c r="E574" s="96"/>
      <c r="F574" s="97"/>
      <c r="G574" s="118"/>
      <c r="H574" s="83"/>
      <c r="I574" s="83"/>
      <c r="J574" s="85"/>
      <c r="K574" s="83"/>
      <c r="L574" s="83"/>
      <c r="M574" s="85"/>
      <c r="N574" s="85"/>
      <c r="O574" s="83"/>
      <c r="P574" s="86"/>
      <c r="Q574" s="44"/>
      <c r="R574" s="17"/>
      <c r="S574" s="2"/>
      <c r="T574" s="2"/>
      <c r="U574" s="2"/>
    </row>
    <row r="575" spans="2:24" ht="14.25" hidden="1" customHeight="1">
      <c r="B575" s="28"/>
      <c r="C575" s="222"/>
      <c r="D575" s="25"/>
      <c r="E575" s="102"/>
      <c r="F575" s="109"/>
      <c r="G575" s="120"/>
      <c r="H575" s="88"/>
      <c r="I575" s="88"/>
      <c r="J575" s="90"/>
      <c r="K575" s="88"/>
      <c r="L575" s="88"/>
      <c r="M575" s="90"/>
      <c r="N575" s="90"/>
      <c r="O575" s="88"/>
      <c r="P575" s="91"/>
      <c r="Q575" s="44"/>
      <c r="R575" s="17"/>
      <c r="S575" s="2"/>
      <c r="T575" s="2"/>
      <c r="U575" s="2"/>
    </row>
    <row r="576" spans="2:24" ht="0.75" hidden="1" customHeight="1">
      <c r="B576" s="28"/>
      <c r="C576" s="222"/>
      <c r="D576" s="25"/>
      <c r="E576" s="96"/>
      <c r="F576" s="97"/>
      <c r="G576" s="118"/>
      <c r="H576" s="83"/>
      <c r="I576" s="83"/>
      <c r="J576" s="85"/>
      <c r="K576" s="83"/>
      <c r="L576" s="83"/>
      <c r="M576" s="85"/>
      <c r="N576" s="85"/>
      <c r="O576" s="83"/>
      <c r="P576" s="86"/>
      <c r="Q576" s="44"/>
      <c r="R576" s="17"/>
      <c r="S576" s="2"/>
      <c r="T576" s="2"/>
      <c r="U576" s="2"/>
    </row>
    <row r="577" spans="2:70" ht="14.25" customHeight="1">
      <c r="B577" s="28"/>
      <c r="C577" s="222" t="s">
        <v>24</v>
      </c>
      <c r="D577" s="26" t="s">
        <v>23</v>
      </c>
      <c r="E577" s="96"/>
      <c r="F577" s="97"/>
      <c r="G577" s="118"/>
      <c r="H577" s="83"/>
      <c r="I577" s="83"/>
      <c r="J577" s="85"/>
      <c r="K577" s="83"/>
      <c r="L577" s="83"/>
      <c r="M577" s="85"/>
      <c r="N577" s="85"/>
      <c r="O577" s="83"/>
      <c r="P577" s="86"/>
      <c r="Q577" s="44"/>
      <c r="R577" s="17"/>
      <c r="S577" s="2"/>
      <c r="T577" s="2"/>
      <c r="U577" s="2"/>
    </row>
    <row r="578" spans="2:70" ht="14.25" customHeight="1">
      <c r="B578" s="28"/>
      <c r="C578" s="222"/>
      <c r="D578" s="26" t="s">
        <v>22</v>
      </c>
      <c r="E578" s="96"/>
      <c r="F578" s="97"/>
      <c r="G578" s="118"/>
      <c r="H578" s="83"/>
      <c r="I578" s="83"/>
      <c r="J578" s="85"/>
      <c r="K578" s="83"/>
      <c r="L578" s="83"/>
      <c r="M578" s="85"/>
      <c r="N578" s="85"/>
      <c r="O578" s="83"/>
      <c r="P578" s="86"/>
      <c r="Q578" s="44"/>
      <c r="R578" s="17"/>
      <c r="S578" s="2"/>
      <c r="T578" s="2"/>
      <c r="U578" s="2"/>
    </row>
    <row r="579" spans="2:70" ht="12.75" customHeight="1">
      <c r="B579" s="28"/>
      <c r="C579" s="222"/>
      <c r="D579" s="26" t="s">
        <v>21</v>
      </c>
      <c r="E579" s="96">
        <f>+F579</f>
        <v>20000</v>
      </c>
      <c r="F579" s="97">
        <f>+G579</f>
        <v>20000</v>
      </c>
      <c r="G579" s="118">
        <f>+I579</f>
        <v>20000</v>
      </c>
      <c r="H579" s="83"/>
      <c r="I579" s="83">
        <v>20000</v>
      </c>
      <c r="J579" s="85"/>
      <c r="K579" s="83"/>
      <c r="L579" s="83"/>
      <c r="M579" s="85"/>
      <c r="N579" s="85"/>
      <c r="O579" s="83"/>
      <c r="P579" s="86"/>
      <c r="Q579" s="44"/>
      <c r="R579" s="17"/>
      <c r="S579" s="2"/>
      <c r="T579" s="2"/>
      <c r="U579" s="2"/>
    </row>
    <row r="580" spans="2:70" ht="12.75" customHeight="1">
      <c r="B580" s="28"/>
      <c r="C580" s="222"/>
      <c r="D580" s="25" t="s">
        <v>4</v>
      </c>
      <c r="E580" s="96">
        <f>+F580</f>
        <v>6307.52</v>
      </c>
      <c r="F580" s="97">
        <f>+G580</f>
        <v>6307.52</v>
      </c>
      <c r="G580" s="118">
        <f>+I580</f>
        <v>6307.52</v>
      </c>
      <c r="H580" s="83"/>
      <c r="I580" s="83">
        <v>6307.52</v>
      </c>
      <c r="J580" s="85"/>
      <c r="K580" s="83"/>
      <c r="L580" s="83"/>
      <c r="M580" s="85"/>
      <c r="N580" s="85"/>
      <c r="O580" s="83"/>
      <c r="P580" s="86"/>
      <c r="Q580" s="44"/>
      <c r="R580" s="17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</row>
    <row r="581" spans="2:70" s="24" customFormat="1" ht="12.75" customHeight="1">
      <c r="B581" s="28"/>
      <c r="C581" s="222"/>
      <c r="D581" s="25" t="s">
        <v>3</v>
      </c>
      <c r="E581" s="102">
        <f>E580/E579</f>
        <v>0.31537600000000005</v>
      </c>
      <c r="F581" s="109">
        <f>F580/F579</f>
        <v>0.31537600000000005</v>
      </c>
      <c r="G581" s="120">
        <f>G580/G579</f>
        <v>0.31537600000000005</v>
      </c>
      <c r="H581" s="88"/>
      <c r="I581" s="88">
        <f>I580/I579</f>
        <v>0.31537600000000005</v>
      </c>
      <c r="J581" s="90"/>
      <c r="K581" s="88"/>
      <c r="L581" s="88"/>
      <c r="M581" s="90"/>
      <c r="N581" s="90"/>
      <c r="O581" s="88"/>
      <c r="P581" s="91"/>
      <c r="Q581" s="44"/>
      <c r="R581" s="17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</row>
    <row r="582" spans="2:70" ht="9" customHeight="1">
      <c r="B582" s="28"/>
      <c r="C582" s="222"/>
      <c r="D582" s="25"/>
      <c r="E582" s="96"/>
      <c r="F582" s="97"/>
      <c r="G582" s="118"/>
      <c r="H582" s="83"/>
      <c r="I582" s="83"/>
      <c r="J582" s="85"/>
      <c r="K582" s="83"/>
      <c r="L582" s="83"/>
      <c r="M582" s="85"/>
      <c r="N582" s="85"/>
      <c r="O582" s="83"/>
      <c r="P582" s="86"/>
      <c r="Q582" s="44"/>
      <c r="R582" s="17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</row>
    <row r="583" spans="2:70" ht="14.25" customHeight="1">
      <c r="B583" s="28"/>
      <c r="C583" s="222" t="s">
        <v>20</v>
      </c>
      <c r="D583" s="204" t="s">
        <v>19</v>
      </c>
      <c r="E583" s="96">
        <f>+F583+N583</f>
        <v>271870</v>
      </c>
      <c r="F583" s="97">
        <f>+G583+K583+J583</f>
        <v>271870</v>
      </c>
      <c r="G583" s="118">
        <f>+H583+I583</f>
        <v>268370</v>
      </c>
      <c r="H583" s="83">
        <v>224150</v>
      </c>
      <c r="I583" s="83">
        <v>44220</v>
      </c>
      <c r="J583" s="85"/>
      <c r="K583" s="83">
        <v>3500</v>
      </c>
      <c r="L583" s="83"/>
      <c r="M583" s="85"/>
      <c r="N583" s="85"/>
      <c r="O583" s="83"/>
      <c r="P583" s="86"/>
      <c r="Q583" s="44"/>
      <c r="R583" s="17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</row>
    <row r="584" spans="2:70" ht="14.25" customHeight="1">
      <c r="B584" s="28"/>
      <c r="C584" s="222"/>
      <c r="D584" s="25" t="s">
        <v>4</v>
      </c>
      <c r="E584" s="96">
        <f>+F584+N584</f>
        <v>240574.12</v>
      </c>
      <c r="F584" s="97">
        <f>+G584+K584+J584</f>
        <v>240574.12</v>
      </c>
      <c r="G584" s="118">
        <f>+H584+I584</f>
        <v>239202.12</v>
      </c>
      <c r="H584" s="83">
        <v>206770.82</v>
      </c>
      <c r="I584" s="83">
        <v>32431.3</v>
      </c>
      <c r="J584" s="85"/>
      <c r="K584" s="83">
        <v>1372</v>
      </c>
      <c r="L584" s="83"/>
      <c r="M584" s="85"/>
      <c r="N584" s="85"/>
      <c r="O584" s="83"/>
      <c r="P584" s="86"/>
      <c r="Q584" s="44"/>
      <c r="R584" s="17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</row>
    <row r="585" spans="2:70" s="24" customFormat="1" ht="14.25" customHeight="1">
      <c r="B585" s="28"/>
      <c r="C585" s="222"/>
      <c r="D585" s="25" t="s">
        <v>3</v>
      </c>
      <c r="E585" s="110">
        <f>E584/E583</f>
        <v>0.8848866002133372</v>
      </c>
      <c r="F585" s="90">
        <f>F584/F583</f>
        <v>0.8848866002133372</v>
      </c>
      <c r="G585" s="88">
        <f>G584/G583</f>
        <v>0.89131467749748483</v>
      </c>
      <c r="H585" s="88">
        <f>H584/H583</f>
        <v>0.92246629489181353</v>
      </c>
      <c r="I585" s="88">
        <f>I584/I583</f>
        <v>0.733407960199005</v>
      </c>
      <c r="J585" s="90"/>
      <c r="K585" s="88">
        <f>K584/K583</f>
        <v>0.39200000000000002</v>
      </c>
      <c r="L585" s="88"/>
      <c r="M585" s="90"/>
      <c r="N585" s="90"/>
      <c r="O585" s="90"/>
      <c r="P585" s="91"/>
      <c r="Q585" s="44"/>
      <c r="R585" s="17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</row>
    <row r="586" spans="2:70" ht="13.5" customHeight="1">
      <c r="B586" s="39"/>
      <c r="C586" s="276"/>
      <c r="D586" s="229"/>
      <c r="E586" s="146"/>
      <c r="F586" s="126"/>
      <c r="G586" s="127"/>
      <c r="H586" s="127"/>
      <c r="I586" s="127"/>
      <c r="J586" s="126"/>
      <c r="K586" s="127"/>
      <c r="L586" s="127"/>
      <c r="M586" s="126"/>
      <c r="N586" s="126"/>
      <c r="O586" s="126"/>
      <c r="P586" s="128"/>
      <c r="Q586" s="44"/>
      <c r="R586" s="17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</row>
    <row r="587" spans="2:70" ht="12" customHeight="1">
      <c r="B587" s="28"/>
      <c r="C587" s="222"/>
      <c r="D587" s="27"/>
      <c r="E587" s="110"/>
      <c r="F587" s="90"/>
      <c r="G587" s="88"/>
      <c r="H587" s="88"/>
      <c r="I587" s="88"/>
      <c r="J587" s="90"/>
      <c r="K587" s="88"/>
      <c r="L587" s="88"/>
      <c r="M587" s="90"/>
      <c r="N587" s="90"/>
      <c r="O587" s="88"/>
      <c r="P587" s="91"/>
      <c r="Q587" s="44"/>
      <c r="R587" s="17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</row>
    <row r="588" spans="2:70" ht="14.25" customHeight="1">
      <c r="B588" s="16">
        <v>921</v>
      </c>
      <c r="C588" s="261"/>
      <c r="D588" s="203" t="s">
        <v>18</v>
      </c>
      <c r="E588" s="293"/>
      <c r="F588" s="293"/>
      <c r="G588" s="293"/>
      <c r="H588" s="293"/>
      <c r="I588" s="293"/>
      <c r="K588" s="74"/>
      <c r="L588" s="74"/>
      <c r="M588" s="76"/>
      <c r="N588" s="76"/>
      <c r="O588" s="76"/>
      <c r="P588" s="86"/>
      <c r="Q588" s="44"/>
      <c r="R588" s="17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</row>
    <row r="589" spans="2:70" ht="14.25" customHeight="1">
      <c r="B589" s="16"/>
      <c r="C589" s="261"/>
      <c r="D589" s="203" t="s">
        <v>198</v>
      </c>
      <c r="E589" s="101">
        <f>+E593+E601+E605</f>
        <v>1148920.68</v>
      </c>
      <c r="F589" s="76">
        <f>+F593+F601+F605</f>
        <v>1148920.68</v>
      </c>
      <c r="G589" s="74">
        <f>G605</f>
        <v>4520.68</v>
      </c>
      <c r="H589" s="74"/>
      <c r="I589" s="74">
        <f>I605</f>
        <v>4520.68</v>
      </c>
      <c r="J589" s="76">
        <f>+J593+J601+J605</f>
        <v>1144400</v>
      </c>
      <c r="K589" s="74"/>
      <c r="L589" s="74"/>
      <c r="M589" s="76"/>
      <c r="N589" s="76"/>
      <c r="O589" s="74"/>
      <c r="P589" s="86"/>
      <c r="Q589" s="44"/>
      <c r="R589" s="17"/>
      <c r="S589" s="2"/>
      <c r="T589" s="2"/>
      <c r="U589" s="2"/>
    </row>
    <row r="590" spans="2:70" ht="14.25" customHeight="1">
      <c r="B590" s="16"/>
      <c r="C590" s="261"/>
      <c r="D590" s="33" t="s">
        <v>197</v>
      </c>
      <c r="E590" s="101">
        <f>+E594+E602+E606</f>
        <v>1144569.54</v>
      </c>
      <c r="F590" s="76">
        <f>+F594+F602+F606</f>
        <v>1144569.54</v>
      </c>
      <c r="G590" s="74">
        <f>G606</f>
        <v>3290.83</v>
      </c>
      <c r="H590" s="74"/>
      <c r="I590" s="74">
        <f>I606</f>
        <v>3290.83</v>
      </c>
      <c r="J590" s="76">
        <f>J606+J602+J594</f>
        <v>1141278.71</v>
      </c>
      <c r="K590" s="74"/>
      <c r="L590" s="74"/>
      <c r="M590" s="76"/>
      <c r="N590" s="76"/>
      <c r="O590" s="76"/>
      <c r="P590" s="86"/>
      <c r="Q590" s="44"/>
      <c r="R590" s="17"/>
      <c r="S590" s="2"/>
      <c r="T590" s="2"/>
      <c r="U590" s="2"/>
    </row>
    <row r="591" spans="2:70" ht="14.25" customHeight="1">
      <c r="B591" s="16"/>
      <c r="C591" s="261"/>
      <c r="D591" s="32" t="s">
        <v>0</v>
      </c>
      <c r="E591" s="117">
        <f>E590/E589</f>
        <v>0.99621284560740964</v>
      </c>
      <c r="F591" s="80">
        <f>F590/F589</f>
        <v>0.99621284560740964</v>
      </c>
      <c r="G591" s="80">
        <f>G590/G589</f>
        <v>0.72795021987842534</v>
      </c>
      <c r="H591" s="80"/>
      <c r="I591" s="80">
        <f>I590/I589</f>
        <v>0.72795021987842534</v>
      </c>
      <c r="J591" s="80">
        <f>J590/J589</f>
        <v>0.99727255330304088</v>
      </c>
      <c r="K591" s="78"/>
      <c r="L591" s="78"/>
      <c r="M591" s="80"/>
      <c r="N591" s="80"/>
      <c r="O591" s="80"/>
      <c r="P591" s="91"/>
      <c r="Q591" s="44"/>
      <c r="R591" s="17"/>
      <c r="S591" s="2"/>
      <c r="T591" s="2"/>
      <c r="U591" s="2"/>
    </row>
    <row r="592" spans="2:70" ht="10.5" customHeight="1">
      <c r="B592" s="16"/>
      <c r="C592" s="261"/>
      <c r="D592" s="227"/>
      <c r="E592" s="101"/>
      <c r="F592" s="76"/>
      <c r="G592" s="74"/>
      <c r="H592" s="74"/>
      <c r="I592" s="74"/>
      <c r="J592" s="76"/>
      <c r="K592" s="74"/>
      <c r="L592" s="74"/>
      <c r="M592" s="76"/>
      <c r="N592" s="76"/>
      <c r="O592" s="74"/>
      <c r="P592" s="86"/>
      <c r="Q592" s="44"/>
      <c r="R592" s="17"/>
      <c r="S592" s="2"/>
      <c r="T592" s="2"/>
      <c r="U592" s="2"/>
    </row>
    <row r="593" spans="2:98" ht="14.25" customHeight="1">
      <c r="B593" s="28"/>
      <c r="C593" s="222" t="s">
        <v>17</v>
      </c>
      <c r="D593" s="204" t="s">
        <v>16</v>
      </c>
      <c r="E593" s="98">
        <f>+F593+N593</f>
        <v>710700</v>
      </c>
      <c r="F593" s="85">
        <f>+J593</f>
        <v>710700</v>
      </c>
      <c r="G593" s="83"/>
      <c r="H593" s="83"/>
      <c r="I593" s="83"/>
      <c r="J593" s="85">
        <v>710700</v>
      </c>
      <c r="K593" s="83"/>
      <c r="L593" s="83"/>
      <c r="M593" s="85"/>
      <c r="N593" s="85"/>
      <c r="O593" s="83"/>
      <c r="P593" s="86"/>
      <c r="Q593" s="44"/>
      <c r="R593" s="17"/>
      <c r="S593" s="2"/>
      <c r="T593" s="2"/>
      <c r="U593" s="2"/>
    </row>
    <row r="594" spans="2:98" ht="14.25" customHeight="1">
      <c r="B594" s="28"/>
      <c r="C594" s="222"/>
      <c r="D594" s="73" t="s">
        <v>4</v>
      </c>
      <c r="E594" s="98">
        <f>+F594+N594</f>
        <v>710700</v>
      </c>
      <c r="F594" s="85">
        <f>+J594</f>
        <v>710700</v>
      </c>
      <c r="G594" s="83"/>
      <c r="H594" s="83"/>
      <c r="I594" s="83"/>
      <c r="J594" s="85">
        <v>710700</v>
      </c>
      <c r="K594" s="83"/>
      <c r="L594" s="83"/>
      <c r="M594" s="85"/>
      <c r="N594" s="85"/>
      <c r="O594" s="83"/>
      <c r="P594" s="86"/>
      <c r="Q594" s="44"/>
      <c r="R594" s="17"/>
      <c r="S594" s="2"/>
      <c r="T594" s="2"/>
      <c r="U594" s="2"/>
    </row>
    <row r="595" spans="2:98" ht="15" customHeight="1">
      <c r="B595" s="28"/>
      <c r="C595" s="222"/>
      <c r="D595" s="73" t="s">
        <v>3</v>
      </c>
      <c r="E595" s="110">
        <f>E594/E593</f>
        <v>1</v>
      </c>
      <c r="F595" s="90">
        <f>F594/F593</f>
        <v>1</v>
      </c>
      <c r="G595" s="88"/>
      <c r="H595" s="88"/>
      <c r="I595" s="88"/>
      <c r="J595" s="90">
        <f>J594/J593</f>
        <v>1</v>
      </c>
      <c r="K595" s="83"/>
      <c r="L595" s="83"/>
      <c r="M595" s="85"/>
      <c r="N595" s="90"/>
      <c r="O595" s="90"/>
      <c r="P595" s="86"/>
      <c r="Q595" s="44"/>
      <c r="R595" s="17"/>
      <c r="S595" s="2"/>
      <c r="T595" s="2"/>
      <c r="U595" s="2"/>
    </row>
    <row r="596" spans="2:98" ht="7.5" customHeight="1">
      <c r="B596" s="28"/>
      <c r="C596" s="222"/>
      <c r="D596" s="222"/>
      <c r="E596" s="98"/>
      <c r="F596" s="85"/>
      <c r="G596" s="83"/>
      <c r="H596" s="83"/>
      <c r="I596" s="83"/>
      <c r="J596" s="85"/>
      <c r="K596" s="83"/>
      <c r="L596" s="83"/>
      <c r="M596" s="85"/>
      <c r="N596" s="85"/>
      <c r="O596" s="83"/>
      <c r="P596" s="86"/>
      <c r="Q596" s="44"/>
      <c r="R596" s="17"/>
      <c r="S596" s="2"/>
      <c r="T596" s="2"/>
      <c r="U596" s="2"/>
    </row>
    <row r="597" spans="2:98" ht="0.75" hidden="1" customHeight="1">
      <c r="B597" s="28"/>
      <c r="C597" s="222"/>
      <c r="D597" s="222"/>
      <c r="E597" s="98"/>
      <c r="F597" s="85"/>
      <c r="G597" s="83"/>
      <c r="H597" s="83"/>
      <c r="I597" s="83"/>
      <c r="J597" s="85"/>
      <c r="K597" s="83"/>
      <c r="L597" s="83"/>
      <c r="M597" s="85"/>
      <c r="N597" s="85"/>
      <c r="O597" s="83"/>
      <c r="P597" s="86"/>
      <c r="Q597" s="44"/>
      <c r="R597" s="17"/>
      <c r="S597" s="2"/>
      <c r="T597" s="2"/>
      <c r="U597" s="2"/>
    </row>
    <row r="598" spans="2:98" ht="8.25" hidden="1" customHeight="1">
      <c r="B598" s="28"/>
      <c r="C598" s="222"/>
      <c r="D598" s="222"/>
      <c r="E598" s="98"/>
      <c r="F598" s="85"/>
      <c r="G598" s="83"/>
      <c r="H598" s="83"/>
      <c r="I598" s="83"/>
      <c r="J598" s="85"/>
      <c r="K598" s="83"/>
      <c r="L598" s="83"/>
      <c r="M598" s="85"/>
      <c r="N598" s="85"/>
      <c r="O598" s="83"/>
      <c r="P598" s="86"/>
      <c r="Q598" s="44"/>
      <c r="R598" s="17"/>
      <c r="S598" s="2"/>
      <c r="T598" s="2"/>
      <c r="U598" s="2"/>
    </row>
    <row r="599" spans="2:98" ht="8.25" hidden="1" customHeight="1">
      <c r="B599" s="28"/>
      <c r="C599" s="222"/>
      <c r="D599" s="222"/>
      <c r="E599" s="98"/>
      <c r="F599" s="85"/>
      <c r="G599" s="83"/>
      <c r="H599" s="83"/>
      <c r="I599" s="83"/>
      <c r="J599" s="85"/>
      <c r="K599" s="83"/>
      <c r="L599" s="83"/>
      <c r="M599" s="85"/>
      <c r="N599" s="85"/>
      <c r="O599" s="83"/>
      <c r="P599" s="86"/>
      <c r="Q599" s="44"/>
      <c r="R599" s="17"/>
      <c r="S599" s="2"/>
      <c r="T599" s="2"/>
      <c r="U599" s="2"/>
    </row>
    <row r="600" spans="2:98" ht="0.75" hidden="1" customHeight="1">
      <c r="B600" s="28"/>
      <c r="C600" s="222"/>
      <c r="D600" s="222"/>
      <c r="E600" s="98"/>
      <c r="F600" s="85"/>
      <c r="G600" s="83"/>
      <c r="H600" s="83"/>
      <c r="I600" s="83"/>
      <c r="J600" s="85"/>
      <c r="K600" s="83"/>
      <c r="L600" s="83"/>
      <c r="M600" s="85"/>
      <c r="N600" s="85"/>
      <c r="O600" s="83"/>
      <c r="P600" s="86"/>
      <c r="Q600" s="44"/>
      <c r="R600" s="17"/>
      <c r="S600" s="2"/>
      <c r="T600" s="2"/>
      <c r="U600" s="2"/>
    </row>
    <row r="601" spans="2:98" ht="14.25" customHeight="1">
      <c r="B601" s="28"/>
      <c r="C601" s="222" t="s">
        <v>15</v>
      </c>
      <c r="D601" s="208" t="s">
        <v>14</v>
      </c>
      <c r="E601" s="98">
        <f>+F601</f>
        <v>403700</v>
      </c>
      <c r="F601" s="85">
        <f>+J601</f>
        <v>403700</v>
      </c>
      <c r="G601" s="83"/>
      <c r="H601" s="83"/>
      <c r="I601" s="83"/>
      <c r="J601" s="85">
        <v>403700</v>
      </c>
      <c r="K601" s="83"/>
      <c r="L601" s="83"/>
      <c r="M601" s="85"/>
      <c r="N601" s="85"/>
      <c r="O601" s="83"/>
      <c r="P601" s="86"/>
      <c r="Q601" s="44"/>
      <c r="R601" s="17"/>
      <c r="S601" s="2"/>
      <c r="T601" s="2"/>
      <c r="U601" s="2"/>
    </row>
    <row r="602" spans="2:98" ht="14.25" customHeight="1">
      <c r="B602" s="28"/>
      <c r="C602" s="222"/>
      <c r="D602" s="73" t="s">
        <v>4</v>
      </c>
      <c r="E602" s="98">
        <f>+F602</f>
        <v>403700</v>
      </c>
      <c r="F602" s="85">
        <f>+J602</f>
        <v>403700</v>
      </c>
      <c r="G602" s="83"/>
      <c r="H602" s="83"/>
      <c r="I602" s="83"/>
      <c r="J602" s="85">
        <v>403700</v>
      </c>
      <c r="K602" s="83"/>
      <c r="L602" s="83"/>
      <c r="M602" s="85"/>
      <c r="N602" s="85"/>
      <c r="O602" s="83"/>
      <c r="P602" s="86"/>
      <c r="Q602" s="44"/>
      <c r="R602" s="17"/>
      <c r="S602" s="2"/>
      <c r="T602" s="2"/>
      <c r="U602" s="2"/>
    </row>
    <row r="603" spans="2:98" ht="14.25" customHeight="1">
      <c r="B603" s="28"/>
      <c r="C603" s="222"/>
      <c r="D603" s="73" t="s">
        <v>3</v>
      </c>
      <c r="E603" s="110">
        <f>E602/E601</f>
        <v>1</v>
      </c>
      <c r="F603" s="90">
        <f>F602/F601</f>
        <v>1</v>
      </c>
      <c r="G603" s="88"/>
      <c r="H603" s="88"/>
      <c r="I603" s="88"/>
      <c r="J603" s="90">
        <f>J602/J601</f>
        <v>1</v>
      </c>
      <c r="K603" s="88"/>
      <c r="L603" s="88"/>
      <c r="M603" s="90"/>
      <c r="N603" s="90"/>
      <c r="O603" s="88"/>
      <c r="P603" s="91"/>
      <c r="Q603" s="44"/>
      <c r="R603" s="17"/>
      <c r="S603" s="2"/>
      <c r="T603" s="2"/>
      <c r="U603" s="2"/>
    </row>
    <row r="604" spans="2:98" ht="8.25" customHeight="1">
      <c r="B604" s="28"/>
      <c r="C604" s="222"/>
      <c r="D604" s="73"/>
      <c r="E604" s="110"/>
      <c r="F604" s="90"/>
      <c r="G604" s="88"/>
      <c r="H604" s="88"/>
      <c r="I604" s="88"/>
      <c r="J604" s="90"/>
      <c r="K604" s="88"/>
      <c r="L604" s="88"/>
      <c r="M604" s="90"/>
      <c r="N604" s="90"/>
      <c r="O604" s="88"/>
      <c r="P604" s="91"/>
      <c r="Q604" s="44"/>
      <c r="R604" s="17"/>
      <c r="S604" s="2"/>
      <c r="T604" s="2"/>
      <c r="U604" s="2"/>
    </row>
    <row r="605" spans="2:98" ht="14.25" customHeight="1">
      <c r="B605" s="28"/>
      <c r="C605" s="222" t="s">
        <v>12</v>
      </c>
      <c r="D605" s="208" t="s">
        <v>11</v>
      </c>
      <c r="E605" s="98">
        <f>+F605</f>
        <v>34520.68</v>
      </c>
      <c r="F605" s="85">
        <f>+J605+G605</f>
        <v>34520.68</v>
      </c>
      <c r="G605" s="83">
        <f>I605</f>
        <v>4520.68</v>
      </c>
      <c r="H605" s="83"/>
      <c r="I605" s="83">
        <v>4520.68</v>
      </c>
      <c r="J605" s="85">
        <v>30000</v>
      </c>
      <c r="K605" s="83"/>
      <c r="L605" s="83"/>
      <c r="M605" s="85"/>
      <c r="N605" s="85"/>
      <c r="O605" s="83"/>
      <c r="P605" s="86"/>
      <c r="Q605" s="44"/>
      <c r="R605" s="17"/>
      <c r="S605" s="2"/>
      <c r="T605" s="2"/>
      <c r="U605" s="2"/>
    </row>
    <row r="606" spans="2:98" ht="14.25" customHeight="1">
      <c r="B606" s="28"/>
      <c r="C606" s="222"/>
      <c r="D606" s="73" t="s">
        <v>4</v>
      </c>
      <c r="E606" s="98">
        <f>F606</f>
        <v>30169.54</v>
      </c>
      <c r="F606" s="85">
        <f>J606+G606</f>
        <v>30169.54</v>
      </c>
      <c r="G606" s="83">
        <f>I606</f>
        <v>3290.83</v>
      </c>
      <c r="H606" s="83"/>
      <c r="I606" s="83">
        <v>3290.83</v>
      </c>
      <c r="J606" s="85">
        <v>26878.71</v>
      </c>
      <c r="K606" s="83"/>
      <c r="L606" s="83"/>
      <c r="M606" s="85"/>
      <c r="N606" s="85"/>
      <c r="O606" s="83"/>
      <c r="P606" s="86"/>
      <c r="Q606" s="44"/>
      <c r="R606" s="17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</row>
    <row r="607" spans="2:98" s="274" customFormat="1" ht="14.25" customHeight="1">
      <c r="B607" s="28"/>
      <c r="C607" s="222"/>
      <c r="D607" s="73" t="s">
        <v>3</v>
      </c>
      <c r="E607" s="110">
        <f>E606/E605</f>
        <v>0.87395555359859656</v>
      </c>
      <c r="F607" s="110">
        <f>F606/F605</f>
        <v>0.87395555359859656</v>
      </c>
      <c r="G607" s="110">
        <f>G606/G605</f>
        <v>0.72795021987842534</v>
      </c>
      <c r="H607" s="110"/>
      <c r="I607" s="110">
        <f>I606/I605</f>
        <v>0.72795021987842534</v>
      </c>
      <c r="J607" s="110">
        <f>J606/J605</f>
        <v>0.895957</v>
      </c>
      <c r="K607" s="110"/>
      <c r="L607" s="110"/>
      <c r="M607" s="110"/>
      <c r="N607" s="110"/>
      <c r="O607" s="110"/>
      <c r="P607" s="109"/>
      <c r="Q607" s="44"/>
      <c r="R607" s="44"/>
      <c r="S607" s="190"/>
      <c r="T607" s="190"/>
      <c r="U607" s="190"/>
      <c r="V607" s="190"/>
      <c r="W607" s="190"/>
      <c r="X607" s="190"/>
      <c r="Y607" s="190"/>
      <c r="Z607" s="190"/>
      <c r="AA607" s="190"/>
      <c r="AB607" s="190"/>
      <c r="AC607" s="190"/>
      <c r="AD607" s="190"/>
      <c r="AE607" s="190"/>
      <c r="AF607" s="190"/>
      <c r="AG607" s="190"/>
      <c r="AH607" s="190"/>
      <c r="AI607" s="190"/>
      <c r="AJ607" s="190"/>
      <c r="AK607" s="190"/>
      <c r="AL607" s="190"/>
      <c r="AM607" s="190"/>
      <c r="AN607" s="190"/>
      <c r="AO607" s="190"/>
      <c r="AP607" s="190"/>
      <c r="AQ607" s="190"/>
      <c r="AR607" s="190"/>
      <c r="AS607" s="190"/>
      <c r="AT607" s="190"/>
      <c r="AU607" s="190"/>
      <c r="AV607" s="190"/>
      <c r="AW607" s="190"/>
      <c r="AX607" s="190"/>
      <c r="AY607" s="190"/>
      <c r="AZ607" s="190"/>
      <c r="BA607" s="190"/>
      <c r="BB607" s="190"/>
      <c r="BC607" s="190"/>
      <c r="BD607" s="190"/>
      <c r="BE607" s="190"/>
      <c r="BF607" s="190"/>
      <c r="BG607" s="190"/>
      <c r="BH607" s="190"/>
      <c r="BI607" s="190"/>
      <c r="BJ607" s="190"/>
      <c r="BK607" s="190"/>
      <c r="BL607" s="190"/>
      <c r="BM607" s="190"/>
      <c r="BN607" s="190"/>
      <c r="BO607" s="190"/>
      <c r="BP607" s="190"/>
      <c r="BQ607" s="190"/>
      <c r="BR607" s="190"/>
      <c r="BS607" s="190"/>
      <c r="BT607" s="190"/>
      <c r="BU607" s="190"/>
      <c r="BV607" s="190"/>
      <c r="BW607" s="190"/>
      <c r="BX607" s="190"/>
      <c r="BY607" s="190"/>
      <c r="BZ607" s="190"/>
      <c r="CA607" s="190"/>
      <c r="CB607" s="190"/>
      <c r="CC607" s="190"/>
      <c r="CD607" s="190"/>
      <c r="CE607" s="190"/>
      <c r="CF607" s="190"/>
      <c r="CG607" s="190"/>
      <c r="CH607" s="190"/>
      <c r="CI607" s="190"/>
      <c r="CJ607" s="190"/>
      <c r="CK607" s="190"/>
      <c r="CL607" s="190"/>
      <c r="CM607" s="190"/>
      <c r="CN607" s="190"/>
      <c r="CO607" s="190"/>
      <c r="CP607" s="190"/>
      <c r="CQ607" s="190"/>
      <c r="CR607" s="190"/>
      <c r="CS607" s="190"/>
      <c r="CT607" s="190"/>
    </row>
    <row r="608" spans="2:98" s="187" customFormat="1" ht="12" customHeight="1">
      <c r="B608" s="258"/>
      <c r="C608" s="247"/>
      <c r="D608" s="273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263"/>
      <c r="R608" s="263"/>
      <c r="S608" s="186"/>
      <c r="T608" s="186"/>
      <c r="U608" s="186"/>
      <c r="V608" s="186"/>
      <c r="W608" s="186"/>
      <c r="X608" s="186"/>
      <c r="Y608" s="186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  <c r="AS608" s="186"/>
      <c r="AT608" s="186"/>
      <c r="AU608" s="186"/>
      <c r="AV608" s="186"/>
      <c r="AW608" s="186"/>
      <c r="AX608" s="186"/>
      <c r="AY608" s="186"/>
      <c r="AZ608" s="186"/>
      <c r="BA608" s="186"/>
      <c r="BB608" s="186"/>
      <c r="BC608" s="186"/>
      <c r="BD608" s="186"/>
      <c r="BE608" s="186"/>
      <c r="BF608" s="186"/>
      <c r="BG608" s="186"/>
      <c r="BH608" s="186"/>
      <c r="BI608" s="186"/>
      <c r="BJ608" s="186"/>
      <c r="BK608" s="186"/>
      <c r="BL608" s="186"/>
      <c r="BM608" s="186"/>
      <c r="BN608" s="186"/>
      <c r="BO608" s="186"/>
      <c r="BP608" s="186"/>
      <c r="BQ608" s="186"/>
      <c r="BR608" s="186"/>
      <c r="BS608" s="186"/>
      <c r="BT608" s="186"/>
      <c r="BU608" s="186"/>
      <c r="BV608" s="186"/>
      <c r="BW608" s="186"/>
      <c r="BX608" s="186"/>
      <c r="BY608" s="186"/>
      <c r="BZ608" s="186"/>
      <c r="CA608" s="186"/>
      <c r="CB608" s="186"/>
      <c r="CC608" s="186"/>
      <c r="CD608" s="186"/>
      <c r="CE608" s="186"/>
      <c r="CF608" s="186"/>
      <c r="CG608" s="186"/>
      <c r="CH608" s="186"/>
      <c r="CI608" s="186"/>
      <c r="CJ608" s="186"/>
      <c r="CK608" s="186"/>
      <c r="CL608" s="186"/>
      <c r="CM608" s="186"/>
      <c r="CN608" s="186"/>
      <c r="CO608" s="186"/>
      <c r="CP608" s="186"/>
      <c r="CQ608" s="186"/>
      <c r="CR608" s="186"/>
      <c r="CS608" s="186"/>
      <c r="CT608" s="186"/>
    </row>
    <row r="609" spans="2:49" ht="15" customHeight="1">
      <c r="B609" s="16">
        <v>926</v>
      </c>
      <c r="C609" s="261"/>
      <c r="D609" s="203" t="s">
        <v>199</v>
      </c>
      <c r="E609" s="101">
        <f>+E613+E617+E623</f>
        <v>291044</v>
      </c>
      <c r="F609" s="101">
        <f t="shared" ref="F609:K609" si="26">+F613+F617+F623</f>
        <v>271044</v>
      </c>
      <c r="G609" s="101">
        <f>+G613+G617+G623</f>
        <v>104044</v>
      </c>
      <c r="H609" s="101">
        <f t="shared" si="26"/>
        <v>34044</v>
      </c>
      <c r="I609" s="101">
        <f t="shared" si="26"/>
        <v>70000</v>
      </c>
      <c r="J609" s="101">
        <f t="shared" si="26"/>
        <v>157000</v>
      </c>
      <c r="K609" s="101">
        <f t="shared" si="26"/>
        <v>10000</v>
      </c>
      <c r="L609" s="74"/>
      <c r="M609" s="77"/>
      <c r="N609" s="113">
        <f>N623</f>
        <v>20000</v>
      </c>
      <c r="O609" s="74">
        <f>+O623</f>
        <v>20000</v>
      </c>
      <c r="P609" s="77"/>
      <c r="Q609" s="197"/>
      <c r="R609" s="23"/>
      <c r="S609" s="22"/>
      <c r="T609" s="2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2:49" ht="15" customHeight="1">
      <c r="B610" s="16"/>
      <c r="C610" s="261"/>
      <c r="D610" s="33" t="s">
        <v>187</v>
      </c>
      <c r="E610" s="101">
        <f>+E614+E619+E624</f>
        <v>275420.02</v>
      </c>
      <c r="F610" s="101">
        <f t="shared" ref="F610:K610" si="27">+F614+F619+F624</f>
        <v>255430.06</v>
      </c>
      <c r="G610" s="101">
        <f t="shared" si="27"/>
        <v>96930.06</v>
      </c>
      <c r="H610" s="101">
        <f t="shared" si="27"/>
        <v>27086.47</v>
      </c>
      <c r="I610" s="101">
        <f t="shared" si="27"/>
        <v>69843.59</v>
      </c>
      <c r="J610" s="101">
        <f t="shared" si="27"/>
        <v>151000</v>
      </c>
      <c r="K610" s="101">
        <f t="shared" si="27"/>
        <v>7500</v>
      </c>
      <c r="L610" s="74"/>
      <c r="M610" s="100"/>
      <c r="N610" s="113">
        <f>+N624</f>
        <v>19989.96</v>
      </c>
      <c r="O610" s="74">
        <f>+O624</f>
        <v>19989.96</v>
      </c>
      <c r="P610" s="77"/>
      <c r="Q610" s="197"/>
      <c r="R610" s="23"/>
      <c r="S610" s="22"/>
      <c r="T610" s="22"/>
      <c r="U610" s="2"/>
    </row>
    <row r="611" spans="2:49" ht="15" customHeight="1">
      <c r="B611" s="16"/>
      <c r="C611" s="261"/>
      <c r="D611" s="49" t="s">
        <v>0</v>
      </c>
      <c r="E611" s="117">
        <f t="shared" ref="E611:K611" si="28">E610/E609</f>
        <v>0.94631746402605799</v>
      </c>
      <c r="F611" s="80">
        <f t="shared" si="28"/>
        <v>0.94239333835096883</v>
      </c>
      <c r="G611" s="78">
        <f t="shared" si="28"/>
        <v>0.93162565837530276</v>
      </c>
      <c r="H611" s="78">
        <f t="shared" si="28"/>
        <v>0.79563124192221835</v>
      </c>
      <c r="I611" s="78">
        <f t="shared" si="28"/>
        <v>0.99776557142857136</v>
      </c>
      <c r="J611" s="80">
        <f t="shared" si="28"/>
        <v>0.96178343949044587</v>
      </c>
      <c r="K611" s="78">
        <f t="shared" si="28"/>
        <v>0.75</v>
      </c>
      <c r="L611" s="78"/>
      <c r="M611" s="114"/>
      <c r="N611" s="116">
        <f>N610/N609</f>
        <v>0.999498</v>
      </c>
      <c r="O611" s="78">
        <f>O610/O609</f>
        <v>0.999498</v>
      </c>
      <c r="P611" s="91"/>
      <c r="Q611" s="197"/>
      <c r="R611" s="23"/>
      <c r="S611" s="22"/>
      <c r="T611" s="22"/>
      <c r="U611" s="2"/>
    </row>
    <row r="612" spans="2:49" ht="10.5" customHeight="1">
      <c r="B612" s="16"/>
      <c r="C612" s="261"/>
      <c r="D612" s="49"/>
      <c r="E612" s="101"/>
      <c r="F612" s="76"/>
      <c r="G612" s="74"/>
      <c r="H612" s="74"/>
      <c r="I612" s="74"/>
      <c r="J612" s="76"/>
      <c r="K612" s="74"/>
      <c r="L612" s="74"/>
      <c r="M612" s="100"/>
      <c r="N612" s="119"/>
      <c r="O612" s="74"/>
      <c r="P612" s="86"/>
      <c r="Q612" s="197"/>
      <c r="R612" s="23"/>
      <c r="S612" s="22"/>
      <c r="T612" s="22"/>
      <c r="U612" s="2"/>
    </row>
    <row r="613" spans="2:49" ht="14.25" customHeight="1">
      <c r="B613" s="28"/>
      <c r="C613" s="222" t="s">
        <v>10</v>
      </c>
      <c r="D613" s="208" t="s">
        <v>9</v>
      </c>
      <c r="E613" s="98">
        <f>+F613+N613</f>
        <v>104044</v>
      </c>
      <c r="F613" s="85">
        <f>+G613</f>
        <v>104044</v>
      </c>
      <c r="G613" s="83">
        <f>+H613+I613</f>
        <v>104044</v>
      </c>
      <c r="H613" s="83">
        <v>34044</v>
      </c>
      <c r="I613" s="83">
        <v>70000</v>
      </c>
      <c r="J613" s="85"/>
      <c r="K613" s="83"/>
      <c r="L613" s="83"/>
      <c r="M613" s="97"/>
      <c r="N613" s="119"/>
      <c r="O613" s="83"/>
      <c r="P613" s="86"/>
      <c r="Q613" s="44"/>
      <c r="R613" s="17"/>
      <c r="S613" s="2"/>
      <c r="T613" s="2"/>
      <c r="U613" s="2"/>
    </row>
    <row r="614" spans="2:49" ht="14.25" customHeight="1">
      <c r="B614" s="28"/>
      <c r="C614" s="222"/>
      <c r="D614" s="73" t="s">
        <v>4</v>
      </c>
      <c r="E614" s="98">
        <f>+F614+N614</f>
        <v>96930.06</v>
      </c>
      <c r="F614" s="85">
        <f>+G614</f>
        <v>96930.06</v>
      </c>
      <c r="G614" s="83">
        <f>+H614+I614</f>
        <v>96930.06</v>
      </c>
      <c r="H614" s="83">
        <v>27086.47</v>
      </c>
      <c r="I614" s="83">
        <v>69843.59</v>
      </c>
      <c r="J614" s="85"/>
      <c r="K614" s="83"/>
      <c r="L614" s="83"/>
      <c r="M614" s="97"/>
      <c r="N614" s="119"/>
      <c r="O614" s="83"/>
      <c r="P614" s="86"/>
      <c r="Q614" s="44"/>
      <c r="R614" s="17"/>
      <c r="S614" s="2"/>
      <c r="T614" s="2"/>
      <c r="U614" s="2"/>
    </row>
    <row r="615" spans="2:49" ht="14.25" customHeight="1">
      <c r="B615" s="28"/>
      <c r="C615" s="222"/>
      <c r="D615" s="73" t="s">
        <v>3</v>
      </c>
      <c r="E615" s="110">
        <f>E614/E613</f>
        <v>0.93162565837530276</v>
      </c>
      <c r="F615" s="90">
        <f>F614/F613</f>
        <v>0.93162565837530276</v>
      </c>
      <c r="G615" s="88">
        <f>G614/G613</f>
        <v>0.93162565837530276</v>
      </c>
      <c r="H615" s="88">
        <f>H614/H613</f>
        <v>0.79563124192221835</v>
      </c>
      <c r="I615" s="88">
        <f>I614/I613</f>
        <v>0.99776557142857136</v>
      </c>
      <c r="J615" s="90"/>
      <c r="K615" s="88"/>
      <c r="L615" s="88"/>
      <c r="M615" s="109"/>
      <c r="N615" s="131"/>
      <c r="O615" s="88"/>
      <c r="P615" s="91"/>
      <c r="Q615" s="44"/>
      <c r="R615" s="17"/>
      <c r="S615" s="2"/>
      <c r="T615" s="2"/>
      <c r="U615" s="2"/>
    </row>
    <row r="616" spans="2:49" ht="9" customHeight="1">
      <c r="B616" s="28"/>
      <c r="C616" s="222"/>
      <c r="D616" s="251"/>
      <c r="E616" s="98"/>
      <c r="F616" s="85"/>
      <c r="G616" s="83"/>
      <c r="H616" s="83"/>
      <c r="I616" s="83"/>
      <c r="J616" s="85"/>
      <c r="K616" s="83"/>
      <c r="L616" s="83"/>
      <c r="M616" s="97"/>
      <c r="N616" s="119"/>
      <c r="O616" s="83"/>
      <c r="P616" s="86"/>
      <c r="Q616" s="44"/>
      <c r="R616" s="17"/>
      <c r="S616" s="2"/>
      <c r="T616" s="2"/>
      <c r="U616" s="2"/>
    </row>
    <row r="617" spans="2:49" ht="14.25" customHeight="1">
      <c r="B617" s="28"/>
      <c r="C617" s="222" t="s">
        <v>8</v>
      </c>
      <c r="D617" s="208" t="s">
        <v>7</v>
      </c>
      <c r="E617" s="98">
        <f>+F617</f>
        <v>157000</v>
      </c>
      <c r="F617" s="85">
        <f>+J617</f>
        <v>157000</v>
      </c>
      <c r="G617" s="83"/>
      <c r="H617" s="83"/>
      <c r="I617" s="83"/>
      <c r="J617" s="85">
        <v>157000</v>
      </c>
      <c r="K617" s="83"/>
      <c r="L617" s="83"/>
      <c r="M617" s="97"/>
      <c r="N617" s="119"/>
      <c r="O617" s="83"/>
      <c r="P617" s="86"/>
      <c r="Q617" s="44"/>
      <c r="R617" s="17"/>
      <c r="S617" s="2"/>
      <c r="T617" s="2"/>
      <c r="U617" s="2"/>
    </row>
    <row r="618" spans="2:49" ht="14.25" customHeight="1">
      <c r="B618" s="28"/>
      <c r="C618" s="222"/>
      <c r="D618" s="223" t="s">
        <v>168</v>
      </c>
      <c r="E618" s="96"/>
      <c r="F618" s="98"/>
      <c r="G618" s="83"/>
      <c r="H618" s="83"/>
      <c r="I618" s="83"/>
      <c r="J618" s="83"/>
      <c r="K618" s="83"/>
      <c r="L618" s="83"/>
      <c r="M618" s="97"/>
      <c r="N618" s="119"/>
      <c r="O618" s="83"/>
      <c r="P618" s="86"/>
      <c r="Q618" s="44"/>
      <c r="R618" s="17"/>
      <c r="S618" s="2"/>
      <c r="T618" s="2"/>
      <c r="U618" s="2"/>
    </row>
    <row r="619" spans="2:49" ht="14.25" customHeight="1">
      <c r="B619" s="28"/>
      <c r="C619" s="222"/>
      <c r="D619" s="73" t="s">
        <v>4</v>
      </c>
      <c r="E619" s="96">
        <f>+F619</f>
        <v>151000</v>
      </c>
      <c r="F619" s="98">
        <f>+J619</f>
        <v>151000</v>
      </c>
      <c r="G619" s="83"/>
      <c r="H619" s="83"/>
      <c r="I619" s="83"/>
      <c r="J619" s="83">
        <v>151000</v>
      </c>
      <c r="K619" s="83"/>
      <c r="L619" s="83"/>
      <c r="M619" s="97"/>
      <c r="N619" s="119"/>
      <c r="O619" s="83"/>
      <c r="P619" s="86"/>
      <c r="Q619" s="44"/>
      <c r="R619" s="17"/>
      <c r="S619" s="2"/>
      <c r="T619" s="2"/>
      <c r="U619" s="2"/>
    </row>
    <row r="620" spans="2:49" ht="14.25" customHeight="1">
      <c r="B620" s="28"/>
      <c r="C620" s="222"/>
      <c r="D620" s="73" t="s">
        <v>3</v>
      </c>
      <c r="E620" s="102">
        <f>E619/E617</f>
        <v>0.96178343949044587</v>
      </c>
      <c r="F620" s="110">
        <f>F619/F617</f>
        <v>0.96178343949044587</v>
      </c>
      <c r="G620" s="88"/>
      <c r="H620" s="88"/>
      <c r="I620" s="88"/>
      <c r="J620" s="88">
        <f>J619/J617</f>
        <v>0.96178343949044587</v>
      </c>
      <c r="K620" s="88"/>
      <c r="L620" s="88"/>
      <c r="M620" s="109"/>
      <c r="N620" s="131"/>
      <c r="O620" s="88"/>
      <c r="P620" s="91"/>
      <c r="Q620" s="44"/>
      <c r="R620" s="17"/>
      <c r="S620" s="2"/>
      <c r="T620" s="2"/>
      <c r="U620" s="2"/>
    </row>
    <row r="621" spans="2:49" ht="5.25" hidden="1" customHeight="1">
      <c r="B621" s="28"/>
      <c r="C621" s="222"/>
      <c r="D621" s="73"/>
      <c r="E621" s="96"/>
      <c r="F621" s="98"/>
      <c r="G621" s="83"/>
      <c r="H621" s="83"/>
      <c r="I621" s="83"/>
      <c r="J621" s="83"/>
      <c r="K621" s="83"/>
      <c r="L621" s="83"/>
      <c r="M621" s="97"/>
      <c r="N621" s="119"/>
      <c r="O621" s="83"/>
      <c r="P621" s="86"/>
      <c r="Q621" s="44"/>
      <c r="R621" s="17"/>
      <c r="S621" s="2"/>
      <c r="T621" s="2"/>
      <c r="U621" s="2"/>
    </row>
    <row r="622" spans="2:49" ht="12" customHeight="1">
      <c r="B622" s="28"/>
      <c r="C622" s="222"/>
      <c r="D622" s="73"/>
      <c r="E622" s="96"/>
      <c r="F622" s="98"/>
      <c r="G622" s="83"/>
      <c r="H622" s="83"/>
      <c r="I622" s="83"/>
      <c r="J622" s="83"/>
      <c r="K622" s="83"/>
      <c r="L622" s="83"/>
      <c r="M622" s="97"/>
      <c r="N622" s="119"/>
      <c r="O622" s="83"/>
      <c r="P622" s="86"/>
      <c r="Q622" s="44"/>
      <c r="R622" s="17"/>
      <c r="S622" s="2"/>
      <c r="T622" s="2"/>
      <c r="U622" s="2"/>
    </row>
    <row r="623" spans="2:49" ht="14.25" customHeight="1">
      <c r="B623" s="28"/>
      <c r="C623" s="222" t="s">
        <v>6</v>
      </c>
      <c r="D623" s="208" t="s">
        <v>5</v>
      </c>
      <c r="E623" s="96">
        <f>+N623+F623</f>
        <v>30000</v>
      </c>
      <c r="F623" s="98">
        <f>+G623+K623+J623</f>
        <v>10000</v>
      </c>
      <c r="G623" s="83"/>
      <c r="H623" s="83"/>
      <c r="I623" s="83"/>
      <c r="J623" s="85"/>
      <c r="K623" s="83">
        <v>10000</v>
      </c>
      <c r="L623" s="83"/>
      <c r="M623" s="97"/>
      <c r="N623" s="119">
        <v>20000</v>
      </c>
      <c r="O623" s="83">
        <v>20000</v>
      </c>
      <c r="P623" s="86"/>
      <c r="Q623" s="46"/>
      <c r="R623" s="18"/>
      <c r="S623" s="2"/>
      <c r="T623" s="2"/>
      <c r="U623" s="2"/>
    </row>
    <row r="624" spans="2:49" ht="14.25" customHeight="1">
      <c r="B624" s="28"/>
      <c r="C624" s="222"/>
      <c r="D624" s="73" t="s">
        <v>4</v>
      </c>
      <c r="E624" s="96">
        <f>+F624+N624</f>
        <v>27489.96</v>
      </c>
      <c r="F624" s="98">
        <f>+G624+K624+J624</f>
        <v>7500</v>
      </c>
      <c r="G624" s="83"/>
      <c r="H624" s="83"/>
      <c r="I624" s="86"/>
      <c r="J624" s="119"/>
      <c r="K624" s="83">
        <v>7500</v>
      </c>
      <c r="L624" s="83"/>
      <c r="M624" s="97"/>
      <c r="N624" s="129">
        <v>19989.96</v>
      </c>
      <c r="O624" s="118">
        <v>19989.96</v>
      </c>
      <c r="P624" s="97"/>
      <c r="Q624" s="46"/>
      <c r="R624" s="18"/>
      <c r="S624" s="2"/>
      <c r="T624" s="2"/>
      <c r="U624" s="2"/>
    </row>
    <row r="625" spans="2:21" ht="14.25" customHeight="1">
      <c r="B625" s="39"/>
      <c r="C625" s="276"/>
      <c r="D625" s="253" t="s">
        <v>3</v>
      </c>
      <c r="E625" s="145">
        <f>E624/E623</f>
        <v>0.91633199999999992</v>
      </c>
      <c r="F625" s="146">
        <f>F624/F623</f>
        <v>0.75</v>
      </c>
      <c r="G625" s="146"/>
      <c r="H625" s="146"/>
      <c r="I625" s="146"/>
      <c r="J625" s="174"/>
      <c r="K625" s="147">
        <f>K624/K623</f>
        <v>0.75</v>
      </c>
      <c r="L625" s="174"/>
      <c r="M625" s="147"/>
      <c r="N625" s="175">
        <f>N624/N623</f>
        <v>0.999498</v>
      </c>
      <c r="O625" s="174">
        <f>N624/N623</f>
        <v>0.999498</v>
      </c>
      <c r="P625" s="147"/>
      <c r="Q625" s="46"/>
      <c r="R625" s="18"/>
      <c r="S625" s="2"/>
      <c r="T625" s="2"/>
      <c r="U625" s="2"/>
    </row>
    <row r="626" spans="2:21" ht="6.75" customHeight="1">
      <c r="B626" s="28"/>
      <c r="C626" s="254"/>
      <c r="D626" s="254"/>
      <c r="E626" s="11"/>
      <c r="F626" s="11"/>
      <c r="G626" s="9"/>
      <c r="H626" s="7"/>
      <c r="I626" s="9"/>
      <c r="J626" s="7"/>
      <c r="K626" s="9"/>
      <c r="L626" s="7"/>
      <c r="M626" s="9"/>
      <c r="N626" s="10"/>
      <c r="O626" s="7"/>
      <c r="P626" s="188"/>
      <c r="Q626" s="44"/>
      <c r="R626" s="17"/>
      <c r="S626" s="2"/>
      <c r="T626" s="2"/>
      <c r="U626" s="2"/>
    </row>
    <row r="627" spans="2:21" ht="14.25" customHeight="1">
      <c r="B627" s="16"/>
      <c r="C627" s="287"/>
      <c r="D627" s="50" t="s">
        <v>2</v>
      </c>
      <c r="E627" s="13">
        <f>E11+E46+E64+E82+E113+E161+E175+E233+E241+E265+E329+E353+E477+E501+E538+E589+E609+E257</f>
        <v>64758259.100000001</v>
      </c>
      <c r="F627" s="13">
        <f>F11+F46+F64+F82+F113+F161+F175+F233+F241+F265+F329+F353+F477+F501+F538+F589+F609+F257</f>
        <v>58053940.380000003</v>
      </c>
      <c r="G627" s="13">
        <f>G11+G46+G64+G82+G113+G161+G175+G233+G241+G265+G329+G353+G477+G501+G538+G589+G609+G257</f>
        <v>34683902.350000001</v>
      </c>
      <c r="H627" s="13">
        <f>H11+H46+H64+H82+H113+H161+H175+H233+H241+H265+H329+H353+H477+H501+H538+H589+H609+H257</f>
        <v>21561852.610000003</v>
      </c>
      <c r="I627" s="13">
        <f>I11+I46+I64+I82+I113+I161+I175+I233+I241+I265+I329+I353+I477+I501+I538+I589+I609+I257</f>
        <v>13122049.739999998</v>
      </c>
      <c r="J627" s="13">
        <f>J11+J46+J64+J82+J113+J161+J175+J233+J245+J265+J329+J353+J477+J501+J538+J589+J609</f>
        <v>1857500.04</v>
      </c>
      <c r="K627" s="13">
        <f>K11+K46+K64+K82+K113+K161+K175+K233+K245+K265+K329+K353+K477+K501+K538+K588+K609</f>
        <v>20330826</v>
      </c>
      <c r="L627" s="13">
        <f>L11+L46+L64+L82+L113+L161+L175+L233+L245+L265+L329+L353+L477+L501+L538+L588+L609</f>
        <v>681711.99</v>
      </c>
      <c r="M627" s="13">
        <f>M11+M46+M64+M82+M113+M161+M175+M233+M241+M265+M329+M353+M477+M501+M538+M588+M609</f>
        <v>500000</v>
      </c>
      <c r="N627" s="13">
        <f>N11+N46+N64+N82+N113+N161+N175+N233+N245+N265+N329+N353+N477+N501+N538+N588+N609+N257</f>
        <v>6704318.7199999997</v>
      </c>
      <c r="O627" s="13">
        <f>O11+O46+O64+O82+O113+O161+O175+O233+O245+O265+O329+O353+O477+O501+O538+O588+O609+O261</f>
        <v>6704318.7199999997</v>
      </c>
      <c r="P627" s="12">
        <f>P11+P46+P64+P82+P113+P161+P175+P233+P245+P265+P329+P353+P477+P501+P537+P588+P609</f>
        <v>3423146.95</v>
      </c>
      <c r="Q627" s="198"/>
      <c r="R627" s="17"/>
      <c r="S627" s="2"/>
      <c r="T627" s="2"/>
      <c r="U627" s="2"/>
    </row>
    <row r="628" spans="2:21" ht="7.5" customHeight="1">
      <c r="B628" s="16"/>
      <c r="C628" s="287"/>
      <c r="D628" s="50"/>
      <c r="E628" s="13"/>
      <c r="F628" s="13"/>
      <c r="G628" s="12"/>
      <c r="H628" s="14"/>
      <c r="I628" s="12"/>
      <c r="J628" s="14"/>
      <c r="K628" s="12"/>
      <c r="L628" s="14"/>
      <c r="M628" s="12"/>
      <c r="N628" s="15"/>
      <c r="O628" s="14"/>
      <c r="P628" s="12"/>
      <c r="Q628" s="199"/>
      <c r="R628" s="5"/>
    </row>
    <row r="629" spans="2:21" ht="14.25" customHeight="1">
      <c r="B629" s="292"/>
      <c r="C629" s="262"/>
      <c r="D629" s="255" t="s">
        <v>1</v>
      </c>
      <c r="E629" s="13">
        <f>E12+E47+E65+E83+E114+E163+E177+E234+E242+E266+E330+E354+E478+E502+E539+E590+E610+E258</f>
        <v>60012114.119999997</v>
      </c>
      <c r="F629" s="13">
        <f>F12+F47+F65+F83+F114+F163+F177+F234+F242+F266+F330+F354+F478+F502+F539+F590+F610+F258</f>
        <v>54404627.93999999</v>
      </c>
      <c r="G629" s="13">
        <f>G12+G47+G65+G83+G114+G163+G177+G234+G242+G266+G330+G354+G478+G502+G539+G590+G610+G258</f>
        <v>31654546.529999994</v>
      </c>
      <c r="H629" s="13">
        <f>H12+H47+H65+H83+H114+H163+H177+H234+H242+H266+H330+H354+H478+H502+H539+H590+H610+H258</f>
        <v>20195297.199999992</v>
      </c>
      <c r="I629" s="13">
        <f>I12+I47+I65+I83+I114+I163+I177+I234+I242+I266+I330+I354+I478+I502+I539+I590+I610+I258</f>
        <v>11459249.33</v>
      </c>
      <c r="J629" s="13">
        <f>J12+J47+J65+J83+J114+J163+J177+J234+J247+J266+J330+J354+J478+J502+J539+J590+J610</f>
        <v>1805657.8599999999</v>
      </c>
      <c r="K629" s="13">
        <f>K12+K47+K65+K83+K114+K163+K177+K234+K247+K266+K330+K354+K478+K502+K539+K590+K610</f>
        <v>19942292.419999998</v>
      </c>
      <c r="L629" s="13">
        <f>L12+L47+L65+L83+L114+L163+L177+L234+L247+L266+L330+L354+L478+L502+L539+L590+L610</f>
        <v>598852.64</v>
      </c>
      <c r="M629" s="13">
        <f>M12+M47+M65+M83+M114+M163+M177+M234+M242+M266+M330+M354+M478+M502+M539+M590+M610</f>
        <v>403278.49</v>
      </c>
      <c r="N629" s="13">
        <f>N12+N47+N65+N83+N114+N163+N177+N234+N242+N266+N330+N354+N478+N502+N539+N590+N610+N258</f>
        <v>5607486.1800000006</v>
      </c>
      <c r="O629" s="13">
        <f>O12+O47+O65+O83+O114+O163+O177+O234+O247+O266+O330+O354+O478+O502+O539+O590+O610+O262</f>
        <v>5607486.1800000006</v>
      </c>
      <c r="P629" s="12">
        <f>P12+P47+P65+P83+P114+P163+P177+P234+P247+P266+P330+P354+P478+P502+P539+P590+P610</f>
        <v>3404979.95</v>
      </c>
      <c r="Q629" s="148"/>
      <c r="R629" s="5"/>
    </row>
    <row r="630" spans="2:21" ht="6.75" customHeight="1">
      <c r="B630" s="292"/>
      <c r="C630" s="262"/>
      <c r="D630" s="255"/>
      <c r="E630" s="11"/>
      <c r="F630" s="11"/>
      <c r="G630" s="9"/>
      <c r="H630" s="10"/>
      <c r="I630" s="10"/>
      <c r="J630" s="7"/>
      <c r="K630" s="9"/>
      <c r="L630" s="7"/>
      <c r="M630" s="9"/>
      <c r="N630" s="10"/>
      <c r="O630" s="7"/>
      <c r="P630" s="9"/>
      <c r="Q630" s="148"/>
      <c r="R630" s="5"/>
    </row>
    <row r="631" spans="2:21" ht="14.25" customHeight="1">
      <c r="B631" s="292"/>
      <c r="C631" s="262"/>
      <c r="D631" s="256" t="s">
        <v>0</v>
      </c>
      <c r="E631" s="8">
        <f>E629/E627</f>
        <v>0.92670981206164016</v>
      </c>
      <c r="F631" s="8">
        <f t="shared" ref="F631:P631" si="29">F629/F627</f>
        <v>0.93713928088062692</v>
      </c>
      <c r="G631" s="8">
        <f t="shared" si="29"/>
        <v>0.9126581608542671</v>
      </c>
      <c r="H631" s="8">
        <f t="shared" si="29"/>
        <v>0.93662161435208835</v>
      </c>
      <c r="I631" s="8">
        <f t="shared" si="29"/>
        <v>0.87328196105435596</v>
      </c>
      <c r="J631" s="8">
        <f t="shared" si="29"/>
        <v>0.97209034784193049</v>
      </c>
      <c r="K631" s="8">
        <f t="shared" si="29"/>
        <v>0.98088943459552491</v>
      </c>
      <c r="L631" s="8">
        <f t="shared" si="29"/>
        <v>0.87845402279047491</v>
      </c>
      <c r="M631" s="8">
        <f t="shared" si="29"/>
        <v>0.80655697999999998</v>
      </c>
      <c r="N631" s="8">
        <f t="shared" si="29"/>
        <v>0.83639910544109708</v>
      </c>
      <c r="O631" s="8">
        <f t="shared" si="29"/>
        <v>0.83639910544109708</v>
      </c>
      <c r="P631" s="189">
        <f t="shared" si="29"/>
        <v>0.99469289508590919</v>
      </c>
      <c r="Q631" s="148"/>
      <c r="R631" s="5"/>
    </row>
    <row r="632" spans="2:21" s="54" customFormat="1" ht="14.25" customHeight="1">
      <c r="B632" s="296"/>
      <c r="C632" s="297"/>
      <c r="D632" s="297"/>
      <c r="E632" s="298"/>
      <c r="F632" s="298"/>
      <c r="G632" s="299"/>
      <c r="H632" s="300"/>
      <c r="I632" s="300"/>
      <c r="J632" s="301"/>
      <c r="K632" s="299"/>
      <c r="L632" s="301"/>
      <c r="M632" s="299"/>
      <c r="N632" s="300"/>
      <c r="O632" s="301"/>
      <c r="P632" s="299"/>
      <c r="Q632" s="302"/>
      <c r="R632" s="302"/>
    </row>
    <row r="633" spans="2:21" ht="14.25" customHeight="1">
      <c r="B633" s="292"/>
      <c r="C633" s="262"/>
      <c r="D633" s="3"/>
      <c r="E633" s="6"/>
      <c r="F633" s="6"/>
      <c r="G633" s="6"/>
      <c r="H633" s="6"/>
      <c r="I633" s="6"/>
      <c r="J633" s="6"/>
      <c r="K633" s="6"/>
      <c r="L633" s="6"/>
      <c r="M633" s="6"/>
      <c r="N633" s="7"/>
      <c r="O633" s="6"/>
      <c r="P633" s="10"/>
      <c r="Q633" s="5"/>
      <c r="R633" s="5"/>
    </row>
    <row r="634" spans="2:21" s="4" customFormat="1" ht="14.25" customHeight="1">
      <c r="B634" s="293"/>
      <c r="C634" s="201"/>
      <c r="P634" s="201"/>
    </row>
    <row r="635" spans="2:21" s="4" customFormat="1" ht="14.25" customHeight="1">
      <c r="B635" s="293"/>
      <c r="C635" s="201"/>
      <c r="P635" s="201"/>
    </row>
    <row r="636" spans="2:21" s="4" customFormat="1" ht="14.25" customHeight="1">
      <c r="B636" s="293"/>
      <c r="C636" s="201"/>
      <c r="P636" s="201"/>
    </row>
    <row r="637" spans="2:21" s="4" customFormat="1" ht="14.25" customHeight="1">
      <c r="B637" s="293"/>
      <c r="C637" s="201"/>
      <c r="P637" s="201"/>
    </row>
    <row r="638" spans="2:21" s="4" customFormat="1" ht="14.25" customHeight="1">
      <c r="B638" s="293"/>
      <c r="C638" s="201"/>
      <c r="P638" s="201"/>
    </row>
    <row r="639" spans="2:21" s="4" customFormat="1" ht="14.25" customHeight="1">
      <c r="B639" s="293"/>
      <c r="C639" s="201"/>
      <c r="P639" s="201"/>
    </row>
    <row r="640" spans="2:21" s="4" customFormat="1" ht="14.25" customHeight="1">
      <c r="B640" s="293"/>
      <c r="C640" s="201"/>
      <c r="P640" s="201"/>
    </row>
    <row r="641" spans="2:16" s="4" customFormat="1" ht="14.25" customHeight="1">
      <c r="B641" s="293"/>
      <c r="C641" s="201"/>
      <c r="P641" s="201"/>
    </row>
    <row r="642" spans="2:16" s="4" customFormat="1" ht="14.25" customHeight="1">
      <c r="B642" s="293"/>
      <c r="C642" s="201"/>
      <c r="P642" s="201"/>
    </row>
    <row r="643" spans="2:16" s="4" customFormat="1" ht="14.25" customHeight="1">
      <c r="B643" s="293"/>
      <c r="C643" s="201"/>
      <c r="P643" s="201"/>
    </row>
    <row r="644" spans="2:16" s="4" customFormat="1" ht="14.25" customHeight="1">
      <c r="B644" s="293"/>
      <c r="C644" s="201"/>
      <c r="P644" s="201"/>
    </row>
    <row r="645" spans="2:16" s="4" customFormat="1" ht="14.25" customHeight="1">
      <c r="B645" s="293"/>
      <c r="C645" s="201"/>
      <c r="P645" s="201"/>
    </row>
    <row r="646" spans="2:16" s="4" customFormat="1" ht="14.25" customHeight="1">
      <c r="B646" s="293"/>
      <c r="C646" s="201"/>
      <c r="P646" s="201"/>
    </row>
    <row r="647" spans="2:16" s="4" customFormat="1" ht="14.25" customHeight="1">
      <c r="B647" s="293"/>
      <c r="C647" s="201"/>
      <c r="P647" s="201"/>
    </row>
    <row r="648" spans="2:16" s="4" customFormat="1" ht="14.25" customHeight="1">
      <c r="B648" s="293"/>
      <c r="C648" s="201"/>
      <c r="P648" s="201"/>
    </row>
    <row r="649" spans="2:16" s="4" customFormat="1" ht="14.25" customHeight="1">
      <c r="B649" s="293"/>
      <c r="C649" s="201"/>
      <c r="P649" s="201"/>
    </row>
    <row r="650" spans="2:16" s="4" customFormat="1" ht="14.25" customHeight="1">
      <c r="B650" s="293"/>
      <c r="C650" s="201"/>
      <c r="P650" s="201"/>
    </row>
    <row r="651" spans="2:16" s="4" customFormat="1" ht="14.25" customHeight="1">
      <c r="B651" s="293"/>
      <c r="C651" s="201"/>
      <c r="P651" s="201"/>
    </row>
    <row r="652" spans="2:16" s="4" customFormat="1" ht="14.25" customHeight="1">
      <c r="B652" s="293"/>
      <c r="C652" s="201"/>
      <c r="P652" s="201"/>
    </row>
    <row r="653" spans="2:16" s="4" customFormat="1" ht="14.25" customHeight="1">
      <c r="B653" s="293"/>
      <c r="C653" s="201"/>
      <c r="P653" s="201"/>
    </row>
    <row r="654" spans="2:16" s="4" customFormat="1" ht="14.25" customHeight="1">
      <c r="B654" s="293"/>
      <c r="C654" s="201"/>
      <c r="P654" s="201"/>
    </row>
    <row r="655" spans="2:16" s="4" customFormat="1" ht="14.25" customHeight="1">
      <c r="B655" s="293"/>
      <c r="C655" s="201"/>
      <c r="P655" s="201"/>
    </row>
    <row r="656" spans="2:16" s="4" customFormat="1" ht="14.25" customHeight="1">
      <c r="B656" s="293"/>
      <c r="C656" s="201"/>
      <c r="P656" s="201"/>
    </row>
    <row r="657" spans="2:16" s="4" customFormat="1" ht="14.25" customHeight="1">
      <c r="B657" s="293"/>
      <c r="C657" s="201"/>
      <c r="P657" s="201"/>
    </row>
    <row r="658" spans="2:16" s="4" customFormat="1" ht="14.25" customHeight="1">
      <c r="B658" s="293"/>
      <c r="C658" s="201"/>
      <c r="P658" s="201"/>
    </row>
    <row r="659" spans="2:16" s="4" customFormat="1" ht="14.25" customHeight="1">
      <c r="B659" s="293"/>
      <c r="C659" s="201"/>
      <c r="P659" s="201"/>
    </row>
    <row r="660" spans="2:16" s="4" customFormat="1" ht="14.25" customHeight="1">
      <c r="B660" s="293"/>
      <c r="C660" s="201"/>
      <c r="P660" s="201"/>
    </row>
    <row r="661" spans="2:16" s="4" customFormat="1" ht="14.25" customHeight="1">
      <c r="B661" s="293"/>
      <c r="C661" s="201"/>
      <c r="P661" s="201"/>
    </row>
    <row r="662" spans="2:16" s="4" customFormat="1" ht="14.25" customHeight="1">
      <c r="B662" s="293"/>
      <c r="C662" s="201"/>
      <c r="P662" s="201"/>
    </row>
    <row r="663" spans="2:16" s="4" customFormat="1" ht="14.25" customHeight="1">
      <c r="B663" s="293"/>
      <c r="C663" s="201"/>
      <c r="P663" s="201"/>
    </row>
    <row r="664" spans="2:16" s="4" customFormat="1" ht="14.25" customHeight="1">
      <c r="B664" s="293"/>
      <c r="C664" s="201"/>
      <c r="P664" s="201"/>
    </row>
    <row r="665" spans="2:16" s="4" customFormat="1" ht="14.25" customHeight="1">
      <c r="B665" s="293"/>
      <c r="C665" s="201"/>
      <c r="P665" s="201"/>
    </row>
    <row r="666" spans="2:16" s="4" customFormat="1" ht="14.25" customHeight="1">
      <c r="B666" s="293"/>
      <c r="C666" s="201"/>
      <c r="P666" s="201"/>
    </row>
    <row r="667" spans="2:16" s="4" customFormat="1" ht="14.25" customHeight="1">
      <c r="B667" s="293"/>
      <c r="C667" s="201"/>
      <c r="P667" s="201"/>
    </row>
    <row r="668" spans="2:16" s="4" customFormat="1" ht="14.25" customHeight="1">
      <c r="B668" s="293"/>
      <c r="C668" s="201"/>
      <c r="P668" s="201"/>
    </row>
    <row r="669" spans="2:16" s="4" customFormat="1" ht="14.25" customHeight="1">
      <c r="B669" s="293"/>
      <c r="C669" s="201"/>
      <c r="P669" s="201"/>
    </row>
    <row r="670" spans="2:16" s="4" customFormat="1" ht="14.25" customHeight="1">
      <c r="B670" s="293"/>
      <c r="C670" s="201"/>
      <c r="P670" s="201"/>
    </row>
    <row r="671" spans="2:16" s="4" customFormat="1" ht="14.25" customHeight="1">
      <c r="B671" s="293"/>
      <c r="C671" s="201"/>
      <c r="P671" s="201"/>
    </row>
    <row r="672" spans="2:16" s="4" customFormat="1" ht="14.25" customHeight="1">
      <c r="B672" s="293"/>
      <c r="C672" s="201"/>
      <c r="P672" s="201"/>
    </row>
    <row r="673" spans="2:16" s="4" customFormat="1" ht="14.25" customHeight="1">
      <c r="B673" s="293"/>
      <c r="C673" s="201"/>
      <c r="P673" s="201"/>
    </row>
    <row r="674" spans="2:16" s="4" customFormat="1" ht="14.25" customHeight="1">
      <c r="B674" s="293"/>
      <c r="C674" s="201"/>
      <c r="P674" s="201"/>
    </row>
    <row r="675" spans="2:16" s="4" customFormat="1" ht="14.25" customHeight="1">
      <c r="B675" s="293"/>
      <c r="C675" s="201"/>
      <c r="P675" s="201"/>
    </row>
    <row r="676" spans="2:16" s="4" customFormat="1" ht="14.25" customHeight="1">
      <c r="B676" s="293"/>
      <c r="C676" s="201"/>
      <c r="P676" s="201"/>
    </row>
    <row r="677" spans="2:16" s="4" customFormat="1" ht="14.25" customHeight="1">
      <c r="B677" s="293"/>
      <c r="C677" s="201"/>
      <c r="P677" s="201"/>
    </row>
    <row r="678" spans="2:16" s="4" customFormat="1" ht="14.25" customHeight="1">
      <c r="B678" s="293"/>
      <c r="C678" s="201"/>
      <c r="P678" s="201"/>
    </row>
    <row r="679" spans="2:16" s="4" customFormat="1" ht="14.25" customHeight="1">
      <c r="B679" s="293"/>
      <c r="C679" s="201"/>
      <c r="P679" s="201"/>
    </row>
    <row r="680" spans="2:16" s="4" customFormat="1" ht="14.25" customHeight="1">
      <c r="B680" s="293"/>
      <c r="C680" s="201"/>
      <c r="P680" s="201"/>
    </row>
    <row r="681" spans="2:16" s="4" customFormat="1" ht="14.25" customHeight="1">
      <c r="B681" s="293"/>
      <c r="C681" s="201"/>
      <c r="P681" s="201"/>
    </row>
    <row r="682" spans="2:16" s="4" customFormat="1" ht="14.25" customHeight="1">
      <c r="B682" s="293"/>
      <c r="C682" s="201"/>
      <c r="P682" s="201"/>
    </row>
    <row r="683" spans="2:16" s="4" customFormat="1" ht="14.25" customHeight="1">
      <c r="B683" s="293"/>
      <c r="C683" s="201"/>
      <c r="P683" s="201"/>
    </row>
    <row r="684" spans="2:16" s="4" customFormat="1" ht="14.25" customHeight="1">
      <c r="B684" s="293"/>
      <c r="C684" s="201"/>
      <c r="P684" s="201"/>
    </row>
    <row r="685" spans="2:16" s="4" customFormat="1" ht="14.25" customHeight="1">
      <c r="B685" s="293"/>
      <c r="C685" s="201"/>
      <c r="P685" s="201"/>
    </row>
    <row r="686" spans="2:16" s="4" customFormat="1" ht="14.25" customHeight="1">
      <c r="B686" s="293"/>
      <c r="C686" s="201"/>
      <c r="P686" s="201"/>
    </row>
    <row r="687" spans="2:16" s="4" customFormat="1" ht="14.25" customHeight="1">
      <c r="B687" s="293"/>
      <c r="C687" s="201"/>
      <c r="P687" s="201"/>
    </row>
    <row r="688" spans="2:16" s="4" customFormat="1" ht="14.25" customHeight="1">
      <c r="B688" s="293"/>
      <c r="C688" s="201"/>
      <c r="P688" s="201"/>
    </row>
    <row r="689" spans="2:16" s="4" customFormat="1" ht="14.25" customHeight="1">
      <c r="B689" s="293"/>
      <c r="C689" s="201"/>
      <c r="P689" s="201"/>
    </row>
    <row r="690" spans="2:16" s="4" customFormat="1" ht="14.25" customHeight="1">
      <c r="B690" s="293"/>
      <c r="C690" s="201"/>
      <c r="P690" s="201"/>
    </row>
    <row r="691" spans="2:16" s="4" customFormat="1" ht="14.25" customHeight="1">
      <c r="B691" s="293"/>
      <c r="C691" s="201"/>
      <c r="P691" s="201"/>
    </row>
    <row r="692" spans="2:16" s="4" customFormat="1" ht="14.25" customHeight="1">
      <c r="B692" s="293"/>
      <c r="C692" s="201"/>
      <c r="P692" s="201"/>
    </row>
    <row r="693" spans="2:16" s="4" customFormat="1" ht="14.25" customHeight="1">
      <c r="B693" s="293"/>
      <c r="C693" s="201"/>
      <c r="P693" s="201"/>
    </row>
    <row r="694" spans="2:16" s="4" customFormat="1" ht="14.25" customHeight="1">
      <c r="B694" s="293"/>
      <c r="C694" s="201"/>
      <c r="P694" s="201"/>
    </row>
    <row r="695" spans="2:16" s="4" customFormat="1" ht="14.25" customHeight="1">
      <c r="B695" s="293"/>
      <c r="C695" s="201"/>
      <c r="P695" s="201"/>
    </row>
    <row r="696" spans="2:16" s="4" customFormat="1" ht="14.25" customHeight="1">
      <c r="B696" s="293"/>
      <c r="C696" s="201"/>
      <c r="P696" s="201"/>
    </row>
    <row r="697" spans="2:16" s="4" customFormat="1" ht="14.25" customHeight="1">
      <c r="B697" s="293"/>
      <c r="C697" s="201"/>
      <c r="P697" s="201"/>
    </row>
    <row r="698" spans="2:16" s="4" customFormat="1" ht="14.25" customHeight="1">
      <c r="B698" s="293"/>
      <c r="C698" s="201"/>
      <c r="P698" s="201"/>
    </row>
    <row r="699" spans="2:16" s="4" customFormat="1" ht="14.25" customHeight="1">
      <c r="B699" s="293"/>
      <c r="C699" s="201"/>
      <c r="P699" s="201"/>
    </row>
    <row r="700" spans="2:16" s="4" customFormat="1" ht="14.25" customHeight="1">
      <c r="B700" s="293"/>
      <c r="C700" s="201"/>
      <c r="P700" s="201"/>
    </row>
    <row r="701" spans="2:16" s="4" customFormat="1" ht="14.25" customHeight="1">
      <c r="B701" s="293"/>
      <c r="C701" s="201"/>
      <c r="P701" s="201"/>
    </row>
    <row r="702" spans="2:16" s="4" customFormat="1" ht="14.25" customHeight="1">
      <c r="B702" s="293"/>
      <c r="C702" s="201"/>
      <c r="P702" s="201"/>
    </row>
    <row r="703" spans="2:16" s="4" customFormat="1" ht="14.25" customHeight="1">
      <c r="B703" s="293"/>
      <c r="C703" s="201"/>
      <c r="P703" s="201"/>
    </row>
    <row r="704" spans="2:16" s="4" customFormat="1" ht="14.25" customHeight="1">
      <c r="B704" s="293"/>
      <c r="C704" s="201"/>
      <c r="P704" s="201"/>
    </row>
    <row r="705" spans="2:16" s="4" customFormat="1" ht="14.25" customHeight="1">
      <c r="B705" s="293"/>
      <c r="C705" s="201"/>
      <c r="P705" s="201"/>
    </row>
    <row r="706" spans="2:16" s="4" customFormat="1" ht="14.25" customHeight="1">
      <c r="B706" s="293"/>
      <c r="C706" s="201"/>
      <c r="P706" s="201"/>
    </row>
    <row r="707" spans="2:16" s="4" customFormat="1" ht="14.25" customHeight="1">
      <c r="B707" s="293"/>
      <c r="C707" s="201"/>
      <c r="P707" s="201"/>
    </row>
    <row r="708" spans="2:16" s="4" customFormat="1" ht="14.25" customHeight="1">
      <c r="B708" s="293"/>
      <c r="C708" s="201"/>
      <c r="P708" s="201"/>
    </row>
    <row r="709" spans="2:16" s="4" customFormat="1" ht="14.25" customHeight="1">
      <c r="B709" s="293"/>
      <c r="C709" s="201"/>
      <c r="P709" s="201"/>
    </row>
    <row r="710" spans="2:16" s="4" customFormat="1" ht="14.25" customHeight="1">
      <c r="B710" s="293"/>
      <c r="C710" s="201"/>
      <c r="P710" s="201"/>
    </row>
    <row r="711" spans="2:16" s="4" customFormat="1" ht="14.25" customHeight="1">
      <c r="B711" s="293"/>
      <c r="C711" s="201"/>
      <c r="P711" s="201"/>
    </row>
    <row r="712" spans="2:16" s="4" customFormat="1" ht="14.25" customHeight="1">
      <c r="B712" s="293"/>
      <c r="C712" s="201"/>
      <c r="P712" s="201"/>
    </row>
    <row r="713" spans="2:16" s="4" customFormat="1" ht="14.25" customHeight="1">
      <c r="B713" s="293"/>
      <c r="C713" s="201"/>
      <c r="P713" s="201"/>
    </row>
    <row r="714" spans="2:16" s="4" customFormat="1" ht="14.25" customHeight="1">
      <c r="B714" s="293"/>
      <c r="C714" s="201"/>
      <c r="P714" s="201"/>
    </row>
    <row r="715" spans="2:16" s="4" customFormat="1" ht="14.25" customHeight="1">
      <c r="B715" s="293"/>
      <c r="C715" s="201"/>
      <c r="P715" s="201"/>
    </row>
    <row r="716" spans="2:16" s="4" customFormat="1" ht="14.25" customHeight="1">
      <c r="B716" s="293"/>
      <c r="C716" s="201"/>
      <c r="P716" s="201"/>
    </row>
    <row r="717" spans="2:16" s="4" customFormat="1" ht="14.25" customHeight="1">
      <c r="B717" s="293"/>
      <c r="C717" s="201"/>
      <c r="P717" s="201"/>
    </row>
    <row r="718" spans="2:16" s="4" customFormat="1" ht="14.25" customHeight="1">
      <c r="B718" s="293"/>
      <c r="C718" s="201"/>
      <c r="P718" s="201"/>
    </row>
    <row r="719" spans="2:16" s="4" customFormat="1" ht="14.25" customHeight="1">
      <c r="B719" s="293"/>
      <c r="C719" s="201"/>
      <c r="P719" s="201"/>
    </row>
    <row r="720" spans="2:16" s="4" customFormat="1" ht="14.25" customHeight="1">
      <c r="B720" s="293"/>
      <c r="C720" s="201"/>
      <c r="P720" s="201"/>
    </row>
    <row r="721" spans="2:16" s="4" customFormat="1" ht="14.25" customHeight="1">
      <c r="B721" s="293"/>
      <c r="C721" s="201"/>
      <c r="P721" s="201"/>
    </row>
    <row r="722" spans="2:16" s="4" customFormat="1" ht="14.25" customHeight="1">
      <c r="B722" s="293"/>
      <c r="C722" s="201"/>
      <c r="P722" s="201"/>
    </row>
    <row r="723" spans="2:16" s="4" customFormat="1" ht="14.25" customHeight="1">
      <c r="B723" s="293"/>
      <c r="C723" s="201"/>
      <c r="P723" s="201"/>
    </row>
    <row r="724" spans="2:16" s="4" customFormat="1" ht="14.25" customHeight="1">
      <c r="B724" s="293"/>
      <c r="C724" s="201"/>
      <c r="P724" s="201"/>
    </row>
    <row r="725" spans="2:16" s="4" customFormat="1" ht="14.25" customHeight="1">
      <c r="B725" s="293"/>
      <c r="C725" s="201"/>
      <c r="P725" s="201"/>
    </row>
    <row r="726" spans="2:16" s="4" customFormat="1" ht="14.25" customHeight="1">
      <c r="B726" s="293"/>
      <c r="C726" s="201"/>
      <c r="P726" s="201"/>
    </row>
    <row r="727" spans="2:16" s="4" customFormat="1" ht="14.25" customHeight="1">
      <c r="B727" s="293"/>
      <c r="C727" s="201"/>
      <c r="P727" s="201"/>
    </row>
    <row r="728" spans="2:16" s="4" customFormat="1" ht="14.25" customHeight="1">
      <c r="B728" s="293"/>
      <c r="C728" s="201"/>
      <c r="P728" s="201"/>
    </row>
    <row r="729" spans="2:16" s="4" customFormat="1" ht="14.25" customHeight="1">
      <c r="B729" s="293"/>
      <c r="C729" s="201"/>
      <c r="P729" s="201"/>
    </row>
    <row r="730" spans="2:16" s="4" customFormat="1" ht="14.25" customHeight="1">
      <c r="B730" s="293"/>
      <c r="C730" s="201"/>
      <c r="P730" s="201"/>
    </row>
    <row r="731" spans="2:16" s="4" customFormat="1" ht="14.25" customHeight="1">
      <c r="B731" s="293"/>
      <c r="C731" s="201"/>
      <c r="P731" s="201"/>
    </row>
    <row r="732" spans="2:16" s="4" customFormat="1" ht="14.25" customHeight="1">
      <c r="B732" s="293"/>
      <c r="C732" s="201"/>
      <c r="P732" s="201"/>
    </row>
    <row r="733" spans="2:16" s="4" customFormat="1" ht="14.25" customHeight="1">
      <c r="B733" s="293"/>
      <c r="C733" s="201"/>
      <c r="P733" s="201"/>
    </row>
    <row r="734" spans="2:16" s="4" customFormat="1" ht="14.25" customHeight="1">
      <c r="B734" s="293"/>
      <c r="C734" s="201"/>
      <c r="P734" s="201"/>
    </row>
    <row r="735" spans="2:16" s="4" customFormat="1" ht="14.25" customHeight="1">
      <c r="B735" s="293"/>
      <c r="C735" s="201"/>
      <c r="P735" s="201"/>
    </row>
    <row r="736" spans="2:16" s="4" customFormat="1" ht="14.25" customHeight="1">
      <c r="B736" s="293"/>
      <c r="C736" s="201"/>
      <c r="P736" s="201"/>
    </row>
    <row r="737" spans="2:16" s="4" customFormat="1" ht="14.25" customHeight="1">
      <c r="B737" s="293"/>
      <c r="C737" s="201"/>
      <c r="P737" s="201"/>
    </row>
    <row r="738" spans="2:16" s="4" customFormat="1" ht="14.25" customHeight="1">
      <c r="B738" s="293"/>
      <c r="C738" s="201"/>
      <c r="P738" s="201"/>
    </row>
    <row r="739" spans="2:16" s="4" customFormat="1" ht="14.25" customHeight="1">
      <c r="B739" s="293"/>
      <c r="C739" s="201"/>
      <c r="P739" s="201"/>
    </row>
    <row r="740" spans="2:16" s="4" customFormat="1" ht="14.25" customHeight="1">
      <c r="B740" s="293"/>
      <c r="C740" s="201"/>
      <c r="P740" s="201"/>
    </row>
    <row r="741" spans="2:16" s="4" customFormat="1" ht="14.25" customHeight="1">
      <c r="B741" s="293"/>
      <c r="C741" s="201"/>
      <c r="P741" s="201"/>
    </row>
    <row r="742" spans="2:16" s="4" customFormat="1" ht="14.25" customHeight="1">
      <c r="B742" s="293"/>
      <c r="C742" s="201"/>
      <c r="P742" s="201"/>
    </row>
    <row r="743" spans="2:16" s="4" customFormat="1" ht="14.25" customHeight="1">
      <c r="B743" s="293"/>
      <c r="C743" s="201"/>
      <c r="P743" s="201"/>
    </row>
    <row r="744" spans="2:16" s="4" customFormat="1" ht="14.25" customHeight="1">
      <c r="B744" s="293"/>
      <c r="C744" s="201"/>
      <c r="P744" s="201"/>
    </row>
    <row r="745" spans="2:16" s="4" customFormat="1" ht="14.25" customHeight="1">
      <c r="B745" s="293"/>
      <c r="C745" s="201"/>
      <c r="P745" s="201"/>
    </row>
    <row r="746" spans="2:16" s="4" customFormat="1" ht="14.25" customHeight="1">
      <c r="B746" s="293"/>
      <c r="C746" s="201"/>
      <c r="P746" s="201"/>
    </row>
    <row r="747" spans="2:16" s="4" customFormat="1" ht="14.25" customHeight="1">
      <c r="B747" s="293"/>
      <c r="C747" s="201"/>
      <c r="P747" s="201"/>
    </row>
    <row r="748" spans="2:16" s="4" customFormat="1" ht="14.25" customHeight="1">
      <c r="B748" s="293"/>
      <c r="C748" s="201"/>
      <c r="P748" s="201"/>
    </row>
    <row r="749" spans="2:16" s="4" customFormat="1" ht="14.25" customHeight="1">
      <c r="B749" s="293"/>
      <c r="C749" s="201"/>
      <c r="P749" s="201"/>
    </row>
    <row r="750" spans="2:16" s="4" customFormat="1" ht="14.25" customHeight="1">
      <c r="B750" s="293"/>
      <c r="C750" s="201"/>
      <c r="P750" s="201"/>
    </row>
    <row r="751" spans="2:16" s="4" customFormat="1" ht="14.25" customHeight="1">
      <c r="B751" s="293"/>
      <c r="C751" s="201"/>
      <c r="P751" s="201"/>
    </row>
    <row r="752" spans="2:16" s="4" customFormat="1" ht="14.25" customHeight="1">
      <c r="B752" s="293"/>
      <c r="C752" s="201"/>
      <c r="P752" s="201"/>
    </row>
    <row r="753" spans="2:16" s="4" customFormat="1" ht="14.25" customHeight="1">
      <c r="B753" s="293"/>
      <c r="C753" s="201"/>
      <c r="P753" s="201"/>
    </row>
    <row r="754" spans="2:16" s="4" customFormat="1" ht="14.25" customHeight="1">
      <c r="B754" s="293"/>
      <c r="C754" s="201"/>
      <c r="P754" s="201"/>
    </row>
    <row r="755" spans="2:16" s="4" customFormat="1" ht="14.25" customHeight="1">
      <c r="B755" s="293"/>
      <c r="C755" s="201"/>
      <c r="P755" s="201"/>
    </row>
    <row r="756" spans="2:16" s="4" customFormat="1" ht="14.25" customHeight="1">
      <c r="B756" s="293"/>
      <c r="C756" s="201"/>
      <c r="P756" s="201"/>
    </row>
    <row r="757" spans="2:16" s="4" customFormat="1" ht="14.25" customHeight="1">
      <c r="B757" s="293"/>
      <c r="C757" s="201"/>
      <c r="P757" s="201"/>
    </row>
    <row r="758" spans="2:16" s="4" customFormat="1" ht="14.25" customHeight="1">
      <c r="B758" s="293"/>
      <c r="C758" s="201"/>
      <c r="P758" s="201"/>
    </row>
    <row r="759" spans="2:16" s="4" customFormat="1" ht="14.25" customHeight="1">
      <c r="B759" s="293"/>
      <c r="C759" s="201"/>
      <c r="P759" s="201"/>
    </row>
    <row r="760" spans="2:16" s="4" customFormat="1" ht="14.25" customHeight="1">
      <c r="B760" s="293"/>
      <c r="C760" s="201"/>
      <c r="P760" s="201"/>
    </row>
    <row r="761" spans="2:16" s="4" customFormat="1" ht="14.25" customHeight="1">
      <c r="B761" s="293"/>
      <c r="C761" s="201"/>
      <c r="P761" s="201"/>
    </row>
    <row r="762" spans="2:16" s="4" customFormat="1" ht="14.25" customHeight="1">
      <c r="B762" s="293"/>
      <c r="C762" s="201"/>
      <c r="P762" s="201"/>
    </row>
    <row r="763" spans="2:16" s="4" customFormat="1" ht="14.25" customHeight="1">
      <c r="B763" s="293"/>
      <c r="C763" s="201"/>
      <c r="P763" s="201"/>
    </row>
    <row r="764" spans="2:16" s="4" customFormat="1" ht="14.25" customHeight="1">
      <c r="B764" s="293"/>
      <c r="C764" s="201"/>
      <c r="P764" s="201"/>
    </row>
    <row r="765" spans="2:16" s="4" customFormat="1" ht="14.25" customHeight="1">
      <c r="B765" s="293"/>
      <c r="C765" s="201"/>
      <c r="P765" s="201"/>
    </row>
    <row r="766" spans="2:16" s="4" customFormat="1" ht="14.25" customHeight="1">
      <c r="B766" s="293"/>
      <c r="C766" s="201"/>
      <c r="P766" s="201"/>
    </row>
    <row r="767" spans="2:16" s="4" customFormat="1" ht="14.25" customHeight="1">
      <c r="B767" s="293"/>
      <c r="C767" s="201"/>
      <c r="P767" s="201"/>
    </row>
    <row r="768" spans="2:16" s="4" customFormat="1" ht="14.25" customHeight="1">
      <c r="B768" s="293"/>
      <c r="C768" s="201"/>
      <c r="P768" s="201"/>
    </row>
    <row r="769" spans="2:16" s="4" customFormat="1" ht="14.25" customHeight="1">
      <c r="B769" s="293"/>
      <c r="C769" s="201"/>
      <c r="P769" s="201"/>
    </row>
    <row r="770" spans="2:16" s="4" customFormat="1" ht="14.25" customHeight="1">
      <c r="B770" s="293"/>
      <c r="C770" s="201"/>
      <c r="P770" s="201"/>
    </row>
    <row r="771" spans="2:16" s="4" customFormat="1" ht="14.25" customHeight="1">
      <c r="B771" s="293"/>
      <c r="C771" s="201"/>
      <c r="P771" s="201"/>
    </row>
    <row r="772" spans="2:16" s="4" customFormat="1" ht="14.25" customHeight="1">
      <c r="B772" s="293"/>
      <c r="C772" s="201"/>
      <c r="P772" s="201"/>
    </row>
    <row r="773" spans="2:16" s="4" customFormat="1" ht="14.25" customHeight="1">
      <c r="B773" s="293"/>
      <c r="C773" s="201"/>
      <c r="P773" s="201"/>
    </row>
    <row r="774" spans="2:16" s="4" customFormat="1" ht="14.25" customHeight="1">
      <c r="B774" s="293"/>
      <c r="C774" s="201"/>
      <c r="P774" s="201"/>
    </row>
    <row r="775" spans="2:16" s="4" customFormat="1" ht="14.25" customHeight="1">
      <c r="B775" s="293"/>
      <c r="C775" s="201"/>
      <c r="P775" s="201"/>
    </row>
    <row r="776" spans="2:16" s="4" customFormat="1" ht="14.25" customHeight="1">
      <c r="B776" s="293"/>
      <c r="C776" s="201"/>
      <c r="P776" s="201"/>
    </row>
    <row r="777" spans="2:16" s="4" customFormat="1" ht="14.25" customHeight="1">
      <c r="B777" s="293"/>
      <c r="C777" s="201"/>
      <c r="P777" s="201"/>
    </row>
    <row r="778" spans="2:16" s="4" customFormat="1" ht="14.25" customHeight="1">
      <c r="B778" s="293"/>
      <c r="C778" s="201"/>
      <c r="P778" s="201"/>
    </row>
    <row r="779" spans="2:16" s="4" customFormat="1" ht="14.25" customHeight="1">
      <c r="B779" s="293"/>
      <c r="C779" s="201"/>
      <c r="P779" s="201"/>
    </row>
    <row r="780" spans="2:16" s="4" customFormat="1" ht="14.25" customHeight="1">
      <c r="B780" s="293"/>
      <c r="C780" s="201"/>
      <c r="P780" s="201"/>
    </row>
    <row r="781" spans="2:16" s="4" customFormat="1" ht="14.25" customHeight="1">
      <c r="B781" s="293"/>
      <c r="C781" s="201"/>
      <c r="P781" s="201"/>
    </row>
    <row r="782" spans="2:16" s="4" customFormat="1" ht="14.25" customHeight="1">
      <c r="B782" s="293"/>
      <c r="C782" s="201"/>
      <c r="P782" s="201"/>
    </row>
    <row r="783" spans="2:16" s="4" customFormat="1" ht="14.25" customHeight="1">
      <c r="B783" s="293"/>
      <c r="C783" s="201"/>
      <c r="P783" s="201"/>
    </row>
    <row r="784" spans="2:16" s="4" customFormat="1" ht="14.25" customHeight="1">
      <c r="B784" s="293"/>
      <c r="C784" s="201"/>
      <c r="P784" s="201"/>
    </row>
    <row r="785" spans="2:16" s="4" customFormat="1" ht="14.25" customHeight="1">
      <c r="B785" s="293"/>
      <c r="C785" s="201"/>
      <c r="P785" s="201"/>
    </row>
    <row r="786" spans="2:16" s="4" customFormat="1" ht="14.25" customHeight="1">
      <c r="B786" s="293"/>
      <c r="C786" s="201"/>
      <c r="P786" s="201"/>
    </row>
    <row r="787" spans="2:16" s="4" customFormat="1" ht="14.25" customHeight="1">
      <c r="B787" s="293"/>
      <c r="C787" s="201"/>
      <c r="P787" s="201"/>
    </row>
    <row r="788" spans="2:16" s="4" customFormat="1" ht="14.25" customHeight="1">
      <c r="B788" s="293"/>
      <c r="C788" s="201"/>
      <c r="P788" s="201"/>
    </row>
    <row r="789" spans="2:16" s="4" customFormat="1" ht="14.25" customHeight="1">
      <c r="B789" s="293"/>
      <c r="C789" s="201"/>
      <c r="P789" s="201"/>
    </row>
    <row r="790" spans="2:16" s="4" customFormat="1" ht="14.25" customHeight="1">
      <c r="B790" s="293"/>
      <c r="C790" s="201"/>
      <c r="P790" s="201"/>
    </row>
    <row r="791" spans="2:16" s="4" customFormat="1" ht="14.25" customHeight="1">
      <c r="B791" s="293"/>
      <c r="C791" s="201"/>
      <c r="P791" s="201"/>
    </row>
    <row r="792" spans="2:16" s="4" customFormat="1" ht="14.25" customHeight="1">
      <c r="B792" s="293"/>
      <c r="C792" s="201"/>
      <c r="P792" s="201"/>
    </row>
    <row r="793" spans="2:16" s="4" customFormat="1" ht="14.25" customHeight="1">
      <c r="B793" s="293"/>
      <c r="C793" s="201"/>
      <c r="P793" s="201"/>
    </row>
    <row r="794" spans="2:16" s="4" customFormat="1" ht="14.25" customHeight="1">
      <c r="B794" s="293"/>
      <c r="C794" s="201"/>
      <c r="P794" s="201"/>
    </row>
    <row r="795" spans="2:16" s="4" customFormat="1" ht="14.25" customHeight="1">
      <c r="B795" s="293"/>
      <c r="C795" s="201"/>
      <c r="P795" s="201"/>
    </row>
    <row r="796" spans="2:16" s="4" customFormat="1" ht="14.25" customHeight="1">
      <c r="B796" s="293"/>
      <c r="C796" s="201"/>
      <c r="P796" s="201"/>
    </row>
    <row r="797" spans="2:16" s="4" customFormat="1" ht="14.25" customHeight="1">
      <c r="B797" s="293"/>
      <c r="C797" s="201"/>
      <c r="P797" s="201"/>
    </row>
    <row r="798" spans="2:16" s="4" customFormat="1" ht="14.25" customHeight="1">
      <c r="B798" s="293"/>
      <c r="C798" s="201"/>
      <c r="P798" s="201"/>
    </row>
    <row r="799" spans="2:16" s="4" customFormat="1" ht="14.25" customHeight="1">
      <c r="B799" s="293"/>
      <c r="C799" s="201"/>
      <c r="P799" s="201"/>
    </row>
    <row r="800" spans="2:16" s="4" customFormat="1" ht="14.25" customHeight="1">
      <c r="B800" s="293"/>
      <c r="C800" s="201"/>
      <c r="P800" s="201"/>
    </row>
    <row r="801" spans="2:16" s="4" customFormat="1" ht="14.25" customHeight="1">
      <c r="B801" s="293"/>
      <c r="C801" s="201"/>
      <c r="P801" s="201"/>
    </row>
    <row r="802" spans="2:16" s="4" customFormat="1" ht="14.25" customHeight="1">
      <c r="B802" s="293"/>
      <c r="C802" s="201"/>
      <c r="P802" s="201"/>
    </row>
    <row r="803" spans="2:16" s="4" customFormat="1" ht="14.25" customHeight="1">
      <c r="B803" s="293"/>
      <c r="C803" s="201"/>
      <c r="P803" s="201"/>
    </row>
    <row r="804" spans="2:16" s="4" customFormat="1" ht="14.25" customHeight="1">
      <c r="B804" s="293"/>
      <c r="C804" s="201"/>
      <c r="P804" s="201"/>
    </row>
    <row r="805" spans="2:16" s="4" customFormat="1" ht="14.25" customHeight="1">
      <c r="B805" s="293"/>
      <c r="C805" s="201"/>
      <c r="P805" s="201"/>
    </row>
    <row r="806" spans="2:16" s="4" customFormat="1" ht="14.25" customHeight="1">
      <c r="B806" s="293"/>
      <c r="C806" s="201"/>
      <c r="P806" s="201"/>
    </row>
    <row r="807" spans="2:16" s="4" customFormat="1" ht="14.25" customHeight="1">
      <c r="B807" s="293"/>
      <c r="C807" s="201"/>
      <c r="P807" s="201"/>
    </row>
    <row r="808" spans="2:16" s="4" customFormat="1" ht="14.25" customHeight="1">
      <c r="B808" s="293"/>
      <c r="C808" s="201"/>
      <c r="P808" s="201"/>
    </row>
    <row r="809" spans="2:16" s="4" customFormat="1" ht="14.25" customHeight="1">
      <c r="B809" s="293"/>
      <c r="C809" s="201"/>
      <c r="P809" s="201"/>
    </row>
    <row r="810" spans="2:16" s="4" customFormat="1" ht="14.25" customHeight="1">
      <c r="B810" s="293"/>
      <c r="C810" s="201"/>
      <c r="P810" s="201"/>
    </row>
    <row r="811" spans="2:16" s="4" customFormat="1" ht="14.25" customHeight="1">
      <c r="B811" s="293"/>
      <c r="C811" s="201"/>
      <c r="P811" s="201"/>
    </row>
    <row r="812" spans="2:16" s="4" customFormat="1" ht="14.25" customHeight="1">
      <c r="B812" s="293"/>
      <c r="C812" s="201"/>
      <c r="P812" s="201"/>
    </row>
    <row r="813" spans="2:16" s="4" customFormat="1" ht="14.25" customHeight="1">
      <c r="B813" s="293"/>
      <c r="C813" s="201"/>
      <c r="P813" s="201"/>
    </row>
    <row r="814" spans="2:16" s="4" customFormat="1" ht="14.25" customHeight="1">
      <c r="B814" s="293"/>
      <c r="C814" s="201"/>
      <c r="P814" s="201"/>
    </row>
    <row r="815" spans="2:16" s="4" customFormat="1" ht="14.25" customHeight="1">
      <c r="B815" s="293"/>
      <c r="C815" s="201"/>
      <c r="P815" s="201"/>
    </row>
    <row r="816" spans="2:16" s="4" customFormat="1" ht="14.25" customHeight="1">
      <c r="B816" s="293"/>
      <c r="C816" s="201"/>
      <c r="P816" s="201"/>
    </row>
    <row r="817" spans="2:16" s="4" customFormat="1" ht="14.25" customHeight="1">
      <c r="B817" s="293"/>
      <c r="C817" s="201"/>
      <c r="P817" s="201"/>
    </row>
    <row r="818" spans="2:16" s="4" customFormat="1" ht="14.25" customHeight="1">
      <c r="B818" s="293"/>
      <c r="C818" s="201"/>
      <c r="P818" s="201"/>
    </row>
    <row r="819" spans="2:16" s="4" customFormat="1" ht="14.25" customHeight="1">
      <c r="B819" s="293"/>
      <c r="C819" s="201"/>
      <c r="P819" s="201"/>
    </row>
    <row r="820" spans="2:16" s="4" customFormat="1" ht="14.25" customHeight="1">
      <c r="B820" s="293"/>
      <c r="C820" s="201"/>
      <c r="P820" s="201"/>
    </row>
    <row r="821" spans="2:16" s="4" customFormat="1" ht="14.25" customHeight="1">
      <c r="B821" s="293"/>
      <c r="C821" s="201"/>
      <c r="P821" s="201"/>
    </row>
    <row r="822" spans="2:16" s="4" customFormat="1" ht="14.25" customHeight="1">
      <c r="B822" s="293"/>
      <c r="C822" s="201"/>
      <c r="P822" s="201"/>
    </row>
    <row r="823" spans="2:16" s="4" customFormat="1" ht="14.25" customHeight="1">
      <c r="B823" s="293"/>
      <c r="C823" s="201"/>
      <c r="P823" s="201"/>
    </row>
    <row r="824" spans="2:16" s="4" customFormat="1" ht="14.25" customHeight="1">
      <c r="B824" s="293"/>
      <c r="C824" s="201"/>
      <c r="P824" s="201"/>
    </row>
    <row r="825" spans="2:16" s="4" customFormat="1" ht="14.25" customHeight="1">
      <c r="B825" s="293"/>
      <c r="C825" s="201"/>
      <c r="P825" s="201"/>
    </row>
    <row r="826" spans="2:16" s="4" customFormat="1" ht="14.25" customHeight="1">
      <c r="B826" s="293"/>
      <c r="C826" s="201"/>
      <c r="P826" s="201"/>
    </row>
    <row r="827" spans="2:16" s="4" customFormat="1" ht="14.25" customHeight="1">
      <c r="B827" s="293"/>
      <c r="C827" s="201"/>
      <c r="P827" s="201"/>
    </row>
    <row r="828" spans="2:16" s="4" customFormat="1" ht="14.25" customHeight="1">
      <c r="B828" s="293"/>
      <c r="C828" s="201"/>
      <c r="P828" s="201"/>
    </row>
    <row r="829" spans="2:16" s="4" customFormat="1" ht="14.25" customHeight="1">
      <c r="B829" s="293"/>
      <c r="C829" s="201"/>
      <c r="P829" s="201"/>
    </row>
    <row r="830" spans="2:16" s="4" customFormat="1" ht="14.25" customHeight="1">
      <c r="B830" s="293"/>
      <c r="C830" s="201"/>
      <c r="P830" s="201"/>
    </row>
    <row r="831" spans="2:16" s="4" customFormat="1" ht="14.25" customHeight="1">
      <c r="B831" s="293"/>
      <c r="C831" s="201"/>
      <c r="P831" s="201"/>
    </row>
    <row r="832" spans="2:16" s="4" customFormat="1" ht="14.25" customHeight="1">
      <c r="B832" s="293"/>
      <c r="C832" s="201"/>
      <c r="P832" s="201"/>
    </row>
    <row r="833" spans="2:16" s="4" customFormat="1" ht="14.25" customHeight="1">
      <c r="B833" s="293"/>
      <c r="C833" s="201"/>
      <c r="P833" s="201"/>
    </row>
    <row r="834" spans="2:16" s="4" customFormat="1" ht="14.25" customHeight="1">
      <c r="B834" s="293"/>
      <c r="C834" s="201"/>
      <c r="P834" s="201"/>
    </row>
    <row r="835" spans="2:16" s="4" customFormat="1" ht="14.25" customHeight="1">
      <c r="B835" s="293"/>
      <c r="C835" s="201"/>
      <c r="P835" s="201"/>
    </row>
    <row r="836" spans="2:16" s="4" customFormat="1" ht="14.25" customHeight="1">
      <c r="B836" s="293"/>
      <c r="C836" s="201"/>
      <c r="P836" s="201"/>
    </row>
    <row r="837" spans="2:16" s="4" customFormat="1" ht="14.25" customHeight="1">
      <c r="B837" s="293"/>
      <c r="C837" s="201"/>
      <c r="P837" s="201"/>
    </row>
    <row r="838" spans="2:16" s="4" customFormat="1" ht="14.25" customHeight="1">
      <c r="B838" s="293"/>
      <c r="C838" s="201"/>
      <c r="P838" s="201"/>
    </row>
    <row r="839" spans="2:16" s="4" customFormat="1" ht="14.25" customHeight="1">
      <c r="B839" s="293"/>
      <c r="C839" s="201"/>
      <c r="P839" s="201"/>
    </row>
    <row r="840" spans="2:16" s="4" customFormat="1" ht="14.25" customHeight="1">
      <c r="B840" s="293"/>
      <c r="C840" s="201"/>
      <c r="P840" s="201"/>
    </row>
    <row r="841" spans="2:16" s="4" customFormat="1" ht="14.25" customHeight="1">
      <c r="B841" s="293"/>
      <c r="C841" s="201"/>
      <c r="P841" s="201"/>
    </row>
    <row r="842" spans="2:16" s="4" customFormat="1" ht="14.25" customHeight="1">
      <c r="B842" s="293"/>
      <c r="C842" s="201"/>
      <c r="P842" s="201"/>
    </row>
    <row r="843" spans="2:16" s="4" customFormat="1" ht="14.25" customHeight="1">
      <c r="B843" s="293"/>
      <c r="C843" s="201"/>
      <c r="P843" s="201"/>
    </row>
    <row r="844" spans="2:16" s="4" customFormat="1" ht="14.25" customHeight="1">
      <c r="B844" s="293"/>
      <c r="C844" s="201"/>
      <c r="P844" s="201"/>
    </row>
    <row r="845" spans="2:16" s="4" customFormat="1" ht="14.25" customHeight="1">
      <c r="B845" s="293"/>
      <c r="C845" s="201"/>
      <c r="P845" s="201"/>
    </row>
    <row r="846" spans="2:16" s="4" customFormat="1" ht="14.25" customHeight="1">
      <c r="B846" s="293"/>
      <c r="C846" s="201"/>
      <c r="P846" s="201"/>
    </row>
    <row r="847" spans="2:16" s="4" customFormat="1" ht="14.25" customHeight="1">
      <c r="B847" s="293"/>
      <c r="C847" s="201"/>
      <c r="P847" s="201"/>
    </row>
    <row r="848" spans="2:16" s="4" customFormat="1" ht="14.25" customHeight="1">
      <c r="B848" s="293"/>
      <c r="C848" s="201"/>
      <c r="P848" s="201"/>
    </row>
    <row r="849" spans="2:16" s="4" customFormat="1" ht="14.25" customHeight="1">
      <c r="B849" s="293"/>
      <c r="C849" s="201"/>
      <c r="P849" s="201"/>
    </row>
    <row r="850" spans="2:16" s="4" customFormat="1" ht="14.25" customHeight="1">
      <c r="B850" s="293"/>
      <c r="C850" s="201"/>
      <c r="P850" s="201"/>
    </row>
    <row r="851" spans="2:16" s="4" customFormat="1" ht="14.25" customHeight="1">
      <c r="B851" s="293"/>
      <c r="C851" s="201"/>
      <c r="P851" s="201"/>
    </row>
    <row r="852" spans="2:16" s="4" customFormat="1" ht="14.25" customHeight="1">
      <c r="B852" s="293"/>
      <c r="C852" s="201"/>
      <c r="P852" s="201"/>
    </row>
    <row r="853" spans="2:16" s="4" customFormat="1" ht="14.25" customHeight="1">
      <c r="B853" s="293"/>
      <c r="C853" s="201"/>
      <c r="P853" s="201"/>
    </row>
    <row r="854" spans="2:16" s="4" customFormat="1" ht="14.25" customHeight="1">
      <c r="B854" s="293"/>
      <c r="C854" s="201"/>
      <c r="P854" s="201"/>
    </row>
    <row r="855" spans="2:16" s="4" customFormat="1" ht="14.25" customHeight="1">
      <c r="B855" s="293"/>
      <c r="C855" s="201"/>
      <c r="P855" s="201"/>
    </row>
    <row r="856" spans="2:16" s="4" customFormat="1" ht="14.25" customHeight="1">
      <c r="B856" s="293"/>
      <c r="C856" s="201"/>
      <c r="P856" s="201"/>
    </row>
    <row r="857" spans="2:16" s="4" customFormat="1" ht="14.25" customHeight="1">
      <c r="B857" s="293"/>
      <c r="C857" s="201"/>
      <c r="P857" s="201"/>
    </row>
    <row r="858" spans="2:16" s="4" customFormat="1" ht="14.25" customHeight="1">
      <c r="B858" s="293"/>
      <c r="C858" s="201"/>
      <c r="P858" s="201"/>
    </row>
    <row r="859" spans="2:16" s="4" customFormat="1" ht="14.25" customHeight="1">
      <c r="B859" s="293"/>
      <c r="C859" s="201"/>
      <c r="P859" s="201"/>
    </row>
    <row r="860" spans="2:16" s="4" customFormat="1" ht="14.25" customHeight="1">
      <c r="B860" s="293"/>
      <c r="C860" s="201"/>
      <c r="P860" s="201"/>
    </row>
    <row r="861" spans="2:16" s="4" customFormat="1" ht="14.25" customHeight="1">
      <c r="B861" s="293"/>
      <c r="C861" s="201"/>
      <c r="P861" s="201"/>
    </row>
    <row r="862" spans="2:16" s="4" customFormat="1" ht="14.25" customHeight="1">
      <c r="B862" s="293"/>
      <c r="C862" s="201"/>
      <c r="P862" s="201"/>
    </row>
    <row r="863" spans="2:16" s="4" customFormat="1" ht="14.25" customHeight="1">
      <c r="B863" s="293"/>
      <c r="C863" s="201"/>
      <c r="P863" s="201"/>
    </row>
    <row r="864" spans="2:16" s="4" customFormat="1" ht="14.25" customHeight="1">
      <c r="B864" s="293"/>
      <c r="C864" s="201"/>
      <c r="P864" s="201"/>
    </row>
    <row r="865" spans="2:16" s="4" customFormat="1" ht="14.25" customHeight="1">
      <c r="B865" s="293"/>
      <c r="C865" s="201"/>
      <c r="P865" s="201"/>
    </row>
    <row r="866" spans="2:16" s="4" customFormat="1" ht="14.25" customHeight="1">
      <c r="B866" s="293"/>
      <c r="C866" s="201"/>
      <c r="P866" s="201"/>
    </row>
    <row r="867" spans="2:16" s="4" customFormat="1" ht="14.25" customHeight="1">
      <c r="B867" s="293"/>
      <c r="C867" s="201"/>
      <c r="P867" s="201"/>
    </row>
    <row r="868" spans="2:16" s="4" customFormat="1" ht="14.25" customHeight="1">
      <c r="B868" s="293"/>
      <c r="C868" s="201"/>
      <c r="P868" s="201"/>
    </row>
    <row r="869" spans="2:16" s="4" customFormat="1" ht="14.25" customHeight="1">
      <c r="B869" s="293"/>
      <c r="C869" s="201"/>
      <c r="P869" s="201"/>
    </row>
    <row r="870" spans="2:16" s="4" customFormat="1" ht="14.25" customHeight="1">
      <c r="B870" s="293"/>
      <c r="C870" s="201"/>
      <c r="P870" s="201"/>
    </row>
    <row r="871" spans="2:16" s="4" customFormat="1" ht="14.25" customHeight="1">
      <c r="B871" s="293"/>
      <c r="C871" s="201"/>
      <c r="P871" s="201"/>
    </row>
    <row r="872" spans="2:16" s="4" customFormat="1" ht="14.25" customHeight="1">
      <c r="B872" s="293"/>
      <c r="C872" s="201"/>
      <c r="P872" s="201"/>
    </row>
    <row r="873" spans="2:16" s="4" customFormat="1" ht="14.25" customHeight="1">
      <c r="B873" s="293"/>
      <c r="C873" s="201"/>
      <c r="P873" s="201"/>
    </row>
    <row r="874" spans="2:16" s="4" customFormat="1" ht="14.25" customHeight="1">
      <c r="B874" s="293"/>
      <c r="C874" s="201"/>
      <c r="P874" s="201"/>
    </row>
    <row r="875" spans="2:16" s="4" customFormat="1" ht="14.25" customHeight="1">
      <c r="B875" s="293"/>
      <c r="C875" s="201"/>
      <c r="P875" s="201"/>
    </row>
    <row r="876" spans="2:16" s="4" customFormat="1" ht="14.25" customHeight="1">
      <c r="B876" s="293"/>
      <c r="C876" s="201"/>
      <c r="P876" s="201"/>
    </row>
    <row r="877" spans="2:16" s="4" customFormat="1" ht="14.25" customHeight="1">
      <c r="B877" s="293"/>
      <c r="C877" s="201"/>
      <c r="P877" s="201"/>
    </row>
    <row r="878" spans="2:16" s="4" customFormat="1" ht="14.25" customHeight="1">
      <c r="B878" s="293"/>
      <c r="C878" s="201"/>
      <c r="P878" s="201"/>
    </row>
    <row r="879" spans="2:16" s="4" customFormat="1" ht="14.25" customHeight="1">
      <c r="B879" s="293"/>
      <c r="C879" s="201"/>
      <c r="P879" s="201"/>
    </row>
    <row r="880" spans="2:16" s="4" customFormat="1" ht="14.25" customHeight="1">
      <c r="B880" s="293"/>
      <c r="C880" s="201"/>
      <c r="P880" s="201"/>
    </row>
    <row r="881" spans="2:16" s="4" customFormat="1" ht="14.25" customHeight="1">
      <c r="B881" s="293"/>
      <c r="C881" s="201"/>
      <c r="P881" s="201"/>
    </row>
    <row r="882" spans="2:16" s="4" customFormat="1" ht="14.25" customHeight="1">
      <c r="B882" s="293"/>
      <c r="C882" s="201"/>
      <c r="P882" s="201"/>
    </row>
    <row r="883" spans="2:16" s="4" customFormat="1" ht="14.25" customHeight="1">
      <c r="B883" s="293"/>
      <c r="C883" s="201"/>
      <c r="P883" s="201"/>
    </row>
    <row r="884" spans="2:16" s="4" customFormat="1" ht="14.25" customHeight="1">
      <c r="B884" s="293"/>
      <c r="C884" s="201"/>
      <c r="P884" s="201"/>
    </row>
    <row r="885" spans="2:16" s="4" customFormat="1" ht="14.25" customHeight="1">
      <c r="B885" s="293"/>
      <c r="C885" s="201"/>
      <c r="P885" s="201"/>
    </row>
    <row r="886" spans="2:16" s="4" customFormat="1" ht="14.25" customHeight="1">
      <c r="B886" s="293"/>
      <c r="C886" s="201"/>
      <c r="P886" s="201"/>
    </row>
    <row r="887" spans="2:16" s="4" customFormat="1" ht="14.25" customHeight="1">
      <c r="B887" s="293"/>
      <c r="C887" s="201"/>
      <c r="P887" s="201"/>
    </row>
    <row r="888" spans="2:16" s="4" customFormat="1" ht="14.25" customHeight="1">
      <c r="B888" s="293"/>
      <c r="C888" s="201"/>
      <c r="P888" s="201"/>
    </row>
    <row r="889" spans="2:16" s="4" customFormat="1" ht="14.25" customHeight="1">
      <c r="B889" s="293"/>
      <c r="C889" s="201"/>
      <c r="P889" s="201"/>
    </row>
    <row r="890" spans="2:16" s="4" customFormat="1" ht="14.25" customHeight="1">
      <c r="B890" s="293"/>
      <c r="C890" s="201"/>
      <c r="P890" s="201"/>
    </row>
    <row r="891" spans="2:16" s="4" customFormat="1" ht="14.25" customHeight="1">
      <c r="B891" s="293"/>
      <c r="C891" s="201"/>
      <c r="P891" s="201"/>
    </row>
    <row r="892" spans="2:16" s="4" customFormat="1" ht="14.25" customHeight="1">
      <c r="B892" s="293"/>
      <c r="C892" s="201"/>
      <c r="P892" s="201"/>
    </row>
    <row r="893" spans="2:16" s="4" customFormat="1" ht="14.25" customHeight="1">
      <c r="B893" s="293"/>
      <c r="C893" s="201"/>
      <c r="P893" s="201"/>
    </row>
    <row r="894" spans="2:16" s="4" customFormat="1" ht="14.25" customHeight="1">
      <c r="B894" s="293"/>
      <c r="C894" s="201"/>
      <c r="P894" s="201"/>
    </row>
    <row r="895" spans="2:16" s="4" customFormat="1" ht="14.25" customHeight="1">
      <c r="B895" s="293"/>
      <c r="C895" s="201"/>
      <c r="P895" s="201"/>
    </row>
    <row r="896" spans="2:16" s="4" customFormat="1" ht="14.25" customHeight="1">
      <c r="B896" s="293"/>
      <c r="C896" s="201"/>
      <c r="P896" s="201"/>
    </row>
    <row r="897" spans="2:16" s="4" customFormat="1" ht="14.25" customHeight="1">
      <c r="B897" s="293"/>
      <c r="C897" s="201"/>
      <c r="P897" s="201"/>
    </row>
    <row r="898" spans="2:16" s="4" customFormat="1" ht="14.25" customHeight="1">
      <c r="B898" s="293"/>
      <c r="C898" s="201"/>
      <c r="P898" s="201"/>
    </row>
    <row r="899" spans="2:16" s="4" customFormat="1" ht="14.25" customHeight="1">
      <c r="B899" s="293"/>
      <c r="C899" s="201"/>
      <c r="P899" s="201"/>
    </row>
    <row r="900" spans="2:16" s="4" customFormat="1" ht="14.25" customHeight="1">
      <c r="B900" s="293"/>
      <c r="C900" s="201"/>
      <c r="P900" s="201"/>
    </row>
    <row r="901" spans="2:16" s="4" customFormat="1" ht="14.25" customHeight="1">
      <c r="B901" s="293"/>
      <c r="C901" s="201"/>
      <c r="P901" s="201"/>
    </row>
    <row r="902" spans="2:16" s="4" customFormat="1" ht="14.25" customHeight="1">
      <c r="B902" s="293"/>
      <c r="C902" s="201"/>
      <c r="P902" s="201"/>
    </row>
    <row r="903" spans="2:16" s="4" customFormat="1" ht="14.25" customHeight="1">
      <c r="B903" s="293"/>
      <c r="C903" s="201"/>
      <c r="P903" s="201"/>
    </row>
    <row r="904" spans="2:16" s="4" customFormat="1" ht="14.25" customHeight="1">
      <c r="B904" s="293"/>
      <c r="C904" s="201"/>
      <c r="P904" s="201"/>
    </row>
    <row r="905" spans="2:16" s="4" customFormat="1" ht="14.25" customHeight="1">
      <c r="B905" s="293"/>
      <c r="C905" s="201"/>
      <c r="P905" s="201"/>
    </row>
    <row r="906" spans="2:16" s="4" customFormat="1" ht="14.25" customHeight="1">
      <c r="B906" s="293"/>
      <c r="C906" s="201"/>
      <c r="P906" s="201"/>
    </row>
    <row r="907" spans="2:16" s="4" customFormat="1" ht="14.25" customHeight="1">
      <c r="B907" s="293"/>
      <c r="C907" s="201"/>
      <c r="P907" s="201"/>
    </row>
    <row r="908" spans="2:16" s="4" customFormat="1" ht="14.25" customHeight="1">
      <c r="B908" s="293"/>
      <c r="C908" s="201"/>
      <c r="P908" s="201"/>
    </row>
    <row r="909" spans="2:16" s="4" customFormat="1" ht="14.25" customHeight="1">
      <c r="B909" s="293"/>
      <c r="C909" s="201"/>
      <c r="P909" s="201"/>
    </row>
    <row r="910" spans="2:16" s="4" customFormat="1" ht="14.25" customHeight="1">
      <c r="B910" s="293"/>
      <c r="C910" s="201"/>
      <c r="P910" s="201"/>
    </row>
    <row r="911" spans="2:16" s="4" customFormat="1" ht="14.25" customHeight="1">
      <c r="B911" s="293"/>
      <c r="C911" s="201"/>
      <c r="P911" s="201"/>
    </row>
    <row r="912" spans="2:16" s="4" customFormat="1" ht="14.25" customHeight="1">
      <c r="B912" s="293"/>
      <c r="C912" s="201"/>
      <c r="P912" s="201"/>
    </row>
    <row r="913" spans="2:16" s="4" customFormat="1" ht="14.25" customHeight="1">
      <c r="B913" s="293"/>
      <c r="C913" s="201"/>
      <c r="P913" s="201"/>
    </row>
    <row r="914" spans="2:16" s="4" customFormat="1" ht="14.25" customHeight="1">
      <c r="B914" s="293"/>
      <c r="C914" s="201"/>
      <c r="P914" s="201"/>
    </row>
    <row r="915" spans="2:16" s="4" customFormat="1" ht="14.25" customHeight="1">
      <c r="B915" s="293"/>
      <c r="C915" s="201"/>
      <c r="P915" s="201"/>
    </row>
    <row r="916" spans="2:16" s="4" customFormat="1" ht="14.25" customHeight="1">
      <c r="B916" s="293"/>
      <c r="C916" s="201"/>
      <c r="P916" s="201"/>
    </row>
    <row r="917" spans="2:16" s="4" customFormat="1" ht="14.25" customHeight="1">
      <c r="B917" s="293"/>
      <c r="C917" s="201"/>
      <c r="P917" s="201"/>
    </row>
    <row r="918" spans="2:16" s="4" customFormat="1" ht="14.25" customHeight="1">
      <c r="B918" s="293"/>
      <c r="C918" s="201"/>
      <c r="P918" s="201"/>
    </row>
    <row r="919" spans="2:16" s="4" customFormat="1" ht="14.25" customHeight="1">
      <c r="B919" s="293"/>
      <c r="C919" s="201"/>
      <c r="P919" s="201"/>
    </row>
    <row r="920" spans="2:16" s="4" customFormat="1" ht="14.25" customHeight="1">
      <c r="B920" s="293"/>
      <c r="C920" s="201"/>
      <c r="P920" s="201"/>
    </row>
    <row r="921" spans="2:16" s="4" customFormat="1" ht="14.25" customHeight="1">
      <c r="B921" s="293"/>
      <c r="C921" s="201"/>
      <c r="P921" s="201"/>
    </row>
    <row r="922" spans="2:16" s="4" customFormat="1" ht="14.25" customHeight="1">
      <c r="B922" s="293"/>
      <c r="C922" s="201"/>
      <c r="P922" s="201"/>
    </row>
    <row r="923" spans="2:16" s="4" customFormat="1" ht="14.25" customHeight="1">
      <c r="B923" s="293"/>
      <c r="C923" s="201"/>
      <c r="P923" s="201"/>
    </row>
    <row r="924" spans="2:16" s="4" customFormat="1" ht="14.25" customHeight="1">
      <c r="B924" s="293"/>
      <c r="C924" s="201"/>
      <c r="P924" s="201"/>
    </row>
    <row r="925" spans="2:16" s="4" customFormat="1" ht="14.25" customHeight="1">
      <c r="B925" s="293"/>
      <c r="C925" s="201"/>
      <c r="P925" s="201"/>
    </row>
    <row r="926" spans="2:16" s="4" customFormat="1" ht="14.25" customHeight="1">
      <c r="B926" s="293"/>
      <c r="C926" s="201"/>
      <c r="P926" s="201"/>
    </row>
    <row r="927" spans="2:16" s="4" customFormat="1" ht="14.25" customHeight="1">
      <c r="B927" s="293"/>
      <c r="C927" s="201"/>
      <c r="P927" s="201"/>
    </row>
    <row r="928" spans="2:16" s="4" customFormat="1" ht="14.25" customHeight="1">
      <c r="B928" s="293"/>
      <c r="C928" s="201"/>
      <c r="P928" s="201"/>
    </row>
    <row r="929" spans="2:16" s="4" customFormat="1" ht="14.25" customHeight="1">
      <c r="B929" s="293"/>
      <c r="C929" s="201"/>
      <c r="P929" s="201"/>
    </row>
    <row r="930" spans="2:16" s="4" customFormat="1" ht="14.25" customHeight="1">
      <c r="B930" s="293"/>
      <c r="C930" s="201"/>
      <c r="P930" s="201"/>
    </row>
    <row r="931" spans="2:16" s="4" customFormat="1" ht="14.25" customHeight="1">
      <c r="B931" s="293"/>
      <c r="C931" s="201"/>
      <c r="P931" s="201"/>
    </row>
    <row r="932" spans="2:16" s="4" customFormat="1" ht="14.25" customHeight="1">
      <c r="B932" s="293"/>
      <c r="C932" s="201"/>
      <c r="P932" s="201"/>
    </row>
    <row r="933" spans="2:16" s="4" customFormat="1" ht="14.25" customHeight="1">
      <c r="B933" s="293"/>
      <c r="C933" s="201"/>
      <c r="P933" s="201"/>
    </row>
    <row r="934" spans="2:16" s="4" customFormat="1" ht="14.25" customHeight="1">
      <c r="B934" s="293"/>
      <c r="C934" s="201"/>
      <c r="P934" s="201"/>
    </row>
    <row r="935" spans="2:16" s="4" customFormat="1" ht="14.25" customHeight="1">
      <c r="B935" s="293"/>
      <c r="C935" s="201"/>
      <c r="P935" s="201"/>
    </row>
    <row r="936" spans="2:16" s="4" customFormat="1" ht="14.25" customHeight="1">
      <c r="B936" s="293"/>
      <c r="C936" s="201"/>
      <c r="P936" s="201"/>
    </row>
    <row r="937" spans="2:16" s="4" customFormat="1" ht="14.25" customHeight="1">
      <c r="B937" s="293"/>
      <c r="C937" s="201"/>
      <c r="P937" s="201"/>
    </row>
    <row r="938" spans="2:16" s="4" customFormat="1" ht="14.25" customHeight="1">
      <c r="B938" s="293"/>
      <c r="C938" s="201"/>
      <c r="P938" s="201"/>
    </row>
    <row r="939" spans="2:16" s="4" customFormat="1" ht="14.25" customHeight="1">
      <c r="B939" s="293"/>
      <c r="C939" s="201"/>
      <c r="P939" s="201"/>
    </row>
    <row r="940" spans="2:16" s="4" customFormat="1" ht="14.25" customHeight="1">
      <c r="B940" s="293"/>
      <c r="C940" s="201"/>
      <c r="P940" s="201"/>
    </row>
    <row r="941" spans="2:16" s="4" customFormat="1" ht="14.25" customHeight="1">
      <c r="B941" s="293"/>
      <c r="C941" s="201"/>
      <c r="P941" s="201"/>
    </row>
    <row r="942" spans="2:16" s="4" customFormat="1" ht="14.25" customHeight="1">
      <c r="B942" s="293"/>
      <c r="C942" s="201"/>
      <c r="P942" s="201"/>
    </row>
    <row r="943" spans="2:16" s="4" customFormat="1" ht="14.25" customHeight="1">
      <c r="B943" s="293"/>
      <c r="C943" s="201"/>
      <c r="P943" s="201"/>
    </row>
    <row r="944" spans="2:16" s="4" customFormat="1" ht="14.25" customHeight="1">
      <c r="B944" s="293"/>
      <c r="C944" s="201"/>
      <c r="P944" s="201"/>
    </row>
    <row r="945" spans="2:16" s="4" customFormat="1" ht="14.25" customHeight="1">
      <c r="B945" s="293"/>
      <c r="C945" s="201"/>
      <c r="P945" s="201"/>
    </row>
    <row r="946" spans="2:16" s="4" customFormat="1" ht="14.25" customHeight="1">
      <c r="B946" s="293"/>
      <c r="C946" s="201"/>
      <c r="P946" s="201"/>
    </row>
    <row r="947" spans="2:16" s="4" customFormat="1" ht="14.25" customHeight="1">
      <c r="B947" s="293"/>
      <c r="C947" s="201"/>
      <c r="P947" s="201"/>
    </row>
    <row r="948" spans="2:16" s="4" customFormat="1" ht="14.25" customHeight="1">
      <c r="B948" s="293"/>
      <c r="C948" s="201"/>
      <c r="P948" s="201"/>
    </row>
    <row r="949" spans="2:16" s="4" customFormat="1" ht="14.25" customHeight="1">
      <c r="B949" s="293"/>
      <c r="C949" s="201"/>
      <c r="P949" s="201"/>
    </row>
    <row r="950" spans="2:16" s="4" customFormat="1" ht="14.25" customHeight="1">
      <c r="B950" s="293"/>
      <c r="C950" s="201"/>
      <c r="P950" s="201"/>
    </row>
    <row r="951" spans="2:16" s="4" customFormat="1" ht="14.25" customHeight="1">
      <c r="B951" s="293"/>
      <c r="C951" s="201"/>
      <c r="P951" s="201"/>
    </row>
    <row r="952" spans="2:16" s="4" customFormat="1" ht="14.25" customHeight="1">
      <c r="B952" s="293"/>
      <c r="C952" s="201"/>
      <c r="P952" s="201"/>
    </row>
    <row r="953" spans="2:16" s="4" customFormat="1" ht="14.25" customHeight="1">
      <c r="B953" s="293"/>
      <c r="C953" s="201"/>
      <c r="P953" s="201"/>
    </row>
    <row r="954" spans="2:16" s="4" customFormat="1" ht="14.25" customHeight="1">
      <c r="B954" s="293"/>
      <c r="C954" s="201"/>
      <c r="P954" s="201"/>
    </row>
    <row r="955" spans="2:16" s="4" customFormat="1" ht="14.25" customHeight="1">
      <c r="B955" s="293"/>
      <c r="C955" s="201"/>
      <c r="P955" s="201"/>
    </row>
    <row r="956" spans="2:16" s="4" customFormat="1" ht="14.25" customHeight="1">
      <c r="B956" s="293"/>
      <c r="C956" s="201"/>
      <c r="P956" s="201"/>
    </row>
    <row r="957" spans="2:16" s="4" customFormat="1" ht="14.25" customHeight="1">
      <c r="B957" s="293"/>
      <c r="C957" s="201"/>
      <c r="P957" s="201"/>
    </row>
    <row r="958" spans="2:16" s="4" customFormat="1" ht="14.25" customHeight="1">
      <c r="B958" s="293"/>
      <c r="C958" s="201"/>
      <c r="P958" s="201"/>
    </row>
    <row r="959" spans="2:16" s="4" customFormat="1" ht="14.25" customHeight="1">
      <c r="B959" s="293"/>
      <c r="C959" s="201"/>
      <c r="P959" s="201"/>
    </row>
    <row r="960" spans="2:16" s="4" customFormat="1" ht="14.25" customHeight="1">
      <c r="B960" s="293"/>
      <c r="C960" s="201"/>
      <c r="P960" s="201"/>
    </row>
    <row r="961" spans="2:16" s="4" customFormat="1" ht="14.25" customHeight="1">
      <c r="B961" s="293"/>
      <c r="C961" s="201"/>
      <c r="P961" s="201"/>
    </row>
    <row r="962" spans="2:16" s="4" customFormat="1" ht="14.25" customHeight="1">
      <c r="B962" s="293"/>
      <c r="C962" s="201"/>
      <c r="P962" s="201"/>
    </row>
    <row r="963" spans="2:16" s="4" customFormat="1" ht="14.25" customHeight="1">
      <c r="B963" s="293"/>
      <c r="C963" s="201"/>
      <c r="P963" s="201"/>
    </row>
    <row r="964" spans="2:16" s="4" customFormat="1" ht="14.25" customHeight="1">
      <c r="B964" s="293"/>
      <c r="C964" s="201"/>
      <c r="P964" s="201"/>
    </row>
    <row r="965" spans="2:16" s="4" customFormat="1" ht="14.25" customHeight="1">
      <c r="B965" s="293"/>
      <c r="C965" s="201"/>
      <c r="P965" s="201"/>
    </row>
    <row r="966" spans="2:16" s="4" customFormat="1" ht="14.25" customHeight="1">
      <c r="B966" s="293"/>
      <c r="C966" s="201"/>
      <c r="P966" s="201"/>
    </row>
    <row r="967" spans="2:16" s="4" customFormat="1" ht="14.25" customHeight="1">
      <c r="B967" s="293"/>
      <c r="C967" s="201"/>
      <c r="P967" s="201"/>
    </row>
    <row r="968" spans="2:16" s="4" customFormat="1" ht="14.25" customHeight="1">
      <c r="B968" s="293"/>
      <c r="C968" s="201"/>
      <c r="P968" s="201"/>
    </row>
    <row r="969" spans="2:16" s="4" customFormat="1" ht="14.25" customHeight="1">
      <c r="B969" s="293"/>
      <c r="C969" s="201"/>
      <c r="P969" s="201"/>
    </row>
    <row r="970" spans="2:16" s="4" customFormat="1" ht="14.25" customHeight="1">
      <c r="B970" s="293"/>
      <c r="C970" s="201"/>
      <c r="P970" s="201"/>
    </row>
    <row r="971" spans="2:16" s="4" customFormat="1" ht="14.25" customHeight="1">
      <c r="B971" s="293"/>
      <c r="C971" s="201"/>
      <c r="P971" s="201"/>
    </row>
    <row r="972" spans="2:16" s="4" customFormat="1" ht="14.25" customHeight="1">
      <c r="B972" s="293"/>
      <c r="C972" s="201"/>
      <c r="P972" s="201"/>
    </row>
    <row r="973" spans="2:16" s="4" customFormat="1" ht="14.25" customHeight="1">
      <c r="B973" s="293"/>
      <c r="C973" s="201"/>
      <c r="P973" s="201"/>
    </row>
    <row r="974" spans="2:16" s="4" customFormat="1" ht="14.25" customHeight="1">
      <c r="B974" s="293"/>
      <c r="C974" s="201"/>
      <c r="P974" s="201"/>
    </row>
    <row r="975" spans="2:16" s="4" customFormat="1" ht="14.25" customHeight="1">
      <c r="B975" s="293"/>
      <c r="C975" s="201"/>
      <c r="P975" s="201"/>
    </row>
    <row r="976" spans="2:16" s="4" customFormat="1" ht="14.25" customHeight="1">
      <c r="B976" s="293"/>
      <c r="C976" s="201"/>
      <c r="P976" s="201"/>
    </row>
    <row r="977" spans="2:16" s="4" customFormat="1" ht="14.25" customHeight="1">
      <c r="B977" s="293"/>
      <c r="C977" s="201"/>
      <c r="P977" s="201"/>
    </row>
    <row r="978" spans="2:16" s="4" customFormat="1" ht="14.25" customHeight="1">
      <c r="B978" s="293"/>
      <c r="C978" s="201"/>
      <c r="P978" s="201"/>
    </row>
    <row r="979" spans="2:16" s="4" customFormat="1" ht="14.25" customHeight="1">
      <c r="B979" s="293"/>
      <c r="C979" s="201"/>
      <c r="P979" s="201"/>
    </row>
    <row r="980" spans="2:16" s="4" customFormat="1" ht="14.25" customHeight="1">
      <c r="B980" s="293"/>
      <c r="C980" s="201"/>
      <c r="P980" s="201"/>
    </row>
    <row r="981" spans="2:16" s="4" customFormat="1" ht="14.25" customHeight="1">
      <c r="B981" s="293"/>
      <c r="C981" s="201"/>
      <c r="P981" s="201"/>
    </row>
    <row r="982" spans="2:16" s="4" customFormat="1" ht="14.25" customHeight="1">
      <c r="B982" s="293"/>
      <c r="C982" s="201"/>
      <c r="P982" s="201"/>
    </row>
    <row r="983" spans="2:16" s="4" customFormat="1" ht="14.25" customHeight="1">
      <c r="B983" s="293"/>
      <c r="C983" s="201"/>
      <c r="P983" s="201"/>
    </row>
    <row r="984" spans="2:16" s="4" customFormat="1" ht="14.25" customHeight="1">
      <c r="B984" s="293"/>
      <c r="C984" s="201"/>
      <c r="P984" s="201"/>
    </row>
    <row r="985" spans="2:16" s="4" customFormat="1" ht="14.25" customHeight="1">
      <c r="B985" s="293"/>
      <c r="C985" s="201"/>
      <c r="P985" s="201"/>
    </row>
    <row r="986" spans="2:16" s="4" customFormat="1" ht="14.25" customHeight="1">
      <c r="B986" s="293"/>
      <c r="C986" s="201"/>
      <c r="P986" s="201"/>
    </row>
    <row r="987" spans="2:16" s="4" customFormat="1" ht="14.25" customHeight="1">
      <c r="B987" s="293"/>
      <c r="C987" s="201"/>
      <c r="P987" s="201"/>
    </row>
    <row r="988" spans="2:16" s="4" customFormat="1" ht="14.25" customHeight="1">
      <c r="B988" s="293"/>
      <c r="C988" s="201"/>
      <c r="P988" s="201"/>
    </row>
    <row r="989" spans="2:16" s="4" customFormat="1" ht="14.25" customHeight="1">
      <c r="B989" s="293"/>
      <c r="C989" s="201"/>
      <c r="P989" s="201"/>
    </row>
    <row r="990" spans="2:16" s="4" customFormat="1" ht="14.25" customHeight="1">
      <c r="B990" s="293"/>
      <c r="C990" s="201"/>
      <c r="P990" s="201"/>
    </row>
    <row r="991" spans="2:16" s="4" customFormat="1" ht="14.25" customHeight="1">
      <c r="B991" s="293"/>
      <c r="C991" s="201"/>
      <c r="P991" s="201"/>
    </row>
    <row r="992" spans="2:16" s="4" customFormat="1" ht="14.25" customHeight="1">
      <c r="B992" s="293"/>
      <c r="C992" s="201"/>
      <c r="P992" s="201"/>
    </row>
    <row r="993" spans="2:16" s="4" customFormat="1" ht="14.25" customHeight="1">
      <c r="B993" s="293"/>
      <c r="C993" s="201"/>
      <c r="P993" s="201"/>
    </row>
    <row r="994" spans="2:16" s="4" customFormat="1" ht="14.25" customHeight="1">
      <c r="B994" s="293"/>
      <c r="C994" s="201"/>
      <c r="P994" s="201"/>
    </row>
    <row r="995" spans="2:16" s="4" customFormat="1" ht="14.25" customHeight="1">
      <c r="B995" s="293"/>
      <c r="C995" s="201"/>
      <c r="P995" s="201"/>
    </row>
    <row r="996" spans="2:16" s="4" customFormat="1" ht="14.25" customHeight="1">
      <c r="B996" s="293"/>
      <c r="C996" s="201"/>
      <c r="P996" s="201"/>
    </row>
    <row r="997" spans="2:16" s="4" customFormat="1" ht="14.25" customHeight="1">
      <c r="B997" s="293"/>
      <c r="C997" s="201"/>
      <c r="P997" s="201"/>
    </row>
    <row r="998" spans="2:16" s="4" customFormat="1" ht="14.25" customHeight="1">
      <c r="B998" s="293"/>
      <c r="C998" s="201"/>
      <c r="P998" s="201"/>
    </row>
    <row r="999" spans="2:16" s="4" customFormat="1" ht="14.25" customHeight="1">
      <c r="B999" s="293"/>
      <c r="C999" s="201"/>
      <c r="P999" s="201"/>
    </row>
    <row r="1000" spans="2:16" s="4" customFormat="1" ht="14.25" customHeight="1">
      <c r="B1000" s="293"/>
      <c r="C1000" s="201"/>
      <c r="P1000" s="201"/>
    </row>
    <row r="1001" spans="2:16" s="4" customFormat="1" ht="14.25" customHeight="1">
      <c r="B1001" s="293"/>
      <c r="C1001" s="201"/>
      <c r="P1001" s="201"/>
    </row>
    <row r="1002" spans="2:16" s="4" customFormat="1" ht="14.25" customHeight="1">
      <c r="B1002" s="293"/>
      <c r="C1002" s="201"/>
      <c r="P1002" s="201"/>
    </row>
    <row r="1003" spans="2:16" s="4" customFormat="1" ht="14.25" customHeight="1">
      <c r="B1003" s="293"/>
      <c r="C1003" s="201"/>
      <c r="P1003" s="201"/>
    </row>
    <row r="1004" spans="2:16" s="4" customFormat="1" ht="14.25" customHeight="1">
      <c r="B1004" s="293"/>
      <c r="C1004" s="201"/>
      <c r="P1004" s="201"/>
    </row>
    <row r="1005" spans="2:16" s="4" customFormat="1" ht="14.25" customHeight="1">
      <c r="B1005" s="293"/>
      <c r="C1005" s="201"/>
      <c r="P1005" s="201"/>
    </row>
    <row r="1006" spans="2:16" s="4" customFormat="1" ht="14.25" customHeight="1">
      <c r="B1006" s="293"/>
      <c r="C1006" s="201"/>
      <c r="P1006" s="201"/>
    </row>
    <row r="1007" spans="2:16" s="4" customFormat="1" ht="14.25" customHeight="1">
      <c r="B1007" s="293"/>
      <c r="C1007" s="201"/>
      <c r="P1007" s="201"/>
    </row>
    <row r="1008" spans="2:16" s="4" customFormat="1" ht="14.25" customHeight="1">
      <c r="B1008" s="293"/>
      <c r="C1008" s="201"/>
      <c r="P1008" s="201"/>
    </row>
    <row r="1009" spans="2:16" s="4" customFormat="1" ht="14.25" customHeight="1">
      <c r="B1009" s="293"/>
      <c r="C1009" s="201"/>
      <c r="P1009" s="201"/>
    </row>
    <row r="1010" spans="2:16" s="4" customFormat="1" ht="14.25" customHeight="1">
      <c r="B1010" s="293"/>
      <c r="C1010" s="201"/>
      <c r="P1010" s="201"/>
    </row>
    <row r="1011" spans="2:16" s="4" customFormat="1" ht="14.25" customHeight="1">
      <c r="B1011" s="293"/>
      <c r="C1011" s="201"/>
      <c r="P1011" s="201"/>
    </row>
    <row r="1012" spans="2:16" s="4" customFormat="1" ht="14.25" customHeight="1">
      <c r="B1012" s="293"/>
      <c r="C1012" s="201"/>
      <c r="P1012" s="201"/>
    </row>
    <row r="1013" spans="2:16" s="4" customFormat="1" ht="14.25" customHeight="1">
      <c r="B1013" s="293"/>
      <c r="C1013" s="201"/>
      <c r="P1013" s="201"/>
    </row>
    <row r="1014" spans="2:16" s="4" customFormat="1" ht="14.25" customHeight="1">
      <c r="B1014" s="293"/>
      <c r="C1014" s="201"/>
      <c r="P1014" s="201"/>
    </row>
    <row r="1015" spans="2:16" s="4" customFormat="1" ht="14.25" customHeight="1">
      <c r="B1015" s="293"/>
      <c r="C1015" s="201"/>
      <c r="P1015" s="201"/>
    </row>
    <row r="1016" spans="2:16" s="4" customFormat="1" ht="14.25" customHeight="1">
      <c r="B1016" s="293"/>
      <c r="C1016" s="201"/>
      <c r="P1016" s="201"/>
    </row>
    <row r="1017" spans="2:16" s="4" customFormat="1" ht="14.25" customHeight="1">
      <c r="B1017" s="293"/>
      <c r="C1017" s="201"/>
      <c r="P1017" s="201"/>
    </row>
    <row r="1018" spans="2:16" s="4" customFormat="1" ht="14.25" customHeight="1">
      <c r="B1018" s="293"/>
      <c r="C1018" s="201"/>
      <c r="P1018" s="201"/>
    </row>
    <row r="1019" spans="2:16" s="4" customFormat="1" ht="14.25" customHeight="1">
      <c r="B1019" s="293"/>
      <c r="C1019" s="201"/>
      <c r="P1019" s="201"/>
    </row>
    <row r="1020" spans="2:16" s="4" customFormat="1" ht="14.25" customHeight="1">
      <c r="B1020" s="293"/>
      <c r="C1020" s="201"/>
      <c r="P1020" s="201"/>
    </row>
    <row r="1021" spans="2:16" s="4" customFormat="1" ht="14.25" customHeight="1">
      <c r="B1021" s="293"/>
      <c r="C1021" s="201"/>
      <c r="P1021" s="201"/>
    </row>
    <row r="1022" spans="2:16" s="4" customFormat="1" ht="14.25" customHeight="1">
      <c r="B1022" s="293"/>
      <c r="C1022" s="201"/>
      <c r="P1022" s="201"/>
    </row>
    <row r="1023" spans="2:16" s="4" customFormat="1" ht="14.25" customHeight="1">
      <c r="B1023" s="293"/>
      <c r="C1023" s="201"/>
      <c r="P1023" s="201"/>
    </row>
    <row r="1024" spans="2:16" s="4" customFormat="1" ht="14.25" customHeight="1">
      <c r="B1024" s="293"/>
      <c r="C1024" s="201"/>
      <c r="P1024" s="201"/>
    </row>
    <row r="1025" spans="2:16" s="4" customFormat="1" ht="14.25" customHeight="1">
      <c r="B1025" s="293"/>
      <c r="C1025" s="201"/>
      <c r="P1025" s="201"/>
    </row>
    <row r="1026" spans="2:16" s="4" customFormat="1" ht="14.25" customHeight="1">
      <c r="B1026" s="293"/>
      <c r="C1026" s="201"/>
      <c r="P1026" s="201"/>
    </row>
    <row r="1027" spans="2:16" s="4" customFormat="1" ht="14.25" customHeight="1">
      <c r="B1027" s="293"/>
      <c r="C1027" s="201"/>
      <c r="P1027" s="201"/>
    </row>
    <row r="1028" spans="2:16" s="4" customFormat="1" ht="14.25" customHeight="1">
      <c r="B1028" s="293"/>
      <c r="C1028" s="201"/>
      <c r="P1028" s="201"/>
    </row>
    <row r="1029" spans="2:16" s="4" customFormat="1" ht="14.25" customHeight="1">
      <c r="B1029" s="293"/>
      <c r="C1029" s="201"/>
      <c r="P1029" s="201"/>
    </row>
    <row r="1030" spans="2:16" s="4" customFormat="1" ht="14.25" customHeight="1">
      <c r="B1030" s="293"/>
      <c r="C1030" s="201"/>
      <c r="P1030" s="201"/>
    </row>
    <row r="1031" spans="2:16" s="4" customFormat="1" ht="14.25" customHeight="1">
      <c r="B1031" s="293"/>
      <c r="C1031" s="201"/>
      <c r="P1031" s="201"/>
    </row>
    <row r="1032" spans="2:16" s="4" customFormat="1" ht="14.25" customHeight="1">
      <c r="B1032" s="293"/>
      <c r="C1032" s="201"/>
      <c r="P1032" s="201"/>
    </row>
    <row r="1033" spans="2:16" s="4" customFormat="1" ht="14.25" customHeight="1">
      <c r="B1033" s="293"/>
      <c r="C1033" s="201"/>
      <c r="P1033" s="201"/>
    </row>
    <row r="1034" spans="2:16" s="4" customFormat="1" ht="14.25" customHeight="1">
      <c r="B1034" s="293"/>
      <c r="C1034" s="201"/>
      <c r="P1034" s="201"/>
    </row>
    <row r="1035" spans="2:16" s="4" customFormat="1" ht="14.25" customHeight="1">
      <c r="B1035" s="293"/>
      <c r="C1035" s="201"/>
      <c r="P1035" s="201"/>
    </row>
    <row r="1036" spans="2:16" s="4" customFormat="1" ht="14.25" customHeight="1">
      <c r="B1036" s="293"/>
      <c r="C1036" s="201"/>
      <c r="P1036" s="201"/>
    </row>
    <row r="1037" spans="2:16" s="4" customFormat="1" ht="14.25" customHeight="1">
      <c r="B1037" s="293"/>
      <c r="C1037" s="201"/>
      <c r="P1037" s="201"/>
    </row>
    <row r="1038" spans="2:16" s="4" customFormat="1" ht="14.25" customHeight="1">
      <c r="B1038" s="293"/>
      <c r="C1038" s="201"/>
      <c r="P1038" s="201"/>
    </row>
    <row r="1039" spans="2:16" s="4" customFormat="1" ht="14.25" customHeight="1">
      <c r="B1039" s="293"/>
      <c r="C1039" s="201"/>
      <c r="P1039" s="201"/>
    </row>
    <row r="1040" spans="2:16" s="4" customFormat="1" ht="14.25" customHeight="1">
      <c r="B1040" s="293"/>
      <c r="C1040" s="201"/>
      <c r="P1040" s="201"/>
    </row>
    <row r="1041" spans="2:16" s="4" customFormat="1" ht="14.25" customHeight="1">
      <c r="B1041" s="293"/>
      <c r="C1041" s="201"/>
      <c r="P1041" s="201"/>
    </row>
    <row r="1042" spans="2:16" s="4" customFormat="1" ht="14.25" customHeight="1">
      <c r="B1042" s="293"/>
      <c r="C1042" s="201"/>
      <c r="P1042" s="201"/>
    </row>
    <row r="1043" spans="2:16" s="4" customFormat="1" ht="14.25" customHeight="1">
      <c r="B1043" s="293"/>
      <c r="C1043" s="201"/>
      <c r="P1043" s="201"/>
    </row>
    <row r="1044" spans="2:16" s="4" customFormat="1" ht="14.25" customHeight="1">
      <c r="B1044" s="293"/>
      <c r="C1044" s="201"/>
      <c r="P1044" s="201"/>
    </row>
    <row r="1045" spans="2:16" s="4" customFormat="1" ht="14.25" customHeight="1">
      <c r="B1045" s="293"/>
      <c r="C1045" s="201"/>
      <c r="P1045" s="201"/>
    </row>
    <row r="1046" spans="2:16" s="4" customFormat="1" ht="14.25" customHeight="1">
      <c r="B1046" s="293"/>
      <c r="C1046" s="201"/>
      <c r="P1046" s="201"/>
    </row>
    <row r="1047" spans="2:16" s="4" customFormat="1" ht="14.25" customHeight="1">
      <c r="B1047" s="293"/>
      <c r="C1047" s="201"/>
      <c r="P1047" s="201"/>
    </row>
    <row r="1048" spans="2:16" s="4" customFormat="1" ht="14.25" customHeight="1">
      <c r="B1048" s="293"/>
      <c r="C1048" s="201"/>
      <c r="P1048" s="201"/>
    </row>
    <row r="1049" spans="2:16" s="4" customFormat="1" ht="14.25" customHeight="1">
      <c r="B1049" s="293"/>
      <c r="C1049" s="201"/>
      <c r="P1049" s="201"/>
    </row>
    <row r="1050" spans="2:16" s="4" customFormat="1" ht="14.25" customHeight="1">
      <c r="B1050" s="293"/>
      <c r="C1050" s="201"/>
      <c r="P1050" s="201"/>
    </row>
    <row r="1051" spans="2:16" s="4" customFormat="1" ht="14.25" customHeight="1">
      <c r="B1051" s="293"/>
      <c r="C1051" s="201"/>
      <c r="P1051" s="201"/>
    </row>
    <row r="1052" spans="2:16" s="4" customFormat="1" ht="14.25" customHeight="1">
      <c r="B1052" s="293"/>
      <c r="C1052" s="201"/>
      <c r="P1052" s="201"/>
    </row>
    <row r="1053" spans="2:16" s="4" customFormat="1" ht="14.25" customHeight="1">
      <c r="B1053" s="293"/>
      <c r="C1053" s="201"/>
      <c r="P1053" s="201"/>
    </row>
    <row r="1054" spans="2:16" s="4" customFormat="1" ht="14.25" customHeight="1">
      <c r="B1054" s="293"/>
      <c r="C1054" s="201"/>
      <c r="P1054" s="201"/>
    </row>
    <row r="1055" spans="2:16" s="4" customFormat="1" ht="14.25" customHeight="1">
      <c r="B1055" s="293"/>
      <c r="C1055" s="201"/>
      <c r="P1055" s="201"/>
    </row>
    <row r="1056" spans="2:16" s="4" customFormat="1" ht="14.25" customHeight="1">
      <c r="B1056" s="293"/>
      <c r="C1056" s="201"/>
      <c r="P1056" s="201"/>
    </row>
    <row r="1057" spans="2:16" s="4" customFormat="1" ht="14.25" customHeight="1">
      <c r="B1057" s="293"/>
      <c r="C1057" s="201"/>
      <c r="P1057" s="201"/>
    </row>
    <row r="1058" spans="2:16" s="4" customFormat="1" ht="14.25" customHeight="1">
      <c r="B1058" s="293"/>
      <c r="C1058" s="201"/>
      <c r="P1058" s="201"/>
    </row>
    <row r="1059" spans="2:16" s="4" customFormat="1" ht="14.25" customHeight="1">
      <c r="B1059" s="293"/>
      <c r="C1059" s="201"/>
      <c r="P1059" s="201"/>
    </row>
    <row r="1060" spans="2:16" s="4" customFormat="1" ht="14.25" customHeight="1">
      <c r="B1060" s="293"/>
      <c r="C1060" s="201"/>
      <c r="P1060" s="201"/>
    </row>
    <row r="1061" spans="2:16" s="4" customFormat="1" ht="14.25" customHeight="1">
      <c r="B1061" s="293"/>
      <c r="C1061" s="201"/>
      <c r="P1061" s="201"/>
    </row>
    <row r="1062" spans="2:16" s="4" customFormat="1" ht="14.25" customHeight="1">
      <c r="B1062" s="293"/>
      <c r="C1062" s="201"/>
      <c r="P1062" s="201"/>
    </row>
    <row r="1063" spans="2:16" s="4" customFormat="1" ht="14.25" customHeight="1">
      <c r="B1063" s="293"/>
      <c r="C1063" s="201"/>
      <c r="P1063" s="201"/>
    </row>
    <row r="1064" spans="2:16" s="4" customFormat="1" ht="14.25" customHeight="1">
      <c r="B1064" s="293"/>
      <c r="C1064" s="201"/>
      <c r="P1064" s="201"/>
    </row>
    <row r="1065" spans="2:16" s="4" customFormat="1" ht="14.25" customHeight="1">
      <c r="B1065" s="293"/>
      <c r="C1065" s="201"/>
      <c r="P1065" s="201"/>
    </row>
    <row r="1066" spans="2:16" s="4" customFormat="1" ht="14.25" customHeight="1">
      <c r="B1066" s="293"/>
      <c r="C1066" s="201"/>
      <c r="P1066" s="201"/>
    </row>
    <row r="1067" spans="2:16" s="4" customFormat="1" ht="14.25" customHeight="1">
      <c r="B1067" s="293"/>
      <c r="C1067" s="201"/>
      <c r="P1067" s="201"/>
    </row>
    <row r="1068" spans="2:16" s="4" customFormat="1" ht="14.25" customHeight="1">
      <c r="B1068" s="293"/>
      <c r="C1068" s="201"/>
      <c r="P1068" s="201"/>
    </row>
    <row r="1069" spans="2:16" s="4" customFormat="1" ht="14.25" customHeight="1">
      <c r="B1069" s="293"/>
      <c r="C1069" s="201"/>
      <c r="P1069" s="201"/>
    </row>
    <row r="1070" spans="2:16" s="4" customFormat="1" ht="14.25" customHeight="1">
      <c r="B1070" s="293"/>
      <c r="C1070" s="201"/>
      <c r="P1070" s="201"/>
    </row>
    <row r="1071" spans="2:16" s="4" customFormat="1" ht="14.25" customHeight="1">
      <c r="B1071" s="293"/>
      <c r="C1071" s="201"/>
      <c r="P1071" s="201"/>
    </row>
    <row r="1072" spans="2:16" s="4" customFormat="1" ht="14.25" customHeight="1">
      <c r="B1072" s="293"/>
      <c r="C1072" s="201"/>
      <c r="P1072" s="201"/>
    </row>
    <row r="1073" spans="2:16" s="4" customFormat="1" ht="14.25" customHeight="1">
      <c r="B1073" s="293"/>
      <c r="C1073" s="201"/>
      <c r="P1073" s="201"/>
    </row>
    <row r="1074" spans="2:16" s="4" customFormat="1" ht="14.25" customHeight="1">
      <c r="B1074" s="293"/>
      <c r="C1074" s="201"/>
      <c r="P1074" s="201"/>
    </row>
    <row r="1075" spans="2:16" s="4" customFormat="1" ht="14.25" customHeight="1">
      <c r="B1075" s="293"/>
      <c r="C1075" s="201"/>
      <c r="P1075" s="201"/>
    </row>
    <row r="1076" spans="2:16" s="4" customFormat="1" ht="14.25" customHeight="1">
      <c r="B1076" s="293"/>
      <c r="C1076" s="201"/>
      <c r="P1076" s="201"/>
    </row>
    <row r="1077" spans="2:16" s="4" customFormat="1" ht="14.25" customHeight="1">
      <c r="B1077" s="293"/>
      <c r="C1077" s="201"/>
      <c r="P1077" s="201"/>
    </row>
    <row r="1078" spans="2:16" s="4" customFormat="1" ht="14.25" customHeight="1">
      <c r="B1078" s="293"/>
      <c r="C1078" s="201"/>
      <c r="P1078" s="201"/>
    </row>
    <row r="1079" spans="2:16" s="4" customFormat="1" ht="14.25" customHeight="1">
      <c r="B1079" s="293"/>
      <c r="C1079" s="201"/>
      <c r="P1079" s="201"/>
    </row>
    <row r="1080" spans="2:16" s="4" customFormat="1" ht="14.25" customHeight="1">
      <c r="B1080" s="293"/>
      <c r="C1080" s="201"/>
      <c r="P1080" s="201"/>
    </row>
    <row r="1081" spans="2:16" s="4" customFormat="1" ht="14.25" customHeight="1">
      <c r="B1081" s="293"/>
      <c r="C1081" s="201"/>
      <c r="P1081" s="201"/>
    </row>
    <row r="1082" spans="2:16" s="4" customFormat="1" ht="14.25" customHeight="1">
      <c r="B1082" s="293"/>
      <c r="C1082" s="201"/>
      <c r="P1082" s="201"/>
    </row>
    <row r="1083" spans="2:16" s="4" customFormat="1" ht="14.25" customHeight="1">
      <c r="B1083" s="293"/>
      <c r="C1083" s="201"/>
      <c r="P1083" s="201"/>
    </row>
    <row r="1084" spans="2:16" s="4" customFormat="1" ht="14.25" customHeight="1">
      <c r="B1084" s="293"/>
      <c r="C1084" s="201"/>
      <c r="P1084" s="201"/>
    </row>
    <row r="1085" spans="2:16" s="4" customFormat="1" ht="14.25" customHeight="1">
      <c r="B1085" s="293"/>
      <c r="C1085" s="201"/>
      <c r="P1085" s="201"/>
    </row>
    <row r="1086" spans="2:16" s="4" customFormat="1" ht="14.25" customHeight="1">
      <c r="B1086" s="293"/>
      <c r="C1086" s="201"/>
      <c r="P1086" s="201"/>
    </row>
    <row r="1087" spans="2:16" s="4" customFormat="1" ht="14.25" customHeight="1">
      <c r="B1087" s="293"/>
      <c r="C1087" s="201"/>
      <c r="P1087" s="201"/>
    </row>
    <row r="1088" spans="2:16" s="4" customFormat="1" ht="14.25" customHeight="1">
      <c r="B1088" s="293"/>
      <c r="C1088" s="201"/>
      <c r="P1088" s="201"/>
    </row>
    <row r="1089" spans="2:16" s="4" customFormat="1" ht="14.25" customHeight="1">
      <c r="B1089" s="293"/>
      <c r="C1089" s="201"/>
      <c r="P1089" s="201"/>
    </row>
    <row r="1090" spans="2:16" s="4" customFormat="1" ht="14.25" customHeight="1">
      <c r="B1090" s="293"/>
      <c r="C1090" s="201"/>
      <c r="P1090" s="201"/>
    </row>
    <row r="1091" spans="2:16" s="4" customFormat="1" ht="14.25" customHeight="1">
      <c r="B1091" s="293"/>
      <c r="C1091" s="201"/>
      <c r="P1091" s="201"/>
    </row>
    <row r="1092" spans="2:16" s="4" customFormat="1" ht="14.25" customHeight="1">
      <c r="B1092" s="293"/>
      <c r="C1092" s="201"/>
      <c r="P1092" s="201"/>
    </row>
    <row r="1093" spans="2:16" s="4" customFormat="1" ht="14.25" customHeight="1">
      <c r="B1093" s="293"/>
      <c r="C1093" s="201"/>
      <c r="P1093" s="201"/>
    </row>
    <row r="1094" spans="2:16" s="4" customFormat="1" ht="14.25" customHeight="1">
      <c r="B1094" s="293"/>
      <c r="C1094" s="201"/>
      <c r="P1094" s="201"/>
    </row>
    <row r="1095" spans="2:16" s="4" customFormat="1" ht="14.25" customHeight="1">
      <c r="B1095" s="293"/>
      <c r="C1095" s="201"/>
      <c r="P1095" s="201"/>
    </row>
    <row r="1096" spans="2:16" s="4" customFormat="1" ht="14.25" customHeight="1">
      <c r="B1096" s="293"/>
      <c r="C1096" s="201"/>
      <c r="P1096" s="201"/>
    </row>
    <row r="1097" spans="2:16" s="4" customFormat="1" ht="14.25" customHeight="1">
      <c r="B1097" s="293"/>
      <c r="C1097" s="201"/>
      <c r="P1097" s="201"/>
    </row>
    <row r="1098" spans="2:16" s="4" customFormat="1" ht="14.25" customHeight="1">
      <c r="B1098" s="293"/>
      <c r="C1098" s="201"/>
      <c r="P1098" s="201"/>
    </row>
    <row r="1099" spans="2:16" s="4" customFormat="1" ht="14.25" customHeight="1">
      <c r="B1099" s="293"/>
      <c r="C1099" s="201"/>
      <c r="P1099" s="201"/>
    </row>
    <row r="1100" spans="2:16" s="4" customFormat="1" ht="14.25" customHeight="1">
      <c r="B1100" s="293"/>
      <c r="C1100" s="201"/>
      <c r="P1100" s="201"/>
    </row>
    <row r="1101" spans="2:16" s="4" customFormat="1" ht="14.25" customHeight="1">
      <c r="B1101" s="293"/>
      <c r="C1101" s="201"/>
      <c r="P1101" s="201"/>
    </row>
    <row r="1102" spans="2:16" s="4" customFormat="1" ht="14.25" customHeight="1">
      <c r="B1102" s="293"/>
      <c r="C1102" s="201"/>
      <c r="P1102" s="201"/>
    </row>
    <row r="1103" spans="2:16" s="4" customFormat="1" ht="14.25" customHeight="1">
      <c r="B1103" s="293"/>
      <c r="C1103" s="201"/>
      <c r="P1103" s="201"/>
    </row>
    <row r="1104" spans="2:16" s="4" customFormat="1" ht="14.25" customHeight="1">
      <c r="B1104" s="293"/>
      <c r="C1104" s="201"/>
      <c r="P1104" s="201"/>
    </row>
    <row r="1105" spans="2:16" s="4" customFormat="1" ht="14.25" customHeight="1">
      <c r="B1105" s="293"/>
      <c r="C1105" s="201"/>
      <c r="P1105" s="201"/>
    </row>
    <row r="1106" spans="2:16" s="4" customFormat="1" ht="14.25" customHeight="1">
      <c r="B1106" s="293"/>
      <c r="C1106" s="201"/>
      <c r="P1106" s="201"/>
    </row>
    <row r="1107" spans="2:16" s="4" customFormat="1" ht="14.25" customHeight="1">
      <c r="B1107" s="293"/>
      <c r="C1107" s="201"/>
      <c r="P1107" s="201"/>
    </row>
    <row r="1108" spans="2:16" s="4" customFormat="1" ht="14.25" customHeight="1">
      <c r="B1108" s="293"/>
      <c r="C1108" s="201"/>
      <c r="P1108" s="201"/>
    </row>
    <row r="1109" spans="2:16" s="4" customFormat="1" ht="14.25" customHeight="1">
      <c r="B1109" s="293"/>
      <c r="C1109" s="201"/>
      <c r="P1109" s="201"/>
    </row>
    <row r="1110" spans="2:16" s="4" customFormat="1" ht="14.25" customHeight="1">
      <c r="B1110" s="293"/>
      <c r="C1110" s="201"/>
      <c r="P1110" s="201"/>
    </row>
    <row r="1111" spans="2:16" s="4" customFormat="1" ht="14.25" customHeight="1">
      <c r="B1111" s="293"/>
      <c r="C1111" s="201"/>
      <c r="P1111" s="201"/>
    </row>
    <row r="1112" spans="2:16" s="4" customFormat="1" ht="14.25" customHeight="1">
      <c r="B1112" s="293"/>
      <c r="C1112" s="201"/>
      <c r="P1112" s="201"/>
    </row>
    <row r="1113" spans="2:16" s="4" customFormat="1" ht="14.25" customHeight="1">
      <c r="B1113" s="293"/>
      <c r="C1113" s="201"/>
      <c r="P1113" s="201"/>
    </row>
    <row r="1114" spans="2:16" s="4" customFormat="1" ht="14.25" customHeight="1">
      <c r="B1114" s="293"/>
      <c r="C1114" s="201"/>
      <c r="P1114" s="201"/>
    </row>
    <row r="1115" spans="2:16" s="4" customFormat="1" ht="14.25" customHeight="1">
      <c r="B1115" s="293"/>
      <c r="C1115" s="201"/>
      <c r="P1115" s="201"/>
    </row>
    <row r="1116" spans="2:16" s="4" customFormat="1" ht="14.25" customHeight="1">
      <c r="B1116" s="293"/>
      <c r="C1116" s="201"/>
      <c r="P1116" s="201"/>
    </row>
    <row r="1117" spans="2:16" s="4" customFormat="1" ht="14.25" customHeight="1">
      <c r="B1117" s="293"/>
      <c r="C1117" s="201"/>
      <c r="P1117" s="201"/>
    </row>
    <row r="1118" spans="2:16" s="4" customFormat="1" ht="14.25" customHeight="1">
      <c r="B1118" s="293"/>
      <c r="C1118" s="201"/>
      <c r="P1118" s="201"/>
    </row>
    <row r="1119" spans="2:16" s="4" customFormat="1" ht="14.25" customHeight="1">
      <c r="B1119" s="293"/>
      <c r="C1119" s="201"/>
      <c r="P1119" s="201"/>
    </row>
    <row r="1120" spans="2:16" s="4" customFormat="1" ht="14.25" customHeight="1">
      <c r="B1120" s="293"/>
      <c r="C1120" s="201"/>
      <c r="P1120" s="201"/>
    </row>
    <row r="1121" spans="2:16" s="4" customFormat="1" ht="14.25" customHeight="1">
      <c r="B1121" s="293"/>
      <c r="C1121" s="201"/>
      <c r="P1121" s="201"/>
    </row>
    <row r="1122" spans="2:16" s="4" customFormat="1" ht="14.25" customHeight="1">
      <c r="B1122" s="293"/>
      <c r="C1122" s="201"/>
      <c r="P1122" s="201"/>
    </row>
    <row r="1123" spans="2:16" s="4" customFormat="1" ht="14.25" customHeight="1">
      <c r="B1123" s="293"/>
      <c r="C1123" s="201"/>
      <c r="P1123" s="201"/>
    </row>
    <row r="1124" spans="2:16" s="4" customFormat="1" ht="14.25" customHeight="1">
      <c r="B1124" s="293"/>
      <c r="C1124" s="201"/>
      <c r="P1124" s="201"/>
    </row>
    <row r="1125" spans="2:16" s="4" customFormat="1" ht="14.25" customHeight="1">
      <c r="B1125" s="293"/>
      <c r="C1125" s="201"/>
      <c r="P1125" s="201"/>
    </row>
    <row r="1126" spans="2:16" s="4" customFormat="1" ht="14.25" customHeight="1">
      <c r="B1126" s="293"/>
      <c r="C1126" s="201"/>
      <c r="P1126" s="201"/>
    </row>
    <row r="1127" spans="2:16" s="4" customFormat="1" ht="14.25" customHeight="1">
      <c r="B1127" s="293"/>
      <c r="C1127" s="201"/>
      <c r="P1127" s="201"/>
    </row>
    <row r="1128" spans="2:16" s="4" customFormat="1" ht="14.25" customHeight="1">
      <c r="B1128" s="293"/>
      <c r="C1128" s="201"/>
      <c r="P1128" s="201"/>
    </row>
    <row r="1129" spans="2:16" s="4" customFormat="1" ht="14.25" customHeight="1">
      <c r="B1129" s="293"/>
      <c r="C1129" s="201"/>
      <c r="P1129" s="201"/>
    </row>
    <row r="1130" spans="2:16" s="4" customFormat="1" ht="14.25" customHeight="1">
      <c r="B1130" s="293"/>
      <c r="C1130" s="201"/>
      <c r="P1130" s="201"/>
    </row>
    <row r="1131" spans="2:16" s="4" customFormat="1" ht="14.25" customHeight="1">
      <c r="B1131" s="293"/>
      <c r="C1131" s="201"/>
      <c r="P1131" s="201"/>
    </row>
    <row r="1132" spans="2:16" s="4" customFormat="1" ht="14.25" customHeight="1">
      <c r="B1132" s="293"/>
      <c r="C1132" s="201"/>
      <c r="P1132" s="201"/>
    </row>
    <row r="1133" spans="2:16" s="4" customFormat="1" ht="14.25" customHeight="1">
      <c r="B1133" s="293"/>
      <c r="C1133" s="201"/>
      <c r="P1133" s="201"/>
    </row>
    <row r="1134" spans="2:16" s="4" customFormat="1" ht="14.25" customHeight="1">
      <c r="B1134" s="293"/>
      <c r="C1134" s="201"/>
      <c r="P1134" s="201"/>
    </row>
    <row r="1135" spans="2:16" s="4" customFormat="1" ht="14.25" customHeight="1">
      <c r="B1135" s="293"/>
      <c r="C1135" s="201"/>
      <c r="P1135" s="201"/>
    </row>
    <row r="1136" spans="2:16" s="4" customFormat="1" ht="14.25" customHeight="1">
      <c r="B1136" s="293"/>
      <c r="C1136" s="201"/>
      <c r="P1136" s="201"/>
    </row>
    <row r="1137" spans="2:16" s="4" customFormat="1" ht="14.25" customHeight="1">
      <c r="B1137" s="293"/>
      <c r="C1137" s="201"/>
      <c r="P1137" s="201"/>
    </row>
    <row r="1138" spans="2:16" s="4" customFormat="1" ht="14.25" customHeight="1">
      <c r="B1138" s="293"/>
      <c r="C1138" s="201"/>
      <c r="P1138" s="201"/>
    </row>
    <row r="1139" spans="2:16" s="4" customFormat="1" ht="14.25" customHeight="1">
      <c r="B1139" s="293"/>
      <c r="C1139" s="201"/>
      <c r="P1139" s="201"/>
    </row>
    <row r="1140" spans="2:16" s="4" customFormat="1" ht="14.25" customHeight="1">
      <c r="B1140" s="293"/>
      <c r="C1140" s="201"/>
      <c r="P1140" s="201"/>
    </row>
    <row r="1141" spans="2:16" s="4" customFormat="1" ht="14.25" customHeight="1">
      <c r="B1141" s="293"/>
      <c r="C1141" s="201"/>
      <c r="P1141" s="201"/>
    </row>
    <row r="1142" spans="2:16" s="4" customFormat="1" ht="14.25" customHeight="1">
      <c r="B1142" s="293"/>
      <c r="C1142" s="201"/>
      <c r="P1142" s="201"/>
    </row>
    <row r="1143" spans="2:16" s="4" customFormat="1" ht="14.25" customHeight="1">
      <c r="B1143" s="293"/>
      <c r="C1143" s="201"/>
      <c r="P1143" s="201"/>
    </row>
    <row r="1144" spans="2:16" s="4" customFormat="1" ht="14.25" customHeight="1">
      <c r="B1144" s="293"/>
      <c r="C1144" s="201"/>
      <c r="P1144" s="201"/>
    </row>
    <row r="1145" spans="2:16" s="4" customFormat="1" ht="14.25" customHeight="1">
      <c r="B1145" s="293"/>
      <c r="C1145" s="201"/>
      <c r="P1145" s="201"/>
    </row>
    <row r="1146" spans="2:16" s="4" customFormat="1" ht="14.25" customHeight="1">
      <c r="B1146" s="293"/>
      <c r="C1146" s="201"/>
      <c r="P1146" s="201"/>
    </row>
    <row r="1147" spans="2:16" s="4" customFormat="1" ht="14.25" customHeight="1">
      <c r="B1147" s="293"/>
      <c r="C1147" s="201"/>
      <c r="P1147" s="201"/>
    </row>
    <row r="1148" spans="2:16" s="4" customFormat="1" ht="14.25" customHeight="1">
      <c r="B1148" s="293"/>
      <c r="C1148" s="201"/>
      <c r="P1148" s="201"/>
    </row>
    <row r="1149" spans="2:16" s="4" customFormat="1" ht="14.25" customHeight="1">
      <c r="B1149" s="293"/>
      <c r="C1149" s="201"/>
      <c r="P1149" s="201"/>
    </row>
    <row r="1150" spans="2:16" s="4" customFormat="1" ht="14.25" customHeight="1">
      <c r="B1150" s="293"/>
      <c r="C1150" s="201"/>
      <c r="P1150" s="201"/>
    </row>
    <row r="1151" spans="2:16" s="4" customFormat="1" ht="14.25" customHeight="1">
      <c r="B1151" s="293"/>
      <c r="C1151" s="201"/>
      <c r="P1151" s="201"/>
    </row>
    <row r="1152" spans="2:16" s="4" customFormat="1" ht="14.25" customHeight="1">
      <c r="B1152" s="293"/>
      <c r="C1152" s="201"/>
      <c r="P1152" s="201"/>
    </row>
    <row r="1153" spans="2:16" s="4" customFormat="1" ht="14.25" customHeight="1">
      <c r="B1153" s="293"/>
      <c r="C1153" s="201"/>
      <c r="P1153" s="201"/>
    </row>
    <row r="1154" spans="2:16" s="4" customFormat="1" ht="14.25" customHeight="1">
      <c r="B1154" s="293"/>
      <c r="C1154" s="201"/>
      <c r="P1154" s="201"/>
    </row>
    <row r="1155" spans="2:16" s="4" customFormat="1" ht="14.25" customHeight="1">
      <c r="B1155" s="293"/>
      <c r="C1155" s="201"/>
      <c r="P1155" s="201"/>
    </row>
    <row r="1156" spans="2:16" s="4" customFormat="1" ht="14.25" customHeight="1">
      <c r="B1156" s="293"/>
      <c r="C1156" s="201"/>
      <c r="P1156" s="201"/>
    </row>
    <row r="1157" spans="2:16" s="4" customFormat="1" ht="14.25" customHeight="1">
      <c r="B1157" s="293"/>
      <c r="C1157" s="201"/>
      <c r="P1157" s="201"/>
    </row>
    <row r="1158" spans="2:16" s="4" customFormat="1" ht="14.25" customHeight="1">
      <c r="B1158" s="293"/>
      <c r="C1158" s="201"/>
      <c r="P1158" s="201"/>
    </row>
    <row r="1159" spans="2:16" s="4" customFormat="1" ht="14.25" customHeight="1">
      <c r="B1159" s="293"/>
      <c r="C1159" s="201"/>
      <c r="P1159" s="201"/>
    </row>
    <row r="1160" spans="2:16" s="4" customFormat="1" ht="14.25" customHeight="1">
      <c r="B1160" s="293"/>
      <c r="C1160" s="201"/>
      <c r="P1160" s="201"/>
    </row>
    <row r="1161" spans="2:16" s="4" customFormat="1" ht="14.25" customHeight="1">
      <c r="B1161" s="293"/>
      <c r="C1161" s="201"/>
      <c r="P1161" s="201"/>
    </row>
    <row r="1162" spans="2:16" s="4" customFormat="1" ht="14.25" customHeight="1">
      <c r="B1162" s="293"/>
      <c r="C1162" s="201"/>
      <c r="P1162" s="201"/>
    </row>
    <row r="1163" spans="2:16" s="4" customFormat="1" ht="14.25" customHeight="1">
      <c r="B1163" s="293"/>
      <c r="C1163" s="201"/>
      <c r="P1163" s="201"/>
    </row>
    <row r="1164" spans="2:16" s="4" customFormat="1" ht="14.25" customHeight="1">
      <c r="B1164" s="293"/>
      <c r="C1164" s="201"/>
      <c r="P1164" s="201"/>
    </row>
    <row r="1165" spans="2:16" s="4" customFormat="1" ht="14.25" customHeight="1">
      <c r="B1165" s="293"/>
      <c r="C1165" s="201"/>
      <c r="P1165" s="201"/>
    </row>
    <row r="1166" spans="2:16" s="4" customFormat="1" ht="14.25" customHeight="1">
      <c r="B1166" s="293"/>
      <c r="C1166" s="201"/>
      <c r="P1166" s="201"/>
    </row>
    <row r="1167" spans="2:16" s="4" customFormat="1" ht="14.25" customHeight="1">
      <c r="B1167" s="293"/>
      <c r="C1167" s="201"/>
      <c r="P1167" s="201"/>
    </row>
    <row r="1168" spans="2:16" s="4" customFormat="1" ht="14.25" customHeight="1">
      <c r="B1168" s="293"/>
      <c r="C1168" s="201"/>
      <c r="P1168" s="201"/>
    </row>
    <row r="1169" spans="2:16" s="4" customFormat="1" ht="14.25" customHeight="1">
      <c r="B1169" s="293"/>
      <c r="C1169" s="201"/>
      <c r="P1169" s="201"/>
    </row>
    <row r="1170" spans="2:16" s="4" customFormat="1" ht="14.25" customHeight="1">
      <c r="B1170" s="293"/>
      <c r="C1170" s="201"/>
      <c r="P1170" s="201"/>
    </row>
    <row r="1171" spans="2:16" s="4" customFormat="1" ht="14.25" customHeight="1">
      <c r="B1171" s="293"/>
      <c r="C1171" s="201"/>
      <c r="P1171" s="201"/>
    </row>
    <row r="1172" spans="2:16" s="4" customFormat="1" ht="14.25" customHeight="1">
      <c r="B1172" s="293"/>
      <c r="C1172" s="201"/>
      <c r="P1172" s="201"/>
    </row>
    <row r="1173" spans="2:16" s="4" customFormat="1" ht="14.25" customHeight="1">
      <c r="B1173" s="293"/>
      <c r="C1173" s="201"/>
      <c r="P1173" s="201"/>
    </row>
    <row r="1174" spans="2:16" s="4" customFormat="1" ht="14.25" customHeight="1">
      <c r="B1174" s="293"/>
      <c r="C1174" s="201"/>
      <c r="P1174" s="201"/>
    </row>
    <row r="1175" spans="2:16" s="4" customFormat="1" ht="14.25" customHeight="1">
      <c r="B1175" s="293"/>
      <c r="C1175" s="201"/>
      <c r="P1175" s="201"/>
    </row>
    <row r="1176" spans="2:16" s="4" customFormat="1" ht="14.25" customHeight="1">
      <c r="B1176" s="293"/>
      <c r="C1176" s="201"/>
      <c r="P1176" s="201"/>
    </row>
    <row r="1177" spans="2:16" s="4" customFormat="1" ht="14.25" customHeight="1">
      <c r="B1177" s="293"/>
      <c r="C1177" s="201"/>
      <c r="P1177" s="201"/>
    </row>
    <row r="1178" spans="2:16" s="4" customFormat="1" ht="14.25" customHeight="1">
      <c r="B1178" s="293"/>
      <c r="C1178" s="201"/>
      <c r="P1178" s="201"/>
    </row>
    <row r="1179" spans="2:16" s="4" customFormat="1" ht="14.25" customHeight="1">
      <c r="B1179" s="293"/>
      <c r="C1179" s="201"/>
      <c r="P1179" s="201"/>
    </row>
    <row r="1180" spans="2:16" s="4" customFormat="1" ht="14.25" customHeight="1">
      <c r="B1180" s="293"/>
      <c r="C1180" s="201"/>
      <c r="P1180" s="201"/>
    </row>
    <row r="1181" spans="2:16" s="4" customFormat="1" ht="14.25" customHeight="1">
      <c r="B1181" s="293"/>
      <c r="C1181" s="201"/>
      <c r="P1181" s="201"/>
    </row>
    <row r="1182" spans="2:16" s="4" customFormat="1" ht="14.25" customHeight="1">
      <c r="B1182" s="293"/>
      <c r="C1182" s="201"/>
      <c r="P1182" s="201"/>
    </row>
    <row r="1183" spans="2:16" s="4" customFormat="1" ht="14.25" customHeight="1">
      <c r="B1183" s="293"/>
      <c r="C1183" s="201"/>
      <c r="P1183" s="201"/>
    </row>
    <row r="1184" spans="2:16" s="4" customFormat="1" ht="14.25" customHeight="1">
      <c r="B1184" s="293"/>
      <c r="C1184" s="201"/>
      <c r="P1184" s="201"/>
    </row>
    <row r="1185" spans="2:16" s="4" customFormat="1" ht="14.25" customHeight="1">
      <c r="B1185" s="293"/>
      <c r="C1185" s="201"/>
      <c r="P1185" s="201"/>
    </row>
    <row r="1186" spans="2:16" s="4" customFormat="1" ht="14.25" customHeight="1">
      <c r="B1186" s="293"/>
      <c r="C1186" s="201"/>
      <c r="P1186" s="201"/>
    </row>
    <row r="1187" spans="2:16" s="4" customFormat="1" ht="14.25" customHeight="1">
      <c r="B1187" s="293"/>
      <c r="C1187" s="201"/>
      <c r="P1187" s="201"/>
    </row>
    <row r="1188" spans="2:16" s="4" customFormat="1" ht="14.25" customHeight="1">
      <c r="B1188" s="293"/>
      <c r="C1188" s="201"/>
      <c r="P1188" s="201"/>
    </row>
    <row r="1189" spans="2:16" s="4" customFormat="1" ht="14.25" customHeight="1">
      <c r="B1189" s="293"/>
      <c r="C1189" s="201"/>
      <c r="P1189" s="201"/>
    </row>
    <row r="1190" spans="2:16" s="4" customFormat="1" ht="14.25" customHeight="1">
      <c r="B1190" s="293"/>
      <c r="C1190" s="201"/>
      <c r="P1190" s="201"/>
    </row>
    <row r="1191" spans="2:16" s="4" customFormat="1" ht="14.25" customHeight="1">
      <c r="B1191" s="293"/>
      <c r="C1191" s="201"/>
      <c r="P1191" s="201"/>
    </row>
    <row r="1192" spans="2:16" s="4" customFormat="1" ht="14.25" customHeight="1">
      <c r="B1192" s="293"/>
      <c r="C1192" s="201"/>
      <c r="P1192" s="201"/>
    </row>
    <row r="1193" spans="2:16" s="4" customFormat="1" ht="14.25" customHeight="1">
      <c r="B1193" s="293"/>
      <c r="C1193" s="201"/>
      <c r="P1193" s="201"/>
    </row>
    <row r="1194" spans="2:16" s="4" customFormat="1" ht="14.25" customHeight="1">
      <c r="B1194" s="293"/>
      <c r="C1194" s="201"/>
      <c r="P1194" s="201"/>
    </row>
    <row r="1195" spans="2:16" s="4" customFormat="1" ht="14.25" customHeight="1">
      <c r="B1195" s="293"/>
      <c r="C1195" s="201"/>
      <c r="P1195" s="201"/>
    </row>
    <row r="1196" spans="2:16" s="4" customFormat="1" ht="14.25" customHeight="1">
      <c r="B1196" s="293"/>
      <c r="C1196" s="201"/>
      <c r="P1196" s="201"/>
    </row>
    <row r="1197" spans="2:16" s="4" customFormat="1" ht="14.25" customHeight="1">
      <c r="B1197" s="293"/>
      <c r="C1197" s="201"/>
      <c r="P1197" s="201"/>
    </row>
    <row r="1198" spans="2:16" s="4" customFormat="1" ht="14.25" customHeight="1">
      <c r="B1198" s="293"/>
      <c r="C1198" s="201"/>
      <c r="P1198" s="201"/>
    </row>
    <row r="1199" spans="2:16" s="4" customFormat="1" ht="14.25" customHeight="1">
      <c r="B1199" s="293"/>
      <c r="C1199" s="201"/>
      <c r="P1199" s="201"/>
    </row>
    <row r="1200" spans="2:16" s="4" customFormat="1" ht="14.25" customHeight="1">
      <c r="B1200" s="293"/>
      <c r="C1200" s="201"/>
      <c r="P1200" s="201"/>
    </row>
    <row r="1201" spans="2:16" s="4" customFormat="1" ht="14.25" customHeight="1">
      <c r="B1201" s="293"/>
      <c r="C1201" s="201"/>
      <c r="P1201" s="201"/>
    </row>
    <row r="1202" spans="2:16" s="4" customFormat="1" ht="14.25" customHeight="1">
      <c r="B1202" s="293"/>
      <c r="C1202" s="201"/>
      <c r="P1202" s="201"/>
    </row>
    <row r="1203" spans="2:16" s="4" customFormat="1" ht="14.25" customHeight="1">
      <c r="B1203" s="293"/>
      <c r="C1203" s="201"/>
      <c r="P1203" s="201"/>
    </row>
    <row r="1204" spans="2:16" s="4" customFormat="1" ht="14.25" customHeight="1">
      <c r="B1204" s="293"/>
      <c r="C1204" s="201"/>
      <c r="P1204" s="201"/>
    </row>
    <row r="1205" spans="2:16" s="4" customFormat="1" ht="14.25" customHeight="1">
      <c r="B1205" s="293"/>
      <c r="C1205" s="201"/>
      <c r="P1205" s="201"/>
    </row>
    <row r="1206" spans="2:16" s="4" customFormat="1" ht="14.25" customHeight="1">
      <c r="B1206" s="293"/>
      <c r="C1206" s="201"/>
      <c r="P1206" s="201"/>
    </row>
    <row r="1207" spans="2:16" s="4" customFormat="1" ht="14.25" customHeight="1">
      <c r="B1207" s="293"/>
      <c r="C1207" s="201"/>
      <c r="P1207" s="201"/>
    </row>
    <row r="1208" spans="2:16" s="4" customFormat="1" ht="14.25" customHeight="1">
      <c r="B1208" s="293"/>
      <c r="C1208" s="201"/>
      <c r="P1208" s="201"/>
    </row>
    <row r="1209" spans="2:16" s="4" customFormat="1" ht="14.25" customHeight="1">
      <c r="B1209" s="293"/>
      <c r="C1209" s="201"/>
      <c r="P1209" s="201"/>
    </row>
    <row r="1210" spans="2:16" s="4" customFormat="1" ht="14.25" customHeight="1">
      <c r="B1210" s="293"/>
      <c r="C1210" s="201"/>
      <c r="P1210" s="201"/>
    </row>
    <row r="1211" spans="2:16" s="4" customFormat="1" ht="14.25" customHeight="1">
      <c r="B1211" s="293"/>
      <c r="C1211" s="201"/>
      <c r="P1211" s="201"/>
    </row>
    <row r="1212" spans="2:16" s="4" customFormat="1" ht="14.25" customHeight="1">
      <c r="B1212" s="293"/>
      <c r="C1212" s="201"/>
      <c r="P1212" s="201"/>
    </row>
    <row r="1213" spans="2:16" s="4" customFormat="1" ht="14.25" customHeight="1">
      <c r="B1213" s="293"/>
      <c r="C1213" s="201"/>
      <c r="P1213" s="201"/>
    </row>
    <row r="1214" spans="2:16" s="4" customFormat="1" ht="14.25" customHeight="1">
      <c r="B1214" s="293"/>
      <c r="C1214" s="201"/>
      <c r="P1214" s="201"/>
    </row>
    <row r="1215" spans="2:16" s="4" customFormat="1" ht="14.25" customHeight="1">
      <c r="B1215" s="293"/>
      <c r="C1215" s="201"/>
      <c r="P1215" s="201"/>
    </row>
    <row r="1216" spans="2:16" s="4" customFormat="1" ht="14.25" customHeight="1">
      <c r="B1216" s="293"/>
      <c r="C1216" s="201"/>
      <c r="P1216" s="201"/>
    </row>
    <row r="1217" spans="2:16" s="4" customFormat="1" ht="14.25" customHeight="1">
      <c r="B1217" s="293"/>
      <c r="C1217" s="201"/>
      <c r="P1217" s="201"/>
    </row>
    <row r="1218" spans="2:16" s="4" customFormat="1" ht="14.25" customHeight="1">
      <c r="B1218" s="293"/>
      <c r="C1218" s="201"/>
      <c r="P1218" s="201"/>
    </row>
    <row r="1219" spans="2:16" s="4" customFormat="1" ht="14.25" customHeight="1">
      <c r="B1219" s="293"/>
      <c r="C1219" s="201"/>
      <c r="P1219" s="201"/>
    </row>
    <row r="1220" spans="2:16" s="4" customFormat="1" ht="14.25" customHeight="1">
      <c r="B1220" s="293"/>
      <c r="C1220" s="201"/>
      <c r="P1220" s="201"/>
    </row>
    <row r="1221" spans="2:16" s="4" customFormat="1" ht="14.25" customHeight="1">
      <c r="B1221" s="293"/>
      <c r="C1221" s="201"/>
      <c r="P1221" s="201"/>
    </row>
    <row r="1222" spans="2:16" s="4" customFormat="1" ht="14.25" customHeight="1">
      <c r="B1222" s="293"/>
      <c r="C1222" s="201"/>
      <c r="P1222" s="201"/>
    </row>
    <row r="1223" spans="2:16" s="4" customFormat="1" ht="14.25" customHeight="1">
      <c r="B1223" s="293"/>
      <c r="C1223" s="201"/>
      <c r="P1223" s="201"/>
    </row>
    <row r="1224" spans="2:16" s="4" customFormat="1" ht="14.25" customHeight="1">
      <c r="B1224" s="293"/>
      <c r="C1224" s="201"/>
      <c r="P1224" s="201"/>
    </row>
    <row r="1225" spans="2:16" s="4" customFormat="1" ht="14.25" customHeight="1">
      <c r="B1225" s="293"/>
      <c r="C1225" s="201"/>
      <c r="P1225" s="201"/>
    </row>
    <row r="1226" spans="2:16" s="4" customFormat="1" ht="14.25" customHeight="1">
      <c r="B1226" s="293"/>
      <c r="C1226" s="201"/>
      <c r="P1226" s="201"/>
    </row>
    <row r="1227" spans="2:16" s="4" customFormat="1" ht="14.25" customHeight="1">
      <c r="B1227" s="293"/>
      <c r="C1227" s="201"/>
      <c r="P1227" s="201"/>
    </row>
    <row r="1228" spans="2:16" s="4" customFormat="1" ht="14.25" customHeight="1">
      <c r="B1228" s="293"/>
      <c r="C1228" s="201"/>
      <c r="P1228" s="201"/>
    </row>
    <row r="1229" spans="2:16" s="4" customFormat="1" ht="14.25" customHeight="1">
      <c r="B1229" s="293"/>
      <c r="C1229" s="201"/>
      <c r="P1229" s="201"/>
    </row>
    <row r="1230" spans="2:16" s="4" customFormat="1" ht="14.25" customHeight="1">
      <c r="B1230" s="293"/>
      <c r="C1230" s="201"/>
      <c r="P1230" s="201"/>
    </row>
    <row r="1231" spans="2:16" s="4" customFormat="1" ht="14.25" customHeight="1">
      <c r="B1231" s="293"/>
      <c r="C1231" s="201"/>
      <c r="P1231" s="201"/>
    </row>
    <row r="1232" spans="2:16" s="4" customFormat="1" ht="14.25" customHeight="1">
      <c r="B1232" s="293"/>
      <c r="C1232" s="201"/>
      <c r="P1232" s="201"/>
    </row>
    <row r="1233" spans="2:16" s="4" customFormat="1" ht="14.25" customHeight="1">
      <c r="B1233" s="293"/>
      <c r="C1233" s="201"/>
      <c r="P1233" s="201"/>
    </row>
    <row r="1234" spans="2:16" s="4" customFormat="1" ht="14.25" customHeight="1">
      <c r="B1234" s="293"/>
      <c r="C1234" s="201"/>
      <c r="P1234" s="201"/>
    </row>
    <row r="1235" spans="2:16" s="4" customFormat="1" ht="14.25" customHeight="1">
      <c r="B1235" s="293"/>
      <c r="C1235" s="201"/>
      <c r="P1235" s="201"/>
    </row>
    <row r="1236" spans="2:16" s="4" customFormat="1" ht="14.25" customHeight="1">
      <c r="B1236" s="293"/>
      <c r="C1236" s="201"/>
      <c r="P1236" s="201"/>
    </row>
    <row r="1237" spans="2:16" s="4" customFormat="1" ht="14.25" customHeight="1">
      <c r="B1237" s="293"/>
      <c r="C1237" s="201"/>
      <c r="P1237" s="201"/>
    </row>
    <row r="1238" spans="2:16" s="4" customFormat="1" ht="14.25" customHeight="1">
      <c r="B1238" s="293"/>
      <c r="C1238" s="201"/>
      <c r="P1238" s="201"/>
    </row>
    <row r="1239" spans="2:16" s="4" customFormat="1" ht="14.25" customHeight="1">
      <c r="B1239" s="293"/>
      <c r="C1239" s="201"/>
      <c r="P1239" s="201"/>
    </row>
    <row r="1240" spans="2:16" s="4" customFormat="1" ht="14.25" customHeight="1">
      <c r="B1240" s="293"/>
      <c r="C1240" s="201"/>
      <c r="P1240" s="201"/>
    </row>
    <row r="1241" spans="2:16" s="4" customFormat="1" ht="14.25" customHeight="1">
      <c r="B1241" s="293"/>
      <c r="C1241" s="201"/>
      <c r="P1241" s="201"/>
    </row>
    <row r="1242" spans="2:16" s="4" customFormat="1" ht="14.25" customHeight="1">
      <c r="B1242" s="293"/>
      <c r="C1242" s="201"/>
      <c r="P1242" s="201"/>
    </row>
    <row r="1243" spans="2:16" s="4" customFormat="1" ht="14.25" customHeight="1">
      <c r="B1243" s="293"/>
      <c r="C1243" s="201"/>
      <c r="P1243" s="201"/>
    </row>
    <row r="1244" spans="2:16" s="4" customFormat="1" ht="14.25" customHeight="1">
      <c r="B1244" s="293"/>
      <c r="C1244" s="201"/>
      <c r="P1244" s="201"/>
    </row>
    <row r="1245" spans="2:16" s="4" customFormat="1" ht="14.25" customHeight="1">
      <c r="B1245" s="293"/>
      <c r="C1245" s="201"/>
      <c r="P1245" s="201"/>
    </row>
    <row r="1246" spans="2:16" s="4" customFormat="1" ht="14.25" customHeight="1">
      <c r="B1246" s="293"/>
      <c r="C1246" s="201"/>
      <c r="P1246" s="201"/>
    </row>
    <row r="1247" spans="2:16" s="4" customFormat="1" ht="14.25" customHeight="1">
      <c r="B1247" s="293"/>
      <c r="C1247" s="201"/>
      <c r="P1247" s="201"/>
    </row>
    <row r="1248" spans="2:16" s="4" customFormat="1" ht="14.25" customHeight="1">
      <c r="B1248" s="293"/>
      <c r="C1248" s="201"/>
      <c r="P1248" s="201"/>
    </row>
    <row r="1249" spans="2:16" s="4" customFormat="1" ht="14.25" customHeight="1">
      <c r="B1249" s="293"/>
      <c r="C1249" s="201"/>
      <c r="P1249" s="201"/>
    </row>
    <row r="1250" spans="2:16" s="4" customFormat="1" ht="14.25" customHeight="1">
      <c r="B1250" s="293"/>
      <c r="C1250" s="201"/>
      <c r="P1250" s="201"/>
    </row>
    <row r="1251" spans="2:16" s="4" customFormat="1" ht="14.25" customHeight="1">
      <c r="B1251" s="293"/>
      <c r="C1251" s="201"/>
      <c r="P1251" s="201"/>
    </row>
    <row r="1252" spans="2:16" s="4" customFormat="1" ht="14.25" customHeight="1">
      <c r="B1252" s="293"/>
      <c r="C1252" s="201"/>
      <c r="P1252" s="201"/>
    </row>
    <row r="1253" spans="2:16" s="4" customFormat="1" ht="14.25" customHeight="1">
      <c r="B1253" s="293"/>
      <c r="C1253" s="201"/>
      <c r="P1253" s="201"/>
    </row>
    <row r="1254" spans="2:16" s="4" customFormat="1" ht="14.25" customHeight="1">
      <c r="B1254" s="293"/>
      <c r="C1254" s="201"/>
      <c r="P1254" s="201"/>
    </row>
    <row r="1255" spans="2:16" s="4" customFormat="1" ht="14.25" customHeight="1">
      <c r="B1255" s="293"/>
      <c r="C1255" s="201"/>
      <c r="P1255" s="201"/>
    </row>
    <row r="1256" spans="2:16" s="4" customFormat="1" ht="14.25" customHeight="1">
      <c r="B1256" s="293"/>
      <c r="C1256" s="201"/>
      <c r="P1256" s="201"/>
    </row>
    <row r="1257" spans="2:16" s="4" customFormat="1" ht="14.25" customHeight="1">
      <c r="B1257" s="293"/>
      <c r="C1257" s="201"/>
      <c r="P1257" s="201"/>
    </row>
    <row r="1258" spans="2:16" s="4" customFormat="1" ht="14.25" customHeight="1">
      <c r="B1258" s="293"/>
      <c r="C1258" s="201"/>
      <c r="P1258" s="201"/>
    </row>
    <row r="1259" spans="2:16" s="4" customFormat="1" ht="14.25" customHeight="1">
      <c r="B1259" s="293"/>
      <c r="C1259" s="201"/>
      <c r="P1259" s="201"/>
    </row>
    <row r="1260" spans="2:16" s="4" customFormat="1" ht="14.25" customHeight="1">
      <c r="B1260" s="293"/>
      <c r="C1260" s="201"/>
      <c r="P1260" s="201"/>
    </row>
    <row r="1261" spans="2:16" s="4" customFormat="1" ht="14.25" customHeight="1">
      <c r="B1261" s="293"/>
      <c r="C1261" s="201"/>
      <c r="P1261" s="201"/>
    </row>
    <row r="1262" spans="2:16" s="4" customFormat="1" ht="14.25" customHeight="1">
      <c r="B1262" s="293"/>
      <c r="C1262" s="201"/>
      <c r="P1262" s="201"/>
    </row>
    <row r="1263" spans="2:16" s="4" customFormat="1" ht="14.25" customHeight="1">
      <c r="B1263" s="293"/>
      <c r="C1263" s="201"/>
      <c r="P1263" s="201"/>
    </row>
    <row r="1264" spans="2:16" s="4" customFormat="1" ht="14.25" customHeight="1">
      <c r="B1264" s="293"/>
      <c r="C1264" s="201"/>
      <c r="P1264" s="201"/>
    </row>
    <row r="1265" spans="2:16" s="4" customFormat="1" ht="14.25" customHeight="1">
      <c r="B1265" s="293"/>
      <c r="C1265" s="201"/>
      <c r="P1265" s="201"/>
    </row>
    <row r="1266" spans="2:16" s="4" customFormat="1" ht="14.25" customHeight="1">
      <c r="B1266" s="293"/>
      <c r="C1266" s="201"/>
      <c r="P1266" s="201"/>
    </row>
    <row r="1267" spans="2:16" s="4" customFormat="1" ht="14.25" customHeight="1">
      <c r="B1267" s="293"/>
      <c r="C1267" s="201"/>
      <c r="P1267" s="201"/>
    </row>
    <row r="1268" spans="2:16" s="4" customFormat="1" ht="14.25" customHeight="1">
      <c r="B1268" s="293"/>
      <c r="C1268" s="201"/>
      <c r="P1268" s="201"/>
    </row>
    <row r="1269" spans="2:16" s="4" customFormat="1" ht="14.25" customHeight="1">
      <c r="B1269" s="293"/>
      <c r="C1269" s="201"/>
      <c r="P1269" s="201"/>
    </row>
    <row r="1270" spans="2:16" s="4" customFormat="1" ht="14.25" customHeight="1">
      <c r="B1270" s="293"/>
      <c r="C1270" s="201"/>
      <c r="P1270" s="201"/>
    </row>
    <row r="1271" spans="2:16" s="4" customFormat="1" ht="14.25" customHeight="1">
      <c r="B1271" s="293"/>
      <c r="C1271" s="201"/>
      <c r="P1271" s="201"/>
    </row>
    <row r="1272" spans="2:16" s="4" customFormat="1" ht="14.25" customHeight="1">
      <c r="B1272" s="293"/>
      <c r="C1272" s="201"/>
      <c r="P1272" s="201"/>
    </row>
    <row r="1273" spans="2:16" s="4" customFormat="1" ht="14.25" customHeight="1">
      <c r="B1273" s="293"/>
      <c r="C1273" s="201"/>
      <c r="P1273" s="201"/>
    </row>
    <row r="1274" spans="2:16" s="4" customFormat="1" ht="14.25" customHeight="1">
      <c r="B1274" s="293"/>
      <c r="C1274" s="201"/>
      <c r="P1274" s="201"/>
    </row>
    <row r="1275" spans="2:16" s="4" customFormat="1" ht="14.25" customHeight="1">
      <c r="B1275" s="293"/>
      <c r="C1275" s="201"/>
      <c r="P1275" s="201"/>
    </row>
    <row r="1276" spans="2:16" s="4" customFormat="1" ht="14.25" customHeight="1">
      <c r="B1276" s="293"/>
      <c r="C1276" s="201"/>
      <c r="P1276" s="201"/>
    </row>
    <row r="1277" spans="2:16" s="4" customFormat="1" ht="14.25" customHeight="1">
      <c r="B1277" s="293"/>
      <c r="C1277" s="201"/>
      <c r="P1277" s="201"/>
    </row>
    <row r="1278" spans="2:16" s="4" customFormat="1" ht="14.25" customHeight="1">
      <c r="B1278" s="293"/>
      <c r="C1278" s="201"/>
      <c r="P1278" s="201"/>
    </row>
    <row r="1279" spans="2:16" s="4" customFormat="1" ht="14.25" customHeight="1">
      <c r="B1279" s="293"/>
      <c r="C1279" s="201"/>
      <c r="P1279" s="201"/>
    </row>
    <row r="1280" spans="2:16" s="4" customFormat="1" ht="14.25" customHeight="1">
      <c r="B1280" s="293"/>
      <c r="C1280" s="201"/>
      <c r="P1280" s="201"/>
    </row>
    <row r="1281" spans="2:16" s="4" customFormat="1" ht="14.25" customHeight="1">
      <c r="B1281" s="293"/>
      <c r="C1281" s="201"/>
      <c r="P1281" s="201"/>
    </row>
    <row r="1282" spans="2:16" s="4" customFormat="1" ht="14.25" customHeight="1">
      <c r="B1282" s="293"/>
      <c r="C1282" s="201"/>
      <c r="P1282" s="201"/>
    </row>
    <row r="1283" spans="2:16" s="4" customFormat="1" ht="14.25" customHeight="1">
      <c r="B1283" s="293"/>
      <c r="C1283" s="201"/>
      <c r="P1283" s="201"/>
    </row>
    <row r="1284" spans="2:16" s="4" customFormat="1" ht="14.25" customHeight="1">
      <c r="B1284" s="293"/>
      <c r="C1284" s="201"/>
      <c r="P1284" s="201"/>
    </row>
    <row r="1285" spans="2:16" s="4" customFormat="1" ht="14.25" customHeight="1">
      <c r="B1285" s="293"/>
      <c r="C1285" s="201"/>
      <c r="P1285" s="201"/>
    </row>
    <row r="1286" spans="2:16" s="4" customFormat="1" ht="14.25" customHeight="1">
      <c r="B1286" s="293"/>
      <c r="C1286" s="201"/>
      <c r="P1286" s="201"/>
    </row>
    <row r="1287" spans="2:16" s="4" customFormat="1" ht="14.25" customHeight="1">
      <c r="B1287" s="293"/>
      <c r="C1287" s="201"/>
      <c r="P1287" s="201"/>
    </row>
    <row r="1288" spans="2:16" s="4" customFormat="1" ht="14.25" customHeight="1">
      <c r="B1288" s="293"/>
      <c r="C1288" s="201"/>
      <c r="P1288" s="201"/>
    </row>
    <row r="1289" spans="2:16" s="4" customFormat="1" ht="14.25" customHeight="1">
      <c r="B1289" s="293"/>
      <c r="C1289" s="201"/>
      <c r="P1289" s="201"/>
    </row>
    <row r="1290" spans="2:16" s="4" customFormat="1" ht="14.25" customHeight="1">
      <c r="B1290" s="293"/>
      <c r="C1290" s="201"/>
      <c r="P1290" s="201"/>
    </row>
    <row r="1291" spans="2:16" s="4" customFormat="1" ht="14.25" customHeight="1">
      <c r="B1291" s="293"/>
      <c r="C1291" s="201"/>
      <c r="P1291" s="201"/>
    </row>
    <row r="1292" spans="2:16" s="4" customFormat="1" ht="14.25" customHeight="1">
      <c r="B1292" s="293"/>
      <c r="C1292" s="201"/>
      <c r="P1292" s="201"/>
    </row>
    <row r="1293" spans="2:16" s="4" customFormat="1" ht="14.25" customHeight="1">
      <c r="B1293" s="293"/>
      <c r="C1293" s="201"/>
      <c r="P1293" s="201"/>
    </row>
    <row r="1294" spans="2:16" s="4" customFormat="1" ht="14.25" customHeight="1">
      <c r="B1294" s="293"/>
      <c r="C1294" s="201"/>
      <c r="P1294" s="201"/>
    </row>
    <row r="1295" spans="2:16" s="4" customFormat="1" ht="14.25" customHeight="1">
      <c r="B1295" s="293"/>
      <c r="C1295" s="201"/>
      <c r="P1295" s="201"/>
    </row>
    <row r="1296" spans="2:16" s="4" customFormat="1" ht="14.25" customHeight="1">
      <c r="B1296" s="293"/>
      <c r="C1296" s="201"/>
      <c r="P1296" s="201"/>
    </row>
    <row r="1297" spans="2:16" s="4" customFormat="1" ht="14.25" customHeight="1">
      <c r="B1297" s="293"/>
      <c r="C1297" s="201"/>
      <c r="P1297" s="201"/>
    </row>
    <row r="1298" spans="2:16" s="4" customFormat="1" ht="14.25" customHeight="1">
      <c r="B1298" s="293"/>
      <c r="C1298" s="201"/>
      <c r="P1298" s="201"/>
    </row>
    <row r="1299" spans="2:16" s="4" customFormat="1" ht="14.25" customHeight="1">
      <c r="B1299" s="293"/>
      <c r="C1299" s="201"/>
      <c r="P1299" s="201"/>
    </row>
    <row r="1300" spans="2:16" s="4" customFormat="1" ht="14.25" customHeight="1">
      <c r="B1300" s="293"/>
      <c r="C1300" s="201"/>
      <c r="P1300" s="201"/>
    </row>
    <row r="1301" spans="2:16" s="4" customFormat="1" ht="14.25" customHeight="1">
      <c r="B1301" s="293"/>
      <c r="C1301" s="201"/>
      <c r="P1301" s="201"/>
    </row>
    <row r="1302" spans="2:16" s="4" customFormat="1" ht="14.25" customHeight="1">
      <c r="B1302" s="293"/>
      <c r="C1302" s="201"/>
      <c r="P1302" s="201"/>
    </row>
    <row r="1303" spans="2:16" s="4" customFormat="1" ht="14.25" customHeight="1">
      <c r="B1303" s="293"/>
      <c r="C1303" s="201"/>
      <c r="P1303" s="201"/>
    </row>
    <row r="1304" spans="2:16" s="4" customFormat="1" ht="14.25" customHeight="1">
      <c r="B1304" s="293"/>
      <c r="C1304" s="201"/>
      <c r="P1304" s="201"/>
    </row>
    <row r="1305" spans="2:16" s="4" customFormat="1" ht="14.25" customHeight="1">
      <c r="B1305" s="293"/>
      <c r="C1305" s="201"/>
      <c r="P1305" s="201"/>
    </row>
    <row r="1306" spans="2:16" s="4" customFormat="1" ht="14.25" customHeight="1">
      <c r="B1306" s="293"/>
      <c r="C1306" s="201"/>
      <c r="P1306" s="201"/>
    </row>
    <row r="1307" spans="2:16" s="4" customFormat="1" ht="14.25" customHeight="1">
      <c r="B1307" s="293"/>
      <c r="C1307" s="201"/>
      <c r="P1307" s="201"/>
    </row>
    <row r="1308" spans="2:16" s="4" customFormat="1" ht="14.25" customHeight="1">
      <c r="B1308" s="293"/>
      <c r="C1308" s="201"/>
      <c r="P1308" s="201"/>
    </row>
    <row r="1309" spans="2:16" s="4" customFormat="1" ht="14.25" customHeight="1">
      <c r="B1309" s="293"/>
      <c r="C1309" s="201"/>
      <c r="P1309" s="201"/>
    </row>
    <row r="1310" spans="2:16" s="4" customFormat="1" ht="14.25" customHeight="1">
      <c r="B1310" s="293"/>
      <c r="C1310" s="201"/>
      <c r="P1310" s="201"/>
    </row>
    <row r="1311" spans="2:16" s="4" customFormat="1" ht="14.25" customHeight="1">
      <c r="B1311" s="293"/>
      <c r="C1311" s="201"/>
      <c r="P1311" s="201"/>
    </row>
    <row r="1312" spans="2:16" s="4" customFormat="1" ht="14.25" customHeight="1">
      <c r="B1312" s="293"/>
      <c r="C1312" s="201"/>
      <c r="P1312" s="201"/>
    </row>
    <row r="1313" spans="2:16" s="4" customFormat="1" ht="14.25" customHeight="1">
      <c r="B1313" s="293"/>
      <c r="C1313" s="201"/>
      <c r="P1313" s="201"/>
    </row>
    <row r="1314" spans="2:16" s="4" customFormat="1" ht="14.25" customHeight="1">
      <c r="B1314" s="293"/>
      <c r="C1314" s="201"/>
      <c r="P1314" s="201"/>
    </row>
    <row r="1315" spans="2:16" s="4" customFormat="1" ht="14.25" customHeight="1">
      <c r="B1315" s="293"/>
      <c r="C1315" s="201"/>
      <c r="P1315" s="201"/>
    </row>
    <row r="1316" spans="2:16" s="4" customFormat="1" ht="14.25" customHeight="1">
      <c r="B1316" s="293"/>
      <c r="C1316" s="201"/>
      <c r="P1316" s="201"/>
    </row>
    <row r="1317" spans="2:16" s="4" customFormat="1" ht="14.25" customHeight="1">
      <c r="B1317" s="293"/>
      <c r="C1317" s="201"/>
      <c r="P1317" s="201"/>
    </row>
    <row r="1318" spans="2:16" s="4" customFormat="1" ht="14.25" customHeight="1">
      <c r="B1318" s="293"/>
      <c r="C1318" s="201"/>
      <c r="P1318" s="201"/>
    </row>
    <row r="1319" spans="2:16" s="4" customFormat="1" ht="14.25" customHeight="1">
      <c r="B1319" s="293"/>
      <c r="C1319" s="201"/>
      <c r="P1319" s="201"/>
    </row>
    <row r="1320" spans="2:16" s="4" customFormat="1" ht="14.25" customHeight="1">
      <c r="B1320" s="293"/>
      <c r="C1320" s="201"/>
      <c r="P1320" s="201"/>
    </row>
    <row r="1321" spans="2:16" s="4" customFormat="1" ht="14.25" customHeight="1">
      <c r="B1321" s="293"/>
      <c r="C1321" s="201"/>
      <c r="P1321" s="201"/>
    </row>
    <row r="1322" spans="2:16" s="4" customFormat="1" ht="14.25" customHeight="1">
      <c r="B1322" s="293"/>
      <c r="C1322" s="201"/>
      <c r="P1322" s="201"/>
    </row>
    <row r="1323" spans="2:16" s="4" customFormat="1" ht="14.25" customHeight="1">
      <c r="B1323" s="293"/>
      <c r="C1323" s="201"/>
      <c r="P1323" s="201"/>
    </row>
    <row r="1324" spans="2:16" s="4" customFormat="1" ht="14.25" customHeight="1">
      <c r="B1324" s="293"/>
      <c r="C1324" s="201"/>
      <c r="P1324" s="201"/>
    </row>
    <row r="1325" spans="2:16" s="4" customFormat="1" ht="14.25" customHeight="1">
      <c r="B1325" s="293"/>
      <c r="C1325" s="201"/>
      <c r="P1325" s="201"/>
    </row>
    <row r="1326" spans="2:16" s="4" customFormat="1" ht="14.25" customHeight="1">
      <c r="B1326" s="293"/>
      <c r="C1326" s="201"/>
      <c r="P1326" s="201"/>
    </row>
    <row r="1327" spans="2:16" s="4" customFormat="1" ht="14.25" customHeight="1">
      <c r="B1327" s="293"/>
      <c r="C1327" s="201"/>
      <c r="P1327" s="201"/>
    </row>
    <row r="1328" spans="2:16" s="4" customFormat="1" ht="14.25" customHeight="1">
      <c r="B1328" s="293"/>
      <c r="C1328" s="201"/>
      <c r="P1328" s="201"/>
    </row>
    <row r="1329" spans="2:16" s="4" customFormat="1" ht="14.25" customHeight="1">
      <c r="B1329" s="293"/>
      <c r="C1329" s="201"/>
      <c r="P1329" s="201"/>
    </row>
    <row r="1330" spans="2:16" s="4" customFormat="1" ht="14.25" customHeight="1">
      <c r="B1330" s="293"/>
      <c r="C1330" s="201"/>
      <c r="P1330" s="201"/>
    </row>
    <row r="1331" spans="2:16" s="4" customFormat="1" ht="14.25" customHeight="1">
      <c r="B1331" s="293"/>
      <c r="C1331" s="201"/>
      <c r="P1331" s="201"/>
    </row>
    <row r="1332" spans="2:16" s="4" customFormat="1" ht="14.25" customHeight="1">
      <c r="B1332" s="293"/>
      <c r="C1332" s="201"/>
      <c r="P1332" s="201"/>
    </row>
    <row r="1333" spans="2:16" s="4" customFormat="1" ht="14.25" customHeight="1">
      <c r="B1333" s="293"/>
      <c r="C1333" s="201"/>
      <c r="P1333" s="201"/>
    </row>
    <row r="1334" spans="2:16" s="4" customFormat="1" ht="14.25" customHeight="1">
      <c r="B1334" s="293"/>
      <c r="C1334" s="201"/>
      <c r="P1334" s="201"/>
    </row>
    <row r="1335" spans="2:16" s="4" customFormat="1" ht="14.25" customHeight="1">
      <c r="B1335" s="293"/>
      <c r="C1335" s="201"/>
      <c r="P1335" s="201"/>
    </row>
    <row r="1336" spans="2:16" s="4" customFormat="1" ht="14.25" customHeight="1">
      <c r="B1336" s="293"/>
      <c r="C1336" s="201"/>
      <c r="P1336" s="201"/>
    </row>
    <row r="1337" spans="2:16" s="4" customFormat="1" ht="14.25" customHeight="1">
      <c r="B1337" s="293"/>
      <c r="C1337" s="201"/>
      <c r="P1337" s="201"/>
    </row>
    <row r="1338" spans="2:16" s="4" customFormat="1" ht="14.25" customHeight="1">
      <c r="B1338" s="293"/>
      <c r="C1338" s="201"/>
      <c r="P1338" s="201"/>
    </row>
    <row r="1339" spans="2:16" s="4" customFormat="1" ht="14.25" customHeight="1">
      <c r="B1339" s="293"/>
      <c r="C1339" s="201"/>
      <c r="P1339" s="201"/>
    </row>
    <row r="1340" spans="2:16" s="4" customFormat="1" ht="14.25" customHeight="1">
      <c r="B1340" s="293"/>
      <c r="C1340" s="201"/>
      <c r="P1340" s="201"/>
    </row>
    <row r="1341" spans="2:16" s="4" customFormat="1" ht="14.25" customHeight="1">
      <c r="B1341" s="293"/>
      <c r="C1341" s="201"/>
      <c r="P1341" s="201"/>
    </row>
    <row r="1342" spans="2:16" s="4" customFormat="1" ht="14.25" customHeight="1">
      <c r="B1342" s="293"/>
      <c r="C1342" s="201"/>
      <c r="P1342" s="201"/>
    </row>
    <row r="1343" spans="2:16" s="4" customFormat="1" ht="14.25" customHeight="1">
      <c r="B1343" s="293"/>
      <c r="C1343" s="201"/>
      <c r="P1343" s="201"/>
    </row>
    <row r="1344" spans="2:16" s="4" customFormat="1" ht="14.25" customHeight="1">
      <c r="B1344" s="293"/>
      <c r="C1344" s="201"/>
      <c r="P1344" s="201"/>
    </row>
    <row r="1345" spans="2:16" s="4" customFormat="1" ht="14.25" customHeight="1">
      <c r="B1345" s="293"/>
      <c r="C1345" s="201"/>
      <c r="P1345" s="201"/>
    </row>
    <row r="1346" spans="2:16" s="4" customFormat="1" ht="14.25" customHeight="1">
      <c r="B1346" s="293"/>
      <c r="C1346" s="201"/>
      <c r="P1346" s="201"/>
    </row>
    <row r="1347" spans="2:16" s="4" customFormat="1" ht="14.25" customHeight="1">
      <c r="B1347" s="293"/>
      <c r="C1347" s="201"/>
      <c r="P1347" s="201"/>
    </row>
    <row r="1348" spans="2:16" s="4" customFormat="1" ht="14.25" customHeight="1">
      <c r="B1348" s="293"/>
      <c r="C1348" s="201"/>
      <c r="P1348" s="201"/>
    </row>
    <row r="1349" spans="2:16" s="4" customFormat="1" ht="14.25" customHeight="1">
      <c r="B1349" s="293"/>
      <c r="C1349" s="201"/>
      <c r="P1349" s="201"/>
    </row>
    <row r="1350" spans="2:16" s="4" customFormat="1" ht="14.25" customHeight="1">
      <c r="B1350" s="293"/>
      <c r="C1350" s="201"/>
      <c r="P1350" s="201"/>
    </row>
    <row r="1351" spans="2:16" s="4" customFormat="1" ht="14.25" customHeight="1">
      <c r="B1351" s="293"/>
      <c r="C1351" s="201"/>
      <c r="P1351" s="201"/>
    </row>
    <row r="1352" spans="2:16" s="4" customFormat="1" ht="14.25" customHeight="1">
      <c r="B1352" s="293"/>
      <c r="C1352" s="201"/>
      <c r="P1352" s="201"/>
    </row>
    <row r="1353" spans="2:16" s="4" customFormat="1" ht="14.25" customHeight="1">
      <c r="B1353" s="293"/>
      <c r="C1353" s="201"/>
      <c r="P1353" s="201"/>
    </row>
    <row r="1354" spans="2:16" s="4" customFormat="1" ht="14.25" customHeight="1">
      <c r="B1354" s="293"/>
      <c r="C1354" s="201"/>
      <c r="P1354" s="201"/>
    </row>
    <row r="1355" spans="2:16" s="4" customFormat="1" ht="14.25" customHeight="1">
      <c r="B1355" s="293"/>
      <c r="C1355" s="201"/>
      <c r="P1355" s="201"/>
    </row>
    <row r="1356" spans="2:16" s="4" customFormat="1" ht="14.25" customHeight="1">
      <c r="B1356" s="293"/>
      <c r="C1356" s="201"/>
      <c r="P1356" s="201"/>
    </row>
    <row r="1357" spans="2:16" s="4" customFormat="1" ht="14.25" customHeight="1">
      <c r="B1357" s="293"/>
      <c r="C1357" s="201"/>
      <c r="P1357" s="201"/>
    </row>
    <row r="1358" spans="2:16" s="4" customFormat="1" ht="14.25" customHeight="1">
      <c r="B1358" s="293"/>
      <c r="C1358" s="201"/>
      <c r="P1358" s="201"/>
    </row>
    <row r="1359" spans="2:16" s="4" customFormat="1" ht="14.25" customHeight="1">
      <c r="B1359" s="293"/>
      <c r="C1359" s="201"/>
      <c r="P1359" s="201"/>
    </row>
    <row r="1360" spans="2:16" s="4" customFormat="1" ht="14.25" customHeight="1">
      <c r="B1360" s="293"/>
      <c r="C1360" s="201"/>
      <c r="P1360" s="201"/>
    </row>
    <row r="1361" spans="2:16" s="4" customFormat="1" ht="14.25" customHeight="1">
      <c r="B1361" s="293"/>
      <c r="C1361" s="201"/>
      <c r="P1361" s="201"/>
    </row>
    <row r="1362" spans="2:16" s="4" customFormat="1" ht="14.25" customHeight="1">
      <c r="B1362" s="293"/>
      <c r="C1362" s="201"/>
      <c r="P1362" s="201"/>
    </row>
    <row r="1363" spans="2:16" s="4" customFormat="1" ht="14.25" customHeight="1">
      <c r="B1363" s="293"/>
      <c r="C1363" s="201"/>
      <c r="P1363" s="201"/>
    </row>
    <row r="1364" spans="2:16" s="4" customFormat="1" ht="14.25" customHeight="1">
      <c r="B1364" s="293"/>
      <c r="C1364" s="201"/>
      <c r="P1364" s="201"/>
    </row>
    <row r="1365" spans="2:16" s="4" customFormat="1" ht="14.25" customHeight="1">
      <c r="B1365" s="293"/>
      <c r="C1365" s="201"/>
      <c r="P1365" s="201"/>
    </row>
    <row r="1366" spans="2:16" s="4" customFormat="1" ht="14.25" customHeight="1">
      <c r="B1366" s="293"/>
      <c r="C1366" s="201"/>
      <c r="P1366" s="201"/>
    </row>
    <row r="1367" spans="2:16" s="4" customFormat="1" ht="14.25" customHeight="1">
      <c r="B1367" s="293"/>
      <c r="C1367" s="201"/>
      <c r="P1367" s="201"/>
    </row>
    <row r="1368" spans="2:16" s="4" customFormat="1" ht="14.25" customHeight="1">
      <c r="B1368" s="293"/>
      <c r="C1368" s="201"/>
      <c r="P1368" s="201"/>
    </row>
    <row r="1369" spans="2:16" s="4" customFormat="1" ht="14.25" customHeight="1">
      <c r="B1369" s="293"/>
      <c r="C1369" s="201"/>
      <c r="P1369" s="201"/>
    </row>
    <row r="1370" spans="2:16" s="4" customFormat="1" ht="14.25" customHeight="1">
      <c r="B1370" s="293"/>
      <c r="C1370" s="201"/>
      <c r="P1370" s="201"/>
    </row>
    <row r="1371" spans="2:16" s="4" customFormat="1" ht="14.25" customHeight="1">
      <c r="B1371" s="293"/>
      <c r="C1371" s="201"/>
      <c r="P1371" s="201"/>
    </row>
    <row r="1372" spans="2:16" s="4" customFormat="1" ht="14.25" customHeight="1">
      <c r="B1372" s="293"/>
      <c r="C1372" s="201"/>
      <c r="P1372" s="201"/>
    </row>
    <row r="1373" spans="2:16" s="4" customFormat="1" ht="14.25" customHeight="1">
      <c r="B1373" s="293"/>
      <c r="C1373" s="201"/>
      <c r="P1373" s="201"/>
    </row>
    <row r="1374" spans="2:16" s="4" customFormat="1" ht="14.25" customHeight="1">
      <c r="B1374" s="293"/>
      <c r="C1374" s="201"/>
      <c r="P1374" s="201"/>
    </row>
    <row r="1375" spans="2:16" s="4" customFormat="1" ht="14.25" customHeight="1">
      <c r="B1375" s="293"/>
      <c r="C1375" s="201"/>
      <c r="P1375" s="201"/>
    </row>
    <row r="1376" spans="2:16" s="4" customFormat="1" ht="14.25" customHeight="1">
      <c r="B1376" s="293"/>
      <c r="C1376" s="201"/>
      <c r="P1376" s="201"/>
    </row>
    <row r="1377" spans="2:16" s="4" customFormat="1" ht="14.25" customHeight="1">
      <c r="B1377" s="293"/>
      <c r="C1377" s="201"/>
      <c r="P1377" s="201"/>
    </row>
    <row r="1378" spans="2:16" s="4" customFormat="1" ht="14.25" customHeight="1">
      <c r="B1378" s="293"/>
      <c r="C1378" s="201"/>
      <c r="P1378" s="201"/>
    </row>
    <row r="1379" spans="2:16" s="4" customFormat="1" ht="14.25" customHeight="1">
      <c r="B1379" s="293"/>
      <c r="C1379" s="201"/>
      <c r="P1379" s="201"/>
    </row>
    <row r="1380" spans="2:16" s="4" customFormat="1" ht="14.25" customHeight="1">
      <c r="B1380" s="293"/>
      <c r="C1380" s="201"/>
      <c r="P1380" s="201"/>
    </row>
    <row r="1381" spans="2:16" s="4" customFormat="1" ht="14.25" customHeight="1">
      <c r="B1381" s="293"/>
      <c r="C1381" s="201"/>
      <c r="P1381" s="201"/>
    </row>
    <row r="1382" spans="2:16" s="4" customFormat="1" ht="14.25" customHeight="1">
      <c r="B1382" s="293"/>
      <c r="C1382" s="201"/>
      <c r="P1382" s="201"/>
    </row>
    <row r="1383" spans="2:16" s="4" customFormat="1" ht="14.25" customHeight="1">
      <c r="B1383" s="293"/>
      <c r="C1383" s="201"/>
      <c r="P1383" s="201"/>
    </row>
    <row r="1384" spans="2:16" s="4" customFormat="1" ht="14.25" customHeight="1">
      <c r="B1384" s="293"/>
      <c r="C1384" s="201"/>
      <c r="P1384" s="201"/>
    </row>
    <row r="1385" spans="2:16" s="4" customFormat="1" ht="14.25" customHeight="1">
      <c r="B1385" s="293"/>
      <c r="C1385" s="201"/>
      <c r="P1385" s="201"/>
    </row>
    <row r="1386" spans="2:16" s="4" customFormat="1" ht="14.25" customHeight="1">
      <c r="B1386" s="293"/>
      <c r="C1386" s="201"/>
      <c r="P1386" s="201"/>
    </row>
    <row r="1387" spans="2:16" s="4" customFormat="1" ht="14.25" customHeight="1">
      <c r="B1387" s="293"/>
      <c r="C1387" s="201"/>
      <c r="P1387" s="201"/>
    </row>
    <row r="1388" spans="2:16" s="4" customFormat="1" ht="14.25" customHeight="1">
      <c r="B1388" s="293"/>
      <c r="C1388" s="201"/>
      <c r="P1388" s="201"/>
    </row>
    <row r="1389" spans="2:16" s="4" customFormat="1" ht="14.25" customHeight="1">
      <c r="B1389" s="293"/>
      <c r="C1389" s="201"/>
      <c r="P1389" s="201"/>
    </row>
    <row r="1390" spans="2:16" s="4" customFormat="1" ht="14.25" customHeight="1">
      <c r="B1390" s="293"/>
      <c r="C1390" s="201"/>
      <c r="P1390" s="201"/>
    </row>
    <row r="1391" spans="2:16" s="4" customFormat="1" ht="14.25" customHeight="1">
      <c r="B1391" s="293"/>
      <c r="C1391" s="201"/>
      <c r="P1391" s="201"/>
    </row>
    <row r="1392" spans="2:16" s="4" customFormat="1" ht="14.25" customHeight="1">
      <c r="B1392" s="293"/>
      <c r="C1392" s="201"/>
      <c r="P1392" s="201"/>
    </row>
    <row r="1393" spans="2:16" s="4" customFormat="1" ht="14.25" customHeight="1">
      <c r="B1393" s="293"/>
      <c r="C1393" s="201"/>
      <c r="P1393" s="201"/>
    </row>
    <row r="1394" spans="2:16" s="4" customFormat="1" ht="14.25" customHeight="1">
      <c r="B1394" s="293"/>
      <c r="C1394" s="201"/>
      <c r="P1394" s="201"/>
    </row>
    <row r="1395" spans="2:16" s="4" customFormat="1" ht="14.25" customHeight="1">
      <c r="B1395" s="293"/>
      <c r="C1395" s="201"/>
      <c r="P1395" s="201"/>
    </row>
    <row r="1396" spans="2:16" s="4" customFormat="1" ht="14.25" customHeight="1">
      <c r="B1396" s="293"/>
      <c r="C1396" s="201"/>
      <c r="P1396" s="201"/>
    </row>
    <row r="1397" spans="2:16" s="4" customFormat="1" ht="14.25" customHeight="1">
      <c r="B1397" s="293"/>
      <c r="C1397" s="201"/>
      <c r="P1397" s="201"/>
    </row>
    <row r="1398" spans="2:16" s="4" customFormat="1" ht="14.25" customHeight="1">
      <c r="B1398" s="293"/>
      <c r="C1398" s="201"/>
      <c r="P1398" s="201"/>
    </row>
    <row r="1399" spans="2:16" s="4" customFormat="1" ht="14.25" customHeight="1">
      <c r="B1399" s="293"/>
      <c r="C1399" s="201"/>
      <c r="P1399" s="201"/>
    </row>
    <row r="1400" spans="2:16" s="4" customFormat="1" ht="14.25" customHeight="1">
      <c r="B1400" s="293"/>
      <c r="C1400" s="201"/>
      <c r="P1400" s="201"/>
    </row>
    <row r="1401" spans="2:16" s="4" customFormat="1" ht="14.25" customHeight="1">
      <c r="B1401" s="293"/>
      <c r="C1401" s="201"/>
      <c r="P1401" s="201"/>
    </row>
    <row r="1402" spans="2:16" s="4" customFormat="1" ht="14.25" customHeight="1">
      <c r="B1402" s="293"/>
      <c r="C1402" s="201"/>
      <c r="P1402" s="201"/>
    </row>
    <row r="1403" spans="2:16" s="4" customFormat="1" ht="14.25" customHeight="1">
      <c r="B1403" s="293"/>
      <c r="C1403" s="201"/>
      <c r="P1403" s="201"/>
    </row>
    <row r="1404" spans="2:16" s="4" customFormat="1" ht="14.25" customHeight="1">
      <c r="B1404" s="293"/>
      <c r="C1404" s="201"/>
      <c r="P1404" s="201"/>
    </row>
    <row r="1405" spans="2:16" s="4" customFormat="1" ht="14.25" customHeight="1">
      <c r="B1405" s="293"/>
      <c r="C1405" s="201"/>
      <c r="P1405" s="201"/>
    </row>
    <row r="1406" spans="2:16" s="4" customFormat="1" ht="14.25" customHeight="1">
      <c r="B1406" s="293"/>
      <c r="C1406" s="201"/>
      <c r="P1406" s="201"/>
    </row>
    <row r="1407" spans="2:16" s="4" customFormat="1" ht="14.25" customHeight="1">
      <c r="B1407" s="293"/>
      <c r="C1407" s="201"/>
      <c r="P1407" s="201"/>
    </row>
    <row r="1408" spans="2:16" s="4" customFormat="1" ht="14.25" customHeight="1">
      <c r="B1408" s="293"/>
      <c r="C1408" s="201"/>
      <c r="P1408" s="201"/>
    </row>
    <row r="1409" spans="2:16" s="4" customFormat="1" ht="14.25" customHeight="1">
      <c r="B1409" s="293"/>
      <c r="C1409" s="201"/>
      <c r="P1409" s="201"/>
    </row>
    <row r="1410" spans="2:16" s="4" customFormat="1" ht="14.25" customHeight="1">
      <c r="B1410" s="293"/>
      <c r="C1410" s="201"/>
      <c r="P1410" s="201"/>
    </row>
    <row r="1411" spans="2:16" s="4" customFormat="1" ht="14.25" customHeight="1">
      <c r="B1411" s="293"/>
      <c r="C1411" s="201"/>
      <c r="P1411" s="201"/>
    </row>
    <row r="1412" spans="2:16" s="4" customFormat="1" ht="14.25" customHeight="1">
      <c r="B1412" s="293"/>
      <c r="C1412" s="201"/>
      <c r="P1412" s="201"/>
    </row>
    <row r="1413" spans="2:16" s="4" customFormat="1" ht="14.25" customHeight="1">
      <c r="B1413" s="293"/>
      <c r="C1413" s="201"/>
      <c r="P1413" s="201"/>
    </row>
    <row r="1414" spans="2:16" s="4" customFormat="1" ht="14.25" customHeight="1">
      <c r="B1414" s="293"/>
      <c r="C1414" s="201"/>
      <c r="P1414" s="201"/>
    </row>
    <row r="1415" spans="2:16" s="4" customFormat="1" ht="14.25" customHeight="1">
      <c r="B1415" s="293"/>
      <c r="C1415" s="201"/>
      <c r="P1415" s="201"/>
    </row>
    <row r="1416" spans="2:16" s="4" customFormat="1" ht="14.25" customHeight="1">
      <c r="B1416" s="293"/>
      <c r="C1416" s="201"/>
      <c r="P1416" s="201"/>
    </row>
    <row r="1417" spans="2:16" s="4" customFormat="1" ht="14.25" customHeight="1">
      <c r="B1417" s="293"/>
      <c r="C1417" s="201"/>
      <c r="P1417" s="201"/>
    </row>
    <row r="1418" spans="2:16" s="4" customFormat="1" ht="14.25" customHeight="1">
      <c r="B1418" s="293"/>
      <c r="C1418" s="201"/>
      <c r="P1418" s="201"/>
    </row>
    <row r="1419" spans="2:16" s="4" customFormat="1" ht="14.25" customHeight="1">
      <c r="B1419" s="293"/>
      <c r="C1419" s="201"/>
      <c r="P1419" s="201"/>
    </row>
    <row r="1420" spans="2:16" s="4" customFormat="1" ht="14.25" customHeight="1">
      <c r="B1420" s="293"/>
      <c r="C1420" s="201"/>
      <c r="P1420" s="201"/>
    </row>
    <row r="1421" spans="2:16" s="4" customFormat="1" ht="14.25" customHeight="1">
      <c r="B1421" s="293"/>
      <c r="C1421" s="201"/>
      <c r="P1421" s="201"/>
    </row>
    <row r="1422" spans="2:16" s="4" customFormat="1" ht="14.25" customHeight="1">
      <c r="B1422" s="293"/>
      <c r="C1422" s="201"/>
      <c r="P1422" s="201"/>
    </row>
    <row r="1423" spans="2:16" s="4" customFormat="1" ht="14.25" customHeight="1">
      <c r="B1423" s="293"/>
      <c r="C1423" s="201"/>
      <c r="P1423" s="201"/>
    </row>
    <row r="1424" spans="2:16" s="4" customFormat="1" ht="14.25" customHeight="1">
      <c r="B1424" s="293"/>
      <c r="C1424" s="201"/>
      <c r="P1424" s="201"/>
    </row>
    <row r="1425" spans="2:16" s="4" customFormat="1" ht="14.25" customHeight="1">
      <c r="B1425" s="293"/>
      <c r="C1425" s="201"/>
      <c r="P1425" s="201"/>
    </row>
    <row r="1426" spans="2:16" s="4" customFormat="1" ht="14.25" customHeight="1">
      <c r="B1426" s="293"/>
      <c r="C1426" s="201"/>
      <c r="P1426" s="201"/>
    </row>
    <row r="1427" spans="2:16" s="4" customFormat="1" ht="14.25" customHeight="1">
      <c r="B1427" s="293"/>
      <c r="C1427" s="201"/>
      <c r="P1427" s="201"/>
    </row>
    <row r="1428" spans="2:16" s="4" customFormat="1" ht="14.25" customHeight="1">
      <c r="B1428" s="293"/>
      <c r="C1428" s="201"/>
      <c r="P1428" s="201"/>
    </row>
    <row r="1429" spans="2:16" s="4" customFormat="1" ht="14.25" customHeight="1">
      <c r="B1429" s="293"/>
      <c r="C1429" s="201"/>
      <c r="P1429" s="201"/>
    </row>
    <row r="1430" spans="2:16" s="4" customFormat="1" ht="14.25" customHeight="1">
      <c r="B1430" s="293"/>
      <c r="C1430" s="201"/>
      <c r="P1430" s="201"/>
    </row>
    <row r="1431" spans="2:16" s="4" customFormat="1" ht="14.25" customHeight="1">
      <c r="B1431" s="293"/>
      <c r="C1431" s="201"/>
      <c r="P1431" s="201"/>
    </row>
    <row r="1432" spans="2:16" s="4" customFormat="1" ht="14.25" customHeight="1">
      <c r="B1432" s="293"/>
      <c r="C1432" s="201"/>
      <c r="P1432" s="201"/>
    </row>
    <row r="1433" spans="2:16" s="4" customFormat="1" ht="14.25" customHeight="1">
      <c r="B1433" s="293"/>
      <c r="C1433" s="201"/>
      <c r="P1433" s="201"/>
    </row>
    <row r="1434" spans="2:16" s="4" customFormat="1" ht="14.25" customHeight="1">
      <c r="B1434" s="293"/>
      <c r="C1434" s="201"/>
      <c r="P1434" s="201"/>
    </row>
    <row r="1435" spans="2:16" s="4" customFormat="1" ht="14.25" customHeight="1">
      <c r="B1435" s="293"/>
      <c r="C1435" s="201"/>
      <c r="P1435" s="201"/>
    </row>
    <row r="1436" spans="2:16" s="4" customFormat="1" ht="14.25" customHeight="1">
      <c r="B1436" s="293"/>
      <c r="C1436" s="201"/>
      <c r="P1436" s="201"/>
    </row>
    <row r="1437" spans="2:16" s="4" customFormat="1" ht="14.25" customHeight="1">
      <c r="B1437" s="293"/>
      <c r="C1437" s="201"/>
      <c r="P1437" s="201"/>
    </row>
    <row r="1438" spans="2:16" s="4" customFormat="1" ht="14.25" customHeight="1">
      <c r="B1438" s="293"/>
      <c r="C1438" s="201"/>
      <c r="P1438" s="201"/>
    </row>
    <row r="1439" spans="2:16" s="4" customFormat="1" ht="14.25" customHeight="1">
      <c r="B1439" s="293"/>
      <c r="C1439" s="201"/>
      <c r="P1439" s="201"/>
    </row>
    <row r="1440" spans="2:16" s="4" customFormat="1" ht="14.25" customHeight="1">
      <c r="B1440" s="293"/>
      <c r="C1440" s="201"/>
      <c r="P1440" s="201"/>
    </row>
    <row r="1441" spans="2:16" s="4" customFormat="1" ht="14.25" customHeight="1">
      <c r="B1441" s="293"/>
      <c r="C1441" s="201"/>
      <c r="P1441" s="201"/>
    </row>
    <row r="1442" spans="2:16" s="4" customFormat="1" ht="14.25" customHeight="1">
      <c r="B1442" s="293"/>
      <c r="C1442" s="201"/>
      <c r="P1442" s="201"/>
    </row>
    <row r="1443" spans="2:16" s="4" customFormat="1" ht="14.25" customHeight="1">
      <c r="B1443" s="293"/>
      <c r="C1443" s="201"/>
      <c r="P1443" s="201"/>
    </row>
    <row r="1444" spans="2:16" s="4" customFormat="1" ht="14.25" customHeight="1">
      <c r="B1444" s="293"/>
      <c r="C1444" s="201"/>
      <c r="P1444" s="201"/>
    </row>
    <row r="1445" spans="2:16" s="4" customFormat="1" ht="14.25" customHeight="1">
      <c r="B1445" s="293"/>
      <c r="C1445" s="201"/>
      <c r="P1445" s="201"/>
    </row>
  </sheetData>
  <mergeCells count="13">
    <mergeCell ref="J8:J9"/>
    <mergeCell ref="K8:K9"/>
    <mergeCell ref="M8:M9"/>
    <mergeCell ref="N8:N9"/>
    <mergeCell ref="O8:P8"/>
    <mergeCell ref="D509:D510"/>
    <mergeCell ref="C509:C510"/>
    <mergeCell ref="G8:I8"/>
    <mergeCell ref="B8:B9"/>
    <mergeCell ref="C8:C9"/>
    <mergeCell ref="D8:D9"/>
    <mergeCell ref="E8:E9"/>
    <mergeCell ref="F8:F9"/>
  </mergeCells>
  <pageMargins left="0.23622047244094491" right="0.19685039370078741" top="0.23622047244094491" bottom="0.74803149606299213" header="0.23622047244094491" footer="0.51181102362204722"/>
  <pageSetup paperSize="9" scale="85" firstPageNumber="0" orientation="landscape" r:id="rId1"/>
  <headerFooter alignWithMargins="0">
    <oddFooter>Strona &amp;P</oddFooter>
  </headerFooter>
  <ignoredErrors>
    <ignoredError sqref="F151 I538:I5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2019</vt:lpstr>
      <vt:lpstr>'2019'!Obszar_wydruku</vt:lpstr>
      <vt:lpstr>'2019'!Tytuły_wydruku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003</dc:creator>
  <cp:lastModifiedBy>Magdalena</cp:lastModifiedBy>
  <cp:lastPrinted>2021-03-18T12:58:59Z</cp:lastPrinted>
  <dcterms:created xsi:type="dcterms:W3CDTF">2019-03-22T12:27:09Z</dcterms:created>
  <dcterms:modified xsi:type="dcterms:W3CDTF">2021-03-18T13:09:03Z</dcterms:modified>
</cp:coreProperties>
</file>