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Sk\Documents\Moje dokumenty\Sprawozdania\Sprawozdania 2019\Sprawozdanie roczne\"/>
    </mc:Choice>
  </mc:AlternateContent>
  <bookViews>
    <workbookView xWindow="0" yWindow="0" windowWidth="28800" windowHeight="12435"/>
  </bookViews>
  <sheets>
    <sheet name="2019" sheetId="1" r:id="rId1"/>
  </sheets>
  <definedNames>
    <definedName name="_xlnm.Print_Titles" localSheetId="0">'2019'!$8:$9</definedName>
  </definedNames>
  <calcPr calcId="152511"/>
</workbook>
</file>

<file path=xl/calcChain.xml><?xml version="1.0" encoding="utf-8"?>
<calcChain xmlns="http://schemas.openxmlformats.org/spreadsheetml/2006/main">
  <c r="I303" i="1" l="1"/>
  <c r="M303" i="1"/>
  <c r="H418" i="1"/>
  <c r="I418" i="1"/>
  <c r="J418" i="1"/>
  <c r="K418" i="1"/>
  <c r="L418" i="1"/>
  <c r="O418" i="1"/>
  <c r="H417" i="1"/>
  <c r="I417" i="1"/>
  <c r="J417" i="1"/>
  <c r="K417" i="1"/>
  <c r="L417" i="1"/>
  <c r="O417" i="1"/>
  <c r="M714" i="1"/>
  <c r="H697" i="1"/>
  <c r="I697" i="1"/>
  <c r="J697" i="1"/>
  <c r="K697" i="1"/>
  <c r="H696" i="1"/>
  <c r="I696" i="1"/>
  <c r="J696" i="1"/>
  <c r="K696" i="1"/>
  <c r="F704" i="1"/>
  <c r="E704" i="1" s="1"/>
  <c r="O660" i="1"/>
  <c r="O658" i="1"/>
  <c r="I80" i="1"/>
  <c r="I79" i="1"/>
  <c r="O12" i="1"/>
  <c r="O11" i="1"/>
  <c r="M716" i="1"/>
  <c r="J712" i="1"/>
  <c r="O665" i="1"/>
  <c r="N664" i="1"/>
  <c r="N663" i="1"/>
  <c r="O655" i="1"/>
  <c r="N654" i="1"/>
  <c r="N653" i="1"/>
  <c r="N613" i="1"/>
  <c r="H572" i="1"/>
  <c r="I572" i="1"/>
  <c r="K572" i="1"/>
  <c r="L572" i="1"/>
  <c r="O572" i="1"/>
  <c r="P572" i="1"/>
  <c r="H571" i="1"/>
  <c r="I571" i="1"/>
  <c r="K571" i="1"/>
  <c r="L571" i="1"/>
  <c r="O571" i="1"/>
  <c r="P571" i="1"/>
  <c r="I604" i="1"/>
  <c r="G603" i="1"/>
  <c r="F603" i="1" s="1"/>
  <c r="G602" i="1"/>
  <c r="F602" i="1" s="1"/>
  <c r="E602" i="1" s="1"/>
  <c r="O548" i="1"/>
  <c r="O547" i="1"/>
  <c r="O565" i="1"/>
  <c r="N564" i="1"/>
  <c r="N548" i="1" s="1"/>
  <c r="N563" i="1"/>
  <c r="N547" i="1" s="1"/>
  <c r="N500" i="1"/>
  <c r="N418" i="1" s="1"/>
  <c r="N499" i="1"/>
  <c r="N417" i="1" s="1"/>
  <c r="O501" i="1"/>
  <c r="I465" i="1"/>
  <c r="H327" i="1"/>
  <c r="I327" i="1"/>
  <c r="J327" i="1"/>
  <c r="K327" i="1"/>
  <c r="L327" i="1"/>
  <c r="O327" i="1"/>
  <c r="H326" i="1"/>
  <c r="I326" i="1"/>
  <c r="J326" i="1"/>
  <c r="K326" i="1"/>
  <c r="L326" i="1"/>
  <c r="O326" i="1"/>
  <c r="N397" i="1"/>
  <c r="N393" i="1" s="1"/>
  <c r="N396" i="1"/>
  <c r="N392" i="1" s="1"/>
  <c r="H393" i="1"/>
  <c r="I393" i="1"/>
  <c r="J393" i="1"/>
  <c r="K393" i="1"/>
  <c r="O393" i="1"/>
  <c r="H392" i="1"/>
  <c r="I392" i="1"/>
  <c r="J392" i="1"/>
  <c r="K392" i="1"/>
  <c r="O392" i="1"/>
  <c r="O398" i="1"/>
  <c r="E396" i="1"/>
  <c r="I380" i="1"/>
  <c r="H226" i="1"/>
  <c r="I226" i="1"/>
  <c r="J226" i="1"/>
  <c r="K226" i="1"/>
  <c r="O226" i="1"/>
  <c r="H224" i="1"/>
  <c r="I224" i="1"/>
  <c r="J224" i="1"/>
  <c r="K224" i="1"/>
  <c r="O224" i="1"/>
  <c r="J244" i="1"/>
  <c r="O235" i="1"/>
  <c r="N234" i="1"/>
  <c r="E234" i="1" s="1"/>
  <c r="N233" i="1"/>
  <c r="E233" i="1" s="1"/>
  <c r="H182" i="1"/>
  <c r="I182" i="1"/>
  <c r="K182" i="1"/>
  <c r="H180" i="1"/>
  <c r="I180" i="1"/>
  <c r="K180" i="1"/>
  <c r="H220" i="1"/>
  <c r="I220" i="1"/>
  <c r="K220" i="1"/>
  <c r="G219" i="1"/>
  <c r="G218" i="1"/>
  <c r="F218" i="1" s="1"/>
  <c r="E218" i="1" s="1"/>
  <c r="G190" i="1"/>
  <c r="F190" i="1" s="1"/>
  <c r="E190" i="1" s="1"/>
  <c r="H192" i="1"/>
  <c r="I192" i="1"/>
  <c r="K192" i="1"/>
  <c r="G191" i="1"/>
  <c r="G192" i="1" s="1"/>
  <c r="P101" i="1"/>
  <c r="G84" i="1"/>
  <c r="G80" i="1" s="1"/>
  <c r="G83" i="1"/>
  <c r="F83" i="1" s="1"/>
  <c r="F79" i="1" s="1"/>
  <c r="I85" i="1"/>
  <c r="N62" i="1"/>
  <c r="N61" i="1"/>
  <c r="O63" i="1"/>
  <c r="O25" i="1"/>
  <c r="N24" i="1"/>
  <c r="N23" i="1"/>
  <c r="O97" i="1"/>
  <c r="H11" i="1"/>
  <c r="I11" i="1"/>
  <c r="H12" i="1"/>
  <c r="H13" i="1" s="1"/>
  <c r="I12" i="1"/>
  <c r="N15" i="1"/>
  <c r="N16" i="1"/>
  <c r="N12" i="1" s="1"/>
  <c r="O17" i="1"/>
  <c r="F19" i="1"/>
  <c r="E19" i="1" s="1"/>
  <c r="G19" i="1"/>
  <c r="G20" i="1"/>
  <c r="F20" i="1" s="1"/>
  <c r="I21" i="1"/>
  <c r="G23" i="1"/>
  <c r="F23" i="1" s="1"/>
  <c r="G24" i="1"/>
  <c r="H25" i="1"/>
  <c r="I25" i="1"/>
  <c r="O47" i="1"/>
  <c r="O48" i="1"/>
  <c r="N51" i="1"/>
  <c r="N52" i="1"/>
  <c r="N48" i="1" s="1"/>
  <c r="O53" i="1"/>
  <c r="I56" i="1"/>
  <c r="O56" i="1"/>
  <c r="I57" i="1"/>
  <c r="O57" i="1"/>
  <c r="G61" i="1"/>
  <c r="G62" i="1"/>
  <c r="I63" i="1"/>
  <c r="F66" i="1"/>
  <c r="G66" i="1"/>
  <c r="N66" i="1"/>
  <c r="G67" i="1"/>
  <c r="N67" i="1"/>
  <c r="I68" i="1"/>
  <c r="O68" i="1"/>
  <c r="G70" i="1"/>
  <c r="F70" i="1" s="1"/>
  <c r="E70" i="1" s="1"/>
  <c r="G71" i="1"/>
  <c r="F71" i="1" s="1"/>
  <c r="I72" i="1"/>
  <c r="O79" i="1"/>
  <c r="P79" i="1"/>
  <c r="O80" i="1"/>
  <c r="P80" i="1"/>
  <c r="N83" i="1"/>
  <c r="N79" i="1" s="1"/>
  <c r="N84" i="1"/>
  <c r="N80" i="1" s="1"/>
  <c r="O85" i="1"/>
  <c r="P85" i="1"/>
  <c r="I87" i="1"/>
  <c r="J87" i="1"/>
  <c r="O87" i="1"/>
  <c r="P87" i="1"/>
  <c r="I88" i="1"/>
  <c r="J88" i="1"/>
  <c r="J89" i="1" s="1"/>
  <c r="O88" i="1"/>
  <c r="P88" i="1"/>
  <c r="E91" i="1"/>
  <c r="F91" i="1"/>
  <c r="F92" i="1"/>
  <c r="J93" i="1"/>
  <c r="F95" i="1"/>
  <c r="G95" i="1"/>
  <c r="N95" i="1"/>
  <c r="G96" i="1"/>
  <c r="F96" i="1" s="1"/>
  <c r="N96" i="1"/>
  <c r="I97" i="1"/>
  <c r="F99" i="1"/>
  <c r="G99" i="1"/>
  <c r="N99" i="1"/>
  <c r="G100" i="1"/>
  <c r="F100" i="1" s="1"/>
  <c r="N100" i="1"/>
  <c r="I101" i="1"/>
  <c r="O101" i="1"/>
  <c r="I105" i="1"/>
  <c r="I106" i="1"/>
  <c r="G109" i="1"/>
  <c r="F109" i="1" s="1"/>
  <c r="G110" i="1"/>
  <c r="F110" i="1" s="1"/>
  <c r="I111" i="1"/>
  <c r="G113" i="1"/>
  <c r="F113" i="1" s="1"/>
  <c r="E113" i="1" s="1"/>
  <c r="G114" i="1"/>
  <c r="F114" i="1" s="1"/>
  <c r="I115" i="1"/>
  <c r="H136" i="1"/>
  <c r="I136" i="1"/>
  <c r="J136" i="1"/>
  <c r="K136" i="1"/>
  <c r="H137" i="1"/>
  <c r="I137" i="1"/>
  <c r="J137" i="1"/>
  <c r="K137" i="1"/>
  <c r="G140" i="1"/>
  <c r="G141" i="1"/>
  <c r="H142" i="1"/>
  <c r="I142" i="1"/>
  <c r="E148" i="1"/>
  <c r="F148" i="1"/>
  <c r="E149" i="1"/>
  <c r="F149" i="1"/>
  <c r="F152" i="1"/>
  <c r="E152" i="1" s="1"/>
  <c r="G152" i="1"/>
  <c r="G153" i="1"/>
  <c r="F153" i="1" s="1"/>
  <c r="I154" i="1"/>
  <c r="K154" i="1"/>
  <c r="G156" i="1"/>
  <c r="F156" i="1" s="1"/>
  <c r="G157" i="1"/>
  <c r="F157" i="1" s="1"/>
  <c r="H158" i="1"/>
  <c r="I158" i="1"/>
  <c r="K158" i="1"/>
  <c r="G166" i="1"/>
  <c r="F166" i="1" s="1"/>
  <c r="E166" i="1" s="1"/>
  <c r="G167" i="1"/>
  <c r="F167" i="1" s="1"/>
  <c r="I168" i="1"/>
  <c r="G170" i="1"/>
  <c r="F170" i="1" s="1"/>
  <c r="E170" i="1" s="1"/>
  <c r="G171" i="1"/>
  <c r="F171" i="1" s="1"/>
  <c r="H172" i="1"/>
  <c r="K172" i="1"/>
  <c r="G185" i="1"/>
  <c r="G187" i="1"/>
  <c r="F187" i="1" s="1"/>
  <c r="E187" i="1" s="1"/>
  <c r="H188" i="1"/>
  <c r="G194" i="1"/>
  <c r="F194" i="1" s="1"/>
  <c r="E194" i="1" s="1"/>
  <c r="G195" i="1"/>
  <c r="I196" i="1"/>
  <c r="N229" i="1"/>
  <c r="E229" i="1" s="1"/>
  <c r="N230" i="1"/>
  <c r="E230" i="1" s="1"/>
  <c r="O231" i="1"/>
  <c r="G242" i="1"/>
  <c r="F242" i="1" s="1"/>
  <c r="F224" i="1" s="1"/>
  <c r="G243" i="1"/>
  <c r="F243" i="1" s="1"/>
  <c r="H244" i="1"/>
  <c r="I244" i="1"/>
  <c r="K244" i="1"/>
  <c r="G246" i="1"/>
  <c r="F246" i="1" s="1"/>
  <c r="E246" i="1" s="1"/>
  <c r="G247" i="1"/>
  <c r="F247" i="1" s="1"/>
  <c r="I248" i="1"/>
  <c r="G263" i="1"/>
  <c r="F263" i="1" s="1"/>
  <c r="E263" i="1" s="1"/>
  <c r="G264" i="1"/>
  <c r="F264" i="1" s="1"/>
  <c r="I268" i="1"/>
  <c r="K268" i="1"/>
  <c r="E271" i="1"/>
  <c r="N272" i="1"/>
  <c r="N273" i="1" s="1"/>
  <c r="O273" i="1"/>
  <c r="I291" i="1"/>
  <c r="I292" i="1"/>
  <c r="G295" i="1"/>
  <c r="G291" i="1" s="1"/>
  <c r="G296" i="1"/>
  <c r="G292" i="1" s="1"/>
  <c r="G300" i="1"/>
  <c r="F300" i="1" s="1"/>
  <c r="E300" i="1" s="1"/>
  <c r="G301" i="1"/>
  <c r="F301" i="1" s="1"/>
  <c r="E301" i="1" s="1"/>
  <c r="G302" i="1"/>
  <c r="F302" i="1" s="1"/>
  <c r="F303" i="1" s="1"/>
  <c r="G321" i="1"/>
  <c r="G330" i="1"/>
  <c r="N330" i="1"/>
  <c r="G331" i="1"/>
  <c r="N331" i="1"/>
  <c r="H332" i="1"/>
  <c r="I332" i="1"/>
  <c r="K332" i="1"/>
  <c r="O332" i="1"/>
  <c r="G334" i="1"/>
  <c r="F334" i="1" s="1"/>
  <c r="E334" i="1" s="1"/>
  <c r="G336" i="1"/>
  <c r="H337" i="1"/>
  <c r="I337" i="1"/>
  <c r="K337" i="1"/>
  <c r="G341" i="1"/>
  <c r="F341" i="1" s="1"/>
  <c r="N341" i="1"/>
  <c r="G342" i="1"/>
  <c r="F342" i="1" s="1"/>
  <c r="N342" i="1"/>
  <c r="H343" i="1"/>
  <c r="I343" i="1"/>
  <c r="J343" i="1"/>
  <c r="K343" i="1"/>
  <c r="O343" i="1"/>
  <c r="N343" i="1" s="1"/>
  <c r="G349" i="1"/>
  <c r="F349" i="1" s="1"/>
  <c r="E349" i="1" s="1"/>
  <c r="G350" i="1"/>
  <c r="F350" i="1" s="1"/>
  <c r="I351" i="1"/>
  <c r="J351" i="1"/>
  <c r="G360" i="1"/>
  <c r="F360" i="1" s="1"/>
  <c r="E360" i="1" s="1"/>
  <c r="G362" i="1"/>
  <c r="F362" i="1" s="1"/>
  <c r="I363" i="1"/>
  <c r="G369" i="1"/>
  <c r="F369" i="1" s="1"/>
  <c r="E369" i="1" s="1"/>
  <c r="G370" i="1"/>
  <c r="H371" i="1"/>
  <c r="I371" i="1"/>
  <c r="G378" i="1"/>
  <c r="F378" i="1" s="1"/>
  <c r="E378" i="1" s="1"/>
  <c r="G379" i="1"/>
  <c r="F379" i="1" s="1"/>
  <c r="H380" i="1"/>
  <c r="G383" i="1"/>
  <c r="F383" i="1" s="1"/>
  <c r="E383" i="1" s="1"/>
  <c r="G384" i="1"/>
  <c r="F384" i="1" s="1"/>
  <c r="H385" i="1"/>
  <c r="I385" i="1"/>
  <c r="G387" i="1"/>
  <c r="F387" i="1" s="1"/>
  <c r="G388" i="1"/>
  <c r="F388" i="1" s="1"/>
  <c r="H389" i="1"/>
  <c r="I389" i="1"/>
  <c r="L389" i="1"/>
  <c r="G400" i="1"/>
  <c r="F400" i="1" s="1"/>
  <c r="E400" i="1" s="1"/>
  <c r="G401" i="1"/>
  <c r="I402" i="1"/>
  <c r="G404" i="1"/>
  <c r="F404" i="1" s="1"/>
  <c r="G405" i="1"/>
  <c r="H406" i="1"/>
  <c r="I406" i="1"/>
  <c r="G408" i="1"/>
  <c r="G409" i="1"/>
  <c r="F409" i="1" s="1"/>
  <c r="H410" i="1"/>
  <c r="I410" i="1"/>
  <c r="K410" i="1"/>
  <c r="G412" i="1"/>
  <c r="F412" i="1" s="1"/>
  <c r="E412" i="1" s="1"/>
  <c r="G413" i="1"/>
  <c r="F413" i="1" s="1"/>
  <c r="I414" i="1"/>
  <c r="J414" i="1"/>
  <c r="G423" i="1"/>
  <c r="F423" i="1" s="1"/>
  <c r="E423" i="1" s="1"/>
  <c r="G424" i="1"/>
  <c r="F424" i="1" s="1"/>
  <c r="H425" i="1"/>
  <c r="I425" i="1"/>
  <c r="K425" i="1"/>
  <c r="G461" i="1"/>
  <c r="F461" i="1" s="1"/>
  <c r="E461" i="1" s="1"/>
  <c r="G464" i="1"/>
  <c r="F464" i="1" s="1"/>
  <c r="G472" i="1"/>
  <c r="G473" i="1"/>
  <c r="F473" i="1" s="1"/>
  <c r="I474" i="1"/>
  <c r="K474" i="1"/>
  <c r="G482" i="1"/>
  <c r="F482" i="1" s="1"/>
  <c r="E482" i="1" s="1"/>
  <c r="G483" i="1"/>
  <c r="I484" i="1"/>
  <c r="K484" i="1"/>
  <c r="F489" i="1"/>
  <c r="E489" i="1" s="1"/>
  <c r="F490" i="1"/>
  <c r="E490" i="1" s="1"/>
  <c r="K491" i="1"/>
  <c r="G499" i="1"/>
  <c r="F499" i="1" s="1"/>
  <c r="G500" i="1"/>
  <c r="H501" i="1"/>
  <c r="I501" i="1"/>
  <c r="K501" i="1"/>
  <c r="G508" i="1"/>
  <c r="F508" i="1" s="1"/>
  <c r="E508" i="1" s="1"/>
  <c r="G509" i="1"/>
  <c r="H510" i="1"/>
  <c r="I510" i="1"/>
  <c r="K510" i="1"/>
  <c r="F521" i="1"/>
  <c r="E521" i="1" s="1"/>
  <c r="F522" i="1"/>
  <c r="E522" i="1" s="1"/>
  <c r="K523" i="1"/>
  <c r="F525" i="1"/>
  <c r="E525" i="1" s="1"/>
  <c r="F526" i="1"/>
  <c r="L527" i="1"/>
  <c r="G530" i="1"/>
  <c r="F530" i="1" s="1"/>
  <c r="E530" i="1" s="1"/>
  <c r="G531" i="1"/>
  <c r="G534" i="1"/>
  <c r="F534" i="1" s="1"/>
  <c r="E534" i="1" s="1"/>
  <c r="G535" i="1"/>
  <c r="F535" i="1" s="1"/>
  <c r="I536" i="1"/>
  <c r="H547" i="1"/>
  <c r="I547" i="1"/>
  <c r="J547" i="1"/>
  <c r="K547" i="1"/>
  <c r="H548" i="1"/>
  <c r="H549" i="1" s="1"/>
  <c r="I548" i="1"/>
  <c r="J548" i="1"/>
  <c r="K548" i="1"/>
  <c r="G551" i="1"/>
  <c r="F551" i="1" s="1"/>
  <c r="G552" i="1"/>
  <c r="H553" i="1"/>
  <c r="I553" i="1"/>
  <c r="K553" i="1"/>
  <c r="F555" i="1"/>
  <c r="E555" i="1" s="1"/>
  <c r="F556" i="1"/>
  <c r="E556" i="1" s="1"/>
  <c r="F559" i="1"/>
  <c r="E559" i="1" s="1"/>
  <c r="F560" i="1"/>
  <c r="E560" i="1" s="1"/>
  <c r="K561" i="1"/>
  <c r="G563" i="1"/>
  <c r="F563" i="1" s="1"/>
  <c r="G564" i="1"/>
  <c r="I565" i="1"/>
  <c r="G575" i="1"/>
  <c r="F575" i="1" s="1"/>
  <c r="E575" i="1" s="1"/>
  <c r="G576" i="1"/>
  <c r="F576" i="1" s="1"/>
  <c r="H577" i="1"/>
  <c r="I577" i="1"/>
  <c r="K577" i="1"/>
  <c r="G581" i="1"/>
  <c r="F581" i="1" s="1"/>
  <c r="E581" i="1" s="1"/>
  <c r="G582" i="1"/>
  <c r="F582" i="1" s="1"/>
  <c r="H583" i="1"/>
  <c r="I583" i="1"/>
  <c r="K583" i="1"/>
  <c r="G585" i="1"/>
  <c r="F585" i="1" s="1"/>
  <c r="E585" i="1" s="1"/>
  <c r="G586" i="1"/>
  <c r="I587" i="1"/>
  <c r="G589" i="1"/>
  <c r="G590" i="1"/>
  <c r="F590" i="1" s="1"/>
  <c r="H591" i="1"/>
  <c r="I591" i="1"/>
  <c r="K591" i="1"/>
  <c r="F593" i="1"/>
  <c r="N593" i="1"/>
  <c r="N571" i="1" s="1"/>
  <c r="F594" i="1"/>
  <c r="N594" i="1"/>
  <c r="N572" i="1" s="1"/>
  <c r="L595" i="1"/>
  <c r="O595" i="1"/>
  <c r="P595" i="1"/>
  <c r="F597" i="1"/>
  <c r="E597" i="1" s="1"/>
  <c r="F598" i="1"/>
  <c r="E598" i="1" s="1"/>
  <c r="K599" i="1"/>
  <c r="H607" i="1"/>
  <c r="I607" i="1"/>
  <c r="J607" i="1"/>
  <c r="K607" i="1"/>
  <c r="O607" i="1"/>
  <c r="P607" i="1"/>
  <c r="H609" i="1"/>
  <c r="I609" i="1"/>
  <c r="J609" i="1"/>
  <c r="K609" i="1"/>
  <c r="O609" i="1"/>
  <c r="P609" i="1"/>
  <c r="G612" i="1"/>
  <c r="N612" i="1"/>
  <c r="G613" i="1"/>
  <c r="F613" i="1" s="1"/>
  <c r="I614" i="1"/>
  <c r="O614" i="1"/>
  <c r="P614" i="1"/>
  <c r="G618" i="1"/>
  <c r="F618" i="1" s="1"/>
  <c r="G619" i="1"/>
  <c r="I620" i="1"/>
  <c r="K620" i="1"/>
  <c r="G622" i="1"/>
  <c r="F622" i="1" s="1"/>
  <c r="E622" i="1" s="1"/>
  <c r="G623" i="1"/>
  <c r="F623" i="1" s="1"/>
  <c r="I624" i="1"/>
  <c r="G626" i="1"/>
  <c r="F626" i="1" s="1"/>
  <c r="E626" i="1" s="1"/>
  <c r="G627" i="1"/>
  <c r="I628" i="1"/>
  <c r="G631" i="1"/>
  <c r="F631" i="1" s="1"/>
  <c r="N631" i="1"/>
  <c r="G632" i="1"/>
  <c r="F632" i="1" s="1"/>
  <c r="N632" i="1"/>
  <c r="I633" i="1"/>
  <c r="O633" i="1"/>
  <c r="N633" i="1" s="1"/>
  <c r="P633" i="1"/>
  <c r="G635" i="1"/>
  <c r="F635" i="1" s="1"/>
  <c r="N635" i="1"/>
  <c r="G636" i="1"/>
  <c r="F636" i="1" s="1"/>
  <c r="N636" i="1"/>
  <c r="I637" i="1"/>
  <c r="O637" i="1"/>
  <c r="N639" i="1"/>
  <c r="E639" i="1" s="1"/>
  <c r="N640" i="1"/>
  <c r="E640" i="1" s="1"/>
  <c r="O641" i="1"/>
  <c r="G649" i="1"/>
  <c r="F649" i="1" s="1"/>
  <c r="E649" i="1" s="1"/>
  <c r="G650" i="1"/>
  <c r="F650" i="1" s="1"/>
  <c r="I651" i="1"/>
  <c r="G653" i="1"/>
  <c r="F653" i="1" s="1"/>
  <c r="G654" i="1"/>
  <c r="H655" i="1"/>
  <c r="I655" i="1"/>
  <c r="K655" i="1"/>
  <c r="I658" i="1"/>
  <c r="J658" i="1"/>
  <c r="I660" i="1"/>
  <c r="J660" i="1"/>
  <c r="F663" i="1"/>
  <c r="F664" i="1"/>
  <c r="J665" i="1"/>
  <c r="F671" i="1"/>
  <c r="E671" i="1" s="1"/>
  <c r="F672" i="1"/>
  <c r="E672" i="1" s="1"/>
  <c r="J673" i="1"/>
  <c r="O685" i="1"/>
  <c r="N687" i="1"/>
  <c r="E687" i="1" s="1"/>
  <c r="N688" i="1"/>
  <c r="E688" i="1" s="1"/>
  <c r="O689" i="1"/>
  <c r="G691" i="1"/>
  <c r="G692" i="1"/>
  <c r="F692" i="1" s="1"/>
  <c r="I693" i="1"/>
  <c r="J693" i="1"/>
  <c r="G700" i="1"/>
  <c r="F700" i="1" s="1"/>
  <c r="G701" i="1"/>
  <c r="F701" i="1" s="1"/>
  <c r="H702" i="1"/>
  <c r="I702" i="1"/>
  <c r="F706" i="1"/>
  <c r="E706" i="1" s="1"/>
  <c r="J707" i="1"/>
  <c r="G710" i="1"/>
  <c r="F710" i="1" s="1"/>
  <c r="G711" i="1"/>
  <c r="F711" i="1" s="1"/>
  <c r="I712" i="1"/>
  <c r="K712" i="1"/>
  <c r="L714" i="1" l="1"/>
  <c r="E499" i="1"/>
  <c r="I328" i="1"/>
  <c r="E653" i="1"/>
  <c r="G303" i="1"/>
  <c r="F697" i="1"/>
  <c r="O549" i="1"/>
  <c r="H227" i="1"/>
  <c r="J394" i="1"/>
  <c r="O661" i="1"/>
  <c r="G79" i="1"/>
  <c r="F11" i="1"/>
  <c r="N326" i="1"/>
  <c r="J328" i="1"/>
  <c r="N665" i="1"/>
  <c r="F696" i="1"/>
  <c r="K714" i="1"/>
  <c r="N549" i="1"/>
  <c r="G697" i="1"/>
  <c r="G327" i="1"/>
  <c r="G418" i="1"/>
  <c r="E563" i="1"/>
  <c r="N327" i="1"/>
  <c r="H328" i="1"/>
  <c r="N501" i="1"/>
  <c r="N655" i="1"/>
  <c r="G696" i="1"/>
  <c r="G417" i="1"/>
  <c r="F84" i="1"/>
  <c r="F80" i="1" s="1"/>
  <c r="I714" i="1"/>
  <c r="G326" i="1"/>
  <c r="N11" i="1"/>
  <c r="H714" i="1"/>
  <c r="I227" i="1"/>
  <c r="K394" i="1"/>
  <c r="K328" i="1"/>
  <c r="O328" i="1"/>
  <c r="N660" i="1"/>
  <c r="P716" i="1"/>
  <c r="P714" i="1"/>
  <c r="K716" i="1"/>
  <c r="J714" i="1"/>
  <c r="O394" i="1"/>
  <c r="N658" i="1"/>
  <c r="L716" i="1"/>
  <c r="G571" i="1"/>
  <c r="H716" i="1"/>
  <c r="N565" i="1"/>
  <c r="I716" i="1"/>
  <c r="J716" i="1"/>
  <c r="E603" i="1"/>
  <c r="O716" i="1"/>
  <c r="O714" i="1"/>
  <c r="O13" i="1"/>
  <c r="G572" i="1"/>
  <c r="L328" i="1"/>
  <c r="E663" i="1"/>
  <c r="F604" i="1"/>
  <c r="G604" i="1"/>
  <c r="H419" i="1"/>
  <c r="I394" i="1"/>
  <c r="H394" i="1"/>
  <c r="G393" i="1"/>
  <c r="G392" i="1"/>
  <c r="N394" i="1"/>
  <c r="E397" i="1"/>
  <c r="N398" i="1"/>
  <c r="G226" i="1"/>
  <c r="E243" i="1"/>
  <c r="E226" i="1" s="1"/>
  <c r="F226" i="1"/>
  <c r="G224" i="1"/>
  <c r="N226" i="1"/>
  <c r="N224" i="1"/>
  <c r="K227" i="1"/>
  <c r="O227" i="1"/>
  <c r="E235" i="1"/>
  <c r="N235" i="1"/>
  <c r="L573" i="1"/>
  <c r="E23" i="1"/>
  <c r="G220" i="1"/>
  <c r="G182" i="1"/>
  <c r="N332" i="1"/>
  <c r="G180" i="1"/>
  <c r="N25" i="1"/>
  <c r="F191" i="1"/>
  <c r="E191" i="1" s="1"/>
  <c r="E192" i="1" s="1"/>
  <c r="F219" i="1"/>
  <c r="F220" i="1" s="1"/>
  <c r="M718" i="1"/>
  <c r="E593" i="1"/>
  <c r="K183" i="1"/>
  <c r="H183" i="1"/>
  <c r="I183" i="1"/>
  <c r="E635" i="1"/>
  <c r="G532" i="1"/>
  <c r="G587" i="1"/>
  <c r="G406" i="1"/>
  <c r="E156" i="1"/>
  <c r="G85" i="1"/>
  <c r="E641" i="1"/>
  <c r="N63" i="1"/>
  <c r="O610" i="1"/>
  <c r="H610" i="1"/>
  <c r="F599" i="1"/>
  <c r="K573" i="1"/>
  <c r="G553" i="1"/>
  <c r="G332" i="1"/>
  <c r="G244" i="1"/>
  <c r="E650" i="1"/>
  <c r="E651" i="1" s="1"/>
  <c r="F651" i="1"/>
  <c r="J698" i="1"/>
  <c r="F531" i="1"/>
  <c r="F532" i="1" s="1"/>
  <c r="F491" i="1"/>
  <c r="G337" i="1"/>
  <c r="G154" i="1"/>
  <c r="E84" i="1"/>
  <c r="E80" i="1" s="1"/>
  <c r="K698" i="1"/>
  <c r="I661" i="1"/>
  <c r="G614" i="1"/>
  <c r="F586" i="1"/>
  <c r="F572" i="1" s="1"/>
  <c r="E83" i="1"/>
  <c r="E79" i="1" s="1"/>
  <c r="N101" i="1"/>
  <c r="E99" i="1"/>
  <c r="G101" i="1"/>
  <c r="G87" i="1"/>
  <c r="E95" i="1"/>
  <c r="N97" i="1"/>
  <c r="N56" i="1"/>
  <c r="G21" i="1"/>
  <c r="E701" i="1"/>
  <c r="E700" i="1"/>
  <c r="E707" i="1"/>
  <c r="G660" i="1"/>
  <c r="E673" i="1"/>
  <c r="J661" i="1"/>
  <c r="P610" i="1"/>
  <c r="E636" i="1"/>
  <c r="N637" i="1"/>
  <c r="N614" i="1"/>
  <c r="G637" i="1"/>
  <c r="G624" i="1"/>
  <c r="I610" i="1"/>
  <c r="G583" i="1"/>
  <c r="I573" i="1"/>
  <c r="K549" i="1"/>
  <c r="F527" i="1"/>
  <c r="L419" i="1"/>
  <c r="E491" i="1"/>
  <c r="G484" i="1"/>
  <c r="I419" i="1"/>
  <c r="G425" i="1"/>
  <c r="G414" i="1"/>
  <c r="F405" i="1"/>
  <c r="E405" i="1" s="1"/>
  <c r="G343" i="1"/>
  <c r="F336" i="1"/>
  <c r="E336" i="1" s="1"/>
  <c r="E337" i="1" s="1"/>
  <c r="G188" i="1"/>
  <c r="G168" i="1"/>
  <c r="F158" i="1"/>
  <c r="G158" i="1"/>
  <c r="H138" i="1"/>
  <c r="I138" i="1"/>
  <c r="I107" i="1"/>
  <c r="E100" i="1"/>
  <c r="F101" i="1"/>
  <c r="I89" i="1"/>
  <c r="P81" i="1"/>
  <c r="O81" i="1"/>
  <c r="N68" i="1"/>
  <c r="E66" i="1"/>
  <c r="G56" i="1"/>
  <c r="I58" i="1"/>
  <c r="G63" i="1"/>
  <c r="E362" i="1"/>
  <c r="E363" i="1" s="1"/>
  <c r="F363" i="1"/>
  <c r="E153" i="1"/>
  <c r="E154" i="1" s="1"/>
  <c r="F154" i="1"/>
  <c r="E20" i="1"/>
  <c r="E21" i="1" s="1"/>
  <c r="F21" i="1"/>
  <c r="E623" i="1"/>
  <c r="E624" i="1" s="1"/>
  <c r="F624" i="1"/>
  <c r="F547" i="1"/>
  <c r="E551" i="1"/>
  <c r="F97" i="1"/>
  <c r="E96" i="1"/>
  <c r="I698" i="1"/>
  <c r="F673" i="1"/>
  <c r="F637" i="1"/>
  <c r="N607" i="1"/>
  <c r="F612" i="1"/>
  <c r="E612" i="1" s="1"/>
  <c r="F561" i="1"/>
  <c r="F552" i="1"/>
  <c r="E552" i="1" s="1"/>
  <c r="E526" i="1"/>
  <c r="E527" i="1" s="1"/>
  <c r="F483" i="1"/>
  <c r="G465" i="1"/>
  <c r="G410" i="1"/>
  <c r="F408" i="1"/>
  <c r="E408" i="1" s="1"/>
  <c r="E341" i="1"/>
  <c r="G137" i="1"/>
  <c r="G115" i="1"/>
  <c r="G106" i="1"/>
  <c r="N88" i="1"/>
  <c r="N87" i="1"/>
  <c r="G72" i="1"/>
  <c r="F62" i="1"/>
  <c r="E62" i="1" s="1"/>
  <c r="N17" i="1"/>
  <c r="G12" i="1"/>
  <c r="G609" i="1"/>
  <c r="G577" i="1"/>
  <c r="G363" i="1"/>
  <c r="F296" i="1"/>
  <c r="E272" i="1"/>
  <c r="E273" i="1" s="1"/>
  <c r="G268" i="1"/>
  <c r="E157" i="1"/>
  <c r="G88" i="1"/>
  <c r="G11" i="1"/>
  <c r="G702" i="1"/>
  <c r="H698" i="1"/>
  <c r="F665" i="1"/>
  <c r="G651" i="1"/>
  <c r="N609" i="1"/>
  <c r="K610" i="1"/>
  <c r="H573" i="1"/>
  <c r="G389" i="1"/>
  <c r="G105" i="1"/>
  <c r="G97" i="1"/>
  <c r="F87" i="1"/>
  <c r="F61" i="1"/>
  <c r="E61" i="1" s="1"/>
  <c r="N57" i="1"/>
  <c r="F660" i="1"/>
  <c r="N641" i="1"/>
  <c r="G633" i="1"/>
  <c r="E613" i="1"/>
  <c r="E561" i="1"/>
  <c r="G547" i="1"/>
  <c r="K138" i="1"/>
  <c r="O89" i="1"/>
  <c r="O58" i="1"/>
  <c r="E52" i="1"/>
  <c r="E48" i="1" s="1"/>
  <c r="E710" i="1"/>
  <c r="E696" i="1" s="1"/>
  <c r="E576" i="1"/>
  <c r="F577" i="1"/>
  <c r="E535" i="1"/>
  <c r="E536" i="1" s="1"/>
  <c r="F536" i="1"/>
  <c r="E413" i="1"/>
  <c r="E414" i="1" s="1"/>
  <c r="F414" i="1"/>
  <c r="E404" i="1"/>
  <c r="E388" i="1"/>
  <c r="F389" i="1"/>
  <c r="E247" i="1"/>
  <c r="E248" i="1" s="1"/>
  <c r="F248" i="1"/>
  <c r="E171" i="1"/>
  <c r="E172" i="1" s="1"/>
  <c r="F172" i="1"/>
  <c r="F106" i="1"/>
  <c r="E110" i="1"/>
  <c r="F111" i="1"/>
  <c r="E71" i="1"/>
  <c r="E72" i="1" s="1"/>
  <c r="F72" i="1"/>
  <c r="F67" i="1"/>
  <c r="G57" i="1"/>
  <c r="N47" i="1"/>
  <c r="N49" i="1" s="1"/>
  <c r="E51" i="1"/>
  <c r="E47" i="1" s="1"/>
  <c r="E15" i="1"/>
  <c r="E711" i="1"/>
  <c r="F691" i="1"/>
  <c r="F693" i="1" s="1"/>
  <c r="G658" i="1"/>
  <c r="F633" i="1"/>
  <c r="E632" i="1"/>
  <c r="F627" i="1"/>
  <c r="G628" i="1"/>
  <c r="E582" i="1"/>
  <c r="E583" i="1" s="1"/>
  <c r="F583" i="1"/>
  <c r="F472" i="1"/>
  <c r="F417" i="1" s="1"/>
  <c r="E464" i="1"/>
  <c r="E465" i="1" s="1"/>
  <c r="F465" i="1"/>
  <c r="F321" i="1"/>
  <c r="G307" i="1"/>
  <c r="E302" i="1"/>
  <c r="E303" i="1" s="1"/>
  <c r="F195" i="1"/>
  <c r="G196" i="1"/>
  <c r="E692" i="1"/>
  <c r="F589" i="1"/>
  <c r="E589" i="1" s="1"/>
  <c r="F500" i="1"/>
  <c r="E500" i="1" s="1"/>
  <c r="G501" i="1"/>
  <c r="E473" i="1"/>
  <c r="F401" i="1"/>
  <c r="G402" i="1"/>
  <c r="F385" i="1"/>
  <c r="E384" i="1"/>
  <c r="E385" i="1" s="1"/>
  <c r="F351" i="1"/>
  <c r="E350" i="1"/>
  <c r="E351" i="1" s="1"/>
  <c r="E342" i="1"/>
  <c r="F343" i="1"/>
  <c r="E264" i="1"/>
  <c r="E268" i="1" s="1"/>
  <c r="F268" i="1"/>
  <c r="E114" i="1"/>
  <c r="E115" i="1" s="1"/>
  <c r="F115" i="1"/>
  <c r="F88" i="1"/>
  <c r="E92" i="1"/>
  <c r="F93" i="1"/>
  <c r="F24" i="1"/>
  <c r="F12" i="1" s="1"/>
  <c r="G25" i="1"/>
  <c r="E689" i="1"/>
  <c r="E523" i="1"/>
  <c r="K419" i="1"/>
  <c r="F707" i="1"/>
  <c r="G607" i="1"/>
  <c r="E599" i="1"/>
  <c r="N595" i="1"/>
  <c r="I549" i="1"/>
  <c r="E387" i="1"/>
  <c r="J138" i="1"/>
  <c r="G68" i="1"/>
  <c r="O49" i="1"/>
  <c r="I13" i="1"/>
  <c r="F509" i="1"/>
  <c r="G510" i="1"/>
  <c r="E424" i="1"/>
  <c r="F425" i="1"/>
  <c r="F654" i="1"/>
  <c r="G655" i="1"/>
  <c r="E618" i="1"/>
  <c r="E590" i="1"/>
  <c r="F564" i="1"/>
  <c r="E564" i="1" s="1"/>
  <c r="G565" i="1"/>
  <c r="E409" i="1"/>
  <c r="E379" i="1"/>
  <c r="E380" i="1" s="1"/>
  <c r="F380" i="1"/>
  <c r="F370" i="1"/>
  <c r="G371" i="1"/>
  <c r="E167" i="1"/>
  <c r="E168" i="1" s="1"/>
  <c r="F168" i="1"/>
  <c r="F140" i="1"/>
  <c r="G136" i="1"/>
  <c r="F105" i="1"/>
  <c r="E109" i="1"/>
  <c r="E105" i="1" s="1"/>
  <c r="E16" i="1"/>
  <c r="N689" i="1"/>
  <c r="E631" i="1"/>
  <c r="E594" i="1"/>
  <c r="G548" i="1"/>
  <c r="F523" i="1"/>
  <c r="N231" i="1"/>
  <c r="N81" i="1"/>
  <c r="N53" i="1"/>
  <c r="N13" i="1"/>
  <c r="G712" i="1"/>
  <c r="G693" i="1"/>
  <c r="E664" i="1"/>
  <c r="G620" i="1"/>
  <c r="F619" i="1"/>
  <c r="F595" i="1"/>
  <c r="G591" i="1"/>
  <c r="G536" i="1"/>
  <c r="G474" i="1"/>
  <c r="G385" i="1"/>
  <c r="G380" i="1"/>
  <c r="G351" i="1"/>
  <c r="F331" i="1"/>
  <c r="F330" i="1"/>
  <c r="F326" i="1" s="1"/>
  <c r="F295" i="1"/>
  <c r="G248" i="1"/>
  <c r="F185" i="1"/>
  <c r="F180" i="1" s="1"/>
  <c r="G172" i="1"/>
  <c r="G142" i="1"/>
  <c r="F141" i="1"/>
  <c r="G111" i="1"/>
  <c r="F702" i="1"/>
  <c r="E231" i="1"/>
  <c r="N85" i="1"/>
  <c r="N328" i="1" l="1"/>
  <c r="E501" i="1"/>
  <c r="E547" i="1"/>
  <c r="E571" i="1"/>
  <c r="G328" i="1"/>
  <c r="N661" i="1"/>
  <c r="F393" i="1"/>
  <c r="F57" i="1"/>
  <c r="F327" i="1"/>
  <c r="F328" i="1" s="1"/>
  <c r="G714" i="1"/>
  <c r="E595" i="1"/>
  <c r="N716" i="1"/>
  <c r="F418" i="1"/>
  <c r="E604" i="1"/>
  <c r="E101" i="1"/>
  <c r="N714" i="1"/>
  <c r="F571" i="1"/>
  <c r="G716" i="1"/>
  <c r="E392" i="1"/>
  <c r="F392" i="1"/>
  <c r="G394" i="1"/>
  <c r="E398" i="1"/>
  <c r="E531" i="1"/>
  <c r="E532" i="1" s="1"/>
  <c r="E219" i="1"/>
  <c r="E220" i="1" s="1"/>
  <c r="F182" i="1"/>
  <c r="F183" i="1" s="1"/>
  <c r="E87" i="1"/>
  <c r="G183" i="1"/>
  <c r="L718" i="1"/>
  <c r="E11" i="1"/>
  <c r="E586" i="1"/>
  <c r="E587" i="1" s="1"/>
  <c r="F192" i="1"/>
  <c r="F587" i="1"/>
  <c r="E637" i="1"/>
  <c r="E158" i="1"/>
  <c r="G89" i="1"/>
  <c r="P718" i="1"/>
  <c r="F85" i="1"/>
  <c r="F553" i="1"/>
  <c r="E702" i="1"/>
  <c r="G549" i="1"/>
  <c r="N227" i="1"/>
  <c r="F607" i="1"/>
  <c r="E97" i="1"/>
  <c r="F13" i="1"/>
  <c r="E24" i="1"/>
  <c r="E25" i="1" s="1"/>
  <c r="G58" i="1"/>
  <c r="E697" i="1"/>
  <c r="E698" i="1" s="1"/>
  <c r="N89" i="1"/>
  <c r="F63" i="1"/>
  <c r="F712" i="1"/>
  <c r="G698" i="1"/>
  <c r="G661" i="1"/>
  <c r="N610" i="1"/>
  <c r="E614" i="1"/>
  <c r="F614" i="1"/>
  <c r="E591" i="1"/>
  <c r="F573" i="1"/>
  <c r="F591" i="1"/>
  <c r="G573" i="1"/>
  <c r="G419" i="1"/>
  <c r="F406" i="1"/>
  <c r="E343" i="1"/>
  <c r="F337" i="1"/>
  <c r="H718" i="1"/>
  <c r="F89" i="1"/>
  <c r="J718" i="1"/>
  <c r="N58" i="1"/>
  <c r="O718" i="1"/>
  <c r="G13" i="1"/>
  <c r="E483" i="1"/>
  <c r="E484" i="1" s="1"/>
  <c r="F484" i="1"/>
  <c r="E410" i="1"/>
  <c r="G610" i="1"/>
  <c r="E81" i="1"/>
  <c r="F56" i="1"/>
  <c r="E56" i="1"/>
  <c r="G138" i="1"/>
  <c r="E607" i="1"/>
  <c r="F410" i="1"/>
  <c r="E53" i="1"/>
  <c r="E85" i="1"/>
  <c r="F292" i="1"/>
  <c r="E296" i="1"/>
  <c r="E292" i="1" s="1"/>
  <c r="E63" i="1"/>
  <c r="I718" i="1"/>
  <c r="G107" i="1"/>
  <c r="E330" i="1"/>
  <c r="E326" i="1" s="1"/>
  <c r="E660" i="1"/>
  <c r="E665" i="1"/>
  <c r="E140" i="1"/>
  <c r="E136" i="1" s="1"/>
  <c r="F136" i="1"/>
  <c r="E425" i="1"/>
  <c r="E401" i="1"/>
  <c r="E393" i="1" s="1"/>
  <c r="F402" i="1"/>
  <c r="E195" i="1"/>
  <c r="F196" i="1"/>
  <c r="E472" i="1"/>
  <c r="E417" i="1" s="1"/>
  <c r="E619" i="1"/>
  <c r="F609" i="1"/>
  <c r="F620" i="1"/>
  <c r="E509" i="1"/>
  <c r="E510" i="1" s="1"/>
  <c r="F510" i="1"/>
  <c r="F25" i="1"/>
  <c r="E88" i="1"/>
  <c r="E93" i="1"/>
  <c r="E553" i="1"/>
  <c r="F137" i="1"/>
  <c r="E141" i="1"/>
  <c r="F142" i="1"/>
  <c r="E185" i="1"/>
  <c r="E180" i="1" s="1"/>
  <c r="F188" i="1"/>
  <c r="E331" i="1"/>
  <c r="F332" i="1"/>
  <c r="E17" i="1"/>
  <c r="E370" i="1"/>
  <c r="E371" i="1" s="1"/>
  <c r="F371" i="1"/>
  <c r="E654" i="1"/>
  <c r="E655" i="1" s="1"/>
  <c r="F655" i="1"/>
  <c r="E242" i="1"/>
  <c r="E224" i="1" s="1"/>
  <c r="E321" i="1"/>
  <c r="E307" i="1" s="1"/>
  <c r="F307" i="1"/>
  <c r="F68" i="1"/>
  <c r="E67" i="1"/>
  <c r="E106" i="1"/>
  <c r="E107" i="1" s="1"/>
  <c r="E111" i="1"/>
  <c r="E633" i="1"/>
  <c r="K718" i="1"/>
  <c r="G227" i="1"/>
  <c r="F107" i="1"/>
  <c r="E389" i="1"/>
  <c r="E49" i="1"/>
  <c r="F698" i="1"/>
  <c r="E406" i="1"/>
  <c r="F474" i="1"/>
  <c r="E712" i="1"/>
  <c r="F501" i="1"/>
  <c r="F291" i="1"/>
  <c r="E295" i="1"/>
  <c r="E291" i="1" s="1"/>
  <c r="F244" i="1"/>
  <c r="E565" i="1"/>
  <c r="F565" i="1"/>
  <c r="F548" i="1"/>
  <c r="E627" i="1"/>
  <c r="E628" i="1" s="1"/>
  <c r="F628" i="1"/>
  <c r="E691" i="1"/>
  <c r="E658" i="1" s="1"/>
  <c r="F658" i="1"/>
  <c r="F661" i="1" s="1"/>
  <c r="E577" i="1"/>
  <c r="F394" i="1" l="1"/>
  <c r="E182" i="1"/>
  <c r="F714" i="1"/>
  <c r="E89" i="1"/>
  <c r="E12" i="1"/>
  <c r="E13" i="1" s="1"/>
  <c r="E327" i="1"/>
  <c r="E328" i="1" s="1"/>
  <c r="E714" i="1"/>
  <c r="E572" i="1"/>
  <c r="E573" i="1" s="1"/>
  <c r="F549" i="1"/>
  <c r="F716" i="1"/>
  <c r="F610" i="1"/>
  <c r="E474" i="1"/>
  <c r="N718" i="1"/>
  <c r="F419" i="1"/>
  <c r="G718" i="1"/>
  <c r="F58" i="1"/>
  <c r="E548" i="1"/>
  <c r="F227" i="1"/>
  <c r="E693" i="1"/>
  <c r="E244" i="1"/>
  <c r="E227" i="1"/>
  <c r="E137" i="1"/>
  <c r="E138" i="1" s="1"/>
  <c r="E142" i="1"/>
  <c r="E609" i="1"/>
  <c r="E610" i="1" s="1"/>
  <c r="E620" i="1"/>
  <c r="E332" i="1"/>
  <c r="E402" i="1"/>
  <c r="E394" i="1"/>
  <c r="E188" i="1"/>
  <c r="E68" i="1"/>
  <c r="E57" i="1"/>
  <c r="E58" i="1" s="1"/>
  <c r="E196" i="1"/>
  <c r="F138" i="1"/>
  <c r="E418" i="1"/>
  <c r="E419" i="1" s="1"/>
  <c r="E661" i="1"/>
  <c r="E549" i="1" l="1"/>
  <c r="E716" i="1"/>
  <c r="E718" i="1" s="1"/>
  <c r="F718" i="1"/>
  <c r="E183" i="1"/>
</calcChain>
</file>

<file path=xl/sharedStrings.xml><?xml version="1.0" encoding="utf-8"?>
<sst xmlns="http://schemas.openxmlformats.org/spreadsheetml/2006/main" count="413" uniqueCount="208">
  <si>
    <t xml:space="preserve"> % wsk.wykonania </t>
  </si>
  <si>
    <t>WYKONANIE OGÓŁEM</t>
  </si>
  <si>
    <t xml:space="preserve">PLAN OGÓŁEM </t>
  </si>
  <si>
    <t xml:space="preserve">% wsk.wykonania </t>
  </si>
  <si>
    <t>WYKONANIE</t>
  </si>
  <si>
    <t>Pozostała działalność                                  PLAN</t>
  </si>
  <si>
    <t>92695</t>
  </si>
  <si>
    <t xml:space="preserve">                                                                     PLAN</t>
  </si>
  <si>
    <t>Zadania w zakresie kultury fizycznej i sportu</t>
  </si>
  <si>
    <t>92605</t>
  </si>
  <si>
    <t>Obiekty sportowe                         -               PLAN</t>
  </si>
  <si>
    <t>92601</t>
  </si>
  <si>
    <t xml:space="preserve">                                                         WYKONANIE</t>
  </si>
  <si>
    <t>Kultura Fizyczna                                         PLAN</t>
  </si>
  <si>
    <t>Pozostała działalność                                     PLAN</t>
  </si>
  <si>
    <t>92195</t>
  </si>
  <si>
    <t>% wsk. wykonania</t>
  </si>
  <si>
    <t>Biblioteki                                 -                    PLAN</t>
  </si>
  <si>
    <t>92116</t>
  </si>
  <si>
    <t>Domy i ośrodki kultury, świetlice i kluby - PLAN</t>
  </si>
  <si>
    <t>92109</t>
  </si>
  <si>
    <t>Narodowego                                              PLAN</t>
  </si>
  <si>
    <t xml:space="preserve">Kultura i Ochrona Dziedzictwa </t>
  </si>
  <si>
    <t>Pozostała działalność                -                 PLAN</t>
  </si>
  <si>
    <t>90095</t>
  </si>
  <si>
    <t>ze środowiska                                      -     PLAN</t>
  </si>
  <si>
    <t>środków z opłat i kar za korzystanie</t>
  </si>
  <si>
    <t>Wpływy i wydatki związane z gromadzeniem</t>
  </si>
  <si>
    <t>90019</t>
  </si>
  <si>
    <t>Zakłady gospodarki komunalnej                   PLAN</t>
  </si>
  <si>
    <t>90017</t>
  </si>
  <si>
    <t>Oświetlenie ulic, placów i dróg  -                 PLAN</t>
  </si>
  <si>
    <t>90015</t>
  </si>
  <si>
    <t>% wsk. Wykonania</t>
  </si>
  <si>
    <t>PLAN</t>
  </si>
  <si>
    <t>90005</t>
  </si>
  <si>
    <t>Utrzymanie zieleni w miastach i gminach- PLAN</t>
  </si>
  <si>
    <t>90004</t>
  </si>
  <si>
    <t>Oczyszczanie miast i wsi        -                    PLAN</t>
  </si>
  <si>
    <t>90003</t>
  </si>
  <si>
    <t>90002</t>
  </si>
  <si>
    <t>Gospodarka ściekowa i ochrona wód   -   PLAN</t>
  </si>
  <si>
    <t>90001</t>
  </si>
  <si>
    <t>Gospodarka. Komunalna i Ochrona Środowiska</t>
  </si>
  <si>
    <t>Rodziny zastępcze                                   PLAN</t>
  </si>
  <si>
    <t>85508</t>
  </si>
  <si>
    <t xml:space="preserve">% wsk. wykonania </t>
  </si>
  <si>
    <t>Tworzenie i funcjonoanie żłobków                  PLAN</t>
  </si>
  <si>
    <t>85505</t>
  </si>
  <si>
    <t>Wspieranie rodziny                                         PLAN</t>
  </si>
  <si>
    <t>85504</t>
  </si>
  <si>
    <t>Karta dużej rodziny                                   PLAN</t>
  </si>
  <si>
    <t>85503</t>
  </si>
  <si>
    <t xml:space="preserve">                                                                      PLAN</t>
  </si>
  <si>
    <t>składki  na ubezpieczenia emerytalne i rentowe z ubezpieczenia społecznego</t>
  </si>
  <si>
    <t>Świadczenia rodzinne, świadczenia z funduszu alimentacyjnego oraz</t>
  </si>
  <si>
    <t>85502</t>
  </si>
  <si>
    <t>Świadczenie wychowawcze                         PLAN</t>
  </si>
  <si>
    <t>85501</t>
  </si>
  <si>
    <t>Rodzina                                                      PLAN</t>
  </si>
  <si>
    <t>Pozostała działalność      -                           PLAN</t>
  </si>
  <si>
    <t>85495</t>
  </si>
  <si>
    <t>85415</t>
  </si>
  <si>
    <t>Poradnie psychol. pedagogiczne                   PLAN</t>
  </si>
  <si>
    <t>85406</t>
  </si>
  <si>
    <t>Świetlice szkolne            -                            PLAN</t>
  </si>
  <si>
    <t>85401</t>
  </si>
  <si>
    <t>Edukacyjna opieka wychowawcza   -    PLAN</t>
  </si>
  <si>
    <t xml:space="preserve"> Pomoc dla repatriantów                                 PLAN</t>
  </si>
  <si>
    <t>85334</t>
  </si>
  <si>
    <t xml:space="preserve">PLAN </t>
  </si>
  <si>
    <t>Pozostałe zadania  w zakresie polityki społ.</t>
  </si>
  <si>
    <t>Pozostała działalność   -                             PLAN</t>
  </si>
  <si>
    <t>85295</t>
  </si>
  <si>
    <t>Pomoc w zakresie dożywiania -                     PLAN</t>
  </si>
  <si>
    <t>85230</t>
  </si>
  <si>
    <t>85228</t>
  </si>
  <si>
    <t>Ośrodki Pomocy Społecznej             -          PLAN</t>
  </si>
  <si>
    <t>85219</t>
  </si>
  <si>
    <t>Zasiłki stałe                    -                             PLAN</t>
  </si>
  <si>
    <t>85216</t>
  </si>
  <si>
    <t>Dodatki mieszkaniowe              -                   PLAN</t>
  </si>
  <si>
    <t>85215</t>
  </si>
  <si>
    <t>85214</t>
  </si>
  <si>
    <t>pobierające niektóre świadczenia z pomocy społecznej oraz</t>
  </si>
  <si>
    <t>Składki na ubezpieczenia zdrowotne opłacane za osoby</t>
  </si>
  <si>
    <t>85213</t>
  </si>
  <si>
    <t>Ośrodki wsparcia          -                              PLAN</t>
  </si>
  <si>
    <t>85203</t>
  </si>
  <si>
    <t>Pomoc społeczna         -                            PLAN</t>
  </si>
  <si>
    <t xml:space="preserve"> </t>
  </si>
  <si>
    <t>Pozostała działalność                -                  PLAN</t>
  </si>
  <si>
    <t>85195</t>
  </si>
  <si>
    <t>Przeciwdziałanie alkoholizmowi          -       PLAN</t>
  </si>
  <si>
    <t>85154</t>
  </si>
  <si>
    <t>Zwalczanie narkomanii                -                PLAN</t>
  </si>
  <si>
    <t>85153</t>
  </si>
  <si>
    <t>Programy polityki zdrowotnej                          PLAN</t>
  </si>
  <si>
    <t>85149</t>
  </si>
  <si>
    <t>Ochrona zdrowia                       -               PLAN</t>
  </si>
  <si>
    <t>Pozostała działalność                       -           PLAN</t>
  </si>
  <si>
    <t>80195</t>
  </si>
  <si>
    <t>80153</t>
  </si>
  <si>
    <t>szkołach zawodowych oraz szkolach artystyczn.</t>
  </si>
  <si>
    <t xml:space="preserve">ogólnokształcących ,liceach profilowanych i </t>
  </si>
  <si>
    <t>w szkolach podstawowych,gimnazjach,liceach</t>
  </si>
  <si>
    <t>specjalnej organizacji nauki i metod pracy</t>
  </si>
  <si>
    <t xml:space="preserve">Realizacja zadań wymagajacych stosowania </t>
  </si>
  <si>
    <t>80150</t>
  </si>
  <si>
    <t>wychowania przedszkolnego                      PLAN</t>
  </si>
  <si>
    <t xml:space="preserve">w szkolach podsatwowych i innych formach </t>
  </si>
  <si>
    <t>dla dzieci w przedszkolach,oddziałach</t>
  </si>
  <si>
    <t>80149</t>
  </si>
  <si>
    <t>Dokształcanie i doskonalenie nauczycieli</t>
  </si>
  <si>
    <t>80146</t>
  </si>
  <si>
    <t>Dowożenie uczniów do szkół       -                PLAN</t>
  </si>
  <si>
    <t>80113</t>
  </si>
  <si>
    <t>Przedszkola                            -                    PLAN</t>
  </si>
  <si>
    <t>Oddziały przedszkolne w szkołach podstawowych</t>
  </si>
  <si>
    <t>Szkoły podstawowe               -                       PLAN</t>
  </si>
  <si>
    <t>Oświata i wychowanie                    -         PLAN</t>
  </si>
  <si>
    <t xml:space="preserve">Rezerwy ogólne i celowe                                PLAN               </t>
  </si>
  <si>
    <t>Różne rozliczenia                                        PLAN</t>
  </si>
  <si>
    <t>jednostek samorządu terytorialnego                 -      PLAN</t>
  </si>
  <si>
    <t xml:space="preserve">Obsługa papierów wartościowych, kredytów i pożyczek </t>
  </si>
  <si>
    <t>Obsługa długu publicznego</t>
  </si>
  <si>
    <t xml:space="preserve">Nieodpłatna pomoc prawna                         PLAN </t>
  </si>
  <si>
    <t>Wymiar sprawiedliwości                            PLAN</t>
  </si>
  <si>
    <t>Pozostała działalność</t>
  </si>
  <si>
    <t>Usuwanie skutków klęsk zywiołowych            PLAN</t>
  </si>
  <si>
    <t>Obrona cywilna                                         -  PLAN</t>
  </si>
  <si>
    <t>Ochotnicze Straże Pożarne           -              PLAN</t>
  </si>
  <si>
    <t>Komendy Wojewódzkie Policji                      PLAN</t>
  </si>
  <si>
    <t>przeciwpożarowa            -                         PLAN</t>
  </si>
  <si>
    <t xml:space="preserve">Bezpieczeństwo publiczne i ochrona </t>
  </si>
  <si>
    <t>Wybory do rad gmin, rad powiatów i sejmików województw, wybory wójtów, burmistrzów i prezydentów miast oraz referenda gminne, powiatowe i wojewódzkie                              - PLAN</t>
  </si>
  <si>
    <t>Urzędy Naczelnych organów władzy państwowej</t>
  </si>
  <si>
    <t>kontroli i ochrony prawa oraz sądownictwa     - PLAN</t>
  </si>
  <si>
    <t>Pozostała działalność                 -               PLAN</t>
  </si>
  <si>
    <t xml:space="preserve">                                                                       PLAN</t>
  </si>
  <si>
    <t>Promocja jednostek samorządu terytorialnego</t>
  </si>
  <si>
    <t>Urzędy Gmin                                       -          PLAN</t>
  </si>
  <si>
    <t>Rady Gmin  -                                                 PLAN</t>
  </si>
  <si>
    <t>Starostwa powiatowe                                    PLAN</t>
  </si>
  <si>
    <t>Urzędy Wojewódzkie   -                                PLAN</t>
  </si>
  <si>
    <t>Administracja publiczna                        PLAN</t>
  </si>
  <si>
    <t>% wsk. wykonaia</t>
  </si>
  <si>
    <t>Pozostała działaność                                 - PLAN</t>
  </si>
  <si>
    <t>Plany zagospodarowania przestrzennego  - PLAN</t>
  </si>
  <si>
    <t>Działalność usługowa-                           PLAN</t>
  </si>
  <si>
    <t>Pozostała działalność              -                  PLAN</t>
  </si>
  <si>
    <t>Gospodarka gruntami i nieruchomościami -PLAN</t>
  </si>
  <si>
    <t>Gospodarka Mieszkaniowa-                  PLAN</t>
  </si>
  <si>
    <t xml:space="preserve">                                                            WYKONANIE</t>
  </si>
  <si>
    <t>Turystyka                                                      PLAN</t>
  </si>
  <si>
    <t>Drogi wewnętrzne -                                       PLAN</t>
  </si>
  <si>
    <t>Drogi publiczne gminne-                             PLAN</t>
  </si>
  <si>
    <t>Drogi publiczne powiatowe-                         PLAN</t>
  </si>
  <si>
    <t xml:space="preserve">                                                        WYKONANIE</t>
  </si>
  <si>
    <t xml:space="preserve">Dostarczanie ciepła                                  PLAN </t>
  </si>
  <si>
    <t>40001</t>
  </si>
  <si>
    <t xml:space="preserve">                                                     WYKONANIE</t>
  </si>
  <si>
    <t>elektryczną, gaz i wodę                           PLAN</t>
  </si>
  <si>
    <t xml:space="preserve">Wytwarzanie i zaopatrywanie w energię </t>
  </si>
  <si>
    <t>01095</t>
  </si>
  <si>
    <t>Izby rolnicze                                                 PLAN</t>
  </si>
  <si>
    <t>01030</t>
  </si>
  <si>
    <t>01010</t>
  </si>
  <si>
    <t xml:space="preserve">                                                    WYKONANIE</t>
  </si>
  <si>
    <t>010</t>
  </si>
  <si>
    <t>w tym z udziałem środków z UE</t>
  </si>
  <si>
    <t>Wydatki zw. z realizacją zadań unijnych</t>
  </si>
  <si>
    <t>Zadania statutowe</t>
  </si>
  <si>
    <t>Wynagrodz. i pochodne</t>
  </si>
  <si>
    <t>Razem</t>
  </si>
  <si>
    <t>Inwestycje i zak.inwestyc.</t>
  </si>
  <si>
    <t>Razem wydatki majątkowe</t>
  </si>
  <si>
    <t>Obsługa długu</t>
  </si>
  <si>
    <t>Świadczenia na rzecz osób fizycznych</t>
  </si>
  <si>
    <t>Dotacje na zadania bieżące</t>
  </si>
  <si>
    <t>Jednostki budżetowe</t>
  </si>
  <si>
    <t>Razem wydatki bieżące</t>
  </si>
  <si>
    <t>Ogółem</t>
  </si>
  <si>
    <t>Wyszczególnienie</t>
  </si>
  <si>
    <t>Rozdz.</t>
  </si>
  <si>
    <t xml:space="preserve">Dział </t>
  </si>
  <si>
    <t>Wybory do Sejmu i Senatu                             -PLAN</t>
  </si>
  <si>
    <t xml:space="preserve"> Wybory do Parlamentu Europejskiego         -PLAN</t>
  </si>
  <si>
    <t>85111</t>
  </si>
  <si>
    <t>Szpitale ogólne                                               -PLAN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</si>
  <si>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</si>
  <si>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</si>
  <si>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92120</t>
  </si>
  <si>
    <t>Ochrona zabytków i opieka nad zabytkami    PLAN</t>
  </si>
  <si>
    <t>Infrastruktura wodociągowa i sanitaryjna wsi-PLAN</t>
  </si>
  <si>
    <t>Rolnictwo i Łowiectwo -                          PLAN</t>
  </si>
  <si>
    <t>Transport i Łączność -                            PLAN</t>
  </si>
  <si>
    <t>Zakłady gospodarki mieszkaniowej  -          PLAN</t>
  </si>
  <si>
    <t>kontroli i ochrony prawa                                 -PLAN</t>
  </si>
  <si>
    <t xml:space="preserve">Komendy wojewódzkie Państwowej Straży Pożarnej                                                                                          -PLAN          </t>
  </si>
  <si>
    <t>Zapewnienie uczniom prawa do bezpłatnego dostępu do podręczników, materiałów edukacyjnych lub materiałów ćwiczeniowych                        PLAN</t>
  </si>
  <si>
    <t>za osoby uczesttniczące w zajęciach w centrum integracji społecznej                                         -               PLAN</t>
  </si>
  <si>
    <t>Zasiłki okresowe, celowe i pomoc w naturze oraz składki na ubezpieczenia emertytalne i renotwe                      - PLAN</t>
  </si>
  <si>
    <t>Usługi opiekuńcze i specjalistyczne usługi opiekuńcze                                                    PLAN</t>
  </si>
  <si>
    <t>Pomoc materialna dla uczniów  o charakterze socjalnym    -                                                   PLAN</t>
  </si>
  <si>
    <t>Gospodarka odpadami komunalnymi             PLAN</t>
  </si>
  <si>
    <t>Ochrona powietrza atmosferycznego i klimatu</t>
  </si>
  <si>
    <t>Wykonanie wydatków budżetowych na dzień 31.12.2019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</si>
</sst>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;[Red]#,##0.00"/>
    <numFmt numFmtId="165" formatCode="#,##0.00_ ;\-#,##0.00\ "/>
  </numFmts>
  <fonts count="27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Czcionka tekstu podstawowego"/>
      <charset val="238"/>
    </font>
    <font>
      <sz val="9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i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1"/>
      <color indexed="8"/>
      <name val="Czcionka tekstu podstawowego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i/>
      <sz val="6"/>
      <color indexed="8"/>
      <name val="Arial"/>
      <family val="2"/>
      <charset val="238"/>
    </font>
    <font>
      <i/>
      <sz val="8"/>
      <color indexed="8"/>
      <name val="Czcionka tekstu podstawowego"/>
      <charset val="238"/>
    </font>
    <font>
      <b/>
      <i/>
      <sz val="9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i/>
      <sz val="7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8"/>
      <name val="Czcionka tekstu podstawowego"/>
      <charset val="238"/>
    </font>
    <font>
      <b/>
      <sz val="7"/>
      <color indexed="8"/>
      <name val="Arial"/>
      <family val="2"/>
      <charset val="238"/>
    </font>
    <font>
      <sz val="9"/>
      <color indexed="8"/>
      <name val="Czcionka tekstu podstawowego"/>
      <family val="2"/>
      <charset val="238"/>
    </font>
    <font>
      <i/>
      <sz val="9"/>
      <color indexed="8"/>
      <name val="Czcionka tekstu podstawowego"/>
      <charset val="238"/>
    </font>
    <font>
      <sz val="1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2" fillId="0" borderId="0" applyFill="0" applyBorder="0" applyAlignment="0" applyProtection="0"/>
    <xf numFmtId="0" fontId="1" fillId="0" borderId="0"/>
    <xf numFmtId="44" fontId="25" fillId="0" borderId="0" applyFont="0" applyFill="0" applyBorder="0" applyAlignment="0" applyProtection="0"/>
  </cellStyleXfs>
  <cellXfs count="351">
    <xf numFmtId="0" fontId="0" fillId="0" borderId="0" xfId="0"/>
    <xf numFmtId="0" fontId="1" fillId="0" borderId="0" xfId="2"/>
    <xf numFmtId="0" fontId="1" fillId="0" borderId="0" xfId="2" applyFill="1"/>
    <xf numFmtId="0" fontId="2" fillId="0" borderId="0" xfId="2" applyFont="1" applyFill="1"/>
    <xf numFmtId="49" fontId="2" fillId="0" borderId="0" xfId="2" applyNumberFormat="1" applyFont="1" applyFill="1"/>
    <xf numFmtId="0" fontId="1" fillId="0" borderId="0" xfId="2" applyBorder="1"/>
    <xf numFmtId="4" fontId="1" fillId="0" borderId="0" xfId="2" applyNumberFormat="1"/>
    <xf numFmtId="4" fontId="3" fillId="0" borderId="0" xfId="2" applyNumberFormat="1" applyFont="1" applyFill="1"/>
    <xf numFmtId="4" fontId="3" fillId="0" borderId="0" xfId="2" applyNumberFormat="1" applyFont="1" applyFill="1" applyBorder="1"/>
    <xf numFmtId="4" fontId="1" fillId="0" borderId="1" xfId="2" applyNumberFormat="1" applyBorder="1"/>
    <xf numFmtId="4" fontId="3" fillId="0" borderId="2" xfId="2" applyNumberFormat="1" applyFont="1" applyFill="1" applyBorder="1"/>
    <xf numFmtId="4" fontId="3" fillId="0" borderId="3" xfId="2" applyNumberFormat="1" applyFont="1" applyFill="1" applyBorder="1"/>
    <xf numFmtId="4" fontId="3" fillId="0" borderId="4" xfId="2" applyNumberFormat="1" applyFont="1" applyFill="1" applyBorder="1"/>
    <xf numFmtId="4" fontId="3" fillId="0" borderId="5" xfId="2" applyNumberFormat="1" applyFont="1" applyFill="1" applyBorder="1"/>
    <xf numFmtId="49" fontId="2" fillId="0" borderId="2" xfId="2" applyNumberFormat="1" applyFont="1" applyFill="1" applyBorder="1"/>
    <xf numFmtId="0" fontId="2" fillId="0" borderId="5" xfId="2" applyFont="1" applyFill="1" applyBorder="1"/>
    <xf numFmtId="10" fontId="4" fillId="0" borderId="1" xfId="2" applyNumberFormat="1" applyFont="1" applyFill="1" applyBorder="1"/>
    <xf numFmtId="0" fontId="5" fillId="0" borderId="6" xfId="2" applyFont="1" applyFill="1" applyBorder="1" applyAlignment="1">
      <alignment horizontal="center" vertical="center"/>
    </xf>
    <xf numFmtId="49" fontId="2" fillId="0" borderId="6" xfId="2" applyNumberFormat="1" applyFont="1" applyFill="1" applyBorder="1"/>
    <xf numFmtId="0" fontId="2" fillId="0" borderId="1" xfId="2" applyFont="1" applyFill="1" applyBorder="1"/>
    <xf numFmtId="4" fontId="3" fillId="0" borderId="6" xfId="2" applyNumberFormat="1" applyFont="1" applyFill="1" applyBorder="1"/>
    <xf numFmtId="4" fontId="3" fillId="0" borderId="7" xfId="2" applyNumberFormat="1" applyFont="1" applyFill="1" applyBorder="1"/>
    <xf numFmtId="4" fontId="3" fillId="0" borderId="1" xfId="2" applyNumberFormat="1" applyFont="1" applyFill="1" applyBorder="1"/>
    <xf numFmtId="49" fontId="6" fillId="0" borderId="6" xfId="2" applyNumberFormat="1" applyFont="1" applyFill="1" applyBorder="1" applyAlignment="1">
      <alignment horizontal="center"/>
    </xf>
    <xf numFmtId="4" fontId="4" fillId="0" borderId="6" xfId="2" applyNumberFormat="1" applyFont="1" applyFill="1" applyBorder="1"/>
    <xf numFmtId="4" fontId="4" fillId="0" borderId="1" xfId="2" applyNumberFormat="1" applyFont="1" applyFill="1" applyBorder="1"/>
    <xf numFmtId="4" fontId="2" fillId="0" borderId="1" xfId="2" applyNumberFormat="1" applyFont="1" applyBorder="1"/>
    <xf numFmtId="4" fontId="4" fillId="0" borderId="0" xfId="2" applyNumberFormat="1" applyFont="1" applyFill="1" applyBorder="1"/>
    <xf numFmtId="4" fontId="4" fillId="0" borderId="7" xfId="2" applyNumberFormat="1" applyFont="1" applyFill="1" applyBorder="1"/>
    <xf numFmtId="0" fontId="5" fillId="0" borderId="6" xfId="2" applyFont="1" applyFill="1" applyBorder="1" applyAlignment="1">
      <alignment horizontal="center"/>
    </xf>
    <xf numFmtId="49" fontId="5" fillId="0" borderId="6" xfId="2" applyNumberFormat="1" applyFont="1" applyFill="1" applyBorder="1"/>
    <xf numFmtId="0" fontId="5" fillId="0" borderId="1" xfId="2" applyFont="1" applyFill="1" applyBorder="1" applyAlignment="1">
      <alignment horizontal="center"/>
    </xf>
    <xf numFmtId="4" fontId="1" fillId="0" borderId="0" xfId="2" applyNumberFormat="1" applyFill="1"/>
    <xf numFmtId="4" fontId="2" fillId="0" borderId="1" xfId="2" applyNumberFormat="1" applyFont="1" applyFill="1" applyBorder="1"/>
    <xf numFmtId="4" fontId="1" fillId="0" borderId="1" xfId="2" applyNumberFormat="1" applyFill="1" applyBorder="1"/>
    <xf numFmtId="49" fontId="7" fillId="0" borderId="6" xfId="2" applyNumberFormat="1" applyFont="1" applyFill="1" applyBorder="1"/>
    <xf numFmtId="0" fontId="7" fillId="0" borderId="1" xfId="2" applyFont="1" applyFill="1" applyBorder="1" applyAlignment="1">
      <alignment horizontal="center"/>
    </xf>
    <xf numFmtId="4" fontId="8" fillId="0" borderId="0" xfId="2" applyNumberFormat="1" applyFont="1" applyFill="1"/>
    <xf numFmtId="4" fontId="8" fillId="0" borderId="1" xfId="2" applyNumberFormat="1" applyFont="1" applyFill="1" applyBorder="1"/>
    <xf numFmtId="0" fontId="9" fillId="0" borderId="8" xfId="2" applyFont="1" applyFill="1" applyBorder="1" applyAlignment="1">
      <alignment horizontal="right" vertical="center"/>
    </xf>
    <xf numFmtId="49" fontId="7" fillId="0" borderId="8" xfId="2" applyNumberFormat="1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right" vertical="center"/>
    </xf>
    <xf numFmtId="49" fontId="7" fillId="0" borderId="6" xfId="2" applyNumberFormat="1" applyFont="1" applyFill="1" applyBorder="1" applyAlignment="1">
      <alignment horizontal="center"/>
    </xf>
    <xf numFmtId="49" fontId="10" fillId="0" borderId="6" xfId="2" applyNumberFormat="1" applyFont="1" applyFill="1" applyBorder="1" applyAlignment="1">
      <alignment horizontal="left"/>
    </xf>
    <xf numFmtId="4" fontId="3" fillId="0" borderId="13" xfId="2" applyNumberFormat="1" applyFont="1" applyFill="1" applyBorder="1"/>
    <xf numFmtId="0" fontId="9" fillId="0" borderId="6" xfId="2" applyFont="1" applyFill="1" applyBorder="1" applyAlignment="1">
      <alignment horizontal="center"/>
    </xf>
    <xf numFmtId="49" fontId="3" fillId="0" borderId="6" xfId="2" applyNumberFormat="1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0" fontId="11" fillId="0" borderId="0" xfId="2" applyFont="1" applyFill="1"/>
    <xf numFmtId="4" fontId="11" fillId="0" borderId="0" xfId="2" applyNumberFormat="1" applyFont="1" applyFill="1"/>
    <xf numFmtId="4" fontId="11" fillId="0" borderId="1" xfId="2" applyNumberFormat="1" applyFont="1" applyFill="1" applyBorder="1"/>
    <xf numFmtId="0" fontId="5" fillId="0" borderId="6" xfId="2" applyFont="1" applyFill="1" applyBorder="1" applyAlignment="1">
      <alignment horizontal="right" vertical="center"/>
    </xf>
    <xf numFmtId="49" fontId="5" fillId="0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>
      <alignment horizontal="left"/>
    </xf>
    <xf numFmtId="0" fontId="1" fillId="2" borderId="0" xfId="2" applyFill="1"/>
    <xf numFmtId="0" fontId="9" fillId="0" borderId="24" xfId="2" applyFont="1" applyFill="1" applyBorder="1" applyAlignment="1">
      <alignment horizontal="right" vertical="center"/>
    </xf>
    <xf numFmtId="49" fontId="7" fillId="0" borderId="25" xfId="2" applyNumberFormat="1" applyFont="1" applyFill="1" applyBorder="1" applyAlignment="1">
      <alignment horizontal="center"/>
    </xf>
    <xf numFmtId="0" fontId="7" fillId="0" borderId="25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left" vertical="center"/>
    </xf>
    <xf numFmtId="0" fontId="10" fillId="0" borderId="6" xfId="2" applyFont="1" applyFill="1" applyBorder="1" applyAlignment="1">
      <alignment horizontal="right" vertical="center"/>
    </xf>
    <xf numFmtId="49" fontId="10" fillId="0" borderId="1" xfId="2" applyNumberFormat="1" applyFont="1" applyFill="1" applyBorder="1" applyAlignment="1">
      <alignment horizontal="left"/>
    </xf>
    <xf numFmtId="0" fontId="5" fillId="0" borderId="1" xfId="2" applyFont="1" applyFill="1" applyBorder="1" applyAlignment="1">
      <alignment horizontal="right" vertical="center"/>
    </xf>
    <xf numFmtId="49" fontId="7" fillId="0" borderId="13" xfId="2" applyNumberFormat="1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49" fontId="7" fillId="0" borderId="12" xfId="2" applyNumberFormat="1" applyFont="1" applyFill="1" applyBorder="1" applyAlignment="1">
      <alignment horizontal="center"/>
    </xf>
    <xf numFmtId="49" fontId="7" fillId="0" borderId="28" xfId="2" applyNumberFormat="1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right" vertical="center"/>
    </xf>
    <xf numFmtId="49" fontId="10" fillId="0" borderId="13" xfId="2" applyNumberFormat="1" applyFont="1" applyFill="1" applyBorder="1" applyAlignment="1">
      <alignment horizontal="left"/>
    </xf>
    <xf numFmtId="49" fontId="7" fillId="0" borderId="17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10" fillId="0" borderId="6" xfId="2" applyNumberFormat="1" applyFont="1" applyFill="1" applyBorder="1" applyAlignment="1">
      <alignment horizontal="right"/>
    </xf>
    <xf numFmtId="49" fontId="7" fillId="0" borderId="0" xfId="2" applyNumberFormat="1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10" fontId="1" fillId="0" borderId="1" xfId="2" applyNumberFormat="1" applyFill="1" applyBorder="1"/>
    <xf numFmtId="49" fontId="5" fillId="0" borderId="0" xfId="2" applyNumberFormat="1" applyFont="1" applyFill="1" applyBorder="1" applyAlignment="1">
      <alignment horizontal="center"/>
    </xf>
    <xf numFmtId="0" fontId="1" fillId="3" borderId="0" xfId="2" applyFill="1"/>
    <xf numFmtId="0" fontId="10" fillId="0" borderId="1" xfId="2" applyFont="1" applyFill="1" applyBorder="1" applyAlignment="1"/>
    <xf numFmtId="0" fontId="9" fillId="0" borderId="1" xfId="2" applyFont="1" applyFill="1" applyBorder="1" applyAlignment="1">
      <alignment horizontal="left" vertical="center"/>
    </xf>
    <xf numFmtId="0" fontId="9" fillId="0" borderId="16" xfId="2" applyFont="1" applyFill="1" applyBorder="1" applyAlignment="1">
      <alignment horizontal="center"/>
    </xf>
    <xf numFmtId="0" fontId="15" fillId="0" borderId="16" xfId="2" applyFont="1" applyFill="1" applyBorder="1" applyAlignment="1">
      <alignment horizontal="left"/>
    </xf>
    <xf numFmtId="49" fontId="15" fillId="0" borderId="16" xfId="2" applyNumberFormat="1" applyFont="1" applyFill="1" applyBorder="1" applyAlignment="1">
      <alignment horizontal="left"/>
    </xf>
    <xf numFmtId="0" fontId="5" fillId="0" borderId="6" xfId="2" applyFont="1" applyFill="1" applyBorder="1" applyAlignment="1">
      <alignment horizontal="left" vertical="center"/>
    </xf>
    <xf numFmtId="49" fontId="5" fillId="0" borderId="6" xfId="2" applyNumberFormat="1" applyFont="1" applyFill="1" applyBorder="1" applyAlignment="1">
      <alignment horizontal="left"/>
    </xf>
    <xf numFmtId="49" fontId="7" fillId="0" borderId="29" xfId="2" applyNumberFormat="1" applyFont="1" applyFill="1" applyBorder="1" applyAlignment="1">
      <alignment horizontal="center"/>
    </xf>
    <xf numFmtId="49" fontId="7" fillId="0" borderId="30" xfId="2" applyNumberFormat="1" applyFont="1" applyFill="1" applyBorder="1" applyAlignment="1">
      <alignment horizontal="center"/>
    </xf>
    <xf numFmtId="49" fontId="3" fillId="0" borderId="13" xfId="2" applyNumberFormat="1" applyFont="1" applyFill="1" applyBorder="1" applyAlignment="1">
      <alignment horizontal="center"/>
    </xf>
    <xf numFmtId="0" fontId="16" fillId="0" borderId="0" xfId="2" applyFont="1"/>
    <xf numFmtId="49" fontId="3" fillId="0" borderId="17" xfId="2" applyNumberFormat="1" applyFont="1" applyFill="1" applyBorder="1" applyAlignment="1">
      <alignment horizontal="center"/>
    </xf>
    <xf numFmtId="49" fontId="4" fillId="0" borderId="13" xfId="2" applyNumberFormat="1" applyFont="1" applyFill="1" applyBorder="1" applyAlignment="1">
      <alignment horizontal="left"/>
    </xf>
    <xf numFmtId="49" fontId="5" fillId="0" borderId="17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/>
    </xf>
    <xf numFmtId="10" fontId="1" fillId="0" borderId="0" xfId="2" applyNumberFormat="1" applyFill="1"/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3" fillId="0" borderId="13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right" vertical="center"/>
    </xf>
    <xf numFmtId="49" fontId="3" fillId="0" borderId="28" xfId="2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right" vertical="center"/>
    </xf>
    <xf numFmtId="0" fontId="9" fillId="0" borderId="16" xfId="2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right" vertical="center"/>
    </xf>
    <xf numFmtId="49" fontId="5" fillId="0" borderId="13" xfId="2" applyNumberFormat="1" applyFont="1" applyFill="1" applyBorder="1" applyAlignment="1">
      <alignment horizontal="center"/>
    </xf>
    <xf numFmtId="0" fontId="18" fillId="0" borderId="1" xfId="2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right" vertical="center"/>
    </xf>
    <xf numFmtId="49" fontId="10" fillId="0" borderId="16" xfId="2" applyNumberFormat="1" applyFont="1" applyFill="1" applyBorder="1" applyAlignment="1">
      <alignment horizontal="left"/>
    </xf>
    <xf numFmtId="49" fontId="7" fillId="0" borderId="16" xfId="2" applyNumberFormat="1" applyFont="1" applyFill="1" applyBorder="1" applyAlignment="1">
      <alignment horizontal="center"/>
    </xf>
    <xf numFmtId="0" fontId="3" fillId="0" borderId="16" xfId="2" applyFont="1" applyFill="1" applyBorder="1" applyAlignment="1">
      <alignment horizontal="center"/>
    </xf>
    <xf numFmtId="49" fontId="3" fillId="0" borderId="16" xfId="2" applyNumberFormat="1" applyFont="1" applyFill="1" applyBorder="1" applyAlignment="1">
      <alignment horizontal="center"/>
    </xf>
    <xf numFmtId="0" fontId="19" fillId="0" borderId="16" xfId="2" applyFont="1" applyFill="1" applyBorder="1" applyAlignment="1">
      <alignment horizontal="left"/>
    </xf>
    <xf numFmtId="0" fontId="7" fillId="0" borderId="13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left"/>
    </xf>
    <xf numFmtId="49" fontId="19" fillId="0" borderId="1" xfId="2" applyNumberFormat="1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left"/>
    </xf>
    <xf numFmtId="10" fontId="9" fillId="0" borderId="16" xfId="2" applyNumberFormat="1" applyFont="1" applyFill="1" applyBorder="1" applyAlignment="1">
      <alignment horizontal="right" vertical="center"/>
    </xf>
    <xf numFmtId="10" fontId="10" fillId="0" borderId="16" xfId="2" applyNumberFormat="1" applyFont="1" applyFill="1" applyBorder="1" applyAlignment="1">
      <alignment horizontal="left" vertical="center"/>
    </xf>
    <xf numFmtId="49" fontId="3" fillId="0" borderId="13" xfId="2" applyNumberFormat="1" applyFont="1" applyFill="1" applyBorder="1" applyAlignment="1">
      <alignment horizontal="left"/>
    </xf>
    <xf numFmtId="49" fontId="7" fillId="0" borderId="13" xfId="2" applyNumberFormat="1" applyFont="1" applyFill="1" applyBorder="1" applyAlignment="1">
      <alignment horizontal="left"/>
    </xf>
    <xf numFmtId="10" fontId="9" fillId="0" borderId="0" xfId="2" applyNumberFormat="1" applyFont="1" applyFill="1" applyBorder="1" applyAlignment="1">
      <alignment horizontal="right" vertical="center"/>
    </xf>
    <xf numFmtId="49" fontId="7" fillId="0" borderId="27" xfId="2" applyNumberFormat="1" applyFont="1" applyFill="1" applyBorder="1" applyAlignment="1">
      <alignment horizontal="center"/>
    </xf>
    <xf numFmtId="49" fontId="7" fillId="0" borderId="31" xfId="2" applyNumberFormat="1" applyFont="1" applyFill="1" applyBorder="1" applyAlignment="1">
      <alignment horizontal="center"/>
    </xf>
    <xf numFmtId="49" fontId="7" fillId="0" borderId="11" xfId="2" applyNumberFormat="1" applyFont="1" applyFill="1" applyBorder="1" applyAlignment="1">
      <alignment horizontal="center"/>
    </xf>
    <xf numFmtId="0" fontId="20" fillId="0" borderId="6" xfId="0" applyFont="1" applyBorder="1" applyAlignment="1">
      <alignment horizontal="left" vertical="top" wrapText="1"/>
    </xf>
    <xf numFmtId="49" fontId="7" fillId="0" borderId="13" xfId="2" applyNumberFormat="1" applyFont="1" applyFill="1" applyBorder="1" applyAlignment="1">
      <alignment horizontal="center" vertical="top"/>
    </xf>
    <xf numFmtId="49" fontId="9" fillId="0" borderId="13" xfId="2" applyNumberFormat="1" applyFont="1" applyFill="1" applyBorder="1" applyAlignment="1">
      <alignment horizontal="center"/>
    </xf>
    <xf numFmtId="10" fontId="1" fillId="0" borderId="1" xfId="2" applyNumberFormat="1" applyBorder="1"/>
    <xf numFmtId="0" fontId="1" fillId="0" borderId="1" xfId="2" applyBorder="1"/>
    <xf numFmtId="0" fontId="1" fillId="0" borderId="1" xfId="2" applyFill="1" applyBorder="1"/>
    <xf numFmtId="0" fontId="11" fillId="0" borderId="0" xfId="2" applyFont="1"/>
    <xf numFmtId="0" fontId="21" fillId="0" borderId="0" xfId="2" applyFont="1"/>
    <xf numFmtId="4" fontId="21" fillId="0" borderId="1" xfId="2" applyNumberFormat="1" applyFont="1" applyBorder="1"/>
    <xf numFmtId="0" fontId="5" fillId="0" borderId="13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left"/>
    </xf>
    <xf numFmtId="0" fontId="7" fillId="0" borderId="8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3" fillId="0" borderId="6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/>
    </xf>
    <xf numFmtId="0" fontId="10" fillId="0" borderId="1" xfId="2" applyFont="1" applyFill="1" applyBorder="1" applyAlignment="1">
      <alignment horizontal="left"/>
    </xf>
    <xf numFmtId="0" fontId="7" fillId="0" borderId="30" xfId="2" applyFont="1" applyFill="1" applyBorder="1" applyAlignment="1">
      <alignment horizontal="center"/>
    </xf>
    <xf numFmtId="0" fontId="19" fillId="0" borderId="8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center"/>
    </xf>
    <xf numFmtId="0" fontId="9" fillId="0" borderId="30" xfId="2" applyFont="1" applyFill="1" applyBorder="1" applyAlignment="1">
      <alignment horizontal="right" vertical="center"/>
    </xf>
    <xf numFmtId="0" fontId="7" fillId="0" borderId="28" xfId="2" applyFont="1" applyFill="1" applyBorder="1" applyAlignment="1">
      <alignment horizontal="center"/>
    </xf>
    <xf numFmtId="0" fontId="7" fillId="0" borderId="17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right" vertical="center"/>
    </xf>
    <xf numFmtId="0" fontId="10" fillId="0" borderId="13" xfId="2" applyFont="1" applyFill="1" applyBorder="1" applyAlignment="1">
      <alignment horizontal="left"/>
    </xf>
    <xf numFmtId="0" fontId="3" fillId="0" borderId="17" xfId="2" applyFont="1" applyFill="1" applyBorder="1" applyAlignment="1">
      <alignment horizontal="center"/>
    </xf>
    <xf numFmtId="0" fontId="9" fillId="0" borderId="13" xfId="2" applyFont="1" applyFill="1" applyBorder="1" applyAlignment="1">
      <alignment horizontal="center"/>
    </xf>
    <xf numFmtId="0" fontId="9" fillId="0" borderId="9" xfId="2" applyFont="1" applyFill="1" applyBorder="1" applyAlignment="1">
      <alignment horizontal="right" vertical="center"/>
    </xf>
    <xf numFmtId="0" fontId="7" fillId="0" borderId="27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4" fontId="1" fillId="0" borderId="0" xfId="2" applyNumberFormat="1" applyFill="1" applyBorder="1"/>
    <xf numFmtId="0" fontId="5" fillId="0" borderId="8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19" fillId="0" borderId="28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 vertical="center" wrapText="1"/>
    </xf>
    <xf numFmtId="0" fontId="7" fillId="0" borderId="17" xfId="2" applyFont="1" applyFill="1" applyBorder="1" applyAlignment="1">
      <alignment horizontal="center" vertical="top"/>
    </xf>
    <xf numFmtId="4" fontId="8" fillId="0" borderId="0" xfId="2" applyNumberFormat="1" applyFont="1" applyFill="1" applyBorder="1"/>
    <xf numFmtId="0" fontId="7" fillId="0" borderId="7" xfId="2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/>
    </xf>
    <xf numFmtId="0" fontId="22" fillId="0" borderId="13" xfId="2" applyFont="1" applyFill="1" applyBorder="1" applyAlignment="1">
      <alignment horizontal="left"/>
    </xf>
    <xf numFmtId="0" fontId="7" fillId="0" borderId="13" xfId="2" applyFont="1" applyFill="1" applyBorder="1" applyAlignment="1">
      <alignment horizontal="left"/>
    </xf>
    <xf numFmtId="0" fontId="9" fillId="0" borderId="0" xfId="2" applyFont="1" applyFill="1" applyBorder="1" applyAlignment="1">
      <alignment horizontal="left" vertical="center"/>
    </xf>
    <xf numFmtId="0" fontId="10" fillId="0" borderId="15" xfId="2" applyFont="1" applyFill="1" applyBorder="1" applyAlignment="1">
      <alignment horizontal="left"/>
    </xf>
    <xf numFmtId="4" fontId="21" fillId="0" borderId="1" xfId="2" applyNumberFormat="1" applyFont="1" applyFill="1" applyBorder="1"/>
    <xf numFmtId="0" fontId="5" fillId="0" borderId="7" xfId="2" applyFont="1" applyFill="1" applyBorder="1" applyAlignment="1">
      <alignment horizontal="right" vertical="center"/>
    </xf>
    <xf numFmtId="0" fontId="5" fillId="0" borderId="15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left" vertical="center"/>
    </xf>
    <xf numFmtId="0" fontId="5" fillId="0" borderId="32" xfId="2" applyFont="1" applyFill="1" applyBorder="1" applyAlignment="1">
      <alignment horizontal="left"/>
    </xf>
    <xf numFmtId="0" fontId="5" fillId="0" borderId="32" xfId="2" applyFont="1" applyFill="1" applyBorder="1" applyAlignment="1">
      <alignment horizontal="center"/>
    </xf>
    <xf numFmtId="0" fontId="1" fillId="0" borderId="9" xfId="2" applyBorder="1"/>
    <xf numFmtId="0" fontId="1" fillId="0" borderId="9" xfId="2" applyFill="1" applyBorder="1"/>
    <xf numFmtId="4" fontId="8" fillId="0" borderId="12" xfId="2" applyNumberFormat="1" applyFont="1" applyFill="1" applyBorder="1"/>
    <xf numFmtId="0" fontId="1" fillId="0" borderId="12" xfId="2" applyBorder="1"/>
    <xf numFmtId="0" fontId="9" fillId="0" borderId="13" xfId="2" applyFont="1" applyFill="1" applyBorder="1" applyAlignment="1">
      <alignment horizontal="left"/>
    </xf>
    <xf numFmtId="0" fontId="5" fillId="0" borderId="13" xfId="2" applyFont="1" applyFill="1" applyBorder="1" applyAlignment="1">
      <alignment horizontal="left"/>
    </xf>
    <xf numFmtId="0" fontId="5" fillId="0" borderId="33" xfId="2" applyFont="1" applyFill="1" applyBorder="1" applyAlignment="1">
      <alignment horizontal="left"/>
    </xf>
    <xf numFmtId="0" fontId="5" fillId="0" borderId="34" xfId="2" applyFont="1" applyFill="1" applyBorder="1" applyAlignment="1">
      <alignment horizontal="center"/>
    </xf>
    <xf numFmtId="0" fontId="5" fillId="0" borderId="31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left"/>
    </xf>
    <xf numFmtId="0" fontId="7" fillId="0" borderId="9" xfId="2" applyFont="1" applyFill="1" applyBorder="1" applyAlignment="1">
      <alignment horizontal="center"/>
    </xf>
    <xf numFmtId="49" fontId="10" fillId="0" borderId="29" xfId="2" applyNumberFormat="1" applyFont="1" applyFill="1" applyBorder="1" applyAlignment="1">
      <alignment horizontal="left"/>
    </xf>
    <xf numFmtId="0" fontId="9" fillId="0" borderId="29" xfId="2" applyFont="1" applyFill="1" applyBorder="1" applyAlignment="1">
      <alignment horizontal="right" vertical="center"/>
    </xf>
    <xf numFmtId="49" fontId="4" fillId="0" borderId="6" xfId="2" applyNumberFormat="1" applyFont="1" applyFill="1" applyBorder="1" applyAlignment="1">
      <alignment horizontal="left"/>
    </xf>
    <xf numFmtId="49" fontId="5" fillId="0" borderId="16" xfId="2" applyNumberFormat="1" applyFont="1" applyFill="1" applyBorder="1" applyAlignment="1">
      <alignment horizontal="center"/>
    </xf>
    <xf numFmtId="0" fontId="9" fillId="4" borderId="16" xfId="2" applyFont="1" applyFill="1" applyBorder="1" applyAlignment="1">
      <alignment horizontal="right" vertical="center"/>
    </xf>
    <xf numFmtId="0" fontId="5" fillId="0" borderId="13" xfId="2" applyFont="1" applyFill="1" applyBorder="1" applyAlignment="1">
      <alignment horizontal="right" vertical="center"/>
    </xf>
    <xf numFmtId="0" fontId="5" fillId="0" borderId="17" xfId="2" applyFont="1" applyFill="1" applyBorder="1" applyAlignment="1">
      <alignment horizontal="left" vertical="center"/>
    </xf>
    <xf numFmtId="49" fontId="5" fillId="0" borderId="13" xfId="2" applyNumberFormat="1" applyFont="1" applyFill="1" applyBorder="1" applyAlignment="1">
      <alignment horizontal="left"/>
    </xf>
    <xf numFmtId="0" fontId="3" fillId="0" borderId="35" xfId="2" applyFont="1" applyFill="1" applyBorder="1"/>
    <xf numFmtId="0" fontId="3" fillId="0" borderId="36" xfId="2" applyFont="1" applyFill="1" applyBorder="1"/>
    <xf numFmtId="0" fontId="3" fillId="0" borderId="13" xfId="2" applyFont="1" applyFill="1" applyBorder="1"/>
    <xf numFmtId="4" fontId="3" fillId="0" borderId="37" xfId="2" applyNumberFormat="1" applyFont="1" applyFill="1" applyBorder="1"/>
    <xf numFmtId="4" fontId="3" fillId="0" borderId="36" xfId="2" applyNumberFormat="1" applyFont="1" applyFill="1" applyBorder="1"/>
    <xf numFmtId="0" fontId="3" fillId="0" borderId="37" xfId="2" applyFont="1" applyFill="1" applyBorder="1"/>
    <xf numFmtId="0" fontId="5" fillId="0" borderId="17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/>
    </xf>
    <xf numFmtId="0" fontId="7" fillId="0" borderId="38" xfId="2" applyFont="1" applyFill="1" applyBorder="1"/>
    <xf numFmtId="0" fontId="23" fillId="0" borderId="39" xfId="2" applyFont="1" applyFill="1" applyBorder="1" applyAlignment="1">
      <alignment horizontal="center" vertical="center" wrapText="1"/>
    </xf>
    <xf numFmtId="0" fontId="23" fillId="0" borderId="40" xfId="2" applyFont="1" applyBorder="1"/>
    <xf numFmtId="0" fontId="23" fillId="0" borderId="8" xfId="2" applyFont="1" applyFill="1" applyBorder="1" applyAlignment="1">
      <alignment horizontal="center" vertical="center" wrapText="1"/>
    </xf>
    <xf numFmtId="0" fontId="23" fillId="0" borderId="40" xfId="2" applyFont="1" applyFill="1" applyBorder="1" applyAlignment="1">
      <alignment horizontal="center" vertical="center" wrapText="1"/>
    </xf>
    <xf numFmtId="0" fontId="23" fillId="0" borderId="41" xfId="2" applyFont="1" applyFill="1" applyBorder="1" applyAlignment="1">
      <alignment horizontal="center" vertical="center" wrapText="1"/>
    </xf>
    <xf numFmtId="0" fontId="23" fillId="0" borderId="29" xfId="2" applyFont="1" applyFill="1" applyBorder="1" applyAlignment="1">
      <alignment horizontal="center" vertical="center" wrapText="1"/>
    </xf>
    <xf numFmtId="0" fontId="23" fillId="0" borderId="0" xfId="2" applyFont="1"/>
    <xf numFmtId="0" fontId="6" fillId="0" borderId="0" xfId="2" applyFont="1"/>
    <xf numFmtId="0" fontId="24" fillId="0" borderId="0" xfId="2" applyFont="1"/>
    <xf numFmtId="0" fontId="9" fillId="0" borderId="7" xfId="2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right"/>
    </xf>
    <xf numFmtId="0" fontId="26" fillId="0" borderId="6" xfId="0" applyFont="1" applyBorder="1" applyAlignment="1">
      <alignment wrapText="1"/>
    </xf>
    <xf numFmtId="0" fontId="10" fillId="0" borderId="1" xfId="2" applyFont="1" applyFill="1" applyBorder="1" applyAlignment="1">
      <alignment horizontal="left" vertical="top" wrapText="1"/>
    </xf>
    <xf numFmtId="49" fontId="3" fillId="0" borderId="1" xfId="2" applyNumberFormat="1" applyFont="1" applyFill="1" applyBorder="1" applyAlignment="1">
      <alignment horizontal="center" vertical="top"/>
    </xf>
    <xf numFmtId="0" fontId="19" fillId="0" borderId="1" xfId="2" applyFont="1" applyFill="1" applyBorder="1" applyAlignment="1">
      <alignment horizontal="left" wrapText="1"/>
    </xf>
    <xf numFmtId="49" fontId="19" fillId="0" borderId="1" xfId="2" applyNumberFormat="1" applyFont="1" applyFill="1" applyBorder="1" applyAlignment="1">
      <alignment horizontal="left" wrapText="1"/>
    </xf>
    <xf numFmtId="49" fontId="10" fillId="0" borderId="16" xfId="2" applyNumberFormat="1" applyFont="1" applyFill="1" applyBorder="1" applyAlignment="1">
      <alignment horizontal="left" wrapText="1"/>
    </xf>
    <xf numFmtId="4" fontId="4" fillId="4" borderId="13" xfId="2" applyNumberFormat="1" applyFont="1" applyFill="1" applyBorder="1"/>
    <xf numFmtId="4" fontId="4" fillId="4" borderId="13" xfId="2" applyNumberFormat="1" applyFont="1" applyFill="1" applyBorder="1" applyAlignment="1"/>
    <xf numFmtId="4" fontId="4" fillId="4" borderId="17" xfId="2" applyNumberFormat="1" applyFont="1" applyFill="1" applyBorder="1"/>
    <xf numFmtId="4" fontId="4" fillId="4" borderId="15" xfId="2" applyNumberFormat="1" applyFont="1" applyFill="1" applyBorder="1"/>
    <xf numFmtId="10" fontId="4" fillId="4" borderId="13" xfId="2" applyNumberFormat="1" applyFont="1" applyFill="1" applyBorder="1"/>
    <xf numFmtId="10" fontId="4" fillId="4" borderId="13" xfId="2" applyNumberFormat="1" applyFont="1" applyFill="1" applyBorder="1" applyAlignment="1"/>
    <xf numFmtId="10" fontId="4" fillId="4" borderId="17" xfId="2" applyNumberFormat="1" applyFont="1" applyFill="1" applyBorder="1"/>
    <xf numFmtId="10" fontId="4" fillId="4" borderId="15" xfId="2" applyNumberFormat="1" applyFont="1" applyFill="1" applyBorder="1"/>
    <xf numFmtId="0" fontId="4" fillId="4" borderId="15" xfId="2" applyFont="1" applyFill="1" applyBorder="1"/>
    <xf numFmtId="4" fontId="3" fillId="4" borderId="13" xfId="2" applyNumberFormat="1" applyFont="1" applyFill="1" applyBorder="1"/>
    <xf numFmtId="4" fontId="3" fillId="4" borderId="13" xfId="2" applyNumberFormat="1" applyFont="1" applyFill="1" applyBorder="1" applyAlignment="1"/>
    <xf numFmtId="4" fontId="3" fillId="4" borderId="17" xfId="2" applyNumberFormat="1" applyFont="1" applyFill="1" applyBorder="1"/>
    <xf numFmtId="4" fontId="3" fillId="4" borderId="15" xfId="2" applyNumberFormat="1" applyFont="1" applyFill="1" applyBorder="1"/>
    <xf numFmtId="10" fontId="3" fillId="4" borderId="13" xfId="2" applyNumberFormat="1" applyFont="1" applyFill="1" applyBorder="1" applyAlignment="1">
      <alignment horizontal="right"/>
    </xf>
    <xf numFmtId="10" fontId="3" fillId="4" borderId="17" xfId="2" applyNumberFormat="1" applyFont="1" applyFill="1" applyBorder="1" applyAlignment="1">
      <alignment horizontal="right"/>
    </xf>
    <xf numFmtId="10" fontId="3" fillId="4" borderId="17" xfId="2" applyNumberFormat="1" applyFont="1" applyFill="1" applyBorder="1" applyAlignment="1">
      <alignment horizontal="center"/>
    </xf>
    <xf numFmtId="10" fontId="3" fillId="4" borderId="13" xfId="2" applyNumberFormat="1" applyFont="1" applyFill="1" applyBorder="1" applyAlignment="1">
      <alignment horizontal="center"/>
    </xf>
    <xf numFmtId="10" fontId="3" fillId="4" borderId="15" xfId="2" applyNumberFormat="1" applyFont="1" applyFill="1" applyBorder="1" applyAlignment="1">
      <alignment horizontal="center"/>
    </xf>
    <xf numFmtId="10" fontId="3" fillId="4" borderId="13" xfId="2" applyNumberFormat="1" applyFont="1" applyFill="1" applyBorder="1"/>
    <xf numFmtId="10" fontId="3" fillId="4" borderId="13" xfId="2" applyNumberFormat="1" applyFont="1" applyFill="1" applyBorder="1" applyAlignment="1"/>
    <xf numFmtId="10" fontId="3" fillId="4" borderId="17" xfId="2" applyNumberFormat="1" applyFont="1" applyFill="1" applyBorder="1"/>
    <xf numFmtId="10" fontId="3" fillId="4" borderId="15" xfId="2" applyNumberFormat="1" applyFont="1" applyFill="1" applyBorder="1"/>
    <xf numFmtId="4" fontId="3" fillId="4" borderId="28" xfId="2" applyNumberFormat="1" applyFont="1" applyFill="1" applyBorder="1"/>
    <xf numFmtId="4" fontId="3" fillId="4" borderId="28" xfId="2" applyNumberFormat="1" applyFont="1" applyFill="1" applyBorder="1" applyAlignment="1"/>
    <xf numFmtId="4" fontId="3" fillId="4" borderId="27" xfId="2" applyNumberFormat="1" applyFont="1" applyFill="1" applyBorder="1"/>
    <xf numFmtId="4" fontId="3" fillId="4" borderId="26" xfId="2" applyNumberFormat="1" applyFont="1" applyFill="1" applyBorder="1"/>
    <xf numFmtId="4" fontId="3" fillId="4" borderId="1" xfId="2" applyNumberFormat="1" applyFont="1" applyFill="1" applyBorder="1"/>
    <xf numFmtId="4" fontId="3" fillId="4" borderId="6" xfId="2" applyNumberFormat="1" applyFont="1" applyFill="1" applyBorder="1"/>
    <xf numFmtId="4" fontId="3" fillId="4" borderId="16" xfId="2" applyNumberFormat="1" applyFont="1" applyFill="1" applyBorder="1"/>
    <xf numFmtId="4" fontId="4" fillId="4" borderId="1" xfId="2" applyNumberFormat="1" applyFont="1" applyFill="1" applyBorder="1"/>
    <xf numFmtId="4" fontId="4" fillId="4" borderId="6" xfId="2" applyNumberFormat="1" applyFont="1" applyFill="1" applyBorder="1"/>
    <xf numFmtId="4" fontId="4" fillId="4" borderId="16" xfId="2" applyNumberFormat="1" applyFont="1" applyFill="1" applyBorder="1"/>
    <xf numFmtId="10" fontId="3" fillId="4" borderId="1" xfId="2" applyNumberFormat="1" applyFont="1" applyFill="1" applyBorder="1"/>
    <xf numFmtId="10" fontId="3" fillId="4" borderId="30" xfId="2" applyNumberFormat="1" applyFont="1" applyFill="1" applyBorder="1"/>
    <xf numFmtId="4" fontId="3" fillId="4" borderId="30" xfId="2" applyNumberFormat="1" applyFont="1" applyFill="1" applyBorder="1"/>
    <xf numFmtId="4" fontId="3" fillId="4" borderId="29" xfId="2" applyNumberFormat="1" applyFont="1" applyFill="1" applyBorder="1"/>
    <xf numFmtId="4" fontId="3" fillId="4" borderId="31" xfId="2" applyNumberFormat="1" applyFont="1" applyFill="1" applyBorder="1"/>
    <xf numFmtId="4" fontId="3" fillId="4" borderId="33" xfId="2" applyNumberFormat="1" applyFont="1" applyFill="1" applyBorder="1"/>
    <xf numFmtId="10" fontId="3" fillId="4" borderId="34" xfId="2" applyNumberFormat="1" applyFont="1" applyFill="1" applyBorder="1"/>
    <xf numFmtId="10" fontId="3" fillId="4" borderId="33" xfId="2" applyNumberFormat="1" applyFont="1" applyFill="1" applyBorder="1"/>
    <xf numFmtId="4" fontId="3" fillId="4" borderId="18" xfId="2" applyNumberFormat="1" applyFont="1" applyFill="1" applyBorder="1"/>
    <xf numFmtId="10" fontId="4" fillId="4" borderId="1" xfId="2" applyNumberFormat="1" applyFont="1" applyFill="1" applyBorder="1"/>
    <xf numFmtId="164" fontId="3" fillId="4" borderId="1" xfId="2" applyNumberFormat="1" applyFont="1" applyFill="1" applyBorder="1"/>
    <xf numFmtId="10" fontId="3" fillId="4" borderId="6" xfId="2" applyNumberFormat="1" applyFont="1" applyFill="1" applyBorder="1"/>
    <xf numFmtId="10" fontId="3" fillId="4" borderId="16" xfId="2" applyNumberFormat="1" applyFont="1" applyFill="1" applyBorder="1"/>
    <xf numFmtId="4" fontId="3" fillId="4" borderId="34" xfId="2" applyNumberFormat="1" applyFont="1" applyFill="1" applyBorder="1"/>
    <xf numFmtId="4" fontId="4" fillId="4" borderId="0" xfId="2" applyNumberFormat="1" applyFont="1" applyFill="1" applyBorder="1"/>
    <xf numFmtId="4" fontId="4" fillId="4" borderId="14" xfId="2" applyNumberFormat="1" applyFont="1" applyFill="1" applyBorder="1"/>
    <xf numFmtId="10" fontId="4" fillId="4" borderId="6" xfId="2" applyNumberFormat="1" applyFont="1" applyFill="1" applyBorder="1"/>
    <xf numFmtId="10" fontId="4" fillId="4" borderId="0" xfId="2" applyNumberFormat="1" applyFont="1" applyFill="1" applyBorder="1"/>
    <xf numFmtId="10" fontId="4" fillId="4" borderId="14" xfId="2" applyNumberFormat="1" applyFont="1" applyFill="1" applyBorder="1"/>
    <xf numFmtId="10" fontId="4" fillId="4" borderId="16" xfId="2" applyNumberFormat="1" applyFont="1" applyFill="1" applyBorder="1"/>
    <xf numFmtId="4" fontId="3" fillId="4" borderId="0" xfId="2" applyNumberFormat="1" applyFont="1" applyFill="1" applyBorder="1"/>
    <xf numFmtId="4" fontId="3" fillId="4" borderId="14" xfId="2" applyNumberFormat="1" applyFont="1" applyFill="1" applyBorder="1"/>
    <xf numFmtId="10" fontId="3" fillId="4" borderId="0" xfId="2" applyNumberFormat="1" applyFont="1" applyFill="1" applyBorder="1"/>
    <xf numFmtId="4" fontId="3" fillId="4" borderId="8" xfId="2" applyNumberFormat="1" applyFont="1" applyFill="1" applyBorder="1"/>
    <xf numFmtId="4" fontId="3" fillId="4" borderId="9" xfId="2" applyNumberFormat="1" applyFont="1" applyFill="1" applyBorder="1"/>
    <xf numFmtId="4" fontId="3" fillId="4" borderId="12" xfId="2" applyNumberFormat="1" applyFont="1" applyFill="1" applyBorder="1"/>
    <xf numFmtId="4" fontId="4" fillId="4" borderId="34" xfId="2" applyNumberFormat="1" applyFont="1" applyFill="1" applyBorder="1"/>
    <xf numFmtId="4" fontId="4" fillId="4" borderId="33" xfId="2" applyNumberFormat="1" applyFont="1" applyFill="1" applyBorder="1"/>
    <xf numFmtId="4" fontId="4" fillId="4" borderId="31" xfId="2" applyNumberFormat="1" applyFont="1" applyFill="1" applyBorder="1"/>
    <xf numFmtId="4" fontId="4" fillId="4" borderId="18" xfId="2" applyNumberFormat="1" applyFont="1" applyFill="1" applyBorder="1"/>
    <xf numFmtId="4" fontId="3" fillId="4" borderId="11" xfId="2" applyNumberFormat="1" applyFont="1" applyFill="1" applyBorder="1"/>
    <xf numFmtId="4" fontId="14" fillId="4" borderId="0" xfId="2" applyNumberFormat="1" applyFont="1" applyFill="1"/>
    <xf numFmtId="10" fontId="13" fillId="4" borderId="17" xfId="1" applyNumberFormat="1" applyFont="1" applyFill="1" applyBorder="1"/>
    <xf numFmtId="10" fontId="3" fillId="4" borderId="27" xfId="2" applyNumberFormat="1" applyFont="1" applyFill="1" applyBorder="1"/>
    <xf numFmtId="10" fontId="3" fillId="4" borderId="28" xfId="2" applyNumberFormat="1" applyFont="1" applyFill="1" applyBorder="1"/>
    <xf numFmtId="10" fontId="3" fillId="4" borderId="26" xfId="2" applyNumberFormat="1" applyFont="1" applyFill="1" applyBorder="1"/>
    <xf numFmtId="4" fontId="4" fillId="4" borderId="29" xfId="2" applyNumberFormat="1" applyFont="1" applyFill="1" applyBorder="1"/>
    <xf numFmtId="4" fontId="4" fillId="4" borderId="32" xfId="2" applyNumberFormat="1" applyFont="1" applyFill="1" applyBorder="1"/>
    <xf numFmtId="4" fontId="4" fillId="4" borderId="7" xfId="2" applyNumberFormat="1" applyFont="1" applyFill="1" applyBorder="1"/>
    <xf numFmtId="10" fontId="4" fillId="4" borderId="7" xfId="2" applyNumberFormat="1" applyFont="1" applyFill="1" applyBorder="1"/>
    <xf numFmtId="4" fontId="3" fillId="4" borderId="7" xfId="2" applyNumberFormat="1" applyFont="1" applyFill="1" applyBorder="1"/>
    <xf numFmtId="10" fontId="3" fillId="4" borderId="7" xfId="2" applyNumberFormat="1" applyFont="1" applyFill="1" applyBorder="1"/>
    <xf numFmtId="4" fontId="3" fillId="4" borderId="0" xfId="3" applyNumberFormat="1" applyFont="1" applyFill="1" applyBorder="1"/>
    <xf numFmtId="4" fontId="3" fillId="4" borderId="1" xfId="2" applyNumberFormat="1" applyFont="1" applyFill="1" applyBorder="1" applyAlignment="1">
      <alignment horizontal="right"/>
    </xf>
    <xf numFmtId="10" fontId="13" fillId="4" borderId="6" xfId="1" applyNumberFormat="1" applyFont="1" applyFill="1" applyBorder="1"/>
    <xf numFmtId="4" fontId="4" fillId="4" borderId="8" xfId="2" applyNumberFormat="1" applyFont="1" applyFill="1" applyBorder="1"/>
    <xf numFmtId="10" fontId="3" fillId="4" borderId="14" xfId="2" applyNumberFormat="1" applyFont="1" applyFill="1" applyBorder="1"/>
    <xf numFmtId="165" fontId="3" fillId="4" borderId="17" xfId="2" applyNumberFormat="1" applyFont="1" applyFill="1" applyBorder="1" applyAlignment="1">
      <alignment horizontal="right"/>
    </xf>
    <xf numFmtId="165" fontId="3" fillId="4" borderId="13" xfId="2" applyNumberFormat="1" applyFont="1" applyFill="1" applyBorder="1" applyAlignment="1">
      <alignment horizontal="right"/>
    </xf>
    <xf numFmtId="164" fontId="3" fillId="4" borderId="17" xfId="2" applyNumberFormat="1" applyFont="1" applyFill="1" applyBorder="1"/>
    <xf numFmtId="164" fontId="3" fillId="4" borderId="13" xfId="2" applyNumberFormat="1" applyFont="1" applyFill="1" applyBorder="1"/>
    <xf numFmtId="10" fontId="10" fillId="4" borderId="16" xfId="2" applyNumberFormat="1" applyFont="1" applyFill="1" applyBorder="1"/>
    <xf numFmtId="10" fontId="10" fillId="4" borderId="17" xfId="2" applyNumberFormat="1" applyFont="1" applyFill="1" applyBorder="1"/>
    <xf numFmtId="10" fontId="10" fillId="4" borderId="13" xfId="2" applyNumberFormat="1" applyFont="1" applyFill="1" applyBorder="1"/>
    <xf numFmtId="10" fontId="10" fillId="4" borderId="14" xfId="2" applyNumberFormat="1" applyFont="1" applyFill="1" applyBorder="1"/>
    <xf numFmtId="4" fontId="13" fillId="4" borderId="14" xfId="2" applyNumberFormat="1" applyFont="1" applyFill="1" applyBorder="1"/>
    <xf numFmtId="4" fontId="13" fillId="4" borderId="17" xfId="2" applyNumberFormat="1" applyFont="1" applyFill="1" applyBorder="1"/>
    <xf numFmtId="4" fontId="13" fillId="4" borderId="13" xfId="2" applyNumberFormat="1" applyFont="1" applyFill="1" applyBorder="1"/>
    <xf numFmtId="10" fontId="20" fillId="4" borderId="17" xfId="2" applyNumberFormat="1" applyFont="1" applyFill="1" applyBorder="1"/>
    <xf numFmtId="10" fontId="13" fillId="4" borderId="13" xfId="2" applyNumberFormat="1" applyFont="1" applyFill="1" applyBorder="1"/>
    <xf numFmtId="10" fontId="13" fillId="4" borderId="17" xfId="2" applyNumberFormat="1" applyFont="1" applyFill="1" applyBorder="1"/>
    <xf numFmtId="10" fontId="13" fillId="4" borderId="15" xfId="2" applyNumberFormat="1" applyFont="1" applyFill="1" applyBorder="1"/>
    <xf numFmtId="4" fontId="3" fillId="4" borderId="0" xfId="2" applyNumberFormat="1" applyFont="1" applyFill="1"/>
    <xf numFmtId="4" fontId="13" fillId="4" borderId="6" xfId="2" applyNumberFormat="1" applyFont="1" applyFill="1" applyBorder="1"/>
    <xf numFmtId="4" fontId="13" fillId="4" borderId="1" xfId="2" applyNumberFormat="1" applyFont="1" applyFill="1" applyBorder="1"/>
    <xf numFmtId="10" fontId="13" fillId="4" borderId="1" xfId="1" applyNumberFormat="1" applyFont="1" applyFill="1" applyBorder="1"/>
    <xf numFmtId="10" fontId="13" fillId="4" borderId="12" xfId="1" applyNumberFormat="1" applyFont="1" applyFill="1" applyBorder="1"/>
    <xf numFmtId="10" fontId="3" fillId="4" borderId="12" xfId="2" applyNumberFormat="1" applyFont="1" applyFill="1" applyBorder="1"/>
    <xf numFmtId="10" fontId="3" fillId="4" borderId="11" xfId="2" applyNumberFormat="1" applyFont="1" applyFill="1" applyBorder="1"/>
    <xf numFmtId="10" fontId="13" fillId="4" borderId="16" xfId="1" applyNumberFormat="1" applyFont="1" applyFill="1" applyBorder="1"/>
    <xf numFmtId="10" fontId="3" fillId="4" borderId="23" xfId="2" applyNumberFormat="1" applyFont="1" applyFill="1" applyBorder="1"/>
    <xf numFmtId="10" fontId="3" fillId="4" borderId="22" xfId="2" applyNumberFormat="1" applyFont="1" applyFill="1" applyBorder="1"/>
    <xf numFmtId="10" fontId="3" fillId="4" borderId="20" xfId="2" applyNumberFormat="1" applyFont="1" applyFill="1" applyBorder="1"/>
    <xf numFmtId="10" fontId="3" fillId="4" borderId="21" xfId="2" applyNumberFormat="1" applyFont="1" applyFill="1" applyBorder="1"/>
    <xf numFmtId="10" fontId="3" fillId="4" borderId="19" xfId="2" applyNumberFormat="1" applyFont="1" applyFill="1" applyBorder="1"/>
    <xf numFmtId="10" fontId="3" fillId="4" borderId="9" xfId="2" applyNumberFormat="1" applyFont="1" applyFill="1" applyBorder="1"/>
    <xf numFmtId="10" fontId="3" fillId="4" borderId="8" xfId="2" applyNumberFormat="1" applyFont="1" applyFill="1" applyBorder="1"/>
    <xf numFmtId="10" fontId="3" fillId="4" borderId="10" xfId="2" applyNumberFormat="1" applyFont="1" applyFill="1" applyBorder="1"/>
    <xf numFmtId="49" fontId="23" fillId="0" borderId="41" xfId="2" applyNumberFormat="1" applyFont="1" applyFill="1" applyBorder="1" applyAlignment="1">
      <alignment horizontal="center" vertical="center" wrapText="1"/>
    </xf>
    <xf numFmtId="0" fontId="23" fillId="0" borderId="40" xfId="2" applyFont="1" applyFill="1" applyBorder="1" applyAlignment="1">
      <alignment horizontal="center" vertical="center" wrapText="1"/>
    </xf>
    <xf numFmtId="0" fontId="23" fillId="0" borderId="42" xfId="2" applyFont="1" applyFill="1" applyBorder="1" applyAlignment="1">
      <alignment horizontal="center" vertical="center" wrapText="1"/>
    </xf>
    <xf numFmtId="0" fontId="23" fillId="0" borderId="41" xfId="2" applyFont="1" applyFill="1" applyBorder="1" applyAlignment="1">
      <alignment horizontal="center" vertical="center" wrapText="1"/>
    </xf>
    <xf numFmtId="0" fontId="23" fillId="0" borderId="41" xfId="2" applyFont="1" applyBorder="1" applyAlignment="1">
      <alignment horizontal="center" vertical="center" wrapText="1"/>
    </xf>
    <xf numFmtId="0" fontId="23" fillId="0" borderId="39" xfId="2" applyFont="1" applyBorder="1" applyAlignment="1">
      <alignment horizontal="center" vertical="center" wrapText="1"/>
    </xf>
    <xf numFmtId="0" fontId="23" fillId="0" borderId="43" xfId="2" applyFont="1" applyBorder="1" applyAlignment="1">
      <alignment horizontal="center" vertical="center" wrapText="1"/>
    </xf>
    <xf numFmtId="0" fontId="23" fillId="0" borderId="40" xfId="2" applyFont="1" applyBorder="1" applyAlignment="1">
      <alignment horizontal="center" vertical="center" wrapText="1"/>
    </xf>
    <xf numFmtId="0" fontId="1" fillId="0" borderId="41" xfId="2" applyFont="1" applyBorder="1" applyAlignment="1">
      <alignment horizontal="center" vertical="center" wrapText="1"/>
    </xf>
    <xf numFmtId="49" fontId="23" fillId="0" borderId="40" xfId="2" applyNumberFormat="1" applyFont="1" applyBorder="1" applyAlignment="1">
      <alignment horizontal="center" vertical="center" wrapText="1"/>
    </xf>
  </cellXfs>
  <cellStyles count="4">
    <cellStyle name="Excel Built-in Normal" xfId="2"/>
    <cellStyle name="Normalny" xfId="0" builtinId="0"/>
    <cellStyle name="Procentowy" xfId="1" builtinId="5"/>
    <cellStyle name="Walutowy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1532"/>
  <sheetViews>
    <sheetView tabSelected="1" topLeftCell="B119" workbookViewId="0">
      <selection activeCell="K15" sqref="K15"/>
    </sheetView>
  </sheetViews>
  <sheetFormatPr defaultColWidth="9.42578125" defaultRowHeight="14.25" customHeight="1"/>
  <cols>
    <col min="1" max="1" width="3.28515625" style="1" hidden="1" customWidth="1"/>
    <col min="2" max="2" width="4.28515625" style="1" customWidth="1"/>
    <col min="3" max="3" width="6" style="1" customWidth="1"/>
    <col min="4" max="4" width="37.28515625" style="1" customWidth="1"/>
    <col min="5" max="5" width="10.85546875" style="1" customWidth="1"/>
    <col min="6" max="6" width="11.140625" style="1" customWidth="1"/>
    <col min="7" max="8" width="11" style="1" customWidth="1"/>
    <col min="9" max="9" width="10.5703125" style="1" customWidth="1"/>
    <col min="10" max="10" width="9.7109375" style="1" customWidth="1"/>
    <col min="11" max="11" width="11" style="1" customWidth="1"/>
    <col min="12" max="12" width="9.7109375" style="1" customWidth="1"/>
    <col min="13" max="13" width="8.5703125" style="1" customWidth="1"/>
    <col min="14" max="14" width="10.7109375" style="1" customWidth="1"/>
    <col min="15" max="15" width="10.5703125" style="1" customWidth="1"/>
    <col min="16" max="16" width="9.7109375" style="1" customWidth="1"/>
    <col min="17" max="16384" width="9.42578125" style="1"/>
  </cols>
  <sheetData>
    <row r="2" spans="1:26" ht="1.5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20"/>
      <c r="O2" s="218"/>
      <c r="P2" s="218"/>
    </row>
    <row r="3" spans="1:26" ht="14.25" hidden="1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20"/>
      <c r="O3" s="218"/>
      <c r="P3" s="218"/>
    </row>
    <row r="4" spans="1:26" ht="14.25" customHeight="1">
      <c r="B4" s="218"/>
      <c r="C4" s="218"/>
      <c r="D4" s="218"/>
      <c r="E4" s="218"/>
      <c r="F4" s="135" t="s">
        <v>207</v>
      </c>
      <c r="G4" s="135"/>
      <c r="H4" s="219"/>
      <c r="I4" s="219"/>
      <c r="J4" s="219"/>
      <c r="K4" s="218"/>
      <c r="L4" s="218"/>
      <c r="M4" s="218"/>
      <c r="N4" s="218"/>
      <c r="O4" s="218"/>
      <c r="P4" s="218"/>
    </row>
    <row r="5" spans="1:26" ht="12.75" customHeight="1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</row>
    <row r="6" spans="1:26" ht="12.75" hidden="1" customHeight="1"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</row>
    <row r="7" spans="1:26" ht="12.75" hidden="1" customHeight="1"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</row>
    <row r="8" spans="1:26" ht="28.5" customHeight="1">
      <c r="B8" s="347" t="s">
        <v>185</v>
      </c>
      <c r="C8" s="348" t="s">
        <v>184</v>
      </c>
      <c r="D8" s="349" t="s">
        <v>183</v>
      </c>
      <c r="E8" s="345" t="s">
        <v>182</v>
      </c>
      <c r="F8" s="350" t="s">
        <v>181</v>
      </c>
      <c r="G8" s="345" t="s">
        <v>180</v>
      </c>
      <c r="H8" s="345"/>
      <c r="I8" s="345"/>
      <c r="J8" s="341" t="s">
        <v>179</v>
      </c>
      <c r="K8" s="342" t="s">
        <v>178</v>
      </c>
      <c r="L8" s="217"/>
      <c r="M8" s="343" t="s">
        <v>177</v>
      </c>
      <c r="N8" s="344" t="s">
        <v>176</v>
      </c>
      <c r="O8" s="345" t="s">
        <v>175</v>
      </c>
      <c r="P8" s="346"/>
      <c r="Q8" s="132"/>
    </row>
    <row r="9" spans="1:26" ht="76.5" customHeight="1">
      <c r="B9" s="347"/>
      <c r="C9" s="348"/>
      <c r="D9" s="349"/>
      <c r="E9" s="345"/>
      <c r="F9" s="350"/>
      <c r="G9" s="216" t="s">
        <v>174</v>
      </c>
      <c r="H9" s="216" t="s">
        <v>173</v>
      </c>
      <c r="I9" s="215" t="s">
        <v>172</v>
      </c>
      <c r="J9" s="341"/>
      <c r="K9" s="342"/>
      <c r="L9" s="214" t="s">
        <v>171</v>
      </c>
      <c r="M9" s="343"/>
      <c r="N9" s="344"/>
      <c r="O9" s="213"/>
      <c r="P9" s="212" t="s">
        <v>170</v>
      </c>
      <c r="Q9" s="132"/>
    </row>
    <row r="10" spans="1:26" ht="14.25" customHeight="1">
      <c r="A10" s="2"/>
      <c r="B10" s="211"/>
      <c r="C10" s="210"/>
      <c r="D10" s="209"/>
      <c r="E10" s="208"/>
      <c r="F10" s="208"/>
      <c r="G10" s="208"/>
      <c r="H10" s="206"/>
      <c r="I10" s="204"/>
      <c r="J10" s="206"/>
      <c r="K10" s="207"/>
      <c r="L10" s="45"/>
      <c r="M10" s="206"/>
      <c r="N10" s="205"/>
      <c r="O10" s="204"/>
      <c r="P10" s="203"/>
      <c r="Q10" s="133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"/>
      <c r="B11" s="198" t="s">
        <v>169</v>
      </c>
      <c r="C11" s="94"/>
      <c r="D11" s="202" t="s">
        <v>195</v>
      </c>
      <c r="E11" s="231">
        <f t="shared" ref="E11:G12" si="0">+E15+E19+E23</f>
        <v>1303972.8599999999</v>
      </c>
      <c r="F11" s="232">
        <f>+F15+F19+F23</f>
        <v>1120549.8099999998</v>
      </c>
      <c r="G11" s="231">
        <f t="shared" si="0"/>
        <v>1120549.8099999998</v>
      </c>
      <c r="H11" s="231">
        <f>+H23</f>
        <v>20012.18</v>
      </c>
      <c r="I11" s="231">
        <f>+I15+I19+I23</f>
        <v>1100537.6299999999</v>
      </c>
      <c r="J11" s="233"/>
      <c r="K11" s="231"/>
      <c r="L11" s="231"/>
      <c r="M11" s="233"/>
      <c r="N11" s="233">
        <f>+N15+N23</f>
        <v>183423.05</v>
      </c>
      <c r="O11" s="233">
        <f>+O15+O23</f>
        <v>183423.05</v>
      </c>
      <c r="P11" s="234"/>
      <c r="Q11" s="133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33"/>
      <c r="B12" s="198"/>
      <c r="C12" s="94"/>
      <c r="D12" s="201" t="s">
        <v>168</v>
      </c>
      <c r="E12" s="231">
        <f>+E16+E20+E24</f>
        <v>1292574.6999999997</v>
      </c>
      <c r="F12" s="232">
        <f>+F16+F20+F24</f>
        <v>1109722.0899999999</v>
      </c>
      <c r="G12" s="231">
        <f t="shared" si="0"/>
        <v>1109722.0899999999</v>
      </c>
      <c r="H12" s="231">
        <f>+H24</f>
        <v>20012.18</v>
      </c>
      <c r="I12" s="231">
        <f>I16+I20+I24</f>
        <v>1089709.9099999999</v>
      </c>
      <c r="J12" s="233"/>
      <c r="K12" s="231"/>
      <c r="L12" s="231"/>
      <c r="M12" s="233"/>
      <c r="N12" s="233">
        <f>+N16+N24</f>
        <v>182852.61</v>
      </c>
      <c r="O12" s="233">
        <f>+O16+O24</f>
        <v>182852.61</v>
      </c>
      <c r="P12" s="234"/>
      <c r="Q12" s="133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33"/>
      <c r="B13" s="198"/>
      <c r="C13" s="94"/>
      <c r="D13" s="200" t="s">
        <v>3</v>
      </c>
      <c r="E13" s="235">
        <f>E12/E11</f>
        <v>0.99125889782706045</v>
      </c>
      <c r="F13" s="236">
        <f>F12/F11</f>
        <v>0.99033713637415188</v>
      </c>
      <c r="G13" s="235">
        <f>G12/G11</f>
        <v>0.99033713637415188</v>
      </c>
      <c r="H13" s="235">
        <f>H12/H11</f>
        <v>1</v>
      </c>
      <c r="I13" s="235">
        <f>I12/I11</f>
        <v>0.99016142682917618</v>
      </c>
      <c r="J13" s="237"/>
      <c r="K13" s="235"/>
      <c r="L13" s="235"/>
      <c r="M13" s="237"/>
      <c r="N13" s="237">
        <f>N12/N11</f>
        <v>0.99689003099664952</v>
      </c>
      <c r="O13" s="235">
        <f>O12/O11</f>
        <v>0.99689003099664952</v>
      </c>
      <c r="P13" s="238"/>
      <c r="Q13" s="133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>
      <c r="A14" s="133"/>
      <c r="B14" s="198"/>
      <c r="C14" s="106"/>
      <c r="D14" s="63"/>
      <c r="E14" s="235"/>
      <c r="F14" s="236"/>
      <c r="G14" s="235"/>
      <c r="H14" s="235"/>
      <c r="I14" s="235"/>
      <c r="J14" s="237"/>
      <c r="K14" s="235"/>
      <c r="L14" s="235"/>
      <c r="M14" s="237"/>
      <c r="N14" s="237"/>
      <c r="O14" s="235"/>
      <c r="P14" s="239"/>
      <c r="Q14" s="133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33"/>
      <c r="B15" s="65"/>
      <c r="C15" s="64" t="s">
        <v>167</v>
      </c>
      <c r="D15" s="62" t="s">
        <v>194</v>
      </c>
      <c r="E15" s="240">
        <f>+F15+N15</f>
        <v>170489.8</v>
      </c>
      <c r="F15" s="241"/>
      <c r="G15" s="242"/>
      <c r="H15" s="242"/>
      <c r="I15" s="240"/>
      <c r="J15" s="242"/>
      <c r="K15" s="240"/>
      <c r="L15" s="240"/>
      <c r="M15" s="242"/>
      <c r="N15" s="242">
        <f>+O15</f>
        <v>170489.8</v>
      </c>
      <c r="O15" s="240">
        <v>170489.8</v>
      </c>
      <c r="P15" s="243"/>
      <c r="Q15" s="34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133"/>
      <c r="B16" s="65"/>
      <c r="C16" s="64"/>
      <c r="D16" s="199" t="s">
        <v>4</v>
      </c>
      <c r="E16" s="240">
        <f>+F16+N16</f>
        <v>169919.35999999999</v>
      </c>
      <c r="F16" s="241"/>
      <c r="G16" s="242"/>
      <c r="H16" s="242"/>
      <c r="I16" s="240"/>
      <c r="J16" s="242"/>
      <c r="K16" s="240"/>
      <c r="L16" s="240"/>
      <c r="M16" s="242"/>
      <c r="N16" s="242">
        <f>+O16</f>
        <v>169919.35999999999</v>
      </c>
      <c r="O16" s="240">
        <v>169919.35999999999</v>
      </c>
      <c r="P16" s="243"/>
      <c r="Q16" s="34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133"/>
      <c r="B17" s="65"/>
      <c r="C17" s="64"/>
      <c r="D17" s="69" t="s">
        <v>3</v>
      </c>
      <c r="E17" s="244">
        <f>E16/E15</f>
        <v>0.99665411068580056</v>
      </c>
      <c r="F17" s="244"/>
      <c r="G17" s="245"/>
      <c r="H17" s="245"/>
      <c r="I17" s="244"/>
      <c r="J17" s="246"/>
      <c r="K17" s="247"/>
      <c r="L17" s="247"/>
      <c r="M17" s="246"/>
      <c r="N17" s="245">
        <f>N16/N15</f>
        <v>0.99665411068580056</v>
      </c>
      <c r="O17" s="244">
        <f>O16/O15</f>
        <v>0.99665411068580056</v>
      </c>
      <c r="P17" s="248"/>
      <c r="Q17" s="34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133"/>
      <c r="B18" s="65"/>
      <c r="C18" s="64"/>
      <c r="D18" s="69"/>
      <c r="E18" s="244"/>
      <c r="F18" s="244"/>
      <c r="G18" s="245"/>
      <c r="H18" s="245"/>
      <c r="I18" s="244"/>
      <c r="J18" s="246"/>
      <c r="K18" s="247"/>
      <c r="L18" s="247"/>
      <c r="M18" s="246"/>
      <c r="N18" s="246"/>
      <c r="O18" s="247"/>
      <c r="P18" s="248"/>
      <c r="Q18" s="34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133"/>
      <c r="B19" s="65"/>
      <c r="C19" s="64" t="s">
        <v>166</v>
      </c>
      <c r="D19" s="62" t="s">
        <v>165</v>
      </c>
      <c r="E19" s="240">
        <f>+F19</f>
        <v>35000</v>
      </c>
      <c r="F19" s="241">
        <f>+I19</f>
        <v>35000</v>
      </c>
      <c r="G19" s="242">
        <f>+I19</f>
        <v>35000</v>
      </c>
      <c r="H19" s="242"/>
      <c r="I19" s="240">
        <v>35000</v>
      </c>
      <c r="J19" s="242"/>
      <c r="K19" s="240"/>
      <c r="L19" s="240"/>
      <c r="M19" s="242"/>
      <c r="N19" s="242"/>
      <c r="O19" s="240"/>
      <c r="P19" s="243"/>
      <c r="Q19" s="34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133"/>
      <c r="B20" s="65"/>
      <c r="C20" s="115"/>
      <c r="D20" s="104" t="s">
        <v>4</v>
      </c>
      <c r="E20" s="240">
        <f>+F20</f>
        <v>34316.03</v>
      </c>
      <c r="F20" s="241">
        <f>+G20</f>
        <v>34316.03</v>
      </c>
      <c r="G20" s="240">
        <f>+I20</f>
        <v>34316.03</v>
      </c>
      <c r="H20" s="240"/>
      <c r="I20" s="240">
        <v>34316.03</v>
      </c>
      <c r="J20" s="242"/>
      <c r="K20" s="240"/>
      <c r="L20" s="240"/>
      <c r="M20" s="242"/>
      <c r="N20" s="242"/>
      <c r="O20" s="240"/>
      <c r="P20" s="243"/>
      <c r="Q20" s="34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133"/>
      <c r="B21" s="65"/>
      <c r="C21" s="115"/>
      <c r="D21" s="69" t="s">
        <v>3</v>
      </c>
      <c r="E21" s="249">
        <f>E20/E19</f>
        <v>0.98045799999999994</v>
      </c>
      <c r="F21" s="250">
        <f>F20/F19</f>
        <v>0.98045799999999994</v>
      </c>
      <c r="G21" s="249">
        <f>G20/G19</f>
        <v>0.98045799999999994</v>
      </c>
      <c r="H21" s="249"/>
      <c r="I21" s="249">
        <f>I20/I19</f>
        <v>0.98045799999999994</v>
      </c>
      <c r="J21" s="251"/>
      <c r="K21" s="249"/>
      <c r="L21" s="249"/>
      <c r="M21" s="251"/>
      <c r="N21" s="251"/>
      <c r="O21" s="249"/>
      <c r="P21" s="252"/>
      <c r="Q21" s="34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33"/>
      <c r="B22" s="65"/>
      <c r="C22" s="115"/>
      <c r="D22" s="69"/>
      <c r="E22" s="240"/>
      <c r="F22" s="241"/>
      <c r="G22" s="240"/>
      <c r="H22" s="240"/>
      <c r="I22" s="240"/>
      <c r="J22" s="242"/>
      <c r="K22" s="240"/>
      <c r="L22" s="240"/>
      <c r="M22" s="242"/>
      <c r="N22" s="242"/>
      <c r="O22" s="240"/>
      <c r="P22" s="243"/>
      <c r="Q22" s="34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133"/>
      <c r="B23" s="65"/>
      <c r="C23" s="64" t="s">
        <v>164</v>
      </c>
      <c r="D23" s="62" t="s">
        <v>5</v>
      </c>
      <c r="E23" s="240">
        <f>+F23+N23</f>
        <v>1098483.0599999998</v>
      </c>
      <c r="F23" s="241">
        <f>+G23</f>
        <v>1085549.8099999998</v>
      </c>
      <c r="G23" s="240">
        <f>+H23+I23</f>
        <v>1085549.8099999998</v>
      </c>
      <c r="H23" s="240">
        <v>20012.18</v>
      </c>
      <c r="I23" s="240">
        <v>1065537.6299999999</v>
      </c>
      <c r="J23" s="242"/>
      <c r="K23" s="240"/>
      <c r="L23" s="240"/>
      <c r="M23" s="242"/>
      <c r="N23" s="242">
        <f>O23</f>
        <v>12933.25</v>
      </c>
      <c r="O23" s="240">
        <v>12933.25</v>
      </c>
      <c r="P23" s="243"/>
      <c r="Q23" s="34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33"/>
      <c r="B24" s="65"/>
      <c r="C24" s="64"/>
      <c r="D24" s="104" t="s">
        <v>4</v>
      </c>
      <c r="E24" s="240">
        <f>+F24+N24</f>
        <v>1088339.3099999998</v>
      </c>
      <c r="F24" s="241">
        <f>+G24</f>
        <v>1075406.0599999998</v>
      </c>
      <c r="G24" s="240">
        <f>+H24+I24</f>
        <v>1075406.0599999998</v>
      </c>
      <c r="H24" s="240">
        <v>20012.18</v>
      </c>
      <c r="I24" s="240">
        <v>1055393.8799999999</v>
      </c>
      <c r="J24" s="242"/>
      <c r="K24" s="240"/>
      <c r="L24" s="240"/>
      <c r="M24" s="242"/>
      <c r="N24" s="242">
        <f>O24</f>
        <v>12933.25</v>
      </c>
      <c r="O24" s="240">
        <v>12933.25</v>
      </c>
      <c r="P24" s="243"/>
      <c r="Q24" s="34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133"/>
      <c r="B25" s="198"/>
      <c r="C25" s="64"/>
      <c r="D25" s="69" t="s">
        <v>3</v>
      </c>
      <c r="E25" s="249">
        <f>E24/E23</f>
        <v>0.99076567462041698</v>
      </c>
      <c r="F25" s="250">
        <f>F24/F23</f>
        <v>0.99065565678649048</v>
      </c>
      <c r="G25" s="249">
        <f>G24/G23</f>
        <v>0.99065565678649048</v>
      </c>
      <c r="H25" s="249">
        <f>H24/H23</f>
        <v>1</v>
      </c>
      <c r="I25" s="249">
        <f>I24/I23</f>
        <v>0.99048015788987198</v>
      </c>
      <c r="J25" s="251"/>
      <c r="K25" s="249"/>
      <c r="L25" s="249"/>
      <c r="M25" s="251"/>
      <c r="N25" s="251">
        <f>N24/N23</f>
        <v>1</v>
      </c>
      <c r="O25" s="251">
        <f>O24/O23</f>
        <v>1</v>
      </c>
      <c r="P25" s="252"/>
      <c r="Q25" s="34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133"/>
      <c r="B26" s="198"/>
      <c r="C26" s="99"/>
      <c r="D26" s="69"/>
      <c r="E26" s="249"/>
      <c r="F26" s="250"/>
      <c r="G26" s="249"/>
      <c r="H26" s="249"/>
      <c r="I26" s="249"/>
      <c r="J26" s="251"/>
      <c r="K26" s="249"/>
      <c r="L26" s="249"/>
      <c r="M26" s="251"/>
      <c r="N26" s="251"/>
      <c r="O26" s="249"/>
      <c r="P26" s="252"/>
      <c r="Q26" s="34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hidden="1" customHeight="1">
      <c r="A27" s="133"/>
      <c r="B27" s="198"/>
      <c r="C27" s="99"/>
      <c r="D27" s="100"/>
      <c r="E27" s="249"/>
      <c r="F27" s="250"/>
      <c r="G27" s="249"/>
      <c r="H27" s="249"/>
      <c r="I27" s="249"/>
      <c r="J27" s="251"/>
      <c r="K27" s="249"/>
      <c r="L27" s="249"/>
      <c r="M27" s="251"/>
      <c r="N27" s="251"/>
      <c r="O27" s="249"/>
      <c r="P27" s="252"/>
      <c r="Q27" s="34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hidden="1" customHeight="1">
      <c r="A28" s="133"/>
      <c r="B28" s="198"/>
      <c r="C28" s="99"/>
      <c r="D28" s="69"/>
      <c r="E28" s="249"/>
      <c r="F28" s="250"/>
      <c r="G28" s="249"/>
      <c r="H28" s="249"/>
      <c r="I28" s="249"/>
      <c r="J28" s="251"/>
      <c r="K28" s="249"/>
      <c r="L28" s="249"/>
      <c r="M28" s="251"/>
      <c r="N28" s="251"/>
      <c r="O28" s="249"/>
      <c r="P28" s="252"/>
      <c r="Q28" s="34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hidden="1" customHeight="1">
      <c r="A29" s="133"/>
      <c r="B29" s="65"/>
      <c r="C29" s="64"/>
      <c r="D29" s="69"/>
      <c r="E29" s="240"/>
      <c r="F29" s="241"/>
      <c r="G29" s="240"/>
      <c r="H29" s="240"/>
      <c r="I29" s="240"/>
      <c r="J29" s="242"/>
      <c r="K29" s="240"/>
      <c r="L29" s="240"/>
      <c r="M29" s="242"/>
      <c r="N29" s="242"/>
      <c r="O29" s="240"/>
      <c r="P29" s="243"/>
      <c r="Q29" s="34"/>
      <c r="R29" s="2"/>
      <c r="S29" s="2"/>
      <c r="T29" s="2"/>
      <c r="U29" s="2"/>
      <c r="V29" s="2"/>
      <c r="W29" s="2"/>
      <c r="X29" s="2"/>
      <c r="Y29" s="2"/>
      <c r="Z29" s="2"/>
    </row>
    <row r="30" spans="1:26" ht="9" hidden="1" customHeight="1">
      <c r="A30" s="133"/>
      <c r="B30" s="65"/>
      <c r="C30" s="64"/>
      <c r="D30" s="48"/>
      <c r="E30" s="240"/>
      <c r="F30" s="241"/>
      <c r="G30" s="240"/>
      <c r="H30" s="240"/>
      <c r="I30" s="240"/>
      <c r="J30" s="242"/>
      <c r="K30" s="240"/>
      <c r="L30" s="240"/>
      <c r="M30" s="242"/>
      <c r="N30" s="242"/>
      <c r="O30" s="240"/>
      <c r="P30" s="243"/>
      <c r="Q30" s="34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hidden="1" customHeight="1">
      <c r="A31" s="133"/>
      <c r="B31" s="65"/>
      <c r="C31" s="64"/>
      <c r="D31" s="62"/>
      <c r="E31" s="240"/>
      <c r="F31" s="241"/>
      <c r="G31" s="240"/>
      <c r="H31" s="240"/>
      <c r="I31" s="240"/>
      <c r="J31" s="242"/>
      <c r="K31" s="240"/>
      <c r="L31" s="240"/>
      <c r="M31" s="242"/>
      <c r="N31" s="242"/>
      <c r="O31" s="240"/>
      <c r="P31" s="243"/>
      <c r="Q31" s="34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hidden="1" customHeight="1">
      <c r="A32" s="133"/>
      <c r="B32" s="65"/>
      <c r="C32" s="64"/>
      <c r="D32" s="62"/>
      <c r="E32" s="240"/>
      <c r="F32" s="241"/>
      <c r="G32" s="240"/>
      <c r="H32" s="240"/>
      <c r="I32" s="240"/>
      <c r="J32" s="242"/>
      <c r="K32" s="240"/>
      <c r="L32" s="240"/>
      <c r="M32" s="242"/>
      <c r="N32" s="242"/>
      <c r="O32" s="240"/>
      <c r="P32" s="243"/>
      <c r="Q32" s="34"/>
      <c r="R32" s="2"/>
      <c r="S32" s="2"/>
      <c r="T32" s="2"/>
      <c r="U32" s="2"/>
      <c r="V32" s="2"/>
      <c r="W32" s="2"/>
      <c r="X32" s="2"/>
      <c r="Y32" s="2"/>
      <c r="Z32" s="2"/>
    </row>
    <row r="33" spans="1:26" ht="15" hidden="1" customHeight="1">
      <c r="A33" s="133"/>
      <c r="B33" s="65"/>
      <c r="C33" s="64"/>
      <c r="D33" s="62"/>
      <c r="E33" s="240"/>
      <c r="F33" s="241"/>
      <c r="G33" s="240"/>
      <c r="H33" s="240"/>
      <c r="I33" s="240"/>
      <c r="J33" s="242"/>
      <c r="K33" s="240"/>
      <c r="L33" s="240"/>
      <c r="M33" s="242"/>
      <c r="N33" s="242"/>
      <c r="O33" s="240"/>
      <c r="P33" s="243"/>
      <c r="Q33" s="34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hidden="1" customHeight="1">
      <c r="A34" s="133"/>
      <c r="B34" s="68"/>
      <c r="C34" s="149"/>
      <c r="D34" s="68"/>
      <c r="E34" s="253"/>
      <c r="F34" s="254"/>
      <c r="G34" s="253"/>
      <c r="H34" s="253"/>
      <c r="I34" s="253"/>
      <c r="J34" s="255"/>
      <c r="K34" s="253"/>
      <c r="L34" s="253"/>
      <c r="M34" s="255"/>
      <c r="N34" s="255"/>
      <c r="O34" s="255"/>
      <c r="P34" s="256"/>
      <c r="Q34" s="34"/>
      <c r="R34" s="2"/>
      <c r="S34" s="2"/>
      <c r="T34" s="2"/>
      <c r="U34" s="2"/>
      <c r="V34" s="2"/>
      <c r="W34" s="2"/>
      <c r="X34" s="2"/>
      <c r="Y34" s="2"/>
      <c r="Z34" s="2"/>
    </row>
    <row r="35" spans="1:26" ht="0.75" hidden="1" customHeight="1">
      <c r="A35" s="133"/>
      <c r="B35" s="65"/>
      <c r="C35" s="64" t="s">
        <v>164</v>
      </c>
      <c r="D35" s="62" t="s">
        <v>128</v>
      </c>
      <c r="E35" s="242"/>
      <c r="F35" s="242"/>
      <c r="G35" s="240"/>
      <c r="H35" s="240"/>
      <c r="I35" s="240"/>
      <c r="J35" s="242"/>
      <c r="K35" s="240"/>
      <c r="L35" s="240"/>
      <c r="M35" s="242"/>
      <c r="N35" s="242"/>
      <c r="O35" s="240"/>
      <c r="P35" s="243"/>
      <c r="Q35" s="34"/>
      <c r="R35" s="2"/>
      <c r="S35" s="2"/>
      <c r="T35" s="2"/>
      <c r="U35" s="2"/>
      <c r="V35" s="2"/>
      <c r="W35" s="2"/>
      <c r="X35" s="2"/>
      <c r="Y35" s="2"/>
      <c r="Z35" s="2"/>
    </row>
    <row r="36" spans="1:26" ht="2.25" hidden="1" customHeight="1">
      <c r="A36" s="133"/>
      <c r="B36" s="36"/>
      <c r="C36" s="48"/>
      <c r="D36" s="44"/>
      <c r="E36" s="257"/>
      <c r="F36" s="257"/>
      <c r="G36" s="257"/>
      <c r="H36" s="258"/>
      <c r="I36" s="257"/>
      <c r="J36" s="259"/>
      <c r="K36" s="240"/>
      <c r="L36" s="240"/>
      <c r="M36" s="259"/>
      <c r="N36" s="242"/>
      <c r="O36" s="240"/>
      <c r="P36" s="243"/>
      <c r="Q36" s="34"/>
      <c r="R36" s="2"/>
      <c r="S36" s="2"/>
      <c r="T36" s="2"/>
      <c r="U36" s="2"/>
      <c r="V36" s="2"/>
      <c r="W36" s="2"/>
      <c r="X36" s="2"/>
      <c r="Y36" s="2"/>
      <c r="Z36" s="2"/>
    </row>
    <row r="37" spans="1:26" ht="15" hidden="1" customHeight="1">
      <c r="A37" s="133"/>
      <c r="B37" s="31"/>
      <c r="C37" s="53"/>
      <c r="D37" s="197"/>
      <c r="E37" s="257"/>
      <c r="F37" s="257"/>
      <c r="G37" s="257"/>
      <c r="H37" s="258"/>
      <c r="I37" s="257"/>
      <c r="J37" s="259"/>
      <c r="K37" s="240"/>
      <c r="L37" s="240"/>
      <c r="M37" s="259"/>
      <c r="N37" s="242"/>
      <c r="O37" s="240"/>
      <c r="P37" s="243"/>
      <c r="Q37" s="34"/>
      <c r="R37" s="2"/>
      <c r="S37" s="2"/>
      <c r="T37" s="2"/>
      <c r="U37" s="2"/>
      <c r="V37" s="2"/>
      <c r="W37" s="2"/>
      <c r="X37" s="2"/>
      <c r="Y37" s="2"/>
      <c r="Z37" s="2"/>
    </row>
    <row r="38" spans="1:26" ht="15" hidden="1" customHeight="1">
      <c r="A38" s="133"/>
      <c r="B38" s="36"/>
      <c r="C38" s="48"/>
      <c r="D38" s="197"/>
      <c r="E38" s="260"/>
      <c r="F38" s="260"/>
      <c r="G38" s="260"/>
      <c r="H38" s="261"/>
      <c r="I38" s="260"/>
      <c r="J38" s="262"/>
      <c r="K38" s="231"/>
      <c r="L38" s="231"/>
      <c r="M38" s="262"/>
      <c r="N38" s="233"/>
      <c r="O38" s="231"/>
      <c r="P38" s="234"/>
      <c r="Q38" s="34"/>
      <c r="R38" s="2"/>
      <c r="S38" s="2"/>
      <c r="T38" s="2"/>
      <c r="U38" s="2"/>
      <c r="V38" s="2"/>
      <c r="W38" s="2"/>
      <c r="X38" s="2"/>
      <c r="Y38" s="2"/>
      <c r="Z38" s="2"/>
    </row>
    <row r="39" spans="1:26" ht="15" hidden="1" customHeight="1">
      <c r="A39" s="133"/>
      <c r="B39" s="36"/>
      <c r="C39" s="48"/>
      <c r="D39" s="42"/>
      <c r="E39" s="260"/>
      <c r="F39" s="257"/>
      <c r="G39" s="257"/>
      <c r="H39" s="258"/>
      <c r="I39" s="257"/>
      <c r="J39" s="259"/>
      <c r="K39" s="240"/>
      <c r="L39" s="240"/>
      <c r="M39" s="259"/>
      <c r="N39" s="233"/>
      <c r="O39" s="231"/>
      <c r="P39" s="243"/>
      <c r="Q39" s="34"/>
      <c r="R39" s="2"/>
      <c r="S39" s="2"/>
      <c r="T39" s="2"/>
      <c r="U39" s="2"/>
      <c r="V39" s="2"/>
      <c r="W39" s="2"/>
      <c r="X39" s="2"/>
      <c r="Y39" s="2"/>
      <c r="Z39" s="2"/>
    </row>
    <row r="40" spans="1:26" ht="15" hidden="1" customHeight="1">
      <c r="A40" s="133"/>
      <c r="B40" s="36"/>
      <c r="C40" s="48"/>
      <c r="D40" s="42"/>
      <c r="E40" s="263"/>
      <c r="F40" s="257"/>
      <c r="G40" s="257"/>
      <c r="H40" s="258"/>
      <c r="I40" s="257"/>
      <c r="J40" s="259"/>
      <c r="K40" s="240"/>
      <c r="L40" s="240"/>
      <c r="M40" s="259"/>
      <c r="N40" s="251"/>
      <c r="O40" s="249"/>
      <c r="P40" s="243"/>
      <c r="Q40" s="34"/>
      <c r="R40" s="2"/>
      <c r="S40" s="2"/>
      <c r="T40" s="2"/>
      <c r="U40" s="2"/>
      <c r="V40" s="2"/>
      <c r="W40" s="2"/>
      <c r="X40" s="2"/>
      <c r="Y40" s="2"/>
      <c r="Z40" s="2"/>
    </row>
    <row r="41" spans="1:26" ht="12" hidden="1" customHeight="1">
      <c r="A41" s="133"/>
      <c r="B41" s="36"/>
      <c r="C41" s="48"/>
      <c r="D41" s="42"/>
      <c r="E41" s="263"/>
      <c r="F41" s="257"/>
      <c r="G41" s="257"/>
      <c r="H41" s="258"/>
      <c r="I41" s="257"/>
      <c r="J41" s="259"/>
      <c r="K41" s="240"/>
      <c r="L41" s="240"/>
      <c r="M41" s="259"/>
      <c r="N41" s="242"/>
      <c r="O41" s="240"/>
      <c r="P41" s="243"/>
      <c r="Q41" s="34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hidden="1" customHeight="1">
      <c r="A42" s="133"/>
      <c r="B42" s="36"/>
      <c r="C42" s="48"/>
      <c r="D42" s="60"/>
      <c r="E42" s="257"/>
      <c r="F42" s="257"/>
      <c r="G42" s="257"/>
      <c r="H42" s="258"/>
      <c r="I42" s="257"/>
      <c r="J42" s="259"/>
      <c r="K42" s="240"/>
      <c r="L42" s="240"/>
      <c r="M42" s="259"/>
      <c r="N42" s="242"/>
      <c r="O42" s="240"/>
      <c r="P42" s="243"/>
      <c r="Q42" s="34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hidden="1" customHeight="1">
      <c r="A43" s="133"/>
      <c r="B43" s="36"/>
      <c r="C43" s="48"/>
      <c r="D43" s="42"/>
      <c r="E43" s="257"/>
      <c r="F43" s="257"/>
      <c r="G43" s="257"/>
      <c r="H43" s="258"/>
      <c r="I43" s="257"/>
      <c r="J43" s="259"/>
      <c r="K43" s="240"/>
      <c r="L43" s="240"/>
      <c r="M43" s="259"/>
      <c r="N43" s="242"/>
      <c r="O43" s="240"/>
      <c r="P43" s="243"/>
      <c r="Q43" s="34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hidden="1" customHeight="1">
      <c r="A44" s="133"/>
      <c r="B44" s="36"/>
      <c r="C44" s="48"/>
      <c r="D44" s="42"/>
      <c r="E44" s="263"/>
      <c r="F44" s="257"/>
      <c r="G44" s="257"/>
      <c r="H44" s="258"/>
      <c r="I44" s="257"/>
      <c r="J44" s="259"/>
      <c r="K44" s="240"/>
      <c r="L44" s="240"/>
      <c r="M44" s="259"/>
      <c r="N44" s="251"/>
      <c r="O44" s="249"/>
      <c r="P44" s="243"/>
      <c r="Q44" s="34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133"/>
      <c r="B45" s="145"/>
      <c r="C45" s="89"/>
      <c r="D45" s="196"/>
      <c r="E45" s="264"/>
      <c r="F45" s="265"/>
      <c r="G45" s="265"/>
      <c r="H45" s="266"/>
      <c r="I45" s="265"/>
      <c r="J45" s="267"/>
      <c r="K45" s="268"/>
      <c r="L45" s="268"/>
      <c r="M45" s="267"/>
      <c r="N45" s="269"/>
      <c r="O45" s="270"/>
      <c r="P45" s="271"/>
      <c r="Q45" s="34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133"/>
      <c r="B46" s="31">
        <v>400</v>
      </c>
      <c r="C46" s="48"/>
      <c r="D46" s="86" t="s">
        <v>163</v>
      </c>
      <c r="E46" s="263"/>
      <c r="F46" s="257"/>
      <c r="G46" s="257"/>
      <c r="H46" s="258"/>
      <c r="I46" s="257"/>
      <c r="J46" s="259"/>
      <c r="K46" s="240"/>
      <c r="L46" s="240"/>
      <c r="M46" s="259"/>
      <c r="N46" s="251"/>
      <c r="O46" s="249"/>
      <c r="P46" s="243"/>
      <c r="Q46" s="34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133"/>
      <c r="B47" s="36"/>
      <c r="C47" s="48"/>
      <c r="D47" s="86" t="s">
        <v>162</v>
      </c>
      <c r="E47" s="260">
        <f>+E51</f>
        <v>141000</v>
      </c>
      <c r="F47" s="260"/>
      <c r="G47" s="260"/>
      <c r="H47" s="261"/>
      <c r="I47" s="260"/>
      <c r="J47" s="262"/>
      <c r="K47" s="231"/>
      <c r="L47" s="231"/>
      <c r="M47" s="262"/>
      <c r="N47" s="233">
        <f>+N51</f>
        <v>141000</v>
      </c>
      <c r="O47" s="231">
        <f>+O51</f>
        <v>141000</v>
      </c>
      <c r="P47" s="243"/>
      <c r="Q47" s="34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133"/>
      <c r="B48" s="36"/>
      <c r="C48" s="48"/>
      <c r="D48" s="54" t="s">
        <v>161</v>
      </c>
      <c r="E48" s="260">
        <f>+E52</f>
        <v>136116</v>
      </c>
      <c r="F48" s="260"/>
      <c r="G48" s="260"/>
      <c r="H48" s="261"/>
      <c r="I48" s="260"/>
      <c r="J48" s="262"/>
      <c r="K48" s="231"/>
      <c r="L48" s="231"/>
      <c r="M48" s="262"/>
      <c r="N48" s="233">
        <f>+N52</f>
        <v>136116</v>
      </c>
      <c r="O48" s="231">
        <f>+O52</f>
        <v>136116</v>
      </c>
      <c r="P48" s="243"/>
      <c r="Q48" s="34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33"/>
      <c r="B49" s="36"/>
      <c r="C49" s="48"/>
      <c r="D49" s="63" t="s">
        <v>0</v>
      </c>
      <c r="E49" s="272">
        <f>E48/E47</f>
        <v>0.96536170212765959</v>
      </c>
      <c r="F49" s="272"/>
      <c r="G49" s="272"/>
      <c r="H49" s="261"/>
      <c r="I49" s="272"/>
      <c r="J49" s="262"/>
      <c r="K49" s="231"/>
      <c r="L49" s="231"/>
      <c r="M49" s="262"/>
      <c r="N49" s="237">
        <f>N48/N47</f>
        <v>0.96536170212765959</v>
      </c>
      <c r="O49" s="235">
        <f>O48/O47</f>
        <v>0.96536170212765959</v>
      </c>
      <c r="P49" s="243"/>
      <c r="Q49" s="34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33"/>
      <c r="B50" s="36"/>
      <c r="C50" s="48"/>
      <c r="D50" s="63"/>
      <c r="E50" s="263"/>
      <c r="F50" s="257"/>
      <c r="G50" s="257"/>
      <c r="H50" s="258"/>
      <c r="I50" s="257"/>
      <c r="J50" s="259"/>
      <c r="K50" s="240"/>
      <c r="L50" s="240"/>
      <c r="M50" s="259"/>
      <c r="N50" s="251"/>
      <c r="O50" s="249"/>
      <c r="P50" s="243"/>
      <c r="Q50" s="34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33"/>
      <c r="B51" s="36"/>
      <c r="C51" s="48" t="s">
        <v>160</v>
      </c>
      <c r="D51" s="82" t="s">
        <v>159</v>
      </c>
      <c r="E51" s="257">
        <f>+N51+F51</f>
        <v>141000</v>
      </c>
      <c r="F51" s="257"/>
      <c r="G51" s="257"/>
      <c r="H51" s="258"/>
      <c r="I51" s="257"/>
      <c r="J51" s="259"/>
      <c r="K51" s="240"/>
      <c r="L51" s="240"/>
      <c r="M51" s="259"/>
      <c r="N51" s="242">
        <f>+O51</f>
        <v>141000</v>
      </c>
      <c r="O51" s="240">
        <v>141000</v>
      </c>
      <c r="P51" s="243"/>
      <c r="Q51" s="34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33"/>
      <c r="B52" s="36"/>
      <c r="C52" s="48"/>
      <c r="D52" s="104" t="s">
        <v>4</v>
      </c>
      <c r="E52" s="273">
        <f>+N52+F52</f>
        <v>136116</v>
      </c>
      <c r="F52" s="257"/>
      <c r="G52" s="257"/>
      <c r="H52" s="258"/>
      <c r="I52" s="257"/>
      <c r="J52" s="259"/>
      <c r="K52" s="240"/>
      <c r="L52" s="240"/>
      <c r="M52" s="259"/>
      <c r="N52" s="242">
        <f>+O52</f>
        <v>136116</v>
      </c>
      <c r="O52" s="240">
        <v>136116</v>
      </c>
      <c r="P52" s="243"/>
      <c r="Q52" s="34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33"/>
      <c r="B53" s="36"/>
      <c r="C53" s="48"/>
      <c r="D53" s="69" t="s">
        <v>3</v>
      </c>
      <c r="E53" s="263">
        <f>E52/E51</f>
        <v>0.96536170212765959</v>
      </c>
      <c r="F53" s="263"/>
      <c r="G53" s="263"/>
      <c r="H53" s="274"/>
      <c r="I53" s="263"/>
      <c r="J53" s="275"/>
      <c r="K53" s="249"/>
      <c r="L53" s="249"/>
      <c r="M53" s="275"/>
      <c r="N53" s="251">
        <f>N52/N51</f>
        <v>0.96536170212765959</v>
      </c>
      <c r="O53" s="249">
        <f>O52/O51</f>
        <v>0.96536170212765959</v>
      </c>
      <c r="P53" s="243"/>
      <c r="Q53" s="34"/>
      <c r="R53" s="2"/>
      <c r="S53" s="2"/>
      <c r="T53" s="2"/>
      <c r="U53" s="2"/>
      <c r="V53" s="2"/>
      <c r="W53" s="2"/>
      <c r="X53" s="2"/>
      <c r="Y53" s="2"/>
      <c r="Z53" s="2"/>
    </row>
    <row r="54" spans="1:26" ht="7.5" customHeight="1">
      <c r="A54" s="133"/>
      <c r="B54" s="36"/>
      <c r="C54" s="48"/>
      <c r="D54" s="42"/>
      <c r="E54" s="263"/>
      <c r="F54" s="257"/>
      <c r="G54" s="257"/>
      <c r="H54" s="258"/>
      <c r="I54" s="257"/>
      <c r="J54" s="259"/>
      <c r="K54" s="240"/>
      <c r="L54" s="240"/>
      <c r="M54" s="259"/>
      <c r="N54" s="251"/>
      <c r="O54" s="249"/>
      <c r="P54" s="243"/>
      <c r="Q54" s="34"/>
      <c r="R54" s="2"/>
      <c r="S54" s="2"/>
      <c r="T54" s="2"/>
      <c r="U54" s="2"/>
      <c r="V54" s="2"/>
      <c r="W54" s="2"/>
      <c r="X54" s="2"/>
      <c r="Y54" s="2"/>
      <c r="Z54" s="2"/>
    </row>
    <row r="55" spans="1:26" ht="11.25" customHeight="1">
      <c r="A55" s="133"/>
      <c r="B55" s="145"/>
      <c r="C55" s="89"/>
      <c r="D55" s="195"/>
      <c r="E55" s="265"/>
      <c r="F55" s="265"/>
      <c r="G55" s="265"/>
      <c r="H55" s="266"/>
      <c r="I55" s="265"/>
      <c r="J55" s="267"/>
      <c r="K55" s="268"/>
      <c r="L55" s="268"/>
      <c r="M55" s="267"/>
      <c r="N55" s="276"/>
      <c r="O55" s="268"/>
      <c r="P55" s="271"/>
      <c r="Q55" s="34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33"/>
      <c r="B56" s="31">
        <v>600</v>
      </c>
      <c r="C56" s="31"/>
      <c r="D56" s="193" t="s">
        <v>196</v>
      </c>
      <c r="E56" s="260">
        <f>+E61+E66+E70</f>
        <v>3382312.28</v>
      </c>
      <c r="F56" s="260">
        <f>+F61+F66+F70</f>
        <v>1088128.77</v>
      </c>
      <c r="G56" s="260">
        <f>+G61+G66+G70</f>
        <v>1088128.77</v>
      </c>
      <c r="H56" s="261"/>
      <c r="I56" s="260">
        <f>+I66+I70+I61</f>
        <v>1088128.77</v>
      </c>
      <c r="J56" s="262"/>
      <c r="K56" s="231"/>
      <c r="L56" s="231"/>
      <c r="M56" s="262"/>
      <c r="N56" s="233">
        <f>+N66+N61</f>
        <v>2294183.5099999998</v>
      </c>
      <c r="O56" s="231">
        <f>+O66+O61</f>
        <v>2294183.5099999998</v>
      </c>
      <c r="P56" s="234"/>
      <c r="Q56" s="34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33"/>
      <c r="B57" s="31"/>
      <c r="C57" s="31"/>
      <c r="D57" s="54" t="s">
        <v>158</v>
      </c>
      <c r="E57" s="260">
        <f>+E67+E62+E71</f>
        <v>3203487.08</v>
      </c>
      <c r="F57" s="260">
        <f>+F67+F62+F71</f>
        <v>1073003.68</v>
      </c>
      <c r="G57" s="261">
        <f>+G67+G62+G71</f>
        <v>1073003.68</v>
      </c>
      <c r="H57" s="277"/>
      <c r="I57" s="261">
        <f>+I67+I71+I62</f>
        <v>1073003.68</v>
      </c>
      <c r="J57" s="278"/>
      <c r="K57" s="231"/>
      <c r="L57" s="231"/>
      <c r="M57" s="262"/>
      <c r="N57" s="233">
        <f>+N62+N67</f>
        <v>2130483.4</v>
      </c>
      <c r="O57" s="231">
        <f>+O62+O67</f>
        <v>2130483.4</v>
      </c>
      <c r="P57" s="234"/>
      <c r="Q57" s="34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32"/>
      <c r="B58" s="31"/>
      <c r="C58" s="31"/>
      <c r="D58" s="63" t="s">
        <v>0</v>
      </c>
      <c r="E58" s="272">
        <f>E57/E56</f>
        <v>0.94712930528106065</v>
      </c>
      <c r="F58" s="272">
        <f>F57/F56</f>
        <v>0.98609990800996827</v>
      </c>
      <c r="G58" s="279">
        <f>G57/G56</f>
        <v>0.98609990800996827</v>
      </c>
      <c r="H58" s="280"/>
      <c r="I58" s="279">
        <f>I57/I56</f>
        <v>0.98609990800996827</v>
      </c>
      <c r="J58" s="281"/>
      <c r="K58" s="235"/>
      <c r="L58" s="235"/>
      <c r="M58" s="282"/>
      <c r="N58" s="237">
        <f>N57/N56</f>
        <v>0.92864559034338112</v>
      </c>
      <c r="O58" s="235">
        <f>O57/O56</f>
        <v>0.92864559034338112</v>
      </c>
      <c r="P58" s="238"/>
      <c r="Q58" s="34"/>
      <c r="R58" s="2"/>
      <c r="S58" s="2"/>
      <c r="T58" s="2"/>
      <c r="U58" s="2"/>
      <c r="V58" s="2"/>
      <c r="W58" s="2"/>
      <c r="X58" s="2"/>
      <c r="Y58" s="2"/>
      <c r="Z58" s="2"/>
    </row>
    <row r="59" spans="1:26" ht="9" customHeight="1">
      <c r="A59" s="132"/>
      <c r="B59" s="31"/>
      <c r="C59" s="31"/>
      <c r="D59" s="63"/>
      <c r="E59" s="272"/>
      <c r="F59" s="280"/>
      <c r="G59" s="279"/>
      <c r="H59" s="280"/>
      <c r="I59" s="279"/>
      <c r="J59" s="281"/>
      <c r="K59" s="235"/>
      <c r="L59" s="235"/>
      <c r="M59" s="282"/>
      <c r="N59" s="237"/>
      <c r="O59" s="235"/>
      <c r="P59" s="238"/>
      <c r="Q59" s="34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hidden="1" customHeight="1">
      <c r="A60" s="132"/>
      <c r="B60" s="31"/>
      <c r="C60" s="31"/>
      <c r="D60" s="63"/>
      <c r="E60" s="272"/>
      <c r="F60" s="280"/>
      <c r="G60" s="279"/>
      <c r="H60" s="280"/>
      <c r="I60" s="279"/>
      <c r="J60" s="281"/>
      <c r="K60" s="235"/>
      <c r="L60" s="235"/>
      <c r="M60" s="282"/>
      <c r="N60" s="237"/>
      <c r="O60" s="235"/>
      <c r="P60" s="238"/>
      <c r="Q60" s="34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32"/>
      <c r="B61" s="36"/>
      <c r="C61" s="36">
        <v>60014</v>
      </c>
      <c r="D61" s="144" t="s">
        <v>157</v>
      </c>
      <c r="E61" s="258">
        <f>+F61+N61</f>
        <v>200000</v>
      </c>
      <c r="F61" s="283">
        <f>+G61</f>
        <v>100000</v>
      </c>
      <c r="G61" s="258">
        <f>+I61</f>
        <v>100000</v>
      </c>
      <c r="H61" s="283"/>
      <c r="I61" s="258">
        <v>100000</v>
      </c>
      <c r="J61" s="284"/>
      <c r="K61" s="240"/>
      <c r="L61" s="240"/>
      <c r="M61" s="259"/>
      <c r="N61" s="242">
        <f>O61</f>
        <v>100000</v>
      </c>
      <c r="O61" s="240">
        <v>100000</v>
      </c>
      <c r="P61" s="243"/>
      <c r="Q61" s="34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32"/>
      <c r="B62" s="36"/>
      <c r="C62" s="36"/>
      <c r="D62" s="69" t="s">
        <v>4</v>
      </c>
      <c r="E62" s="258">
        <f>+F62+N62</f>
        <v>200000</v>
      </c>
      <c r="F62" s="283">
        <f>+G62</f>
        <v>100000</v>
      </c>
      <c r="G62" s="258">
        <f>+I62</f>
        <v>100000</v>
      </c>
      <c r="H62" s="283"/>
      <c r="I62" s="258">
        <v>100000</v>
      </c>
      <c r="J62" s="284"/>
      <c r="K62" s="240"/>
      <c r="L62" s="240"/>
      <c r="M62" s="259"/>
      <c r="N62" s="242">
        <f>O62</f>
        <v>100000</v>
      </c>
      <c r="O62" s="240">
        <v>100000</v>
      </c>
      <c r="P62" s="243"/>
      <c r="Q62" s="34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32"/>
      <c r="B63" s="36"/>
      <c r="C63" s="36"/>
      <c r="D63" s="69" t="s">
        <v>3</v>
      </c>
      <c r="E63" s="274">
        <f>E62/E61</f>
        <v>1</v>
      </c>
      <c r="F63" s="285">
        <f>F62/F61</f>
        <v>1</v>
      </c>
      <c r="G63" s="274">
        <f>G62/G61</f>
        <v>1</v>
      </c>
      <c r="H63" s="285"/>
      <c r="I63" s="274">
        <f>I62/I61</f>
        <v>1</v>
      </c>
      <c r="J63" s="284"/>
      <c r="K63" s="240"/>
      <c r="L63" s="240"/>
      <c r="M63" s="259"/>
      <c r="N63" s="251">
        <f>N62/N61</f>
        <v>1</v>
      </c>
      <c r="O63" s="249">
        <f>O62/O61</f>
        <v>1</v>
      </c>
      <c r="P63" s="243"/>
      <c r="Q63" s="34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132"/>
      <c r="B64" s="36"/>
      <c r="C64" s="36"/>
      <c r="D64" s="69"/>
      <c r="E64" s="258"/>
      <c r="F64" s="283"/>
      <c r="G64" s="258"/>
      <c r="H64" s="283"/>
      <c r="I64" s="258"/>
      <c r="J64" s="284"/>
      <c r="K64" s="240"/>
      <c r="L64" s="240"/>
      <c r="M64" s="259"/>
      <c r="N64" s="242"/>
      <c r="O64" s="240"/>
      <c r="P64" s="243"/>
      <c r="Q64" s="34"/>
      <c r="R64" s="2"/>
      <c r="S64" s="2"/>
      <c r="T64" s="2"/>
      <c r="U64" s="2"/>
      <c r="V64" s="2"/>
      <c r="W64" s="2"/>
      <c r="X64" s="2"/>
      <c r="Y64" s="2"/>
      <c r="Z64" s="2"/>
    </row>
    <row r="65" spans="1:26" ht="6.75" customHeight="1">
      <c r="A65" s="132"/>
      <c r="B65" s="36"/>
      <c r="C65" s="36"/>
      <c r="D65" s="69"/>
      <c r="E65" s="258"/>
      <c r="F65" s="283"/>
      <c r="G65" s="258"/>
      <c r="H65" s="283"/>
      <c r="I65" s="258"/>
      <c r="J65" s="284"/>
      <c r="K65" s="240"/>
      <c r="L65" s="240"/>
      <c r="M65" s="259"/>
      <c r="N65" s="242"/>
      <c r="O65" s="240"/>
      <c r="P65" s="243"/>
      <c r="Q65" s="34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132"/>
      <c r="B66" s="36"/>
      <c r="C66" s="36">
        <v>60016</v>
      </c>
      <c r="D66" s="144" t="s">
        <v>156</v>
      </c>
      <c r="E66" s="258">
        <f>+F66+N66</f>
        <v>2860383.51</v>
      </c>
      <c r="F66" s="283">
        <f>+H66+I66</f>
        <v>666200</v>
      </c>
      <c r="G66" s="258">
        <f>+H66+I66</f>
        <v>666200</v>
      </c>
      <c r="H66" s="283"/>
      <c r="I66" s="258">
        <v>666200</v>
      </c>
      <c r="J66" s="284"/>
      <c r="K66" s="240"/>
      <c r="L66" s="240"/>
      <c r="M66" s="259"/>
      <c r="N66" s="242">
        <f>+O66</f>
        <v>2194183.5099999998</v>
      </c>
      <c r="O66" s="240">
        <v>2194183.5099999998</v>
      </c>
      <c r="P66" s="243"/>
      <c r="Q66" s="34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132"/>
      <c r="B67" s="36"/>
      <c r="C67" s="77"/>
      <c r="D67" s="72" t="s">
        <v>4</v>
      </c>
      <c r="E67" s="258">
        <f>+F67+N67</f>
        <v>2683705.25</v>
      </c>
      <c r="F67" s="283">
        <f>+G67</f>
        <v>653221.85</v>
      </c>
      <c r="G67" s="258">
        <f>++I67</f>
        <v>653221.85</v>
      </c>
      <c r="H67" s="283"/>
      <c r="I67" s="258">
        <v>653221.85</v>
      </c>
      <c r="J67" s="284"/>
      <c r="K67" s="240"/>
      <c r="L67" s="240"/>
      <c r="M67" s="257"/>
      <c r="N67" s="258">
        <f>+O67</f>
        <v>2030483.4</v>
      </c>
      <c r="O67" s="283">
        <v>2030483.4</v>
      </c>
      <c r="P67" s="243"/>
      <c r="Q67" s="34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132"/>
      <c r="B68" s="36"/>
      <c r="C68" s="77"/>
      <c r="D68" s="72" t="s">
        <v>3</v>
      </c>
      <c r="E68" s="274">
        <f>E67/E66</f>
        <v>0.93823266726915233</v>
      </c>
      <c r="F68" s="285">
        <f>F67/F66</f>
        <v>0.98051913839687777</v>
      </c>
      <c r="G68" s="274">
        <f>G67/G66</f>
        <v>0.98051913839687777</v>
      </c>
      <c r="H68" s="285"/>
      <c r="I68" s="274">
        <f>I67/I66</f>
        <v>0.98051913839687777</v>
      </c>
      <c r="J68" s="285"/>
      <c r="K68" s="274"/>
      <c r="L68" s="285"/>
      <c r="M68" s="263"/>
      <c r="N68" s="274">
        <f>N67/N66</f>
        <v>0.92539361030928546</v>
      </c>
      <c r="O68" s="285">
        <f>O67/O66</f>
        <v>0.92539361030928546</v>
      </c>
      <c r="P68" s="252"/>
      <c r="Q68" s="34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132"/>
      <c r="B69" s="36"/>
      <c r="C69" s="77"/>
      <c r="D69" s="72"/>
      <c r="E69" s="258"/>
      <c r="F69" s="283"/>
      <c r="G69" s="258"/>
      <c r="H69" s="283"/>
      <c r="I69" s="258"/>
      <c r="J69" s="283"/>
      <c r="K69" s="258"/>
      <c r="L69" s="283"/>
      <c r="M69" s="257"/>
      <c r="N69" s="258"/>
      <c r="O69" s="283"/>
      <c r="P69" s="258"/>
      <c r="Q69" s="34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132"/>
      <c r="B70" s="36"/>
      <c r="C70" s="77">
        <v>60017</v>
      </c>
      <c r="D70" s="157" t="s">
        <v>155</v>
      </c>
      <c r="E70" s="258">
        <f>+F70</f>
        <v>321928.77</v>
      </c>
      <c r="F70" s="283">
        <f>+G70</f>
        <v>321928.77</v>
      </c>
      <c r="G70" s="258">
        <f>+I70</f>
        <v>321928.77</v>
      </c>
      <c r="H70" s="283"/>
      <c r="I70" s="258">
        <v>321928.77</v>
      </c>
      <c r="J70" s="283"/>
      <c r="K70" s="258"/>
      <c r="L70" s="283"/>
      <c r="M70" s="257"/>
      <c r="N70" s="258"/>
      <c r="O70" s="283"/>
      <c r="P70" s="258"/>
      <c r="Q70" s="34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132"/>
      <c r="B71" s="36"/>
      <c r="C71" s="77"/>
      <c r="D71" s="72" t="s">
        <v>4</v>
      </c>
      <c r="E71" s="258">
        <f>+F71</f>
        <v>319781.83</v>
      </c>
      <c r="F71" s="283">
        <f>+G71</f>
        <v>319781.83</v>
      </c>
      <c r="G71" s="258">
        <f>+I71</f>
        <v>319781.83</v>
      </c>
      <c r="H71" s="283"/>
      <c r="I71" s="258">
        <v>319781.83</v>
      </c>
      <c r="J71" s="283"/>
      <c r="K71" s="258"/>
      <c r="L71" s="283"/>
      <c r="M71" s="257"/>
      <c r="N71" s="258"/>
      <c r="O71" s="283"/>
      <c r="P71" s="258"/>
      <c r="Q71" s="34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132"/>
      <c r="B72" s="36"/>
      <c r="C72" s="77"/>
      <c r="D72" s="72" t="s">
        <v>3</v>
      </c>
      <c r="E72" s="274">
        <f>E71/E70</f>
        <v>0.99333100921672823</v>
      </c>
      <c r="F72" s="285">
        <f>F71/F70</f>
        <v>0.99333100921672823</v>
      </c>
      <c r="G72" s="274">
        <f>G71/G70</f>
        <v>0.99333100921672823</v>
      </c>
      <c r="H72" s="285"/>
      <c r="I72" s="274">
        <f>I71/I70</f>
        <v>0.99333100921672823</v>
      </c>
      <c r="J72" s="285"/>
      <c r="K72" s="274"/>
      <c r="L72" s="285"/>
      <c r="M72" s="263"/>
      <c r="N72" s="274"/>
      <c r="O72" s="285"/>
      <c r="P72" s="274"/>
      <c r="Q72" s="34"/>
      <c r="R72" s="2"/>
      <c r="S72" s="2"/>
      <c r="T72" s="2"/>
      <c r="U72" s="2"/>
      <c r="V72" s="2"/>
      <c r="W72" s="2"/>
      <c r="X72" s="2"/>
      <c r="Y72" s="2"/>
      <c r="Z72" s="2"/>
    </row>
    <row r="73" spans="1:26" ht="8.25" customHeight="1">
      <c r="A73" s="132"/>
      <c r="B73" s="41"/>
      <c r="C73" s="139"/>
      <c r="D73" s="194"/>
      <c r="E73" s="286"/>
      <c r="F73" s="287"/>
      <c r="G73" s="286"/>
      <c r="H73" s="287"/>
      <c r="I73" s="286"/>
      <c r="J73" s="287"/>
      <c r="K73" s="286"/>
      <c r="L73" s="287"/>
      <c r="M73" s="288"/>
      <c r="N73" s="286"/>
      <c r="O73" s="287"/>
      <c r="P73" s="286"/>
      <c r="Q73" s="34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hidden="1" customHeight="1">
      <c r="A74" s="132"/>
      <c r="B74" s="65"/>
      <c r="C74" s="150"/>
      <c r="D74" s="115"/>
      <c r="E74" s="242"/>
      <c r="F74" s="242"/>
      <c r="G74" s="240"/>
      <c r="H74" s="240"/>
      <c r="I74" s="240"/>
      <c r="J74" s="242"/>
      <c r="K74" s="240"/>
      <c r="L74" s="240"/>
      <c r="M74" s="259"/>
      <c r="N74" s="242"/>
      <c r="O74" s="240"/>
      <c r="P74" s="243"/>
      <c r="Q74" s="34"/>
      <c r="R74" s="2"/>
      <c r="S74" s="2"/>
      <c r="T74" s="2"/>
      <c r="U74" s="2"/>
      <c r="V74" s="2"/>
      <c r="W74" s="2"/>
      <c r="X74" s="2"/>
      <c r="Y74" s="2"/>
      <c r="Z74" s="2"/>
    </row>
    <row r="75" spans="1:26" ht="1.5" hidden="1" customHeight="1">
      <c r="A75" s="132"/>
      <c r="B75" s="65"/>
      <c r="C75" s="150"/>
      <c r="D75" s="115"/>
      <c r="E75" s="242"/>
      <c r="F75" s="242"/>
      <c r="G75" s="240"/>
      <c r="H75" s="240"/>
      <c r="I75" s="240"/>
      <c r="J75" s="242"/>
      <c r="K75" s="240"/>
      <c r="L75" s="240"/>
      <c r="M75" s="259"/>
      <c r="N75" s="242"/>
      <c r="O75" s="240"/>
      <c r="P75" s="243"/>
      <c r="Q75" s="34"/>
      <c r="R75" s="2"/>
      <c r="S75" s="2"/>
      <c r="T75" s="2"/>
      <c r="U75" s="2"/>
      <c r="V75" s="2"/>
      <c r="W75" s="2"/>
      <c r="X75" s="2"/>
      <c r="Y75" s="2"/>
      <c r="Z75" s="2"/>
    </row>
    <row r="76" spans="1:26" ht="4.5" customHeight="1">
      <c r="A76" s="132"/>
      <c r="B76" s="65"/>
      <c r="C76" s="150"/>
      <c r="D76" s="115"/>
      <c r="E76" s="242"/>
      <c r="F76" s="242"/>
      <c r="G76" s="240"/>
      <c r="H76" s="240"/>
      <c r="I76" s="240"/>
      <c r="J76" s="242"/>
      <c r="K76" s="240"/>
      <c r="L76" s="240"/>
      <c r="M76" s="259"/>
      <c r="N76" s="242"/>
      <c r="O76" s="240"/>
      <c r="P76" s="243"/>
      <c r="Q76" s="34"/>
      <c r="R76" s="2"/>
      <c r="S76" s="2"/>
      <c r="T76" s="2"/>
      <c r="U76" s="2"/>
      <c r="V76" s="2"/>
      <c r="W76" s="2"/>
      <c r="X76" s="2"/>
      <c r="Y76" s="2"/>
      <c r="Z76" s="2"/>
    </row>
    <row r="77" spans="1:26" ht="0.75" hidden="1" customHeight="1">
      <c r="A77" s="132"/>
      <c r="B77" s="65"/>
      <c r="C77" s="150"/>
      <c r="D77" s="115"/>
      <c r="E77" s="242"/>
      <c r="F77" s="242"/>
      <c r="G77" s="240"/>
      <c r="H77" s="240"/>
      <c r="I77" s="240"/>
      <c r="J77" s="242"/>
      <c r="K77" s="240"/>
      <c r="L77" s="240"/>
      <c r="M77" s="259"/>
      <c r="N77" s="242"/>
      <c r="O77" s="240"/>
      <c r="P77" s="243"/>
      <c r="Q77" s="34"/>
      <c r="R77" s="2"/>
      <c r="S77" s="2"/>
      <c r="T77" s="2"/>
      <c r="U77" s="2"/>
      <c r="V77" s="2"/>
      <c r="W77" s="2"/>
      <c r="X77" s="2"/>
      <c r="Y77" s="2"/>
      <c r="Z77" s="2"/>
    </row>
    <row r="78" spans="1:26" ht="0.75" hidden="1" customHeight="1">
      <c r="A78" s="132"/>
      <c r="B78" s="65"/>
      <c r="C78" s="150"/>
      <c r="D78" s="115"/>
      <c r="E78" s="242"/>
      <c r="F78" s="242"/>
      <c r="G78" s="240"/>
      <c r="H78" s="240"/>
      <c r="I78" s="240"/>
      <c r="J78" s="242"/>
      <c r="K78" s="240"/>
      <c r="L78" s="240"/>
      <c r="M78" s="259"/>
      <c r="N78" s="242"/>
      <c r="O78" s="240"/>
      <c r="P78" s="243"/>
      <c r="Q78" s="34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>
      <c r="A79" s="132"/>
      <c r="B79" s="31">
        <v>630</v>
      </c>
      <c r="C79" s="31"/>
      <c r="D79" s="193" t="s">
        <v>154</v>
      </c>
      <c r="E79" s="233">
        <f>+E83</f>
        <v>2972054.15</v>
      </c>
      <c r="F79" s="233">
        <f>+F83</f>
        <v>15000</v>
      </c>
      <c r="G79" s="233">
        <f t="shared" ref="G79:I79" si="1">+G83</f>
        <v>15000</v>
      </c>
      <c r="H79" s="233"/>
      <c r="I79" s="233">
        <f t="shared" si="1"/>
        <v>15000</v>
      </c>
      <c r="J79" s="233"/>
      <c r="K79" s="231"/>
      <c r="L79" s="231"/>
      <c r="M79" s="262"/>
      <c r="N79" s="233">
        <f t="shared" ref="N79:P80" si="2">+N83</f>
        <v>2957054.15</v>
      </c>
      <c r="O79" s="231">
        <f t="shared" si="2"/>
        <v>2957054.15</v>
      </c>
      <c r="P79" s="234">
        <f t="shared" si="2"/>
        <v>2957054.15</v>
      </c>
      <c r="Q79" s="34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132"/>
      <c r="B80" s="65"/>
      <c r="C80" s="150"/>
      <c r="D80" s="54" t="s">
        <v>153</v>
      </c>
      <c r="E80" s="233">
        <f>+E84</f>
        <v>2949093.85</v>
      </c>
      <c r="F80" s="233">
        <f>+F84</f>
        <v>0</v>
      </c>
      <c r="G80" s="233">
        <f t="shared" ref="G80:I80" si="3">+G84</f>
        <v>0</v>
      </c>
      <c r="H80" s="233"/>
      <c r="I80" s="233">
        <f t="shared" si="3"/>
        <v>0</v>
      </c>
      <c r="J80" s="233"/>
      <c r="K80" s="231"/>
      <c r="L80" s="231"/>
      <c r="M80" s="262"/>
      <c r="N80" s="233">
        <f t="shared" si="2"/>
        <v>2949093.85</v>
      </c>
      <c r="O80" s="231">
        <f t="shared" si="2"/>
        <v>2949093.85</v>
      </c>
      <c r="P80" s="234">
        <f t="shared" si="2"/>
        <v>2949093.85</v>
      </c>
      <c r="Q80" s="34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132"/>
      <c r="B81" s="65"/>
      <c r="C81" s="150"/>
      <c r="D81" s="63" t="s">
        <v>0</v>
      </c>
      <c r="E81" s="237">
        <f>E80/E79</f>
        <v>0.99227460239915222</v>
      </c>
      <c r="F81" s="237"/>
      <c r="G81" s="235"/>
      <c r="H81" s="235"/>
      <c r="I81" s="235"/>
      <c r="J81" s="237"/>
      <c r="K81" s="235"/>
      <c r="L81" s="235"/>
      <c r="M81" s="282"/>
      <c r="N81" s="237">
        <f>N80/N79</f>
        <v>0.99730803035852422</v>
      </c>
      <c r="O81" s="235">
        <f>O80/O79</f>
        <v>0.99730803035852422</v>
      </c>
      <c r="P81" s="238">
        <f>P80/P79</f>
        <v>0.99730803035852422</v>
      </c>
      <c r="Q81" s="34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132"/>
      <c r="B82" s="65"/>
      <c r="C82" s="150"/>
      <c r="D82" s="97"/>
      <c r="E82" s="242"/>
      <c r="F82" s="242"/>
      <c r="G82" s="240"/>
      <c r="H82" s="240"/>
      <c r="I82" s="240"/>
      <c r="J82" s="242"/>
      <c r="K82" s="240"/>
      <c r="L82" s="240"/>
      <c r="M82" s="259"/>
      <c r="N82" s="242"/>
      <c r="O82" s="240"/>
      <c r="P82" s="243"/>
      <c r="Q82" s="34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132"/>
      <c r="B83" s="65"/>
      <c r="C83" s="150">
        <v>63095</v>
      </c>
      <c r="D83" s="152" t="s">
        <v>150</v>
      </c>
      <c r="E83" s="242">
        <f>G83+N83</f>
        <v>2972054.15</v>
      </c>
      <c r="F83" s="242">
        <f>G83</f>
        <v>15000</v>
      </c>
      <c r="G83" s="240">
        <f>H83+I83</f>
        <v>15000</v>
      </c>
      <c r="H83" s="240"/>
      <c r="I83" s="240">
        <v>15000</v>
      </c>
      <c r="J83" s="242"/>
      <c r="K83" s="240"/>
      <c r="L83" s="240"/>
      <c r="M83" s="259"/>
      <c r="N83" s="242">
        <f>+O83</f>
        <v>2957054.15</v>
      </c>
      <c r="O83" s="240">
        <v>2957054.15</v>
      </c>
      <c r="P83" s="243">
        <v>2957054.15</v>
      </c>
      <c r="Q83" s="34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132"/>
      <c r="B84" s="65"/>
      <c r="C84" s="150"/>
      <c r="D84" s="72" t="s">
        <v>4</v>
      </c>
      <c r="E84" s="242">
        <f>G84+N84</f>
        <v>2949093.85</v>
      </c>
      <c r="F84" s="242">
        <f>G84</f>
        <v>0</v>
      </c>
      <c r="G84" s="240">
        <f>H84+I84</f>
        <v>0</v>
      </c>
      <c r="H84" s="240"/>
      <c r="I84" s="240">
        <v>0</v>
      </c>
      <c r="J84" s="242"/>
      <c r="K84" s="240"/>
      <c r="L84" s="240"/>
      <c r="M84" s="259"/>
      <c r="N84" s="242">
        <f>+O84</f>
        <v>2949093.85</v>
      </c>
      <c r="O84" s="240">
        <v>2949093.85</v>
      </c>
      <c r="P84" s="243">
        <v>2949093.85</v>
      </c>
      <c r="Q84" s="34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132"/>
      <c r="B85" s="65"/>
      <c r="C85" s="150"/>
      <c r="D85" s="72" t="s">
        <v>3</v>
      </c>
      <c r="E85" s="251">
        <f>E84/E83</f>
        <v>0.99227460239915222</v>
      </c>
      <c r="F85" s="251">
        <f>F84/F83</f>
        <v>0</v>
      </c>
      <c r="G85" s="251">
        <f>G84/G83</f>
        <v>0</v>
      </c>
      <c r="H85" s="249"/>
      <c r="I85" s="249">
        <f>I84/I83</f>
        <v>0</v>
      </c>
      <c r="J85" s="251"/>
      <c r="K85" s="249"/>
      <c r="L85" s="249"/>
      <c r="M85" s="275"/>
      <c r="N85" s="251">
        <f>N84/N83</f>
        <v>0.99730803035852422</v>
      </c>
      <c r="O85" s="249">
        <f>O84/O83</f>
        <v>0.99730803035852422</v>
      </c>
      <c r="P85" s="252">
        <f>P84/P83</f>
        <v>0.99730803035852422</v>
      </c>
      <c r="Q85" s="34"/>
      <c r="R85" s="2"/>
      <c r="S85" s="2"/>
      <c r="T85" s="2"/>
      <c r="U85" s="2"/>
      <c r="V85" s="2"/>
      <c r="W85" s="2"/>
      <c r="X85" s="2"/>
      <c r="Y85" s="2"/>
      <c r="Z85" s="2"/>
    </row>
    <row r="86" spans="1:26" ht="6.75" customHeight="1">
      <c r="A86" s="132"/>
      <c r="B86" s="65"/>
      <c r="C86" s="150"/>
      <c r="D86" s="115"/>
      <c r="E86" s="242"/>
      <c r="F86" s="242"/>
      <c r="G86" s="240"/>
      <c r="H86" s="240"/>
      <c r="I86" s="240"/>
      <c r="J86" s="242"/>
      <c r="K86" s="240"/>
      <c r="L86" s="240"/>
      <c r="M86" s="259"/>
      <c r="N86" s="242"/>
      <c r="O86" s="240"/>
      <c r="P86" s="243"/>
      <c r="Q86" s="34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132"/>
      <c r="B87" s="192">
        <v>700</v>
      </c>
      <c r="C87" s="191"/>
      <c r="D87" s="190" t="s">
        <v>152</v>
      </c>
      <c r="E87" s="289">
        <f>+E91+E95+E99</f>
        <v>1028812.3600000001</v>
      </c>
      <c r="F87" s="289">
        <f>+F91+F95+F99</f>
        <v>575561.30000000005</v>
      </c>
      <c r="G87" s="290">
        <f>+G95+G99</f>
        <v>519561.30000000005</v>
      </c>
      <c r="H87" s="290"/>
      <c r="I87" s="290">
        <f>+I95+I99</f>
        <v>519561.30000000005</v>
      </c>
      <c r="J87" s="289">
        <f>+J91</f>
        <v>56000</v>
      </c>
      <c r="K87" s="290"/>
      <c r="L87" s="290"/>
      <c r="M87" s="291"/>
      <c r="N87" s="289">
        <f>+N95+N99</f>
        <v>453251.06</v>
      </c>
      <c r="O87" s="290">
        <f>+O95+O99</f>
        <v>453251.06</v>
      </c>
      <c r="P87" s="292">
        <f>+P99</f>
        <v>24398</v>
      </c>
      <c r="Q87" s="34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132"/>
      <c r="B88" s="95"/>
      <c r="C88" s="172"/>
      <c r="D88" s="98" t="s">
        <v>12</v>
      </c>
      <c r="E88" s="233">
        <f>+E92+E96+E100</f>
        <v>855182.82000000007</v>
      </c>
      <c r="F88" s="233">
        <f>+F92+F96+F100</f>
        <v>539967.69000000006</v>
      </c>
      <c r="G88" s="231">
        <f>+G96+G100</f>
        <v>483967.69000000006</v>
      </c>
      <c r="H88" s="231"/>
      <c r="I88" s="231">
        <f>+I96+I100</f>
        <v>483967.69000000006</v>
      </c>
      <c r="J88" s="233">
        <f>+J92</f>
        <v>56000</v>
      </c>
      <c r="K88" s="231"/>
      <c r="L88" s="231"/>
      <c r="M88" s="262"/>
      <c r="N88" s="233">
        <f>+N96+N100</f>
        <v>315215.13</v>
      </c>
      <c r="O88" s="231">
        <f>+O96+O100</f>
        <v>315215.13</v>
      </c>
      <c r="P88" s="234">
        <f>P100</f>
        <v>24398</v>
      </c>
      <c r="Q88" s="34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132"/>
      <c r="B89" s="95"/>
      <c r="C89" s="172"/>
      <c r="D89" s="97" t="s">
        <v>0</v>
      </c>
      <c r="E89" s="237">
        <f>E88/E87</f>
        <v>0.83123303456424258</v>
      </c>
      <c r="F89" s="237">
        <f>F88/F87</f>
        <v>0.93815843768509111</v>
      </c>
      <c r="G89" s="235">
        <f>G88/G87</f>
        <v>0.93149295376695684</v>
      </c>
      <c r="H89" s="235"/>
      <c r="I89" s="235">
        <f>I88/I87</f>
        <v>0.93149295376695684</v>
      </c>
      <c r="J89" s="237">
        <f>J88/J87</f>
        <v>1</v>
      </c>
      <c r="K89" s="235"/>
      <c r="L89" s="235"/>
      <c r="M89" s="282"/>
      <c r="N89" s="237">
        <f>N88/N87</f>
        <v>0.69545370726766753</v>
      </c>
      <c r="O89" s="235">
        <f>O88/O87</f>
        <v>0.69545370726766753</v>
      </c>
      <c r="P89" s="238">
        <v>0</v>
      </c>
      <c r="Q89" s="34"/>
      <c r="R89" s="2"/>
      <c r="S89" s="2"/>
      <c r="T89" s="2"/>
      <c r="U89" s="2"/>
      <c r="V89" s="2"/>
      <c r="W89" s="2"/>
      <c r="X89" s="2"/>
      <c r="Y89" s="2"/>
      <c r="Z89" s="2"/>
    </row>
    <row r="90" spans="1:26" ht="6" customHeight="1">
      <c r="A90" s="132"/>
      <c r="B90" s="95"/>
      <c r="C90" s="172"/>
      <c r="D90" s="97"/>
      <c r="E90" s="237"/>
      <c r="F90" s="237"/>
      <c r="G90" s="235"/>
      <c r="H90" s="235"/>
      <c r="I90" s="235"/>
      <c r="J90" s="237"/>
      <c r="K90" s="235"/>
      <c r="L90" s="235"/>
      <c r="M90" s="282"/>
      <c r="N90" s="237"/>
      <c r="O90" s="235"/>
      <c r="P90" s="238"/>
      <c r="Q90" s="34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132"/>
      <c r="B91" s="65"/>
      <c r="C91" s="150">
        <v>70001</v>
      </c>
      <c r="D91" s="152" t="s">
        <v>197</v>
      </c>
      <c r="E91" s="242">
        <f>+J91</f>
        <v>56000</v>
      </c>
      <c r="F91" s="242">
        <f>+J91</f>
        <v>56000</v>
      </c>
      <c r="G91" s="240"/>
      <c r="H91" s="240"/>
      <c r="I91" s="240"/>
      <c r="J91" s="242">
        <v>56000</v>
      </c>
      <c r="K91" s="240"/>
      <c r="L91" s="240"/>
      <c r="M91" s="259"/>
      <c r="N91" s="242"/>
      <c r="O91" s="240"/>
      <c r="P91" s="243"/>
      <c r="Q91" s="34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132"/>
      <c r="B92" s="65"/>
      <c r="C92" s="150"/>
      <c r="D92" s="72" t="s">
        <v>4</v>
      </c>
      <c r="E92" s="242">
        <f>+F92</f>
        <v>56000</v>
      </c>
      <c r="F92" s="242">
        <f>+J92</f>
        <v>56000</v>
      </c>
      <c r="G92" s="240"/>
      <c r="H92" s="240"/>
      <c r="I92" s="240"/>
      <c r="J92" s="242">
        <v>56000</v>
      </c>
      <c r="K92" s="240"/>
      <c r="L92" s="240"/>
      <c r="M92" s="259"/>
      <c r="N92" s="242"/>
      <c r="O92" s="240"/>
      <c r="P92" s="243"/>
      <c r="Q92" s="34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132"/>
      <c r="B93" s="65"/>
      <c r="C93" s="150"/>
      <c r="D93" s="72" t="s">
        <v>3</v>
      </c>
      <c r="E93" s="251">
        <f>E92/E91</f>
        <v>1</v>
      </c>
      <c r="F93" s="251">
        <f>F92/F91</f>
        <v>1</v>
      </c>
      <c r="G93" s="249"/>
      <c r="H93" s="249"/>
      <c r="I93" s="249"/>
      <c r="J93" s="251">
        <f>J92/J91</f>
        <v>1</v>
      </c>
      <c r="K93" s="249"/>
      <c r="L93" s="249"/>
      <c r="M93" s="275"/>
      <c r="N93" s="251"/>
      <c r="O93" s="249"/>
      <c r="P93" s="252"/>
      <c r="Q93" s="34"/>
      <c r="R93" s="2"/>
      <c r="S93" s="2"/>
      <c r="T93" s="2"/>
      <c r="U93" s="2"/>
      <c r="V93" s="2"/>
      <c r="W93" s="2"/>
      <c r="X93" s="2"/>
      <c r="Y93" s="2"/>
      <c r="Z93" s="2"/>
    </row>
    <row r="94" spans="1:26" ht="8.25" customHeight="1">
      <c r="A94" s="132"/>
      <c r="B94" s="65"/>
      <c r="C94" s="150"/>
      <c r="D94" s="115"/>
      <c r="E94" s="242"/>
      <c r="F94" s="242"/>
      <c r="G94" s="240"/>
      <c r="H94" s="240"/>
      <c r="I94" s="240"/>
      <c r="J94" s="242"/>
      <c r="K94" s="240"/>
      <c r="L94" s="240"/>
      <c r="M94" s="259"/>
      <c r="N94" s="242"/>
      <c r="O94" s="240"/>
      <c r="P94" s="243"/>
      <c r="Q94" s="34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132"/>
      <c r="B95" s="65"/>
      <c r="C95" s="150">
        <v>70005</v>
      </c>
      <c r="D95" s="152" t="s">
        <v>151</v>
      </c>
      <c r="E95" s="242">
        <f>+F95+N95</f>
        <v>568115.41</v>
      </c>
      <c r="F95" s="242">
        <f>+I95</f>
        <v>147798.6</v>
      </c>
      <c r="G95" s="240">
        <f>+I95</f>
        <v>147798.6</v>
      </c>
      <c r="H95" s="240"/>
      <c r="I95" s="240">
        <v>147798.6</v>
      </c>
      <c r="J95" s="242"/>
      <c r="K95" s="240"/>
      <c r="L95" s="240"/>
      <c r="M95" s="259"/>
      <c r="N95" s="242">
        <f>+O95</f>
        <v>420316.81</v>
      </c>
      <c r="O95" s="240">
        <v>420316.81</v>
      </c>
      <c r="P95" s="243"/>
      <c r="Q95" s="34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133"/>
      <c r="B96" s="65"/>
      <c r="C96" s="150"/>
      <c r="D96" s="72" t="s">
        <v>4</v>
      </c>
      <c r="E96" s="242">
        <f>N96+F96</f>
        <v>432472.55000000005</v>
      </c>
      <c r="F96" s="242">
        <f>+G96</f>
        <v>145655.42000000001</v>
      </c>
      <c r="G96" s="240">
        <f>+I96</f>
        <v>145655.42000000001</v>
      </c>
      <c r="H96" s="240"/>
      <c r="I96" s="240">
        <v>145655.42000000001</v>
      </c>
      <c r="J96" s="242"/>
      <c r="K96" s="240"/>
      <c r="L96" s="240"/>
      <c r="M96" s="259"/>
      <c r="N96" s="242">
        <f>+O96</f>
        <v>286817.13</v>
      </c>
      <c r="O96" s="240">
        <v>286817.13</v>
      </c>
      <c r="P96" s="243"/>
      <c r="Q96" s="34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133"/>
      <c r="B97" s="65"/>
      <c r="C97" s="150"/>
      <c r="D97" s="72" t="s">
        <v>3</v>
      </c>
      <c r="E97" s="251">
        <f>E96/E95</f>
        <v>0.76124066059042483</v>
      </c>
      <c r="F97" s="251">
        <f>F96/F95</f>
        <v>0.98549932137381546</v>
      </c>
      <c r="G97" s="249">
        <f>G96/G95</f>
        <v>0.98549932137381546</v>
      </c>
      <c r="H97" s="249"/>
      <c r="I97" s="249">
        <f>I96/I95</f>
        <v>0.98549932137381546</v>
      </c>
      <c r="J97" s="251"/>
      <c r="K97" s="249"/>
      <c r="L97" s="249"/>
      <c r="M97" s="275"/>
      <c r="N97" s="251">
        <f>N96/N95</f>
        <v>0.68238320042446077</v>
      </c>
      <c r="O97" s="251">
        <f t="shared" ref="O97" si="4">O96/O95</f>
        <v>0.68238320042446077</v>
      </c>
      <c r="P97" s="251"/>
      <c r="Q97" s="34"/>
      <c r="R97" s="2"/>
      <c r="S97" s="2"/>
      <c r="T97" s="2"/>
      <c r="U97" s="2"/>
      <c r="V97" s="2"/>
      <c r="W97" s="2"/>
      <c r="X97" s="2"/>
      <c r="Y97" s="2"/>
      <c r="Z97" s="2"/>
    </row>
    <row r="98" spans="1:26" ht="9.75" customHeight="1">
      <c r="A98" s="133"/>
      <c r="B98" s="65"/>
      <c r="C98" s="150"/>
      <c r="D98" s="72"/>
      <c r="E98" s="242"/>
      <c r="F98" s="242"/>
      <c r="G98" s="240"/>
      <c r="H98" s="240"/>
      <c r="I98" s="240"/>
      <c r="J98" s="242"/>
      <c r="K98" s="240"/>
      <c r="L98" s="240"/>
      <c r="M98" s="259"/>
      <c r="N98" s="242"/>
      <c r="O98" s="240"/>
      <c r="P98" s="243"/>
      <c r="Q98" s="34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133"/>
      <c r="B99" s="65"/>
      <c r="C99" s="150">
        <v>70095</v>
      </c>
      <c r="D99" s="152" t="s">
        <v>150</v>
      </c>
      <c r="E99" s="242">
        <f>+F99+N99</f>
        <v>404696.95</v>
      </c>
      <c r="F99" s="242">
        <f>+I99</f>
        <v>371762.7</v>
      </c>
      <c r="G99" s="240">
        <f>+I99</f>
        <v>371762.7</v>
      </c>
      <c r="H99" s="240"/>
      <c r="I99" s="240">
        <v>371762.7</v>
      </c>
      <c r="J99" s="242"/>
      <c r="K99" s="240"/>
      <c r="L99" s="240"/>
      <c r="M99" s="259"/>
      <c r="N99" s="242">
        <f>+O99</f>
        <v>32934.25</v>
      </c>
      <c r="O99" s="240">
        <v>32934.25</v>
      </c>
      <c r="P99" s="243">
        <v>24398</v>
      </c>
      <c r="Q99" s="34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133"/>
      <c r="B100" s="65"/>
      <c r="C100" s="150"/>
      <c r="D100" s="72" t="s">
        <v>4</v>
      </c>
      <c r="E100" s="242">
        <f>+F100+N100</f>
        <v>366710.27</v>
      </c>
      <c r="F100" s="242">
        <f>+G100</f>
        <v>338312.27</v>
      </c>
      <c r="G100" s="240">
        <f>+I100</f>
        <v>338312.27</v>
      </c>
      <c r="H100" s="240"/>
      <c r="I100" s="240">
        <v>338312.27</v>
      </c>
      <c r="J100" s="242"/>
      <c r="K100" s="240"/>
      <c r="L100" s="240"/>
      <c r="M100" s="259"/>
      <c r="N100" s="242">
        <f>+O100</f>
        <v>28398</v>
      </c>
      <c r="O100" s="240">
        <v>28398</v>
      </c>
      <c r="P100" s="243">
        <v>24398</v>
      </c>
      <c r="Q100" s="34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133"/>
      <c r="B101" s="65"/>
      <c r="C101" s="150"/>
      <c r="D101" s="72" t="s">
        <v>3</v>
      </c>
      <c r="E101" s="251">
        <f>E100/E99</f>
        <v>0.90613549224920031</v>
      </c>
      <c r="F101" s="251">
        <f>F100/F99</f>
        <v>0.91002209204957896</v>
      </c>
      <c r="G101" s="249">
        <f>G100/G99</f>
        <v>0.91002209204957896</v>
      </c>
      <c r="H101" s="249"/>
      <c r="I101" s="249">
        <f>I100/I99</f>
        <v>0.91002209204957896</v>
      </c>
      <c r="J101" s="251"/>
      <c r="K101" s="249"/>
      <c r="L101" s="249"/>
      <c r="M101" s="275"/>
      <c r="N101" s="251">
        <f>N100/N99</f>
        <v>0.86226344914488717</v>
      </c>
      <c r="O101" s="249">
        <f>O100/O99</f>
        <v>0.86226344914488717</v>
      </c>
      <c r="P101" s="252">
        <f>P100/P99</f>
        <v>1</v>
      </c>
      <c r="Q101" s="34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33"/>
      <c r="B102" s="68"/>
      <c r="C102" s="156"/>
      <c r="D102" s="149"/>
      <c r="E102" s="255"/>
      <c r="F102" s="255"/>
      <c r="G102" s="253"/>
      <c r="H102" s="253"/>
      <c r="I102" s="253"/>
      <c r="J102" s="255"/>
      <c r="K102" s="253"/>
      <c r="L102" s="253"/>
      <c r="M102" s="293"/>
      <c r="N102" s="255"/>
      <c r="O102" s="255"/>
      <c r="P102" s="256"/>
      <c r="Q102" s="34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0.75" customHeight="1">
      <c r="A103" s="133"/>
      <c r="B103" s="65"/>
      <c r="C103" s="150"/>
      <c r="D103" s="115"/>
      <c r="E103" s="242"/>
      <c r="F103" s="242"/>
      <c r="G103" s="240"/>
      <c r="H103" s="240"/>
      <c r="I103" s="240"/>
      <c r="J103" s="242"/>
      <c r="K103" s="240"/>
      <c r="L103" s="240"/>
      <c r="M103" s="259"/>
      <c r="N103" s="242"/>
      <c r="O103" s="240"/>
      <c r="P103" s="243"/>
      <c r="Q103" s="34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4.5" hidden="1" customHeight="1">
      <c r="A104" s="133"/>
      <c r="B104" s="65"/>
      <c r="C104" s="150"/>
      <c r="D104" s="115"/>
      <c r="E104" s="242"/>
      <c r="F104" s="242"/>
      <c r="G104" s="240"/>
      <c r="H104" s="240"/>
      <c r="I104" s="240"/>
      <c r="J104" s="242"/>
      <c r="K104" s="240"/>
      <c r="L104" s="240"/>
      <c r="M104" s="259"/>
      <c r="N104" s="242"/>
      <c r="O104" s="240"/>
      <c r="P104" s="243"/>
      <c r="Q104" s="34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133"/>
      <c r="B105" s="95">
        <v>710</v>
      </c>
      <c r="C105" s="172"/>
      <c r="D105" s="189" t="s">
        <v>149</v>
      </c>
      <c r="E105" s="233">
        <f t="shared" ref="E105:G106" si="5">+E109+E113</f>
        <v>90000</v>
      </c>
      <c r="F105" s="233">
        <f t="shared" si="5"/>
        <v>90000</v>
      </c>
      <c r="G105" s="233">
        <f t="shared" si="5"/>
        <v>90000</v>
      </c>
      <c r="H105" s="233"/>
      <c r="I105" s="233">
        <f>+I109+I113</f>
        <v>90000</v>
      </c>
      <c r="J105" s="233"/>
      <c r="K105" s="231"/>
      <c r="L105" s="231"/>
      <c r="M105" s="262"/>
      <c r="N105" s="233"/>
      <c r="O105" s="231"/>
      <c r="P105" s="234"/>
      <c r="Q105" s="34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133"/>
      <c r="B106" s="95"/>
      <c r="C106" s="172"/>
      <c r="D106" s="98" t="s">
        <v>12</v>
      </c>
      <c r="E106" s="233">
        <f t="shared" si="5"/>
        <v>44098.04</v>
      </c>
      <c r="F106" s="233">
        <f t="shared" si="5"/>
        <v>44098.04</v>
      </c>
      <c r="G106" s="233">
        <f t="shared" si="5"/>
        <v>44098.04</v>
      </c>
      <c r="H106" s="233"/>
      <c r="I106" s="233">
        <f>+I110+I114</f>
        <v>44098.04</v>
      </c>
      <c r="J106" s="233"/>
      <c r="K106" s="231"/>
      <c r="L106" s="231"/>
      <c r="M106" s="233"/>
      <c r="N106" s="233"/>
      <c r="O106" s="231"/>
      <c r="P106" s="234"/>
      <c r="Q106" s="34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133"/>
      <c r="B107" s="95"/>
      <c r="C107" s="172"/>
      <c r="D107" s="97" t="s">
        <v>0</v>
      </c>
      <c r="E107" s="237">
        <f>E106/E105</f>
        <v>0.48997822222222226</v>
      </c>
      <c r="F107" s="237">
        <f>F106/F105</f>
        <v>0.48997822222222226</v>
      </c>
      <c r="G107" s="235">
        <f>G106/G105</f>
        <v>0.48997822222222226</v>
      </c>
      <c r="H107" s="235"/>
      <c r="I107" s="235">
        <f>I106/I105</f>
        <v>0.48997822222222226</v>
      </c>
      <c r="J107" s="237"/>
      <c r="K107" s="235"/>
      <c r="L107" s="235"/>
      <c r="M107" s="237"/>
      <c r="N107" s="237"/>
      <c r="O107" s="235"/>
      <c r="P107" s="238"/>
      <c r="Q107" s="34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9" customHeight="1">
      <c r="A108" s="133"/>
      <c r="B108" s="95"/>
      <c r="C108" s="172"/>
      <c r="D108" s="97"/>
      <c r="E108" s="233"/>
      <c r="F108" s="233"/>
      <c r="G108" s="231"/>
      <c r="H108" s="231"/>
      <c r="I108" s="231"/>
      <c r="J108" s="233"/>
      <c r="K108" s="231"/>
      <c r="L108" s="231"/>
      <c r="M108" s="233"/>
      <c r="N108" s="233"/>
      <c r="O108" s="231"/>
      <c r="P108" s="234"/>
      <c r="Q108" s="34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133"/>
      <c r="B109" s="65"/>
      <c r="C109" s="150">
        <v>71004</v>
      </c>
      <c r="D109" s="152" t="s">
        <v>148</v>
      </c>
      <c r="E109" s="242">
        <f>+F109</f>
        <v>55000</v>
      </c>
      <c r="F109" s="242">
        <f>+G109</f>
        <v>55000</v>
      </c>
      <c r="G109" s="240">
        <f>+I109</f>
        <v>55000</v>
      </c>
      <c r="H109" s="240"/>
      <c r="I109" s="240">
        <v>55000</v>
      </c>
      <c r="J109" s="242"/>
      <c r="K109" s="240"/>
      <c r="L109" s="240"/>
      <c r="M109" s="242"/>
      <c r="N109" s="242"/>
      <c r="O109" s="240"/>
      <c r="P109" s="243"/>
      <c r="Q109" s="38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133"/>
      <c r="B110" s="65"/>
      <c r="C110" s="150"/>
      <c r="D110" s="72" t="s">
        <v>4</v>
      </c>
      <c r="E110" s="242">
        <f>+F110</f>
        <v>21238.54</v>
      </c>
      <c r="F110" s="242">
        <f>+G110</f>
        <v>21238.54</v>
      </c>
      <c r="G110" s="240">
        <f>+I110</f>
        <v>21238.54</v>
      </c>
      <c r="H110" s="240"/>
      <c r="I110" s="240">
        <v>21238.54</v>
      </c>
      <c r="J110" s="242"/>
      <c r="K110" s="240"/>
      <c r="L110" s="240"/>
      <c r="M110" s="242"/>
      <c r="N110" s="242"/>
      <c r="O110" s="240"/>
      <c r="P110" s="243"/>
      <c r="Q110" s="38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133"/>
      <c r="B111" s="65"/>
      <c r="C111" s="150"/>
      <c r="D111" s="72" t="s">
        <v>3</v>
      </c>
      <c r="E111" s="251">
        <f>E110/E109</f>
        <v>0.38615527272727274</v>
      </c>
      <c r="F111" s="251">
        <f>F110/F109</f>
        <v>0.38615527272727274</v>
      </c>
      <c r="G111" s="249">
        <f>G110/G109</f>
        <v>0.38615527272727274</v>
      </c>
      <c r="H111" s="249"/>
      <c r="I111" s="249">
        <f>I110/I109</f>
        <v>0.38615527272727274</v>
      </c>
      <c r="J111" s="251"/>
      <c r="K111" s="249"/>
      <c r="L111" s="249"/>
      <c r="M111" s="251"/>
      <c r="N111" s="251"/>
      <c r="O111" s="249"/>
      <c r="P111" s="252"/>
      <c r="Q111" s="38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133"/>
      <c r="B112" s="65"/>
      <c r="C112" s="150"/>
      <c r="D112" s="72"/>
      <c r="E112" s="251"/>
      <c r="F112" s="251"/>
      <c r="G112" s="249"/>
      <c r="H112" s="249"/>
      <c r="I112" s="249"/>
      <c r="J112" s="251"/>
      <c r="K112" s="249"/>
      <c r="L112" s="249"/>
      <c r="M112" s="251"/>
      <c r="N112" s="251"/>
      <c r="O112" s="249"/>
      <c r="P112" s="252"/>
      <c r="Q112" s="38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133"/>
      <c r="B113" s="65"/>
      <c r="C113" s="153">
        <v>71095</v>
      </c>
      <c r="D113" s="73" t="s">
        <v>147</v>
      </c>
      <c r="E113" s="242">
        <f>F113+N113</f>
        <v>35000</v>
      </c>
      <c r="F113" s="242">
        <f>G113</f>
        <v>35000</v>
      </c>
      <c r="G113" s="240">
        <f>H113+I113</f>
        <v>35000</v>
      </c>
      <c r="H113" s="243"/>
      <c r="I113" s="294">
        <v>35000</v>
      </c>
      <c r="J113" s="242"/>
      <c r="K113" s="240"/>
      <c r="L113" s="240"/>
      <c r="M113" s="242"/>
      <c r="N113" s="242"/>
      <c r="O113" s="240"/>
      <c r="P113" s="243"/>
      <c r="Q113" s="38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133"/>
      <c r="B114" s="65"/>
      <c r="C114" s="153"/>
      <c r="D114" s="72" t="s">
        <v>4</v>
      </c>
      <c r="E114" s="242">
        <f>F114+N114</f>
        <v>22859.5</v>
      </c>
      <c r="F114" s="242">
        <f>G114</f>
        <v>22859.5</v>
      </c>
      <c r="G114" s="240">
        <f>H114+I114</f>
        <v>22859.5</v>
      </c>
      <c r="H114" s="243"/>
      <c r="I114" s="294">
        <v>22859.5</v>
      </c>
      <c r="J114" s="242"/>
      <c r="K114" s="240"/>
      <c r="L114" s="240"/>
      <c r="M114" s="242"/>
      <c r="N114" s="242"/>
      <c r="O114" s="240"/>
      <c r="P114" s="243"/>
      <c r="Q114" s="38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>
      <c r="A115" s="133"/>
      <c r="B115" s="65"/>
      <c r="C115" s="153"/>
      <c r="D115" s="72" t="s">
        <v>146</v>
      </c>
      <c r="E115" s="295">
        <f>E114/E113</f>
        <v>0.65312857142857139</v>
      </c>
      <c r="F115" s="295">
        <f>F114/F113</f>
        <v>0.65312857142857139</v>
      </c>
      <c r="G115" s="295">
        <f>G114/G113</f>
        <v>0.65312857142857139</v>
      </c>
      <c r="H115" s="295"/>
      <c r="I115" s="295">
        <f>I114/I113</f>
        <v>0.65312857142857139</v>
      </c>
      <c r="J115" s="242"/>
      <c r="K115" s="242"/>
      <c r="L115" s="242"/>
      <c r="M115" s="242"/>
      <c r="N115" s="242"/>
      <c r="O115" s="242"/>
      <c r="P115" s="242"/>
      <c r="Q115" s="38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hidden="1" customHeight="1">
      <c r="A116" s="133"/>
      <c r="B116" s="65"/>
      <c r="C116" s="153"/>
      <c r="D116" s="188"/>
      <c r="E116" s="242"/>
      <c r="F116" s="242"/>
      <c r="G116" s="240"/>
      <c r="H116" s="240"/>
      <c r="I116" s="240"/>
      <c r="J116" s="242"/>
      <c r="K116" s="240"/>
      <c r="L116" s="240"/>
      <c r="M116" s="242"/>
      <c r="N116" s="242"/>
      <c r="O116" s="240"/>
      <c r="P116" s="243"/>
      <c r="Q116" s="38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hidden="1" customHeight="1">
      <c r="A117" s="133"/>
      <c r="B117" s="65"/>
      <c r="C117" s="153"/>
      <c r="D117" s="72"/>
      <c r="E117" s="242"/>
      <c r="F117" s="242"/>
      <c r="G117" s="240"/>
      <c r="H117" s="240"/>
      <c r="I117" s="240"/>
      <c r="J117" s="242"/>
      <c r="K117" s="240"/>
      <c r="L117" s="240"/>
      <c r="M117" s="242"/>
      <c r="N117" s="242"/>
      <c r="O117" s="240"/>
      <c r="P117" s="243"/>
      <c r="Q117" s="38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hidden="1" customHeight="1">
      <c r="A118" s="133"/>
      <c r="B118" s="65"/>
      <c r="C118" s="153"/>
      <c r="D118" s="72"/>
      <c r="E118" s="251"/>
      <c r="F118" s="251"/>
      <c r="G118" s="249"/>
      <c r="H118" s="249"/>
      <c r="I118" s="249"/>
      <c r="J118" s="251"/>
      <c r="K118" s="249"/>
      <c r="L118" s="249"/>
      <c r="M118" s="251"/>
      <c r="N118" s="251"/>
      <c r="O118" s="249"/>
      <c r="P118" s="252"/>
      <c r="Q118" s="38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133"/>
      <c r="B119" s="65"/>
      <c r="C119" s="153"/>
      <c r="D119" s="72"/>
      <c r="E119" s="251"/>
      <c r="F119" s="251"/>
      <c r="G119" s="249"/>
      <c r="H119" s="249"/>
      <c r="I119" s="249"/>
      <c r="J119" s="251"/>
      <c r="K119" s="249"/>
      <c r="L119" s="249"/>
      <c r="M119" s="251"/>
      <c r="N119" s="251"/>
      <c r="O119" s="249"/>
      <c r="P119" s="252"/>
      <c r="Q119" s="38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0.75" customHeight="1">
      <c r="A120" s="132"/>
      <c r="B120" s="65"/>
      <c r="C120" s="150"/>
      <c r="D120" s="115"/>
      <c r="E120" s="242"/>
      <c r="F120" s="242"/>
      <c r="G120" s="240"/>
      <c r="H120" s="240"/>
      <c r="I120" s="240"/>
      <c r="J120" s="242"/>
      <c r="K120" s="240"/>
      <c r="L120" s="240"/>
      <c r="M120" s="242"/>
      <c r="N120" s="242"/>
      <c r="O120" s="240"/>
      <c r="P120" s="243"/>
      <c r="Q120" s="38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0.75" hidden="1" customHeight="1">
      <c r="A121" s="132"/>
      <c r="B121" s="65"/>
      <c r="C121" s="150"/>
      <c r="D121" s="152"/>
      <c r="E121" s="242"/>
      <c r="F121" s="242"/>
      <c r="G121" s="240"/>
      <c r="H121" s="240"/>
      <c r="I121" s="240"/>
      <c r="J121" s="242"/>
      <c r="K121" s="240"/>
      <c r="L121" s="240"/>
      <c r="M121" s="242"/>
      <c r="N121" s="242"/>
      <c r="O121" s="240"/>
      <c r="P121" s="243"/>
      <c r="Q121" s="38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hidden="1" customHeight="1">
      <c r="A122" s="132"/>
      <c r="B122" s="65"/>
      <c r="C122" s="150"/>
      <c r="D122" s="72"/>
      <c r="E122" s="242"/>
      <c r="F122" s="242"/>
      <c r="G122" s="240"/>
      <c r="H122" s="240"/>
      <c r="I122" s="240"/>
      <c r="J122" s="242"/>
      <c r="K122" s="240"/>
      <c r="L122" s="240"/>
      <c r="M122" s="242"/>
      <c r="N122" s="242"/>
      <c r="O122" s="240"/>
      <c r="P122" s="243"/>
      <c r="Q122" s="38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hidden="1" customHeight="1">
      <c r="A123" s="132"/>
      <c r="B123" s="65"/>
      <c r="C123" s="150"/>
      <c r="D123" s="72"/>
      <c r="E123" s="251"/>
      <c r="F123" s="251"/>
      <c r="G123" s="249"/>
      <c r="H123" s="249"/>
      <c r="I123" s="249"/>
      <c r="J123" s="251"/>
      <c r="K123" s="249"/>
      <c r="L123" s="249"/>
      <c r="M123" s="251"/>
      <c r="N123" s="251"/>
      <c r="O123" s="249"/>
      <c r="P123" s="252"/>
      <c r="Q123" s="38"/>
      <c r="R123" s="2"/>
      <c r="S123" s="2"/>
      <c r="T123" s="2"/>
      <c r="U123" s="2"/>
      <c r="V123" s="2"/>
      <c r="W123" s="2"/>
      <c r="X123" s="2"/>
      <c r="Y123" s="2"/>
      <c r="Z123" s="2"/>
    </row>
    <row r="124" spans="1:26" s="184" customFormat="1" ht="6" hidden="1" customHeight="1">
      <c r="A124" s="187"/>
      <c r="B124" s="68"/>
      <c r="C124" s="156"/>
      <c r="D124" s="155"/>
      <c r="E124" s="296"/>
      <c r="F124" s="296"/>
      <c r="G124" s="297"/>
      <c r="H124" s="297"/>
      <c r="I124" s="297"/>
      <c r="J124" s="296"/>
      <c r="K124" s="297"/>
      <c r="L124" s="297"/>
      <c r="M124" s="296"/>
      <c r="N124" s="296"/>
      <c r="O124" s="297"/>
      <c r="P124" s="298"/>
      <c r="Q124" s="186"/>
      <c r="R124" s="185"/>
      <c r="S124" s="185"/>
      <c r="T124" s="185"/>
      <c r="U124" s="185"/>
      <c r="V124" s="185"/>
      <c r="W124" s="185"/>
      <c r="X124" s="185"/>
      <c r="Y124" s="185"/>
      <c r="Z124" s="185"/>
    </row>
    <row r="125" spans="1:26" ht="14.25" hidden="1" customHeight="1">
      <c r="A125" s="132"/>
      <c r="B125" s="65"/>
      <c r="C125" s="150"/>
      <c r="D125" s="72"/>
      <c r="E125" s="251"/>
      <c r="F125" s="251"/>
      <c r="G125" s="249"/>
      <c r="H125" s="249"/>
      <c r="I125" s="249"/>
      <c r="J125" s="251"/>
      <c r="K125" s="249"/>
      <c r="L125" s="249"/>
      <c r="M125" s="251"/>
      <c r="N125" s="251"/>
      <c r="O125" s="249"/>
      <c r="P125" s="252"/>
      <c r="Q125" s="38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hidden="1" customHeight="1">
      <c r="A126" s="132"/>
      <c r="B126" s="65"/>
      <c r="C126" s="150"/>
      <c r="D126" s="72"/>
      <c r="E126" s="251"/>
      <c r="F126" s="251"/>
      <c r="G126" s="249"/>
      <c r="H126" s="249"/>
      <c r="I126" s="249"/>
      <c r="J126" s="251"/>
      <c r="K126" s="249"/>
      <c r="L126" s="249"/>
      <c r="M126" s="251"/>
      <c r="N126" s="251"/>
      <c r="O126" s="249"/>
      <c r="P126" s="252"/>
      <c r="Q126" s="38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hidden="1" customHeight="1">
      <c r="A127" s="132"/>
      <c r="B127" s="68"/>
      <c r="C127" s="156"/>
      <c r="D127" s="149"/>
      <c r="E127" s="255"/>
      <c r="F127" s="255"/>
      <c r="G127" s="253"/>
      <c r="H127" s="253"/>
      <c r="I127" s="253"/>
      <c r="J127" s="255"/>
      <c r="K127" s="253"/>
      <c r="L127" s="253"/>
      <c r="M127" s="255"/>
      <c r="N127" s="255"/>
      <c r="O127" s="255"/>
      <c r="P127" s="256"/>
      <c r="Q127" s="38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hidden="1" customHeight="1">
      <c r="A128" s="132"/>
      <c r="B128" s="65"/>
      <c r="C128" s="150"/>
      <c r="D128" s="115"/>
      <c r="E128" s="242"/>
      <c r="F128" s="242"/>
      <c r="G128" s="240"/>
      <c r="H128" s="240"/>
      <c r="I128" s="240"/>
      <c r="J128" s="242"/>
      <c r="K128" s="240"/>
      <c r="L128" s="240"/>
      <c r="M128" s="242"/>
      <c r="N128" s="242"/>
      <c r="O128" s="240"/>
      <c r="P128" s="243"/>
      <c r="Q128" s="38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hidden="1" customHeight="1">
      <c r="A129" s="132"/>
      <c r="B129" s="65"/>
      <c r="C129" s="150"/>
      <c r="D129" s="115"/>
      <c r="E129" s="242"/>
      <c r="F129" s="242"/>
      <c r="G129" s="240"/>
      <c r="H129" s="240"/>
      <c r="I129" s="240"/>
      <c r="J129" s="242"/>
      <c r="K129" s="240"/>
      <c r="L129" s="240"/>
      <c r="M129" s="242"/>
      <c r="N129" s="242"/>
      <c r="O129" s="240"/>
      <c r="P129" s="243"/>
      <c r="Q129" s="38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0.75" hidden="1" customHeight="1">
      <c r="A130" s="132"/>
      <c r="B130" s="65"/>
      <c r="C130" s="150"/>
      <c r="D130" s="115"/>
      <c r="E130" s="242"/>
      <c r="F130" s="242"/>
      <c r="G130" s="240"/>
      <c r="H130" s="240"/>
      <c r="I130" s="240"/>
      <c r="J130" s="242"/>
      <c r="K130" s="240"/>
      <c r="L130" s="240"/>
      <c r="M130" s="242"/>
      <c r="N130" s="242"/>
      <c r="O130" s="240"/>
      <c r="P130" s="243"/>
      <c r="Q130" s="38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hidden="1" customHeight="1">
      <c r="A131" s="132"/>
      <c r="B131" s="65"/>
      <c r="C131" s="150"/>
      <c r="D131" s="115"/>
      <c r="E131" s="242"/>
      <c r="F131" s="242"/>
      <c r="G131" s="240"/>
      <c r="H131" s="240"/>
      <c r="I131" s="240"/>
      <c r="J131" s="242"/>
      <c r="K131" s="240"/>
      <c r="L131" s="240"/>
      <c r="M131" s="242"/>
      <c r="N131" s="242"/>
      <c r="O131" s="240"/>
      <c r="P131" s="243"/>
      <c r="Q131" s="38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hidden="1" customHeight="1">
      <c r="A132" s="132"/>
      <c r="B132" s="65"/>
      <c r="C132" s="150"/>
      <c r="D132" s="115"/>
      <c r="E132" s="242"/>
      <c r="F132" s="242"/>
      <c r="G132" s="240"/>
      <c r="H132" s="240"/>
      <c r="I132" s="240"/>
      <c r="J132" s="242"/>
      <c r="K132" s="240"/>
      <c r="L132" s="240"/>
      <c r="M132" s="242"/>
      <c r="N132" s="242"/>
      <c r="O132" s="240"/>
      <c r="P132" s="243"/>
      <c r="Q132" s="38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hidden="1" customHeight="1">
      <c r="A133" s="132"/>
      <c r="B133" s="65"/>
      <c r="C133" s="150"/>
      <c r="D133" s="115"/>
      <c r="E133" s="242"/>
      <c r="F133" s="242"/>
      <c r="G133" s="240"/>
      <c r="H133" s="240"/>
      <c r="I133" s="240"/>
      <c r="J133" s="242"/>
      <c r="K133" s="240"/>
      <c r="L133" s="240"/>
      <c r="M133" s="242"/>
      <c r="N133" s="242"/>
      <c r="O133" s="240"/>
      <c r="P133" s="243"/>
      <c r="Q133" s="38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hidden="1" customHeight="1">
      <c r="A134" s="132"/>
      <c r="B134" s="65"/>
      <c r="C134" s="150"/>
      <c r="D134" s="115"/>
      <c r="E134" s="242"/>
      <c r="F134" s="242"/>
      <c r="G134" s="240"/>
      <c r="H134" s="240"/>
      <c r="I134" s="240"/>
      <c r="J134" s="242"/>
      <c r="K134" s="240"/>
      <c r="L134" s="240"/>
      <c r="M134" s="242"/>
      <c r="N134" s="242"/>
      <c r="O134" s="240"/>
      <c r="P134" s="243"/>
      <c r="Q134" s="38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0.75" hidden="1" customHeight="1">
      <c r="A135" s="132"/>
      <c r="B135" s="65"/>
      <c r="C135" s="150"/>
      <c r="D135" s="115"/>
      <c r="E135" s="242"/>
      <c r="F135" s="242"/>
      <c r="G135" s="240"/>
      <c r="H135" s="240"/>
      <c r="I135" s="240"/>
      <c r="J135" s="242"/>
      <c r="K135" s="240"/>
      <c r="L135" s="240"/>
      <c r="M135" s="242"/>
      <c r="N135" s="242"/>
      <c r="O135" s="240"/>
      <c r="P135" s="243"/>
      <c r="Q135" s="38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132"/>
      <c r="B136" s="183">
        <v>750</v>
      </c>
      <c r="C136" s="183"/>
      <c r="D136" s="182" t="s">
        <v>145</v>
      </c>
      <c r="E136" s="299">
        <f>+E140+E148+E152+E156+E166+E170</f>
        <v>5426226.75</v>
      </c>
      <c r="F136" s="300">
        <f>+F140+F148+F152+F156+F166+F170</f>
        <v>5426226.75</v>
      </c>
      <c r="G136" s="299">
        <f>+G140+G152+G156+G166+G170</f>
        <v>5180726.75</v>
      </c>
      <c r="H136" s="299">
        <f>+H140+H156+H170</f>
        <v>3849269.2199999997</v>
      </c>
      <c r="I136" s="300">
        <f>+I140+I152+I156+I166</f>
        <v>1331457.53</v>
      </c>
      <c r="J136" s="299">
        <f>+J148</f>
        <v>2000</v>
      </c>
      <c r="K136" s="299">
        <f>+K152+K156+K170</f>
        <v>243500</v>
      </c>
      <c r="L136" s="277"/>
      <c r="M136" s="233"/>
      <c r="N136" s="233"/>
      <c r="O136" s="231"/>
      <c r="P136" s="234"/>
      <c r="Q136" s="177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132"/>
      <c r="B137" s="29"/>
      <c r="C137" s="180"/>
      <c r="D137" s="181" t="s">
        <v>12</v>
      </c>
      <c r="E137" s="261">
        <f>+E141+E149+E153+E157+E167+E171</f>
        <v>4967260.83</v>
      </c>
      <c r="F137" s="301">
        <f>+F141+F149+F153+F157+F167+F171</f>
        <v>4967260.83</v>
      </c>
      <c r="G137" s="261">
        <f>+G141+G153+G157+G167+G171</f>
        <v>4733240.83</v>
      </c>
      <c r="H137" s="261">
        <f>+H141+H157+H171</f>
        <v>3547072.5399999996</v>
      </c>
      <c r="I137" s="301">
        <f>+I141+I153+I157+I167</f>
        <v>1186168.29</v>
      </c>
      <c r="J137" s="261">
        <f>+J149</f>
        <v>2000</v>
      </c>
      <c r="K137" s="261">
        <f>+K153+K157+K171</f>
        <v>232020</v>
      </c>
      <c r="L137" s="277"/>
      <c r="M137" s="233"/>
      <c r="N137" s="233"/>
      <c r="O137" s="231"/>
      <c r="P137" s="234"/>
      <c r="Q137" s="177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132"/>
      <c r="B138" s="29"/>
      <c r="C138" s="180"/>
      <c r="D138" s="178" t="s">
        <v>0</v>
      </c>
      <c r="E138" s="279">
        <f t="shared" ref="E138:K138" si="6">E137/E136</f>
        <v>0.91541711374298906</v>
      </c>
      <c r="F138" s="302">
        <f t="shared" si="6"/>
        <v>0.91541711374298906</v>
      </c>
      <c r="G138" s="279">
        <f t="shared" si="6"/>
        <v>0.91362487512007851</v>
      </c>
      <c r="H138" s="279">
        <f t="shared" si="6"/>
        <v>0.92149245409236402</v>
      </c>
      <c r="I138" s="302">
        <f t="shared" si="6"/>
        <v>0.89087955362721938</v>
      </c>
      <c r="J138" s="279">
        <f t="shared" si="6"/>
        <v>1</v>
      </c>
      <c r="K138" s="279">
        <f t="shared" si="6"/>
        <v>0.95285420944558519</v>
      </c>
      <c r="L138" s="280"/>
      <c r="M138" s="237"/>
      <c r="N138" s="237"/>
      <c r="O138" s="235"/>
      <c r="P138" s="238"/>
      <c r="Q138" s="177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132"/>
      <c r="B139" s="95"/>
      <c r="C139" s="179"/>
      <c r="D139" s="178"/>
      <c r="E139" s="279"/>
      <c r="F139" s="302"/>
      <c r="G139" s="279"/>
      <c r="H139" s="279"/>
      <c r="I139" s="302"/>
      <c r="J139" s="279"/>
      <c r="K139" s="280"/>
      <c r="L139" s="272"/>
      <c r="M139" s="237"/>
      <c r="N139" s="237"/>
      <c r="O139" s="235"/>
      <c r="P139" s="238"/>
      <c r="Q139" s="177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132"/>
      <c r="B140" s="65"/>
      <c r="C140" s="150">
        <v>75011</v>
      </c>
      <c r="D140" s="176" t="s">
        <v>144</v>
      </c>
      <c r="E140" s="258">
        <f>+F140</f>
        <v>270990.79000000004</v>
      </c>
      <c r="F140" s="303">
        <f>+G140</f>
        <v>270990.79000000004</v>
      </c>
      <c r="G140" s="258">
        <f>+H140+I140</f>
        <v>270990.79000000004</v>
      </c>
      <c r="H140" s="258">
        <v>243699.26</v>
      </c>
      <c r="I140" s="303">
        <v>27291.53</v>
      </c>
      <c r="J140" s="258"/>
      <c r="K140" s="283"/>
      <c r="L140" s="257"/>
      <c r="M140" s="242"/>
      <c r="N140" s="242"/>
      <c r="O140" s="240"/>
      <c r="P140" s="243"/>
      <c r="Q140" s="38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132"/>
      <c r="B141" s="65"/>
      <c r="C141" s="150"/>
      <c r="D141" s="72" t="s">
        <v>4</v>
      </c>
      <c r="E141" s="242">
        <f>+F141</f>
        <v>250341.06</v>
      </c>
      <c r="F141" s="243">
        <f>+G141</f>
        <v>250341.06</v>
      </c>
      <c r="G141" s="283">
        <f>+H141+I141</f>
        <v>250341.06</v>
      </c>
      <c r="H141" s="240">
        <v>227485.78</v>
      </c>
      <c r="I141" s="243">
        <v>22855.279999999999</v>
      </c>
      <c r="J141" s="284"/>
      <c r="K141" s="240"/>
      <c r="L141" s="257"/>
      <c r="M141" s="242"/>
      <c r="N141" s="242"/>
      <c r="O141" s="240"/>
      <c r="P141" s="243"/>
      <c r="Q141" s="38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132"/>
      <c r="B142" s="65"/>
      <c r="C142" s="150"/>
      <c r="D142" s="72" t="s">
        <v>3</v>
      </c>
      <c r="E142" s="251">
        <f>E141/E140</f>
        <v>0.92379914461299573</v>
      </c>
      <c r="F142" s="251">
        <f>F141/F140</f>
        <v>0.92379914461299573</v>
      </c>
      <c r="G142" s="249">
        <f>G141/G140</f>
        <v>0.92379914461299573</v>
      </c>
      <c r="H142" s="249">
        <f>H141/H140</f>
        <v>0.93346930967291397</v>
      </c>
      <c r="I142" s="249">
        <f>I141/I140</f>
        <v>0.83744956768638479</v>
      </c>
      <c r="J142" s="251"/>
      <c r="K142" s="249"/>
      <c r="L142" s="263"/>
      <c r="M142" s="251"/>
      <c r="N142" s="251"/>
      <c r="O142" s="249"/>
      <c r="P142" s="252"/>
      <c r="Q142" s="38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7.5" customHeight="1">
      <c r="A143" s="132"/>
      <c r="B143" s="65"/>
      <c r="C143" s="153"/>
      <c r="D143" s="115"/>
      <c r="E143" s="242"/>
      <c r="F143" s="242"/>
      <c r="G143" s="240"/>
      <c r="H143" s="240"/>
      <c r="I143" s="240"/>
      <c r="J143" s="242"/>
      <c r="K143" s="240"/>
      <c r="L143" s="257"/>
      <c r="M143" s="242"/>
      <c r="N143" s="242"/>
      <c r="O143" s="240"/>
      <c r="P143" s="243"/>
      <c r="Q143" s="38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hidden="1" customHeight="1">
      <c r="A144" s="132"/>
      <c r="B144" s="65"/>
      <c r="C144" s="153"/>
      <c r="D144" s="154"/>
      <c r="E144" s="242"/>
      <c r="F144" s="242"/>
      <c r="G144" s="240"/>
      <c r="H144" s="240"/>
      <c r="I144" s="240"/>
      <c r="J144" s="242"/>
      <c r="K144" s="240"/>
      <c r="L144" s="257"/>
      <c r="M144" s="242"/>
      <c r="N144" s="242"/>
      <c r="O144" s="240"/>
      <c r="P144" s="243"/>
      <c r="Q144" s="38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hidden="1" customHeight="1">
      <c r="A145" s="132"/>
      <c r="B145" s="65"/>
      <c r="C145" s="153"/>
      <c r="D145" s="72"/>
      <c r="E145" s="242"/>
      <c r="F145" s="242"/>
      <c r="G145" s="240"/>
      <c r="H145" s="240"/>
      <c r="I145" s="240"/>
      <c r="J145" s="242"/>
      <c r="K145" s="240"/>
      <c r="L145" s="257"/>
      <c r="M145" s="242"/>
      <c r="N145" s="242"/>
      <c r="O145" s="240"/>
      <c r="P145" s="243"/>
      <c r="Q145" s="38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hidden="1" customHeight="1">
      <c r="A146" s="132"/>
      <c r="B146" s="65"/>
      <c r="C146" s="153"/>
      <c r="D146" s="72"/>
      <c r="E146" s="251"/>
      <c r="F146" s="251"/>
      <c r="G146" s="249"/>
      <c r="H146" s="249"/>
      <c r="I146" s="249"/>
      <c r="J146" s="251"/>
      <c r="K146" s="249"/>
      <c r="L146" s="263"/>
      <c r="M146" s="251"/>
      <c r="N146" s="251"/>
      <c r="O146" s="249"/>
      <c r="P146" s="252"/>
      <c r="Q146" s="38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hidden="1" customHeight="1">
      <c r="A147" s="132"/>
      <c r="B147" s="65"/>
      <c r="C147" s="153"/>
      <c r="D147" s="72"/>
      <c r="E147" s="242"/>
      <c r="F147" s="242"/>
      <c r="G147" s="240"/>
      <c r="H147" s="240"/>
      <c r="I147" s="240"/>
      <c r="J147" s="242"/>
      <c r="K147" s="240"/>
      <c r="L147" s="257"/>
      <c r="M147" s="242"/>
      <c r="N147" s="242"/>
      <c r="O147" s="240"/>
      <c r="P147" s="243"/>
      <c r="Q147" s="38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132"/>
      <c r="B148" s="65"/>
      <c r="C148" s="153">
        <v>75020</v>
      </c>
      <c r="D148" s="73" t="s">
        <v>143</v>
      </c>
      <c r="E148" s="257">
        <f>+J148</f>
        <v>2000</v>
      </c>
      <c r="F148" s="257">
        <f>+J148</f>
        <v>2000</v>
      </c>
      <c r="G148" s="257"/>
      <c r="H148" s="258"/>
      <c r="I148" s="257"/>
      <c r="J148" s="240">
        <v>2000</v>
      </c>
      <c r="K148" s="257"/>
      <c r="L148" s="257"/>
      <c r="M148" s="240"/>
      <c r="N148" s="259"/>
      <c r="O148" s="240"/>
      <c r="P148" s="258"/>
      <c r="Q148" s="38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132"/>
      <c r="B149" s="36"/>
      <c r="C149" s="143"/>
      <c r="D149" s="69" t="s">
        <v>4</v>
      </c>
      <c r="E149" s="257">
        <f>+J149</f>
        <v>2000</v>
      </c>
      <c r="F149" s="257">
        <f>+J149</f>
        <v>2000</v>
      </c>
      <c r="G149" s="257"/>
      <c r="H149" s="258"/>
      <c r="I149" s="257"/>
      <c r="J149" s="257">
        <v>2000</v>
      </c>
      <c r="K149" s="257"/>
      <c r="L149" s="257"/>
      <c r="M149" s="257"/>
      <c r="N149" s="257"/>
      <c r="O149" s="257"/>
      <c r="P149" s="258"/>
      <c r="Q149" s="38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132"/>
      <c r="B150" s="36"/>
      <c r="C150" s="143"/>
      <c r="D150" s="69" t="s">
        <v>3</v>
      </c>
      <c r="E150" s="263">
        <v>1</v>
      </c>
      <c r="F150" s="263">
        <v>1</v>
      </c>
      <c r="G150" s="263"/>
      <c r="H150" s="274"/>
      <c r="I150" s="263"/>
      <c r="J150" s="263">
        <v>1</v>
      </c>
      <c r="K150" s="263"/>
      <c r="L150" s="263"/>
      <c r="M150" s="263"/>
      <c r="N150" s="263"/>
      <c r="O150" s="263"/>
      <c r="P150" s="274"/>
      <c r="Q150" s="38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0.5" customHeight="1">
      <c r="A151" s="132"/>
      <c r="B151" s="36"/>
      <c r="C151" s="36"/>
      <c r="D151" s="36"/>
      <c r="E151" s="257"/>
      <c r="F151" s="257"/>
      <c r="G151" s="257"/>
      <c r="H151" s="258"/>
      <c r="I151" s="257"/>
      <c r="J151" s="257"/>
      <c r="K151" s="257"/>
      <c r="L151" s="257"/>
      <c r="M151" s="257"/>
      <c r="N151" s="257"/>
      <c r="O151" s="257"/>
      <c r="P151" s="258"/>
      <c r="Q151" s="38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132"/>
      <c r="B152" s="36"/>
      <c r="C152" s="36">
        <v>75022</v>
      </c>
      <c r="D152" s="144" t="s">
        <v>142</v>
      </c>
      <c r="E152" s="257">
        <f>+F152</f>
        <v>191000</v>
      </c>
      <c r="F152" s="257">
        <f>+I152+K152</f>
        <v>191000</v>
      </c>
      <c r="G152" s="257">
        <f>+I152</f>
        <v>14000</v>
      </c>
      <c r="H152" s="258"/>
      <c r="I152" s="257">
        <v>14000</v>
      </c>
      <c r="J152" s="257"/>
      <c r="K152" s="257">
        <v>177000</v>
      </c>
      <c r="L152" s="257"/>
      <c r="M152" s="257"/>
      <c r="N152" s="257"/>
      <c r="O152" s="257"/>
      <c r="P152" s="258"/>
      <c r="Q152" s="38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132"/>
      <c r="B153" s="36"/>
      <c r="C153" s="36"/>
      <c r="D153" s="69" t="s">
        <v>4</v>
      </c>
      <c r="E153" s="257">
        <f>+F153</f>
        <v>189814.97</v>
      </c>
      <c r="F153" s="257">
        <f>+G153+K153</f>
        <v>189814.97</v>
      </c>
      <c r="G153" s="257">
        <f>+I153</f>
        <v>12994.97</v>
      </c>
      <c r="H153" s="258"/>
      <c r="I153" s="257">
        <v>12994.97</v>
      </c>
      <c r="J153" s="257"/>
      <c r="K153" s="257">
        <v>176820</v>
      </c>
      <c r="L153" s="257"/>
      <c r="M153" s="257"/>
      <c r="N153" s="257"/>
      <c r="O153" s="257"/>
      <c r="P153" s="258"/>
      <c r="Q153" s="38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132"/>
      <c r="B154" s="36"/>
      <c r="C154" s="36"/>
      <c r="D154" s="69" t="s">
        <v>3</v>
      </c>
      <c r="E154" s="263">
        <f>E153/E152</f>
        <v>0.99379565445026175</v>
      </c>
      <c r="F154" s="263">
        <f>F153/F152</f>
        <v>0.99379565445026175</v>
      </c>
      <c r="G154" s="263">
        <f>G153/G152</f>
        <v>0.92821214285714282</v>
      </c>
      <c r="H154" s="274"/>
      <c r="I154" s="263">
        <f>I153/I152</f>
        <v>0.92821214285714282</v>
      </c>
      <c r="J154" s="275"/>
      <c r="K154" s="249">
        <f>K153/K152</f>
        <v>0.99898305084745764</v>
      </c>
      <c r="L154" s="263"/>
      <c r="M154" s="275"/>
      <c r="N154" s="249"/>
      <c r="O154" s="263"/>
      <c r="P154" s="274"/>
      <c r="Q154" s="38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132"/>
      <c r="B155" s="65"/>
      <c r="C155" s="115"/>
      <c r="D155" s="36"/>
      <c r="E155" s="257"/>
      <c r="F155" s="259"/>
      <c r="G155" s="240"/>
      <c r="H155" s="240"/>
      <c r="I155" s="240"/>
      <c r="J155" s="242"/>
      <c r="K155" s="240"/>
      <c r="L155" s="257"/>
      <c r="M155" s="242"/>
      <c r="N155" s="242"/>
      <c r="O155" s="240"/>
      <c r="P155" s="243"/>
      <c r="Q155" s="38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132"/>
      <c r="B156" s="65"/>
      <c r="C156" s="150">
        <v>75023</v>
      </c>
      <c r="D156" s="152" t="s">
        <v>141</v>
      </c>
      <c r="E156" s="242">
        <f>+F156+N156</f>
        <v>4602115.21</v>
      </c>
      <c r="F156" s="242">
        <f>+G156+K156</f>
        <v>4602115.21</v>
      </c>
      <c r="G156" s="240">
        <f>+H156+I156</f>
        <v>4600615.21</v>
      </c>
      <c r="H156" s="240">
        <v>3456949.21</v>
      </c>
      <c r="I156" s="240">
        <v>1143666</v>
      </c>
      <c r="J156" s="242"/>
      <c r="K156" s="240">
        <v>1500</v>
      </c>
      <c r="L156" s="257"/>
      <c r="M156" s="242"/>
      <c r="N156" s="242"/>
      <c r="O156" s="240"/>
      <c r="P156" s="243"/>
      <c r="Q156" s="38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132"/>
      <c r="B157" s="65"/>
      <c r="C157" s="150"/>
      <c r="D157" s="72" t="s">
        <v>4</v>
      </c>
      <c r="E157" s="242">
        <f>+F157+N157</f>
        <v>4189157.17</v>
      </c>
      <c r="F157" s="242">
        <f>+G157+K157</f>
        <v>4189157.17</v>
      </c>
      <c r="G157" s="240">
        <f>+H157+I157</f>
        <v>4187657.17</v>
      </c>
      <c r="H157" s="240">
        <v>3177044.76</v>
      </c>
      <c r="I157" s="240">
        <v>1010612.41</v>
      </c>
      <c r="J157" s="242"/>
      <c r="K157" s="240">
        <v>1500</v>
      </c>
      <c r="L157" s="257"/>
      <c r="M157" s="242"/>
      <c r="N157" s="242"/>
      <c r="O157" s="240"/>
      <c r="P157" s="243"/>
      <c r="Q157" s="38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132"/>
      <c r="B158" s="65"/>
      <c r="C158" s="150"/>
      <c r="D158" s="72" t="s">
        <v>3</v>
      </c>
      <c r="E158" s="251">
        <f>E157/E156</f>
        <v>0.91026777445669382</v>
      </c>
      <c r="F158" s="251">
        <f>F157/F156</f>
        <v>0.91026777445669382</v>
      </c>
      <c r="G158" s="249">
        <f>G157/G156</f>
        <v>0.91023851786117971</v>
      </c>
      <c r="H158" s="249">
        <f>H157/H156</f>
        <v>0.91903136754502679</v>
      </c>
      <c r="I158" s="249">
        <f>I157/I156</f>
        <v>0.88366044806788002</v>
      </c>
      <c r="J158" s="251"/>
      <c r="K158" s="249">
        <f>K157/K156</f>
        <v>1</v>
      </c>
      <c r="L158" s="249"/>
      <c r="M158" s="251"/>
      <c r="N158" s="251"/>
      <c r="O158" s="249"/>
      <c r="P158" s="252"/>
      <c r="Q158" s="38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9" customHeight="1">
      <c r="A159" s="132"/>
      <c r="B159" s="65"/>
      <c r="C159" s="150"/>
      <c r="D159" s="72"/>
      <c r="E159" s="251"/>
      <c r="F159" s="251"/>
      <c r="G159" s="249"/>
      <c r="H159" s="249"/>
      <c r="I159" s="249"/>
      <c r="J159" s="251"/>
      <c r="K159" s="249"/>
      <c r="L159" s="249"/>
      <c r="M159" s="251"/>
      <c r="N159" s="251"/>
      <c r="O159" s="249"/>
      <c r="P159" s="252"/>
      <c r="Q159" s="38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.5" hidden="1" customHeight="1">
      <c r="A160" s="132"/>
      <c r="B160" s="65"/>
      <c r="C160" s="150"/>
      <c r="D160" s="175"/>
      <c r="E160" s="242"/>
      <c r="F160" s="242"/>
      <c r="G160" s="240"/>
      <c r="H160" s="240"/>
      <c r="I160" s="240"/>
      <c r="J160" s="242"/>
      <c r="K160" s="240"/>
      <c r="L160" s="240"/>
      <c r="M160" s="251"/>
      <c r="N160" s="251"/>
      <c r="O160" s="249"/>
      <c r="P160" s="252"/>
      <c r="Q160" s="38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hidden="1" customHeight="1">
      <c r="A161" s="132"/>
      <c r="B161" s="65"/>
      <c r="C161" s="150"/>
      <c r="D161" s="72"/>
      <c r="E161" s="242"/>
      <c r="F161" s="242"/>
      <c r="G161" s="240"/>
      <c r="H161" s="240"/>
      <c r="I161" s="240"/>
      <c r="J161" s="242"/>
      <c r="K161" s="240"/>
      <c r="L161" s="249"/>
      <c r="M161" s="251"/>
      <c r="N161" s="251"/>
      <c r="O161" s="249"/>
      <c r="P161" s="252"/>
      <c r="Q161" s="38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hidden="1" customHeight="1">
      <c r="A162" s="132"/>
      <c r="B162" s="65"/>
      <c r="C162" s="150"/>
      <c r="D162" s="72"/>
      <c r="E162" s="251"/>
      <c r="F162" s="251"/>
      <c r="G162" s="249"/>
      <c r="H162" s="249"/>
      <c r="I162" s="249"/>
      <c r="J162" s="251"/>
      <c r="K162" s="249"/>
      <c r="L162" s="249"/>
      <c r="M162" s="251"/>
      <c r="N162" s="251"/>
      <c r="O162" s="249"/>
      <c r="P162" s="252"/>
      <c r="Q162" s="38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hidden="1" customHeight="1">
      <c r="A163" s="132"/>
      <c r="B163" s="65"/>
      <c r="C163" s="150"/>
      <c r="D163" s="174"/>
      <c r="E163" s="242"/>
      <c r="F163" s="242"/>
      <c r="G163" s="240"/>
      <c r="H163" s="240"/>
      <c r="I163" s="240"/>
      <c r="J163" s="242"/>
      <c r="K163" s="240"/>
      <c r="L163" s="240"/>
      <c r="M163" s="242"/>
      <c r="N163" s="242"/>
      <c r="O163" s="240"/>
      <c r="P163" s="243"/>
      <c r="Q163" s="38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hidden="1" customHeight="1">
      <c r="A164" s="132"/>
      <c r="B164" s="65"/>
      <c r="C164" s="150"/>
      <c r="D164" s="115"/>
      <c r="E164" s="242"/>
      <c r="F164" s="242"/>
      <c r="G164" s="240"/>
      <c r="H164" s="240"/>
      <c r="I164" s="240"/>
      <c r="J164" s="242"/>
      <c r="K164" s="240"/>
      <c r="L164" s="240"/>
      <c r="M164" s="242"/>
      <c r="N164" s="242"/>
      <c r="O164" s="240"/>
      <c r="P164" s="243"/>
      <c r="Q164" s="38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132"/>
      <c r="B165" s="65"/>
      <c r="C165" s="150">
        <v>75075</v>
      </c>
      <c r="D165" s="152" t="s">
        <v>140</v>
      </c>
      <c r="E165" s="242"/>
      <c r="F165" s="242"/>
      <c r="G165" s="240"/>
      <c r="H165" s="240"/>
      <c r="I165" s="240"/>
      <c r="J165" s="242"/>
      <c r="K165" s="240"/>
      <c r="L165" s="240"/>
      <c r="M165" s="242"/>
      <c r="N165" s="242"/>
      <c r="O165" s="240"/>
      <c r="P165" s="243"/>
      <c r="Q165" s="38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132"/>
      <c r="B166" s="65"/>
      <c r="C166" s="150"/>
      <c r="D166" s="152" t="s">
        <v>139</v>
      </c>
      <c r="E166" s="242">
        <f>+F166</f>
        <v>146500</v>
      </c>
      <c r="F166" s="242">
        <f>+G166+L166</f>
        <v>146500</v>
      </c>
      <c r="G166" s="240">
        <f>+I166</f>
        <v>146500</v>
      </c>
      <c r="H166" s="240"/>
      <c r="I166" s="240">
        <v>146500</v>
      </c>
      <c r="J166" s="242"/>
      <c r="K166" s="240"/>
      <c r="L166" s="240"/>
      <c r="M166" s="242"/>
      <c r="N166" s="242"/>
      <c r="O166" s="240"/>
      <c r="P166" s="243"/>
      <c r="Q166" s="38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132"/>
      <c r="B167" s="65"/>
      <c r="C167" s="150"/>
      <c r="D167" s="72" t="s">
        <v>4</v>
      </c>
      <c r="E167" s="242">
        <f>+F167</f>
        <v>139705.63</v>
      </c>
      <c r="F167" s="242">
        <f>+G167+L167</f>
        <v>139705.63</v>
      </c>
      <c r="G167" s="240">
        <f>+I167</f>
        <v>139705.63</v>
      </c>
      <c r="H167" s="240"/>
      <c r="I167" s="240">
        <v>139705.63</v>
      </c>
      <c r="J167" s="242"/>
      <c r="K167" s="240"/>
      <c r="L167" s="240"/>
      <c r="M167" s="242"/>
      <c r="N167" s="242"/>
      <c r="O167" s="240"/>
      <c r="P167" s="243"/>
      <c r="Q167" s="38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132"/>
      <c r="B168" s="65"/>
      <c r="C168" s="150"/>
      <c r="D168" s="72" t="s">
        <v>3</v>
      </c>
      <c r="E168" s="251">
        <f>E167/E166</f>
        <v>0.95362204778157</v>
      </c>
      <c r="F168" s="251">
        <f>F167/F166</f>
        <v>0.95362204778157</v>
      </c>
      <c r="G168" s="249">
        <f>G167/G166</f>
        <v>0.95362204778157</v>
      </c>
      <c r="H168" s="249"/>
      <c r="I168" s="249">
        <f>I167/I166</f>
        <v>0.95362204778157</v>
      </c>
      <c r="J168" s="251"/>
      <c r="K168" s="249"/>
      <c r="L168" s="249"/>
      <c r="M168" s="275"/>
      <c r="N168" s="251"/>
      <c r="O168" s="249"/>
      <c r="P168" s="252"/>
      <c r="Q168" s="38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8.25" customHeight="1">
      <c r="A169" s="132"/>
      <c r="B169" s="65"/>
      <c r="C169" s="150"/>
      <c r="D169" s="72"/>
      <c r="E169" s="242"/>
      <c r="F169" s="242"/>
      <c r="G169" s="240"/>
      <c r="H169" s="257"/>
      <c r="I169" s="240"/>
      <c r="J169" s="257"/>
      <c r="K169" s="257"/>
      <c r="L169" s="258"/>
      <c r="M169" s="259"/>
      <c r="N169" s="242"/>
      <c r="O169" s="240"/>
      <c r="P169" s="243"/>
      <c r="Q169" s="38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132"/>
      <c r="B170" s="65"/>
      <c r="C170" s="150">
        <v>75095</v>
      </c>
      <c r="D170" s="152" t="s">
        <v>138</v>
      </c>
      <c r="E170" s="242">
        <f>+F170</f>
        <v>213620.75</v>
      </c>
      <c r="F170" s="242">
        <f>G170+K170</f>
        <v>213620.75</v>
      </c>
      <c r="G170" s="240">
        <f>+H170</f>
        <v>148620.75</v>
      </c>
      <c r="H170" s="257">
        <v>148620.75</v>
      </c>
      <c r="I170" s="257"/>
      <c r="J170" s="257"/>
      <c r="K170" s="257">
        <v>65000</v>
      </c>
      <c r="L170" s="258"/>
      <c r="M170" s="259"/>
      <c r="N170" s="242"/>
      <c r="O170" s="240"/>
      <c r="P170" s="243"/>
      <c r="Q170" s="38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132"/>
      <c r="B171" s="65"/>
      <c r="C171" s="150"/>
      <c r="D171" s="72" t="s">
        <v>4</v>
      </c>
      <c r="E171" s="242">
        <f>+F171+N171</f>
        <v>196242</v>
      </c>
      <c r="F171" s="240">
        <f>+G171+K171</f>
        <v>196242</v>
      </c>
      <c r="G171" s="257">
        <f>+H171</f>
        <v>142542</v>
      </c>
      <c r="H171" s="257">
        <v>142542</v>
      </c>
      <c r="I171" s="257"/>
      <c r="J171" s="257"/>
      <c r="K171" s="257">
        <v>53700</v>
      </c>
      <c r="L171" s="258"/>
      <c r="M171" s="259"/>
      <c r="N171" s="242"/>
      <c r="O171" s="240"/>
      <c r="P171" s="243"/>
      <c r="Q171" s="38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132"/>
      <c r="B172" s="65"/>
      <c r="C172" s="150"/>
      <c r="D172" s="72" t="s">
        <v>3</v>
      </c>
      <c r="E172" s="251">
        <f>E171/E170</f>
        <v>0.91864671386089602</v>
      </c>
      <c r="F172" s="249">
        <f>F171/F170</f>
        <v>0.91864671386089602</v>
      </c>
      <c r="G172" s="263">
        <f>G171/G170</f>
        <v>0.9590989145190022</v>
      </c>
      <c r="H172" s="263">
        <f>H171/H170</f>
        <v>0.9590989145190022</v>
      </c>
      <c r="I172" s="263"/>
      <c r="J172" s="263"/>
      <c r="K172" s="263">
        <f>K171/K170</f>
        <v>0.82615384615384613</v>
      </c>
      <c r="L172" s="274"/>
      <c r="M172" s="263"/>
      <c r="N172" s="275"/>
      <c r="O172" s="249"/>
      <c r="P172" s="252"/>
      <c r="Q172" s="38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132"/>
      <c r="B173" s="68"/>
      <c r="C173" s="156"/>
      <c r="D173" s="149"/>
      <c r="E173" s="255"/>
      <c r="F173" s="253"/>
      <c r="G173" s="288"/>
      <c r="H173" s="288"/>
      <c r="I173" s="288"/>
      <c r="J173" s="288"/>
      <c r="K173" s="288"/>
      <c r="L173" s="286"/>
      <c r="M173" s="288"/>
      <c r="N173" s="293"/>
      <c r="O173" s="255"/>
      <c r="P173" s="256"/>
      <c r="Q173" s="38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0.75" customHeight="1">
      <c r="A174" s="132"/>
      <c r="B174" s="65"/>
      <c r="C174" s="150"/>
      <c r="D174" s="115"/>
      <c r="E174" s="242"/>
      <c r="F174" s="240"/>
      <c r="G174" s="257"/>
      <c r="H174" s="257"/>
      <c r="I174" s="257"/>
      <c r="J174" s="257"/>
      <c r="K174" s="257"/>
      <c r="L174" s="258"/>
      <c r="M174" s="257"/>
      <c r="N174" s="259"/>
      <c r="O174" s="240"/>
      <c r="P174" s="243"/>
      <c r="Q174" s="38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hidden="1" customHeight="1">
      <c r="A175" s="132"/>
      <c r="B175" s="65"/>
      <c r="C175" s="150"/>
      <c r="D175" s="115"/>
      <c r="E175" s="242"/>
      <c r="F175" s="240"/>
      <c r="G175" s="257"/>
      <c r="H175" s="257"/>
      <c r="I175" s="257"/>
      <c r="J175" s="257"/>
      <c r="K175" s="257"/>
      <c r="L175" s="258"/>
      <c r="M175" s="257"/>
      <c r="N175" s="259"/>
      <c r="O175" s="240"/>
      <c r="P175" s="243"/>
      <c r="Q175" s="38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hidden="1" customHeight="1">
      <c r="A176" s="132"/>
      <c r="B176" s="65"/>
      <c r="C176" s="150"/>
      <c r="D176" s="115"/>
      <c r="E176" s="242"/>
      <c r="F176" s="240"/>
      <c r="G176" s="257"/>
      <c r="H176" s="257"/>
      <c r="I176" s="257"/>
      <c r="J176" s="257"/>
      <c r="K176" s="257"/>
      <c r="L176" s="258"/>
      <c r="M176" s="257"/>
      <c r="N176" s="259"/>
      <c r="O176" s="240"/>
      <c r="P176" s="243"/>
      <c r="Q176" s="38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hidden="1" customHeight="1">
      <c r="A177" s="132"/>
      <c r="B177" s="65"/>
      <c r="C177" s="150"/>
      <c r="D177" s="115"/>
      <c r="E177" s="242"/>
      <c r="F177" s="240"/>
      <c r="G177" s="257"/>
      <c r="H177" s="257"/>
      <c r="I177" s="257"/>
      <c r="J177" s="257"/>
      <c r="K177" s="257"/>
      <c r="L177" s="258"/>
      <c r="M177" s="257"/>
      <c r="N177" s="259"/>
      <c r="O177" s="240"/>
      <c r="P177" s="243"/>
      <c r="Q177" s="38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hidden="1" customHeight="1">
      <c r="A178" s="132"/>
      <c r="B178" s="65"/>
      <c r="C178" s="150"/>
      <c r="D178" s="115"/>
      <c r="E178" s="242"/>
      <c r="F178" s="240"/>
      <c r="G178" s="257"/>
      <c r="H178" s="257"/>
      <c r="I178" s="257"/>
      <c r="J178" s="257"/>
      <c r="K178" s="257"/>
      <c r="L178" s="258"/>
      <c r="M178" s="257"/>
      <c r="N178" s="259"/>
      <c r="O178" s="240"/>
      <c r="P178" s="243"/>
      <c r="Q178" s="38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132"/>
      <c r="B179" s="65"/>
      <c r="C179" s="150"/>
      <c r="D179" s="115"/>
      <c r="E179" s="242"/>
      <c r="F179" s="240"/>
      <c r="G179" s="257"/>
      <c r="H179" s="257"/>
      <c r="I179" s="257"/>
      <c r="J179" s="257"/>
      <c r="K179" s="257"/>
      <c r="L179" s="258"/>
      <c r="M179" s="257"/>
      <c r="N179" s="259"/>
      <c r="O179" s="240"/>
      <c r="P179" s="243"/>
      <c r="Q179" s="38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132"/>
      <c r="B180" s="95">
        <v>751</v>
      </c>
      <c r="C180" s="172"/>
      <c r="D180" s="173" t="s">
        <v>136</v>
      </c>
      <c r="E180" s="233">
        <f>+E185+E190+E194+E218</f>
        <v>80151</v>
      </c>
      <c r="F180" s="233">
        <f t="shared" ref="F180:K180" si="7">+F185+F190+F194+F218</f>
        <v>80151</v>
      </c>
      <c r="G180" s="233">
        <f t="shared" si="7"/>
        <v>31851</v>
      </c>
      <c r="H180" s="233">
        <f t="shared" si="7"/>
        <v>16827</v>
      </c>
      <c r="I180" s="233">
        <f t="shared" si="7"/>
        <v>15024</v>
      </c>
      <c r="J180" s="233"/>
      <c r="K180" s="233">
        <f t="shared" si="7"/>
        <v>48300</v>
      </c>
      <c r="L180" s="233"/>
      <c r="M180" s="233"/>
      <c r="N180" s="233"/>
      <c r="O180" s="233"/>
      <c r="P180" s="233"/>
      <c r="Q180" s="38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132"/>
      <c r="B181" s="95"/>
      <c r="C181" s="172"/>
      <c r="D181" s="173" t="s">
        <v>137</v>
      </c>
      <c r="E181" s="233"/>
      <c r="F181" s="231"/>
      <c r="G181" s="261"/>
      <c r="H181" s="260"/>
      <c r="I181" s="260"/>
      <c r="J181" s="260"/>
      <c r="K181" s="260"/>
      <c r="L181" s="261"/>
      <c r="M181" s="259"/>
      <c r="N181" s="242"/>
      <c r="O181" s="240"/>
      <c r="P181" s="243"/>
      <c r="Q181" s="38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132"/>
      <c r="B182" s="95"/>
      <c r="C182" s="172"/>
      <c r="D182" s="98" t="s">
        <v>12</v>
      </c>
      <c r="E182" s="233">
        <f>+E187+E191+E195+E219</f>
        <v>78451.459999999992</v>
      </c>
      <c r="F182" s="233">
        <f t="shared" ref="F182:K182" si="8">+F187+F191+F195+F219</f>
        <v>78451.459999999992</v>
      </c>
      <c r="G182" s="233">
        <f t="shared" si="8"/>
        <v>31201.46</v>
      </c>
      <c r="H182" s="233">
        <f t="shared" si="8"/>
        <v>16827</v>
      </c>
      <c r="I182" s="233">
        <f t="shared" si="8"/>
        <v>14374.46</v>
      </c>
      <c r="J182" s="233"/>
      <c r="K182" s="233">
        <f t="shared" si="8"/>
        <v>47250</v>
      </c>
      <c r="L182" s="233"/>
      <c r="M182" s="233"/>
      <c r="N182" s="233"/>
      <c r="O182" s="233"/>
      <c r="P182" s="233"/>
      <c r="Q182" s="38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132"/>
      <c r="B183" s="95"/>
      <c r="C183" s="172"/>
      <c r="D183" s="97" t="s">
        <v>0</v>
      </c>
      <c r="E183" s="237">
        <f>E182/E180</f>
        <v>0.97879577297850295</v>
      </c>
      <c r="F183" s="237">
        <f t="shared" ref="F183:K183" si="9">F182/F180</f>
        <v>0.97879577297850295</v>
      </c>
      <c r="G183" s="237">
        <f t="shared" si="9"/>
        <v>0.97960691971994596</v>
      </c>
      <c r="H183" s="237">
        <f t="shared" si="9"/>
        <v>1</v>
      </c>
      <c r="I183" s="237">
        <f t="shared" si="9"/>
        <v>0.95676650692225762</v>
      </c>
      <c r="J183" s="237"/>
      <c r="K183" s="237">
        <f t="shared" si="9"/>
        <v>0.97826086956521741</v>
      </c>
      <c r="L183" s="279"/>
      <c r="M183" s="275"/>
      <c r="N183" s="251"/>
      <c r="O183" s="249"/>
      <c r="P183" s="252"/>
      <c r="Q183" s="38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32"/>
      <c r="B184" s="95"/>
      <c r="C184" s="172"/>
      <c r="D184" s="97"/>
      <c r="E184" s="237"/>
      <c r="F184" s="235"/>
      <c r="G184" s="279"/>
      <c r="H184" s="272"/>
      <c r="I184" s="235"/>
      <c r="J184" s="272"/>
      <c r="K184" s="272"/>
      <c r="L184" s="279"/>
      <c r="M184" s="275"/>
      <c r="N184" s="251"/>
      <c r="O184" s="249"/>
      <c r="P184" s="252"/>
      <c r="Q184" s="38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132"/>
      <c r="B185" s="65"/>
      <c r="C185" s="150">
        <v>75101</v>
      </c>
      <c r="D185" s="152" t="s">
        <v>136</v>
      </c>
      <c r="E185" s="242">
        <f>+F185</f>
        <v>2366</v>
      </c>
      <c r="F185" s="240">
        <f>+G185</f>
        <v>2366</v>
      </c>
      <c r="G185" s="258">
        <f>+H185+I185</f>
        <v>2366</v>
      </c>
      <c r="H185" s="257">
        <v>2366</v>
      </c>
      <c r="I185" s="240"/>
      <c r="J185" s="257"/>
      <c r="K185" s="257"/>
      <c r="L185" s="258"/>
      <c r="M185" s="259"/>
      <c r="N185" s="242"/>
      <c r="O185" s="240"/>
      <c r="P185" s="243"/>
      <c r="Q185" s="38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132"/>
      <c r="B186" s="65"/>
      <c r="C186" s="150"/>
      <c r="D186" s="152" t="s">
        <v>198</v>
      </c>
      <c r="E186" s="242"/>
      <c r="F186" s="240"/>
      <c r="G186" s="258"/>
      <c r="H186" s="257"/>
      <c r="I186" s="240"/>
      <c r="J186" s="257"/>
      <c r="K186" s="257"/>
      <c r="L186" s="258"/>
      <c r="M186" s="259"/>
      <c r="N186" s="242"/>
      <c r="O186" s="240"/>
      <c r="P186" s="243"/>
      <c r="Q186" s="38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132"/>
      <c r="B187" s="65"/>
      <c r="C187" s="150"/>
      <c r="D187" s="72" t="s">
        <v>4</v>
      </c>
      <c r="E187" s="242">
        <f>+F187</f>
        <v>2366</v>
      </c>
      <c r="F187" s="240">
        <f>+G187</f>
        <v>2366</v>
      </c>
      <c r="G187" s="258">
        <f>+H187+I187</f>
        <v>2366</v>
      </c>
      <c r="H187" s="257">
        <v>2366</v>
      </c>
      <c r="I187" s="240"/>
      <c r="J187" s="257"/>
      <c r="K187" s="257"/>
      <c r="L187" s="258"/>
      <c r="M187" s="259"/>
      <c r="N187" s="242"/>
      <c r="O187" s="240"/>
      <c r="P187" s="243"/>
      <c r="Q187" s="38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132"/>
      <c r="B188" s="65"/>
      <c r="C188" s="222"/>
      <c r="D188" s="72" t="s">
        <v>3</v>
      </c>
      <c r="E188" s="251">
        <f>E187/E185</f>
        <v>1</v>
      </c>
      <c r="F188" s="249">
        <f>F187/F185</f>
        <v>1</v>
      </c>
      <c r="G188" s="274">
        <f>G187/G185</f>
        <v>1</v>
      </c>
      <c r="H188" s="263">
        <f>H187/H185</f>
        <v>1</v>
      </c>
      <c r="I188" s="249"/>
      <c r="J188" s="263"/>
      <c r="K188" s="263"/>
      <c r="L188" s="274"/>
      <c r="M188" s="275"/>
      <c r="N188" s="251"/>
      <c r="O188" s="252"/>
      <c r="P188" s="304"/>
      <c r="Q188" s="38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8.25" customHeight="1">
      <c r="A189" s="132"/>
      <c r="B189" s="77"/>
      <c r="C189" s="171"/>
      <c r="D189" s="42"/>
      <c r="E189" s="274"/>
      <c r="F189" s="285"/>
      <c r="G189" s="274"/>
      <c r="H189" s="274"/>
      <c r="I189" s="285"/>
      <c r="J189" s="263"/>
      <c r="K189" s="263"/>
      <c r="L189" s="274"/>
      <c r="M189" s="274"/>
      <c r="N189" s="274"/>
      <c r="O189" s="304"/>
      <c r="P189" s="304"/>
      <c r="Q189" s="170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132"/>
      <c r="B190" s="77"/>
      <c r="C190" s="171">
        <v>75108</v>
      </c>
      <c r="D190" s="223" t="s">
        <v>186</v>
      </c>
      <c r="E190" s="258">
        <f>F190</f>
        <v>38848</v>
      </c>
      <c r="F190" s="283">
        <f>G190+J190+K190</f>
        <v>38848</v>
      </c>
      <c r="G190" s="258">
        <f>H190+I190</f>
        <v>14698</v>
      </c>
      <c r="H190" s="258">
        <v>7926</v>
      </c>
      <c r="I190" s="305">
        <v>6772</v>
      </c>
      <c r="J190" s="257"/>
      <c r="K190" s="306">
        <v>24150</v>
      </c>
      <c r="L190" s="274"/>
      <c r="M190" s="274"/>
      <c r="N190" s="274"/>
      <c r="O190" s="304"/>
      <c r="P190" s="304"/>
      <c r="Q190" s="170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132"/>
      <c r="B191" s="77"/>
      <c r="C191" s="171"/>
      <c r="D191" s="61" t="s">
        <v>4</v>
      </c>
      <c r="E191" s="258">
        <f>F191</f>
        <v>38413.770000000004</v>
      </c>
      <c r="F191" s="283">
        <f>G191+J191+K191</f>
        <v>38413.770000000004</v>
      </c>
      <c r="G191" s="258">
        <f>H191+I191</f>
        <v>14613.77</v>
      </c>
      <c r="H191" s="258">
        <v>7926</v>
      </c>
      <c r="I191" s="305">
        <v>6687.77</v>
      </c>
      <c r="J191" s="257"/>
      <c r="K191" s="306">
        <v>23800</v>
      </c>
      <c r="L191" s="274"/>
      <c r="M191" s="274"/>
      <c r="N191" s="274"/>
      <c r="O191" s="304"/>
      <c r="P191" s="304"/>
      <c r="Q191" s="170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132"/>
      <c r="B192" s="77"/>
      <c r="C192" s="171"/>
      <c r="D192" s="61" t="s">
        <v>33</v>
      </c>
      <c r="E192" s="274">
        <f>E191/E190</f>
        <v>0.98882233319604629</v>
      </c>
      <c r="F192" s="274">
        <f t="shared" ref="F192:K192" si="10">F191/F190</f>
        <v>0.98882233319604629</v>
      </c>
      <c r="G192" s="274">
        <f t="shared" si="10"/>
        <v>0.99426928833854944</v>
      </c>
      <c r="H192" s="274">
        <f t="shared" si="10"/>
        <v>1</v>
      </c>
      <c r="I192" s="274">
        <f t="shared" si="10"/>
        <v>0.98756202008269356</v>
      </c>
      <c r="J192" s="274"/>
      <c r="K192" s="274">
        <f t="shared" si="10"/>
        <v>0.98550724637681164</v>
      </c>
      <c r="L192" s="274"/>
      <c r="M192" s="274"/>
      <c r="N192" s="274"/>
      <c r="O192" s="304"/>
      <c r="P192" s="304"/>
      <c r="Q192" s="170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9.75" customHeight="1">
      <c r="A193" s="132"/>
      <c r="B193" s="77"/>
      <c r="C193" s="77"/>
      <c r="D193" s="221"/>
      <c r="E193" s="274"/>
      <c r="F193" s="274"/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170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1.75" customHeight="1">
      <c r="A194" s="132"/>
      <c r="B194" s="65"/>
      <c r="C194" s="169">
        <v>75109</v>
      </c>
      <c r="D194" s="168" t="s">
        <v>135</v>
      </c>
      <c r="E194" s="242">
        <f>F194+N194</f>
        <v>800</v>
      </c>
      <c r="F194" s="240">
        <f>G194+K194</f>
        <v>800</v>
      </c>
      <c r="G194" s="258">
        <f>H194+I194</f>
        <v>800</v>
      </c>
      <c r="H194" s="257"/>
      <c r="I194" s="240">
        <v>800</v>
      </c>
      <c r="J194" s="257"/>
      <c r="K194" s="257"/>
      <c r="L194" s="258"/>
      <c r="M194" s="259"/>
      <c r="N194" s="242"/>
      <c r="O194" s="240"/>
      <c r="P194" s="243"/>
      <c r="Q194" s="38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132"/>
      <c r="B195" s="65"/>
      <c r="C195" s="150"/>
      <c r="D195" s="72" t="s">
        <v>4</v>
      </c>
      <c r="E195" s="242">
        <f>F195+N195</f>
        <v>390.95</v>
      </c>
      <c r="F195" s="240">
        <f>G195+K195</f>
        <v>390.95</v>
      </c>
      <c r="G195" s="258">
        <f>H195+I195</f>
        <v>390.95</v>
      </c>
      <c r="H195" s="257"/>
      <c r="I195" s="240">
        <v>390.95</v>
      </c>
      <c r="J195" s="257"/>
      <c r="K195" s="257"/>
      <c r="L195" s="258"/>
      <c r="M195" s="259"/>
      <c r="N195" s="242"/>
      <c r="O195" s="240"/>
      <c r="P195" s="243"/>
      <c r="Q195" s="38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132"/>
      <c r="B196" s="65"/>
      <c r="C196" s="150"/>
      <c r="D196" s="151" t="s">
        <v>33</v>
      </c>
      <c r="E196" s="295">
        <f>E195/E194</f>
        <v>0.4886875</v>
      </c>
      <c r="F196" s="295">
        <f>F195/F194</f>
        <v>0.4886875</v>
      </c>
      <c r="G196" s="295">
        <f>G195/G194</f>
        <v>0.4886875</v>
      </c>
      <c r="H196" s="295"/>
      <c r="I196" s="295">
        <f>I195/I194</f>
        <v>0.4886875</v>
      </c>
      <c r="J196" s="295"/>
      <c r="K196" s="295"/>
      <c r="L196" s="295"/>
      <c r="M196" s="295"/>
      <c r="N196" s="295"/>
      <c r="O196" s="295"/>
      <c r="P196" s="295"/>
      <c r="Q196" s="38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hidden="1" customHeight="1">
      <c r="A197" s="132"/>
      <c r="B197" s="65"/>
      <c r="C197" s="150"/>
      <c r="D197" s="72"/>
      <c r="E197" s="242"/>
      <c r="F197" s="240"/>
      <c r="G197" s="258"/>
      <c r="H197" s="257"/>
      <c r="I197" s="240"/>
      <c r="J197" s="263"/>
      <c r="K197" s="257"/>
      <c r="L197" s="274"/>
      <c r="M197" s="275"/>
      <c r="N197" s="251"/>
      <c r="O197" s="249"/>
      <c r="P197" s="252"/>
      <c r="Q197" s="38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hidden="1" customHeight="1">
      <c r="A198" s="132"/>
      <c r="B198" s="65"/>
      <c r="C198" s="150"/>
      <c r="D198" s="72"/>
      <c r="E198" s="251"/>
      <c r="F198" s="249"/>
      <c r="G198" s="274"/>
      <c r="H198" s="263"/>
      <c r="I198" s="249"/>
      <c r="J198" s="263"/>
      <c r="K198" s="263"/>
      <c r="L198" s="274"/>
      <c r="M198" s="275"/>
      <c r="N198" s="251"/>
      <c r="O198" s="249"/>
      <c r="P198" s="252"/>
      <c r="Q198" s="38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hidden="1" customHeight="1">
      <c r="A199" s="132"/>
      <c r="B199" s="68"/>
      <c r="C199" s="156"/>
      <c r="D199" s="167"/>
      <c r="E199" s="255"/>
      <c r="F199" s="253"/>
      <c r="G199" s="286"/>
      <c r="H199" s="288"/>
      <c r="I199" s="253"/>
      <c r="J199" s="288"/>
      <c r="K199" s="288"/>
      <c r="L199" s="286"/>
      <c r="M199" s="293"/>
      <c r="N199" s="255"/>
      <c r="O199" s="253"/>
      <c r="P199" s="256"/>
      <c r="Q199" s="38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0.75" hidden="1" customHeight="1">
      <c r="A200" s="132"/>
      <c r="B200" s="65"/>
      <c r="C200" s="153"/>
      <c r="D200" s="115"/>
      <c r="E200" s="242"/>
      <c r="F200" s="240"/>
      <c r="G200" s="258"/>
      <c r="H200" s="257"/>
      <c r="I200" s="240"/>
      <c r="J200" s="257"/>
      <c r="K200" s="257"/>
      <c r="L200" s="258"/>
      <c r="M200" s="259"/>
      <c r="N200" s="242"/>
      <c r="O200" s="240"/>
      <c r="P200" s="243"/>
      <c r="Q200" s="34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hidden="1" customHeight="1">
      <c r="A201" s="132"/>
      <c r="B201" s="65"/>
      <c r="C201" s="153"/>
      <c r="D201" s="154"/>
      <c r="E201" s="242"/>
      <c r="F201" s="240"/>
      <c r="G201" s="258"/>
      <c r="H201" s="257"/>
      <c r="I201" s="240"/>
      <c r="J201" s="257"/>
      <c r="K201" s="257"/>
      <c r="L201" s="258"/>
      <c r="M201" s="259"/>
      <c r="N201" s="242"/>
      <c r="O201" s="240"/>
      <c r="P201" s="243"/>
      <c r="Q201" s="34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hidden="1" customHeight="1">
      <c r="A202" s="132"/>
      <c r="B202" s="36"/>
      <c r="C202" s="161"/>
      <c r="D202" s="72"/>
      <c r="E202" s="242"/>
      <c r="F202" s="240"/>
      <c r="G202" s="258"/>
      <c r="H202" s="257"/>
      <c r="I202" s="240"/>
      <c r="J202" s="257"/>
      <c r="K202" s="257"/>
      <c r="L202" s="258"/>
      <c r="M202" s="259"/>
      <c r="N202" s="242"/>
      <c r="O202" s="240"/>
      <c r="P202" s="243"/>
      <c r="Q202" s="34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hidden="1" customHeight="1">
      <c r="A203" s="132"/>
      <c r="B203" s="36"/>
      <c r="C203" s="161"/>
      <c r="D203" s="72"/>
      <c r="E203" s="274"/>
      <c r="F203" s="285"/>
      <c r="G203" s="274"/>
      <c r="H203" s="263"/>
      <c r="I203" s="249"/>
      <c r="J203" s="263"/>
      <c r="K203" s="263"/>
      <c r="L203" s="274"/>
      <c r="M203" s="275"/>
      <c r="N203" s="251"/>
      <c r="O203" s="249"/>
      <c r="P203" s="252"/>
      <c r="Q203" s="34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hidden="1" customHeight="1">
      <c r="A204" s="132"/>
      <c r="B204" s="36"/>
      <c r="C204" s="161"/>
      <c r="D204" s="72"/>
      <c r="E204" s="258"/>
      <c r="F204" s="283"/>
      <c r="G204" s="258"/>
      <c r="H204" s="257"/>
      <c r="I204" s="240"/>
      <c r="J204" s="257"/>
      <c r="K204" s="257"/>
      <c r="L204" s="258"/>
      <c r="M204" s="259"/>
      <c r="N204" s="242"/>
      <c r="O204" s="240"/>
      <c r="P204" s="243"/>
      <c r="Q204" s="34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0.75" hidden="1" customHeight="1">
      <c r="A205" s="132"/>
      <c r="B205" s="36"/>
      <c r="C205" s="161"/>
      <c r="D205" s="73"/>
      <c r="E205" s="258"/>
      <c r="F205" s="283"/>
      <c r="G205" s="258"/>
      <c r="H205" s="257"/>
      <c r="I205" s="257"/>
      <c r="J205" s="257"/>
      <c r="K205" s="257"/>
      <c r="L205" s="258"/>
      <c r="M205" s="257"/>
      <c r="N205" s="258"/>
      <c r="O205" s="283"/>
      <c r="P205" s="258"/>
      <c r="Q205" s="34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hidden="1" customHeight="1">
      <c r="A206" s="132"/>
      <c r="B206" s="36"/>
      <c r="C206" s="161"/>
      <c r="D206" s="73"/>
      <c r="E206" s="258"/>
      <c r="F206" s="283"/>
      <c r="G206" s="258"/>
      <c r="H206" s="257"/>
      <c r="I206" s="257"/>
      <c r="J206" s="257"/>
      <c r="K206" s="257"/>
      <c r="L206" s="258"/>
      <c r="M206" s="257"/>
      <c r="N206" s="258"/>
      <c r="O206" s="283"/>
      <c r="P206" s="258"/>
      <c r="Q206" s="34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hidden="1" customHeight="1">
      <c r="A207" s="132"/>
      <c r="B207" s="36"/>
      <c r="C207" s="161"/>
      <c r="D207" s="73"/>
      <c r="E207" s="258"/>
      <c r="F207" s="283"/>
      <c r="G207" s="258"/>
      <c r="H207" s="257"/>
      <c r="I207" s="257"/>
      <c r="J207" s="257"/>
      <c r="K207" s="257"/>
      <c r="L207" s="258"/>
      <c r="M207" s="257"/>
      <c r="N207" s="258"/>
      <c r="O207" s="283"/>
      <c r="P207" s="258"/>
      <c r="Q207" s="34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hidden="1" customHeight="1">
      <c r="A208" s="132"/>
      <c r="B208" s="36"/>
      <c r="C208" s="161"/>
      <c r="D208" s="73"/>
      <c r="E208" s="258"/>
      <c r="F208" s="283"/>
      <c r="G208" s="258"/>
      <c r="H208" s="257"/>
      <c r="I208" s="257"/>
      <c r="J208" s="257"/>
      <c r="K208" s="257"/>
      <c r="L208" s="258"/>
      <c r="M208" s="257"/>
      <c r="N208" s="258"/>
      <c r="O208" s="283"/>
      <c r="P208" s="258"/>
      <c r="Q208" s="34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hidden="1" customHeight="1">
      <c r="A209" s="132"/>
      <c r="B209" s="36"/>
      <c r="C209" s="161"/>
      <c r="D209" s="72"/>
      <c r="E209" s="258"/>
      <c r="F209" s="283"/>
      <c r="G209" s="258"/>
      <c r="H209" s="257"/>
      <c r="I209" s="257"/>
      <c r="J209" s="257"/>
      <c r="K209" s="257"/>
      <c r="L209" s="258"/>
      <c r="M209" s="257"/>
      <c r="N209" s="258"/>
      <c r="O209" s="283"/>
      <c r="P209" s="258"/>
      <c r="Q209" s="34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hidden="1" customHeight="1">
      <c r="A210" s="132"/>
      <c r="B210" s="36"/>
      <c r="C210" s="161"/>
      <c r="D210" s="72"/>
      <c r="E210" s="274"/>
      <c r="F210" s="285"/>
      <c r="G210" s="274"/>
      <c r="H210" s="263"/>
      <c r="I210" s="263"/>
      <c r="J210" s="263"/>
      <c r="K210" s="263"/>
      <c r="L210" s="274"/>
      <c r="M210" s="263"/>
      <c r="N210" s="274"/>
      <c r="O210" s="285"/>
      <c r="P210" s="274"/>
      <c r="Q210" s="34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0.75" hidden="1" customHeight="1">
      <c r="A211" s="132"/>
      <c r="B211" s="36"/>
      <c r="C211" s="161"/>
      <c r="D211" s="72"/>
      <c r="E211" s="258"/>
      <c r="F211" s="283"/>
      <c r="G211" s="258"/>
      <c r="H211" s="257"/>
      <c r="I211" s="257"/>
      <c r="J211" s="257"/>
      <c r="K211" s="257"/>
      <c r="L211" s="258"/>
      <c r="M211" s="257"/>
      <c r="N211" s="258"/>
      <c r="O211" s="283"/>
      <c r="P211" s="258"/>
      <c r="Q211" s="34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hidden="1" customHeight="1">
      <c r="A212" s="132"/>
      <c r="B212" s="36"/>
      <c r="C212" s="161"/>
      <c r="D212" s="166"/>
      <c r="E212" s="258"/>
      <c r="F212" s="283"/>
      <c r="G212" s="258"/>
      <c r="H212" s="257"/>
      <c r="I212" s="257"/>
      <c r="J212" s="257"/>
      <c r="K212" s="257"/>
      <c r="L212" s="258"/>
      <c r="M212" s="257"/>
      <c r="N212" s="258"/>
      <c r="O212" s="283"/>
      <c r="P212" s="258"/>
      <c r="Q212" s="34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hidden="1" customHeight="1">
      <c r="A213" s="132"/>
      <c r="B213" s="36"/>
      <c r="C213" s="161"/>
      <c r="D213" s="72"/>
      <c r="E213" s="258"/>
      <c r="F213" s="283"/>
      <c r="G213" s="258"/>
      <c r="H213" s="257"/>
      <c r="I213" s="257"/>
      <c r="J213" s="257"/>
      <c r="K213" s="257"/>
      <c r="L213" s="258"/>
      <c r="M213" s="257"/>
      <c r="N213" s="258"/>
      <c r="O213" s="283"/>
      <c r="P213" s="258"/>
      <c r="Q213" s="34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hidden="1" customHeight="1">
      <c r="A214" s="132"/>
      <c r="B214" s="31"/>
      <c r="C214" s="161"/>
      <c r="D214" s="72"/>
      <c r="E214" s="261"/>
      <c r="F214" s="277"/>
      <c r="G214" s="261"/>
      <c r="H214" s="260"/>
      <c r="I214" s="260"/>
      <c r="J214" s="260"/>
      <c r="K214" s="260"/>
      <c r="L214" s="261"/>
      <c r="M214" s="260"/>
      <c r="N214" s="258"/>
      <c r="O214" s="283"/>
      <c r="P214" s="258"/>
      <c r="Q214" s="34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hidden="1" customHeight="1">
      <c r="A215" s="132"/>
      <c r="B215" s="31"/>
      <c r="C215" s="161"/>
      <c r="D215" s="72"/>
      <c r="E215" s="279"/>
      <c r="F215" s="280"/>
      <c r="G215" s="279"/>
      <c r="H215" s="272"/>
      <c r="I215" s="272"/>
      <c r="J215" s="272"/>
      <c r="K215" s="272"/>
      <c r="L215" s="279"/>
      <c r="M215" s="272"/>
      <c r="N215" s="274"/>
      <c r="O215" s="285"/>
      <c r="P215" s="274"/>
      <c r="Q215" s="34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hidden="1" customHeight="1">
      <c r="A216" s="132"/>
      <c r="B216" s="31"/>
      <c r="C216" s="161"/>
      <c r="D216" s="160"/>
      <c r="E216" s="261"/>
      <c r="F216" s="277"/>
      <c r="G216" s="261"/>
      <c r="H216" s="260"/>
      <c r="I216" s="260"/>
      <c r="J216" s="260"/>
      <c r="K216" s="260"/>
      <c r="L216" s="261"/>
      <c r="M216" s="260"/>
      <c r="N216" s="258"/>
      <c r="O216" s="283"/>
      <c r="P216" s="258"/>
      <c r="Q216" s="34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6" customHeight="1">
      <c r="A217" s="132"/>
      <c r="B217" s="160"/>
      <c r="C217" s="161"/>
      <c r="D217" s="160"/>
      <c r="E217" s="261"/>
      <c r="F217" s="277"/>
      <c r="G217" s="261"/>
      <c r="H217" s="260"/>
      <c r="I217" s="260"/>
      <c r="J217" s="260"/>
      <c r="K217" s="260"/>
      <c r="L217" s="261"/>
      <c r="M217" s="260"/>
      <c r="N217" s="258"/>
      <c r="O217" s="283"/>
      <c r="P217" s="258"/>
      <c r="Q217" s="16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132"/>
      <c r="B218" s="160"/>
      <c r="C218" s="161">
        <v>75113</v>
      </c>
      <c r="D218" s="157" t="s">
        <v>187</v>
      </c>
      <c r="E218" s="258">
        <f>F218+N218</f>
        <v>38137</v>
      </c>
      <c r="F218" s="283">
        <f>G218+J218+K218</f>
        <v>38137</v>
      </c>
      <c r="G218" s="258">
        <f>H218+I218</f>
        <v>13987</v>
      </c>
      <c r="H218" s="257">
        <v>6535</v>
      </c>
      <c r="I218" s="257">
        <v>7452</v>
      </c>
      <c r="J218" s="257"/>
      <c r="K218" s="257">
        <v>24150</v>
      </c>
      <c r="L218" s="261"/>
      <c r="M218" s="260"/>
      <c r="N218" s="258"/>
      <c r="O218" s="283"/>
      <c r="P218" s="258"/>
      <c r="Q218" s="16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132"/>
      <c r="B219" s="160"/>
      <c r="C219" s="161"/>
      <c r="D219" s="224" t="s">
        <v>4</v>
      </c>
      <c r="E219" s="258">
        <f>F219+N219</f>
        <v>37280.74</v>
      </c>
      <c r="F219" s="283">
        <f>G219+J219+K219</f>
        <v>37280.74</v>
      </c>
      <c r="G219" s="258">
        <f>H219+I219</f>
        <v>13830.74</v>
      </c>
      <c r="H219" s="257">
        <v>6535</v>
      </c>
      <c r="I219" s="257">
        <v>7295.74</v>
      </c>
      <c r="J219" s="257"/>
      <c r="K219" s="257">
        <v>23450</v>
      </c>
      <c r="L219" s="261"/>
      <c r="M219" s="260"/>
      <c r="N219" s="258"/>
      <c r="O219" s="283"/>
      <c r="P219" s="258"/>
      <c r="Q219" s="16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132"/>
      <c r="B220" s="160"/>
      <c r="C220" s="161"/>
      <c r="D220" s="224" t="s">
        <v>33</v>
      </c>
      <c r="E220" s="307">
        <f>E219/E218</f>
        <v>0.97754778823714494</v>
      </c>
      <c r="F220" s="307">
        <f t="shared" ref="F220:K220" si="11">F219/F218</f>
        <v>0.97754778823714494</v>
      </c>
      <c r="G220" s="307">
        <f t="shared" si="11"/>
        <v>0.9888281976120683</v>
      </c>
      <c r="H220" s="307">
        <f t="shared" si="11"/>
        <v>1</v>
      </c>
      <c r="I220" s="307">
        <f t="shared" si="11"/>
        <v>0.97903113258185714</v>
      </c>
      <c r="J220" s="307"/>
      <c r="K220" s="307">
        <f t="shared" si="11"/>
        <v>0.97101449275362317</v>
      </c>
      <c r="L220" s="261"/>
      <c r="M220" s="260"/>
      <c r="N220" s="258"/>
      <c r="O220" s="283"/>
      <c r="P220" s="258"/>
      <c r="Q220" s="16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9" customHeight="1">
      <c r="A221" s="132"/>
      <c r="B221" s="160"/>
      <c r="C221" s="161"/>
      <c r="D221" s="160"/>
      <c r="E221" s="261"/>
      <c r="F221" s="277"/>
      <c r="G221" s="261"/>
      <c r="H221" s="260"/>
      <c r="I221" s="260"/>
      <c r="J221" s="260"/>
      <c r="K221" s="260"/>
      <c r="L221" s="261"/>
      <c r="M221" s="260"/>
      <c r="N221" s="258"/>
      <c r="O221" s="283"/>
      <c r="P221" s="258"/>
      <c r="Q221" s="16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6" customHeight="1">
      <c r="A222" s="132"/>
      <c r="B222" s="165"/>
      <c r="C222" s="164"/>
      <c r="D222" s="163"/>
      <c r="E222" s="308"/>
      <c r="F222" s="308"/>
      <c r="G222" s="308"/>
      <c r="H222" s="308"/>
      <c r="I222" s="308"/>
      <c r="J222" s="308"/>
      <c r="K222" s="308"/>
      <c r="L222" s="308"/>
      <c r="M222" s="308"/>
      <c r="N222" s="286"/>
      <c r="O222" s="286"/>
      <c r="P222" s="286"/>
      <c r="Q222" s="16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132"/>
      <c r="B223" s="31"/>
      <c r="C223" s="161"/>
      <c r="D223" s="160"/>
      <c r="E223" s="261"/>
      <c r="F223" s="277"/>
      <c r="G223" s="261"/>
      <c r="H223" s="277"/>
      <c r="I223" s="260"/>
      <c r="J223" s="260"/>
      <c r="K223" s="260"/>
      <c r="L223" s="277"/>
      <c r="M223" s="260"/>
      <c r="N223" s="258"/>
      <c r="O223" s="283"/>
      <c r="P223" s="258"/>
      <c r="Q223" s="34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132"/>
      <c r="B224" s="31">
        <v>754</v>
      </c>
      <c r="C224" s="158"/>
      <c r="D224" s="159" t="s">
        <v>134</v>
      </c>
      <c r="E224" s="261">
        <f>+E229+E233+E242</f>
        <v>424500</v>
      </c>
      <c r="F224" s="261">
        <f t="shared" ref="F224:O224" si="12">+F229+F233+F242</f>
        <v>394500</v>
      </c>
      <c r="G224" s="261">
        <f t="shared" si="12"/>
        <v>203500</v>
      </c>
      <c r="H224" s="261">
        <f t="shared" si="12"/>
        <v>3500</v>
      </c>
      <c r="I224" s="261">
        <f t="shared" si="12"/>
        <v>200000</v>
      </c>
      <c r="J224" s="261">
        <f t="shared" si="12"/>
        <v>100000</v>
      </c>
      <c r="K224" s="261">
        <f t="shared" si="12"/>
        <v>91000</v>
      </c>
      <c r="L224" s="261"/>
      <c r="M224" s="261"/>
      <c r="N224" s="261">
        <f t="shared" si="12"/>
        <v>30000</v>
      </c>
      <c r="O224" s="261">
        <f t="shared" si="12"/>
        <v>30000</v>
      </c>
      <c r="P224" s="261"/>
      <c r="Q224" s="34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132"/>
      <c r="B225" s="31"/>
      <c r="C225" s="158"/>
      <c r="D225" s="159" t="s">
        <v>133</v>
      </c>
      <c r="E225" s="261"/>
      <c r="F225" s="277"/>
      <c r="G225" s="261"/>
      <c r="H225" s="277"/>
      <c r="I225" s="261"/>
      <c r="J225" s="277"/>
      <c r="K225" s="261"/>
      <c r="L225" s="277"/>
      <c r="M225" s="260"/>
      <c r="N225" s="261"/>
      <c r="O225" s="277"/>
      <c r="P225" s="261"/>
      <c r="Q225" s="34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132"/>
      <c r="B226" s="31"/>
      <c r="C226" s="158"/>
      <c r="D226" s="98" t="s">
        <v>12</v>
      </c>
      <c r="E226" s="261">
        <f>+E230+E234+E243</f>
        <v>399770.61</v>
      </c>
      <c r="F226" s="261">
        <f t="shared" ref="F226:O226" si="13">+F230+F234+F243</f>
        <v>370075.86</v>
      </c>
      <c r="G226" s="261">
        <f t="shared" si="13"/>
        <v>180876.1</v>
      </c>
      <c r="H226" s="261">
        <f t="shared" si="13"/>
        <v>3260.96</v>
      </c>
      <c r="I226" s="261">
        <f t="shared" si="13"/>
        <v>177615.14</v>
      </c>
      <c r="J226" s="261">
        <f t="shared" si="13"/>
        <v>99556.76</v>
      </c>
      <c r="K226" s="261">
        <f t="shared" si="13"/>
        <v>89643</v>
      </c>
      <c r="L226" s="261"/>
      <c r="M226" s="261"/>
      <c r="N226" s="261">
        <f t="shared" si="13"/>
        <v>29694.75</v>
      </c>
      <c r="O226" s="261">
        <f t="shared" si="13"/>
        <v>29694.75</v>
      </c>
      <c r="P226" s="261"/>
      <c r="Q226" s="34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132"/>
      <c r="B227" s="31"/>
      <c r="C227" s="158"/>
      <c r="D227" s="97" t="s">
        <v>0</v>
      </c>
      <c r="E227" s="279">
        <f>E226/E224</f>
        <v>0.94174466431095405</v>
      </c>
      <c r="F227" s="280">
        <f>F226/F224</f>
        <v>0.93808836501901138</v>
      </c>
      <c r="G227" s="279">
        <f>G226/G224</f>
        <v>0.88882604422604428</v>
      </c>
      <c r="H227" s="280">
        <f>H226/H224</f>
        <v>0.93170285714285717</v>
      </c>
      <c r="I227" s="279">
        <f>I226/I224</f>
        <v>0.88807570000000002</v>
      </c>
      <c r="J227" s="280"/>
      <c r="K227" s="279">
        <f>K226/K224</f>
        <v>0.98508791208791213</v>
      </c>
      <c r="L227" s="280"/>
      <c r="M227" s="272"/>
      <c r="N227" s="279">
        <f>N226/N224</f>
        <v>0.98982499999999995</v>
      </c>
      <c r="O227" s="280">
        <f>O226/O224</f>
        <v>0.98982499999999995</v>
      </c>
      <c r="P227" s="279"/>
      <c r="Q227" s="34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.75" customHeight="1">
      <c r="A228" s="132"/>
      <c r="B228" s="31"/>
      <c r="C228" s="158"/>
      <c r="D228" s="97"/>
      <c r="E228" s="261"/>
      <c r="F228" s="277"/>
      <c r="G228" s="261"/>
      <c r="H228" s="277"/>
      <c r="I228" s="261"/>
      <c r="J228" s="277"/>
      <c r="K228" s="261"/>
      <c r="L228" s="277"/>
      <c r="M228" s="260"/>
      <c r="N228" s="261"/>
      <c r="O228" s="277"/>
      <c r="P228" s="243"/>
      <c r="Q228" s="34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132"/>
      <c r="B229" s="36"/>
      <c r="C229" s="77">
        <v>75404</v>
      </c>
      <c r="D229" s="157" t="s">
        <v>132</v>
      </c>
      <c r="E229" s="258">
        <f>+F229+N229</f>
        <v>10000</v>
      </c>
      <c r="F229" s="283"/>
      <c r="G229" s="258"/>
      <c r="H229" s="283"/>
      <c r="I229" s="257"/>
      <c r="J229" s="240"/>
      <c r="K229" s="258"/>
      <c r="L229" s="283"/>
      <c r="M229" s="259"/>
      <c r="N229" s="242">
        <f>+O229</f>
        <v>10000</v>
      </c>
      <c r="O229" s="240">
        <v>10000</v>
      </c>
      <c r="P229" s="243"/>
      <c r="Q229" s="34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132"/>
      <c r="B230" s="36"/>
      <c r="C230" s="77"/>
      <c r="D230" s="72" t="s">
        <v>4</v>
      </c>
      <c r="E230" s="258">
        <f>+F230+N230</f>
        <v>9694.75</v>
      </c>
      <c r="F230" s="283"/>
      <c r="G230" s="258"/>
      <c r="H230" s="283"/>
      <c r="I230" s="240"/>
      <c r="J230" s="242"/>
      <c r="K230" s="240"/>
      <c r="L230" s="240"/>
      <c r="M230" s="259"/>
      <c r="N230" s="242">
        <f>+O230</f>
        <v>9694.75</v>
      </c>
      <c r="O230" s="240">
        <v>9694.75</v>
      </c>
      <c r="P230" s="243"/>
      <c r="Q230" s="34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132"/>
      <c r="B231" s="36"/>
      <c r="C231" s="77"/>
      <c r="D231" s="42" t="s">
        <v>3</v>
      </c>
      <c r="E231" s="304">
        <f>E230/E229</f>
        <v>0.96947499999999998</v>
      </c>
      <c r="F231" s="309"/>
      <c r="G231" s="249"/>
      <c r="H231" s="249"/>
      <c r="I231" s="249"/>
      <c r="J231" s="251"/>
      <c r="K231" s="249"/>
      <c r="L231" s="252"/>
      <c r="M231" s="309"/>
      <c r="N231" s="251">
        <f>N230/N229</f>
        <v>0.96947499999999998</v>
      </c>
      <c r="O231" s="249">
        <f>O230/O229</f>
        <v>0.96947499999999998</v>
      </c>
      <c r="P231" s="252"/>
      <c r="Q231" s="34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6.75" customHeight="1">
      <c r="A232" s="132"/>
      <c r="B232" s="36"/>
      <c r="C232" s="77"/>
      <c r="D232" s="42"/>
      <c r="E232" s="304"/>
      <c r="F232" s="309"/>
      <c r="G232" s="249"/>
      <c r="H232" s="249"/>
      <c r="I232" s="249"/>
      <c r="J232" s="251"/>
      <c r="K232" s="249"/>
      <c r="L232" s="252"/>
      <c r="M232" s="309"/>
      <c r="N232" s="251"/>
      <c r="O232" s="249"/>
      <c r="P232" s="252"/>
      <c r="Q232" s="34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8.25" customHeight="1">
      <c r="A233" s="132"/>
      <c r="B233" s="36"/>
      <c r="C233" s="77">
        <v>75410</v>
      </c>
      <c r="D233" s="225" t="s">
        <v>199</v>
      </c>
      <c r="E233" s="303">
        <f>F233+N233</f>
        <v>20000</v>
      </c>
      <c r="F233" s="284"/>
      <c r="G233" s="240"/>
      <c r="H233" s="240"/>
      <c r="I233" s="240"/>
      <c r="J233" s="242"/>
      <c r="K233" s="240"/>
      <c r="L233" s="243"/>
      <c r="M233" s="284"/>
      <c r="N233" s="242">
        <f>O233</f>
        <v>20000</v>
      </c>
      <c r="O233" s="240">
        <v>20000</v>
      </c>
      <c r="P233" s="243"/>
      <c r="Q233" s="34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132"/>
      <c r="B234" s="36"/>
      <c r="C234" s="77"/>
      <c r="D234" s="42" t="s">
        <v>4</v>
      </c>
      <c r="E234" s="303">
        <f>F234+N234</f>
        <v>20000</v>
      </c>
      <c r="F234" s="284"/>
      <c r="G234" s="240"/>
      <c r="H234" s="240"/>
      <c r="I234" s="240"/>
      <c r="J234" s="242"/>
      <c r="K234" s="240"/>
      <c r="L234" s="243"/>
      <c r="M234" s="284"/>
      <c r="N234" s="242">
        <f>O234</f>
        <v>20000</v>
      </c>
      <c r="O234" s="240">
        <v>20000</v>
      </c>
      <c r="P234" s="243"/>
      <c r="Q234" s="34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132"/>
      <c r="B235" s="36"/>
      <c r="C235" s="77"/>
      <c r="D235" s="42" t="s">
        <v>33</v>
      </c>
      <c r="E235" s="304">
        <f>E234/E233</f>
        <v>1</v>
      </c>
      <c r="F235" s="304"/>
      <c r="G235" s="304"/>
      <c r="H235" s="304"/>
      <c r="I235" s="304"/>
      <c r="J235" s="304"/>
      <c r="K235" s="304"/>
      <c r="L235" s="304"/>
      <c r="M235" s="304"/>
      <c r="N235" s="304">
        <f t="shared" ref="N235:O235" si="14">N234/N233</f>
        <v>1</v>
      </c>
      <c r="O235" s="304">
        <f t="shared" si="14"/>
        <v>1</v>
      </c>
      <c r="P235" s="304"/>
      <c r="Q235" s="34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9.75" customHeight="1">
      <c r="A236" s="132"/>
      <c r="B236" s="36"/>
      <c r="C236" s="77"/>
      <c r="D236" s="42"/>
      <c r="E236" s="304"/>
      <c r="F236" s="309"/>
      <c r="G236" s="249"/>
      <c r="H236" s="249"/>
      <c r="I236" s="249"/>
      <c r="J236" s="251"/>
      <c r="K236" s="249"/>
      <c r="L236" s="252"/>
      <c r="M236" s="309"/>
      <c r="N236" s="251"/>
      <c r="O236" s="249"/>
      <c r="P236" s="252"/>
      <c r="Q236" s="34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hidden="1" customHeight="1">
      <c r="A237" s="132"/>
      <c r="B237" s="36"/>
      <c r="C237" s="77"/>
      <c r="D237" s="61"/>
      <c r="E237" s="304"/>
      <c r="F237" s="309"/>
      <c r="G237" s="249"/>
      <c r="H237" s="249"/>
      <c r="I237" s="249"/>
      <c r="J237" s="251"/>
      <c r="K237" s="249"/>
      <c r="L237" s="252"/>
      <c r="M237" s="309"/>
      <c r="N237" s="251"/>
      <c r="O237" s="249"/>
      <c r="P237" s="252"/>
      <c r="Q237" s="34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hidden="1" customHeight="1">
      <c r="A238" s="132"/>
      <c r="B238" s="36"/>
      <c r="C238" s="77"/>
      <c r="D238" s="60"/>
      <c r="E238" s="303"/>
      <c r="F238" s="284"/>
      <c r="G238" s="249"/>
      <c r="H238" s="249"/>
      <c r="I238" s="249"/>
      <c r="J238" s="251"/>
      <c r="K238" s="249"/>
      <c r="L238" s="252"/>
      <c r="M238" s="309"/>
      <c r="N238" s="310"/>
      <c r="O238" s="311"/>
      <c r="P238" s="252"/>
      <c r="Q238" s="34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hidden="1" customHeight="1">
      <c r="A239" s="132"/>
      <c r="B239" s="36"/>
      <c r="C239" s="77"/>
      <c r="D239" s="42"/>
      <c r="E239" s="303"/>
      <c r="F239" s="284"/>
      <c r="G239" s="249"/>
      <c r="H239" s="249"/>
      <c r="I239" s="249"/>
      <c r="J239" s="251"/>
      <c r="K239" s="249"/>
      <c r="L239" s="252"/>
      <c r="M239" s="309"/>
      <c r="N239" s="312"/>
      <c r="O239" s="313"/>
      <c r="P239" s="252"/>
      <c r="Q239" s="34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hidden="1" customHeight="1">
      <c r="A240" s="132"/>
      <c r="B240" s="36"/>
      <c r="C240" s="77"/>
      <c r="D240" s="42"/>
      <c r="E240" s="304"/>
      <c r="F240" s="309"/>
      <c r="G240" s="249"/>
      <c r="H240" s="249"/>
      <c r="I240" s="249"/>
      <c r="J240" s="251"/>
      <c r="K240" s="249"/>
      <c r="L240" s="252"/>
      <c r="M240" s="309"/>
      <c r="N240" s="251"/>
      <c r="O240" s="249"/>
      <c r="P240" s="252"/>
      <c r="Q240" s="34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6.75" hidden="1" customHeight="1">
      <c r="A241" s="132"/>
      <c r="B241" s="36"/>
      <c r="C241" s="77"/>
      <c r="D241" s="42"/>
      <c r="E241" s="304"/>
      <c r="F241" s="309"/>
      <c r="G241" s="249"/>
      <c r="H241" s="249"/>
      <c r="I241" s="249"/>
      <c r="J241" s="251"/>
      <c r="K241" s="249"/>
      <c r="L241" s="252"/>
      <c r="M241" s="309"/>
      <c r="N241" s="251"/>
      <c r="O241" s="249"/>
      <c r="P241" s="252"/>
      <c r="Q241" s="34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132"/>
      <c r="B242" s="65"/>
      <c r="C242" s="150">
        <v>75412</v>
      </c>
      <c r="D242" s="152" t="s">
        <v>131</v>
      </c>
      <c r="E242" s="242">
        <f>+F242+N242</f>
        <v>394500</v>
      </c>
      <c r="F242" s="242">
        <f>+G242+J242+K242</f>
        <v>394500</v>
      </c>
      <c r="G242" s="240">
        <f>+H242+I242</f>
        <v>203500</v>
      </c>
      <c r="H242" s="240">
        <v>3500</v>
      </c>
      <c r="I242" s="240">
        <v>200000</v>
      </c>
      <c r="J242" s="242">
        <v>100000</v>
      </c>
      <c r="K242" s="240">
        <v>91000</v>
      </c>
      <c r="L242" s="240"/>
      <c r="M242" s="242"/>
      <c r="N242" s="242"/>
      <c r="O242" s="240"/>
      <c r="P242" s="243"/>
      <c r="Q242" s="34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132"/>
      <c r="B243" s="65"/>
      <c r="C243" s="150"/>
      <c r="D243" s="72" t="s">
        <v>4</v>
      </c>
      <c r="E243" s="242">
        <f>+F243+N243</f>
        <v>370075.86</v>
      </c>
      <c r="F243" s="242">
        <f>+G243+J243+K243</f>
        <v>370075.86</v>
      </c>
      <c r="G243" s="240">
        <f>+H243+I243</f>
        <v>180876.1</v>
      </c>
      <c r="H243" s="240">
        <v>3260.96</v>
      </c>
      <c r="I243" s="240">
        <v>177615.14</v>
      </c>
      <c r="J243" s="242">
        <v>99556.76</v>
      </c>
      <c r="K243" s="240">
        <v>89643</v>
      </c>
      <c r="L243" s="240"/>
      <c r="M243" s="242"/>
      <c r="N243" s="242"/>
      <c r="O243" s="240"/>
      <c r="P243" s="243"/>
      <c r="Q243" s="34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132"/>
      <c r="B244" s="65"/>
      <c r="C244" s="150"/>
      <c r="D244" s="72" t="s">
        <v>3</v>
      </c>
      <c r="E244" s="251">
        <f t="shared" ref="E244:K244" si="15">E243/E242</f>
        <v>0.93808836501901138</v>
      </c>
      <c r="F244" s="251">
        <f t="shared" si="15"/>
        <v>0.93808836501901138</v>
      </c>
      <c r="G244" s="249">
        <f t="shared" si="15"/>
        <v>0.88882604422604428</v>
      </c>
      <c r="H244" s="249">
        <f t="shared" si="15"/>
        <v>0.93170285714285717</v>
      </c>
      <c r="I244" s="249">
        <f t="shared" si="15"/>
        <v>0.88807570000000002</v>
      </c>
      <c r="J244" s="249">
        <f t="shared" si="15"/>
        <v>0.9955676</v>
      </c>
      <c r="K244" s="249">
        <f t="shared" si="15"/>
        <v>0.98508791208791213</v>
      </c>
      <c r="L244" s="249"/>
      <c r="M244" s="251"/>
      <c r="N244" s="251"/>
      <c r="O244" s="249"/>
      <c r="P244" s="252"/>
      <c r="Q244" s="34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8.25" customHeight="1">
      <c r="A245" s="132"/>
      <c r="B245" s="68"/>
      <c r="C245" s="156"/>
      <c r="D245" s="155"/>
      <c r="E245" s="296"/>
      <c r="F245" s="296"/>
      <c r="G245" s="297"/>
      <c r="H245" s="297"/>
      <c r="I245" s="297"/>
      <c r="J245" s="296"/>
      <c r="K245" s="297"/>
      <c r="L245" s="297"/>
      <c r="M245" s="296"/>
      <c r="N245" s="296"/>
      <c r="O245" s="297"/>
      <c r="P245" s="298"/>
      <c r="Q245" s="34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hidden="1" customHeight="1">
      <c r="A246" s="132"/>
      <c r="B246" s="65"/>
      <c r="C246" s="150">
        <v>75414</v>
      </c>
      <c r="D246" s="73" t="s">
        <v>130</v>
      </c>
      <c r="E246" s="242">
        <f>+F246</f>
        <v>0</v>
      </c>
      <c r="F246" s="242">
        <f>+G246</f>
        <v>0</v>
      </c>
      <c r="G246" s="240">
        <f>+I246</f>
        <v>0</v>
      </c>
      <c r="H246" s="240"/>
      <c r="I246" s="240">
        <v>0</v>
      </c>
      <c r="J246" s="251"/>
      <c r="K246" s="249"/>
      <c r="L246" s="249"/>
      <c r="M246" s="251"/>
      <c r="N246" s="251"/>
      <c r="O246" s="249"/>
      <c r="P246" s="252"/>
      <c r="Q246" s="34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hidden="1" customHeight="1">
      <c r="A247" s="132"/>
      <c r="B247" s="65"/>
      <c r="C247" s="150"/>
      <c r="D247" s="72" t="s">
        <v>4</v>
      </c>
      <c r="E247" s="242">
        <f>F247</f>
        <v>0</v>
      </c>
      <c r="F247" s="242">
        <f>+G247</f>
        <v>0</v>
      </c>
      <c r="G247" s="240">
        <f>+I247</f>
        <v>0</v>
      </c>
      <c r="H247" s="240"/>
      <c r="I247" s="240">
        <v>0</v>
      </c>
      <c r="J247" s="251"/>
      <c r="K247" s="249"/>
      <c r="L247" s="249"/>
      <c r="M247" s="251"/>
      <c r="N247" s="251"/>
      <c r="O247" s="249"/>
      <c r="P247" s="252"/>
      <c r="Q247" s="34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hidden="1" customHeight="1">
      <c r="A248" s="132"/>
      <c r="B248" s="65"/>
      <c r="C248" s="150"/>
      <c r="D248" s="72" t="s">
        <v>3</v>
      </c>
      <c r="E248" s="251" t="e">
        <f>E247/E246</f>
        <v>#DIV/0!</v>
      </c>
      <c r="F248" s="251" t="e">
        <f>F247/F246</f>
        <v>#DIV/0!</v>
      </c>
      <c r="G248" s="249" t="e">
        <f>G247/G246</f>
        <v>#DIV/0!</v>
      </c>
      <c r="H248" s="249"/>
      <c r="I248" s="249" t="e">
        <f>I247/I246</f>
        <v>#DIV/0!</v>
      </c>
      <c r="J248" s="251"/>
      <c r="K248" s="249"/>
      <c r="L248" s="249"/>
      <c r="M248" s="251"/>
      <c r="N248" s="251"/>
      <c r="O248" s="249"/>
      <c r="P248" s="252"/>
      <c r="Q248" s="34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.25" hidden="1" customHeight="1">
      <c r="A249" s="132"/>
      <c r="B249" s="65"/>
      <c r="C249" s="150"/>
      <c r="D249" s="72"/>
      <c r="E249" s="251"/>
      <c r="F249" s="251"/>
      <c r="G249" s="249"/>
      <c r="H249" s="249"/>
      <c r="I249" s="249"/>
      <c r="J249" s="251"/>
      <c r="K249" s="249"/>
      <c r="L249" s="249"/>
      <c r="M249" s="251"/>
      <c r="N249" s="251"/>
      <c r="O249" s="249"/>
      <c r="P249" s="252"/>
      <c r="Q249" s="34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hidden="1" customHeight="1">
      <c r="A250" s="132"/>
      <c r="B250" s="65"/>
      <c r="C250" s="150"/>
      <c r="D250" s="115"/>
      <c r="E250" s="242"/>
      <c r="F250" s="242"/>
      <c r="G250" s="240"/>
      <c r="H250" s="240"/>
      <c r="I250" s="240"/>
      <c r="J250" s="242"/>
      <c r="K250" s="240"/>
      <c r="L250" s="240"/>
      <c r="M250" s="242"/>
      <c r="N250" s="242"/>
      <c r="O250" s="240"/>
      <c r="P250" s="243"/>
      <c r="Q250" s="34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hidden="1" customHeight="1">
      <c r="A251" s="132"/>
      <c r="B251" s="65"/>
      <c r="C251" s="150"/>
      <c r="D251" s="152"/>
      <c r="E251" s="242"/>
      <c r="F251" s="242"/>
      <c r="G251" s="240"/>
      <c r="H251" s="240"/>
      <c r="I251" s="240"/>
      <c r="J251" s="242"/>
      <c r="K251" s="240"/>
      <c r="L251" s="240"/>
      <c r="M251" s="242"/>
      <c r="N251" s="242"/>
      <c r="O251" s="240"/>
      <c r="P251" s="243"/>
      <c r="Q251" s="34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hidden="1" customHeight="1">
      <c r="A252" s="132"/>
      <c r="B252" s="65"/>
      <c r="C252" s="150"/>
      <c r="D252" s="72"/>
      <c r="E252" s="242"/>
      <c r="F252" s="242"/>
      <c r="G252" s="240"/>
      <c r="H252" s="240"/>
      <c r="I252" s="240"/>
      <c r="J252" s="242"/>
      <c r="K252" s="240"/>
      <c r="L252" s="240"/>
      <c r="M252" s="242"/>
      <c r="N252" s="242"/>
      <c r="O252" s="240"/>
      <c r="P252" s="243"/>
      <c r="Q252" s="34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hidden="1" customHeight="1">
      <c r="A253" s="132"/>
      <c r="B253" s="65"/>
      <c r="C253" s="150"/>
      <c r="D253" s="72"/>
      <c r="E253" s="251"/>
      <c r="F253" s="251"/>
      <c r="G253" s="249"/>
      <c r="H253" s="249"/>
      <c r="I253" s="249"/>
      <c r="J253" s="251"/>
      <c r="K253" s="249"/>
      <c r="L253" s="249"/>
      <c r="M253" s="251"/>
      <c r="N253" s="251"/>
      <c r="O253" s="249"/>
      <c r="P253" s="252"/>
      <c r="Q253" s="34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hidden="1" customHeight="1">
      <c r="A254" s="132"/>
      <c r="B254" s="65"/>
      <c r="C254" s="150"/>
      <c r="D254" s="72"/>
      <c r="E254" s="242"/>
      <c r="F254" s="242"/>
      <c r="G254" s="240"/>
      <c r="H254" s="240"/>
      <c r="I254" s="240"/>
      <c r="J254" s="242"/>
      <c r="K254" s="240"/>
      <c r="L254" s="240"/>
      <c r="M254" s="242"/>
      <c r="N254" s="242"/>
      <c r="O254" s="240"/>
      <c r="P254" s="243"/>
      <c r="Q254" s="34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hidden="1" customHeight="1">
      <c r="A255" s="132"/>
      <c r="B255" s="65"/>
      <c r="C255" s="153"/>
      <c r="D255" s="154"/>
      <c r="E255" s="242"/>
      <c r="F255" s="242"/>
      <c r="G255" s="240"/>
      <c r="H255" s="240"/>
      <c r="I255" s="240"/>
      <c r="J255" s="242"/>
      <c r="K255" s="240"/>
      <c r="L255" s="240"/>
      <c r="M255" s="242"/>
      <c r="N255" s="242"/>
      <c r="O255" s="240"/>
      <c r="P255" s="243"/>
      <c r="Q255" s="34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hidden="1" customHeight="1">
      <c r="A256" s="132"/>
      <c r="B256" s="65"/>
      <c r="C256" s="153"/>
      <c r="D256" s="72"/>
      <c r="E256" s="242"/>
      <c r="F256" s="242"/>
      <c r="G256" s="240"/>
      <c r="H256" s="240"/>
      <c r="I256" s="240"/>
      <c r="J256" s="242"/>
      <c r="K256" s="240"/>
      <c r="L256" s="240"/>
      <c r="M256" s="242"/>
      <c r="N256" s="242"/>
      <c r="O256" s="240"/>
      <c r="P256" s="243"/>
      <c r="Q256" s="34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hidden="1" customHeight="1">
      <c r="A257" s="132"/>
      <c r="B257" s="65"/>
      <c r="C257" s="153"/>
      <c r="D257" s="72"/>
      <c r="E257" s="251"/>
      <c r="F257" s="251"/>
      <c r="G257" s="249"/>
      <c r="H257" s="249"/>
      <c r="I257" s="249"/>
      <c r="J257" s="251"/>
      <c r="K257" s="249"/>
      <c r="L257" s="249"/>
      <c r="M257" s="251"/>
      <c r="N257" s="251"/>
      <c r="O257" s="249"/>
      <c r="P257" s="252"/>
      <c r="Q257" s="34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hidden="1" customHeight="1">
      <c r="A258" s="132"/>
      <c r="B258" s="65"/>
      <c r="C258" s="150"/>
      <c r="D258" s="115"/>
      <c r="E258" s="242"/>
      <c r="F258" s="242"/>
      <c r="G258" s="240"/>
      <c r="H258" s="240"/>
      <c r="I258" s="240"/>
      <c r="J258" s="242"/>
      <c r="K258" s="240"/>
      <c r="L258" s="240"/>
      <c r="M258" s="242"/>
      <c r="N258" s="242"/>
      <c r="O258" s="240"/>
      <c r="P258" s="243"/>
      <c r="Q258" s="34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0.75" hidden="1" customHeight="1">
      <c r="A259" s="132"/>
      <c r="B259" s="65"/>
      <c r="C259" s="150"/>
      <c r="D259" s="152"/>
      <c r="E259" s="242"/>
      <c r="F259" s="242"/>
      <c r="G259" s="240"/>
      <c r="H259" s="240"/>
      <c r="I259" s="240"/>
      <c r="J259" s="242"/>
      <c r="K259" s="240"/>
      <c r="L259" s="240"/>
      <c r="M259" s="242"/>
      <c r="N259" s="242"/>
      <c r="O259" s="240"/>
      <c r="P259" s="243"/>
      <c r="Q259" s="34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hidden="1" customHeight="1">
      <c r="A260" s="132"/>
      <c r="B260" s="65"/>
      <c r="C260" s="150"/>
      <c r="D260" s="72"/>
      <c r="E260" s="242"/>
      <c r="F260" s="242"/>
      <c r="G260" s="240"/>
      <c r="H260" s="240"/>
      <c r="I260" s="240"/>
      <c r="J260" s="242"/>
      <c r="K260" s="240"/>
      <c r="L260" s="240"/>
      <c r="M260" s="242"/>
      <c r="N260" s="242"/>
      <c r="O260" s="240"/>
      <c r="P260" s="243"/>
      <c r="Q260" s="34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hidden="1" customHeight="1">
      <c r="A261" s="132"/>
      <c r="B261" s="65"/>
      <c r="C261" s="150"/>
      <c r="D261" s="72"/>
      <c r="E261" s="251"/>
      <c r="F261" s="251"/>
      <c r="G261" s="249"/>
      <c r="H261" s="249"/>
      <c r="I261" s="249"/>
      <c r="J261" s="251"/>
      <c r="K261" s="249"/>
      <c r="L261" s="249"/>
      <c r="M261" s="251"/>
      <c r="N261" s="251"/>
      <c r="O261" s="249"/>
      <c r="P261" s="252"/>
      <c r="Q261" s="34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" hidden="1" customHeight="1">
      <c r="A262" s="132"/>
      <c r="B262" s="65"/>
      <c r="C262" s="150"/>
      <c r="D262" s="72"/>
      <c r="E262" s="251"/>
      <c r="F262" s="251"/>
      <c r="G262" s="249"/>
      <c r="H262" s="249"/>
      <c r="I262" s="249"/>
      <c r="J262" s="251"/>
      <c r="K262" s="249"/>
      <c r="L262" s="249"/>
      <c r="M262" s="251"/>
      <c r="N262" s="251"/>
      <c r="O262" s="249"/>
      <c r="P262" s="252"/>
      <c r="Q262" s="34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hidden="1" customHeight="1">
      <c r="A263" s="132"/>
      <c r="B263" s="65"/>
      <c r="C263" s="150">
        <v>75478</v>
      </c>
      <c r="D263" s="151" t="s">
        <v>129</v>
      </c>
      <c r="E263" s="242">
        <f>+F263</f>
        <v>0</v>
      </c>
      <c r="F263" s="242">
        <f>+G263+K263</f>
        <v>0</v>
      </c>
      <c r="G263" s="240">
        <f>+I263</f>
        <v>0</v>
      </c>
      <c r="H263" s="240"/>
      <c r="I263" s="240">
        <v>0</v>
      </c>
      <c r="J263" s="242"/>
      <c r="K263" s="240">
        <v>0</v>
      </c>
      <c r="L263" s="249"/>
      <c r="M263" s="251"/>
      <c r="N263" s="251"/>
      <c r="O263" s="249"/>
      <c r="P263" s="252"/>
      <c r="Q263" s="34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hidden="1" customHeight="1">
      <c r="A264" s="132"/>
      <c r="B264" s="65"/>
      <c r="C264" s="150"/>
      <c r="D264" s="72" t="s">
        <v>4</v>
      </c>
      <c r="E264" s="242">
        <f>+F264</f>
        <v>0</v>
      </c>
      <c r="F264" s="242">
        <f>+G264+K264</f>
        <v>0</v>
      </c>
      <c r="G264" s="240">
        <f>+I264</f>
        <v>0</v>
      </c>
      <c r="H264" s="240"/>
      <c r="I264" s="240">
        <v>0</v>
      </c>
      <c r="J264" s="242"/>
      <c r="K264" s="240">
        <v>0</v>
      </c>
      <c r="L264" s="249"/>
      <c r="M264" s="251"/>
      <c r="N264" s="251"/>
      <c r="O264" s="249"/>
      <c r="P264" s="252"/>
      <c r="Q264" s="34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0.75" hidden="1" customHeight="1">
      <c r="A265" s="132"/>
      <c r="B265" s="65"/>
      <c r="C265" s="150"/>
      <c r="D265" s="72" t="s">
        <v>3</v>
      </c>
      <c r="E265" s="242"/>
      <c r="F265" s="242"/>
      <c r="G265" s="240"/>
      <c r="H265" s="240"/>
      <c r="I265" s="240"/>
      <c r="J265" s="242"/>
      <c r="K265" s="240"/>
      <c r="L265" s="249"/>
      <c r="M265" s="251"/>
      <c r="N265" s="251"/>
      <c r="O265" s="249"/>
      <c r="P265" s="252"/>
      <c r="Q265" s="34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hidden="1" customHeight="1">
      <c r="A266" s="132"/>
      <c r="B266" s="65"/>
      <c r="C266" s="150"/>
      <c r="D266" s="72"/>
      <c r="E266" s="242"/>
      <c r="F266" s="242"/>
      <c r="G266" s="240"/>
      <c r="H266" s="240"/>
      <c r="I266" s="240"/>
      <c r="J266" s="242"/>
      <c r="K266" s="240"/>
      <c r="L266" s="249"/>
      <c r="M266" s="251"/>
      <c r="N266" s="251"/>
      <c r="O266" s="249"/>
      <c r="P266" s="252"/>
      <c r="Q266" s="34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hidden="1" customHeight="1">
      <c r="A267" s="132"/>
      <c r="B267" s="65"/>
      <c r="C267" s="150"/>
      <c r="D267" s="72"/>
      <c r="E267" s="251"/>
      <c r="F267" s="251"/>
      <c r="G267" s="249"/>
      <c r="H267" s="249"/>
      <c r="I267" s="249"/>
      <c r="J267" s="251"/>
      <c r="K267" s="249"/>
      <c r="L267" s="249"/>
      <c r="M267" s="251"/>
      <c r="N267" s="251"/>
      <c r="O267" s="249"/>
      <c r="P267" s="252"/>
      <c r="Q267" s="34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hidden="1" customHeight="1">
      <c r="A268" s="132"/>
      <c r="B268" s="65"/>
      <c r="C268" s="150"/>
      <c r="D268" s="72" t="s">
        <v>3</v>
      </c>
      <c r="E268" s="251" t="e">
        <f>E264/E263</f>
        <v>#DIV/0!</v>
      </c>
      <c r="F268" s="251" t="e">
        <f>F264/F263</f>
        <v>#DIV/0!</v>
      </c>
      <c r="G268" s="249" t="e">
        <f>G264/G263</f>
        <v>#DIV/0!</v>
      </c>
      <c r="H268" s="249"/>
      <c r="I268" s="249" t="e">
        <f>I264/I263</f>
        <v>#DIV/0!</v>
      </c>
      <c r="J268" s="251"/>
      <c r="K268" s="249" t="e">
        <f>K264/K263</f>
        <v>#DIV/0!</v>
      </c>
      <c r="L268" s="249"/>
      <c r="M268" s="251"/>
      <c r="N268" s="251"/>
      <c r="O268" s="249"/>
      <c r="P268" s="252"/>
      <c r="Q268" s="34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hidden="1" customHeight="1">
      <c r="A269" s="132"/>
      <c r="B269" s="65"/>
      <c r="C269" s="150">
        <v>75495</v>
      </c>
      <c r="D269" s="73" t="s">
        <v>128</v>
      </c>
      <c r="E269" s="251"/>
      <c r="F269" s="251"/>
      <c r="G269" s="249"/>
      <c r="H269" s="249"/>
      <c r="I269" s="249"/>
      <c r="J269" s="251"/>
      <c r="K269" s="249"/>
      <c r="L269" s="249"/>
      <c r="M269" s="251"/>
      <c r="N269" s="251"/>
      <c r="O269" s="249"/>
      <c r="P269" s="252"/>
      <c r="Q269" s="34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0.75" hidden="1" customHeight="1">
      <c r="A270" s="132"/>
      <c r="B270" s="65"/>
      <c r="C270" s="150"/>
      <c r="D270" s="73"/>
      <c r="E270" s="251"/>
      <c r="F270" s="251"/>
      <c r="G270" s="249"/>
      <c r="H270" s="249"/>
      <c r="I270" s="249"/>
      <c r="J270" s="251"/>
      <c r="K270" s="249"/>
      <c r="L270" s="249"/>
      <c r="M270" s="251"/>
      <c r="N270" s="251"/>
      <c r="O270" s="249"/>
      <c r="P270" s="252"/>
      <c r="Q270" s="34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hidden="1" customHeight="1">
      <c r="A271" s="132"/>
      <c r="B271" s="65"/>
      <c r="C271" s="150"/>
      <c r="D271" s="72" t="s">
        <v>34</v>
      </c>
      <c r="E271" s="242">
        <f>+N271</f>
        <v>0</v>
      </c>
      <c r="F271" s="242"/>
      <c r="G271" s="249"/>
      <c r="H271" s="249"/>
      <c r="I271" s="249"/>
      <c r="J271" s="251"/>
      <c r="K271" s="249"/>
      <c r="L271" s="249"/>
      <c r="M271" s="251"/>
      <c r="N271" s="242">
        <v>0</v>
      </c>
      <c r="O271" s="313">
        <v>0</v>
      </c>
      <c r="P271" s="243"/>
      <c r="Q271" s="34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hidden="1" customHeight="1">
      <c r="A272" s="132"/>
      <c r="B272" s="65"/>
      <c r="C272" s="115"/>
      <c r="D272" s="69" t="s">
        <v>4</v>
      </c>
      <c r="E272" s="242">
        <f>+N272</f>
        <v>0</v>
      </c>
      <c r="F272" s="242"/>
      <c r="G272" s="249"/>
      <c r="H272" s="249"/>
      <c r="I272" s="249"/>
      <c r="J272" s="251"/>
      <c r="K272" s="249"/>
      <c r="L272" s="249"/>
      <c r="M272" s="251"/>
      <c r="N272" s="242">
        <f>+O272</f>
        <v>0</v>
      </c>
      <c r="O272" s="313">
        <v>0</v>
      </c>
      <c r="P272" s="243"/>
      <c r="Q272" s="34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hidden="1" customHeight="1">
      <c r="A273" s="132"/>
      <c r="B273" s="65"/>
      <c r="C273" s="115"/>
      <c r="D273" s="69" t="s">
        <v>33</v>
      </c>
      <c r="E273" s="251" t="e">
        <f>E272/E271</f>
        <v>#DIV/0!</v>
      </c>
      <c r="F273" s="251"/>
      <c r="G273" s="249"/>
      <c r="H273" s="249"/>
      <c r="I273" s="249"/>
      <c r="J273" s="251"/>
      <c r="K273" s="249"/>
      <c r="L273" s="249"/>
      <c r="M273" s="251"/>
      <c r="N273" s="251" t="e">
        <f>N272/N271</f>
        <v>#DIV/0!</v>
      </c>
      <c r="O273" s="249" t="e">
        <f>O272/O271</f>
        <v>#DIV/0!</v>
      </c>
      <c r="P273" s="252"/>
      <c r="Q273" s="34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9.75" hidden="1" customHeight="1">
      <c r="A274" s="132"/>
      <c r="B274" s="68"/>
      <c r="C274" s="149"/>
      <c r="D274" s="41"/>
      <c r="E274" s="255"/>
      <c r="F274" s="255"/>
      <c r="G274" s="253"/>
      <c r="H274" s="253"/>
      <c r="I274" s="253"/>
      <c r="J274" s="255"/>
      <c r="K274" s="253"/>
      <c r="L274" s="253"/>
      <c r="M274" s="255"/>
      <c r="N274" s="255"/>
      <c r="O274" s="255"/>
      <c r="P274" s="256"/>
      <c r="Q274" s="34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7.5" hidden="1" customHeight="1">
      <c r="A275" s="132"/>
      <c r="B275" s="36"/>
      <c r="C275" s="145"/>
      <c r="D275" s="36"/>
      <c r="E275" s="242"/>
      <c r="F275" s="242"/>
      <c r="G275" s="240"/>
      <c r="H275" s="240"/>
      <c r="I275" s="240"/>
      <c r="J275" s="242"/>
      <c r="K275" s="240"/>
      <c r="L275" s="240"/>
      <c r="M275" s="242"/>
      <c r="N275" s="242"/>
      <c r="O275" s="240"/>
      <c r="P275" s="243"/>
      <c r="Q275" s="34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hidden="1" customHeight="1">
      <c r="A276" s="132"/>
      <c r="B276" s="36"/>
      <c r="C276" s="36"/>
      <c r="D276" s="36"/>
      <c r="E276" s="242"/>
      <c r="F276" s="242"/>
      <c r="G276" s="240"/>
      <c r="H276" s="240"/>
      <c r="I276" s="240"/>
      <c r="J276" s="242"/>
      <c r="K276" s="240"/>
      <c r="L276" s="240"/>
      <c r="M276" s="242"/>
      <c r="N276" s="242"/>
      <c r="O276" s="240"/>
      <c r="P276" s="243"/>
      <c r="Q276" s="34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hidden="1" customHeight="1">
      <c r="A277" s="132"/>
      <c r="B277" s="31"/>
      <c r="C277" s="31"/>
      <c r="D277" s="138"/>
      <c r="E277" s="233"/>
      <c r="F277" s="233"/>
      <c r="G277" s="231"/>
      <c r="H277" s="231"/>
      <c r="I277" s="231"/>
      <c r="J277" s="233"/>
      <c r="K277" s="231"/>
      <c r="L277" s="231"/>
      <c r="M277" s="233"/>
      <c r="N277" s="233"/>
      <c r="O277" s="231"/>
      <c r="P277" s="234"/>
      <c r="Q277" s="34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hidden="1" customHeight="1">
      <c r="A278" s="132"/>
      <c r="B278" s="95"/>
      <c r="C278" s="137"/>
      <c r="D278" s="138"/>
      <c r="E278" s="233"/>
      <c r="F278" s="233"/>
      <c r="G278" s="231"/>
      <c r="H278" s="231"/>
      <c r="I278" s="231"/>
      <c r="J278" s="233"/>
      <c r="K278" s="231"/>
      <c r="L278" s="231"/>
      <c r="M278" s="233"/>
      <c r="N278" s="233"/>
      <c r="O278" s="231"/>
      <c r="P278" s="234"/>
      <c r="Q278" s="34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hidden="1" customHeight="1">
      <c r="A279" s="132"/>
      <c r="B279" s="95"/>
      <c r="C279" s="137"/>
      <c r="D279" s="138"/>
      <c r="E279" s="233"/>
      <c r="F279" s="233"/>
      <c r="G279" s="231"/>
      <c r="H279" s="231"/>
      <c r="I279" s="231"/>
      <c r="J279" s="233"/>
      <c r="K279" s="231"/>
      <c r="L279" s="231"/>
      <c r="M279" s="262"/>
      <c r="N279" s="233"/>
      <c r="O279" s="231"/>
      <c r="P279" s="234"/>
      <c r="Q279" s="34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hidden="1" customHeight="1">
      <c r="A280" s="132"/>
      <c r="B280" s="95"/>
      <c r="C280" s="137"/>
      <c r="D280" s="138"/>
      <c r="E280" s="233"/>
      <c r="F280" s="233"/>
      <c r="G280" s="231"/>
      <c r="H280" s="231"/>
      <c r="I280" s="231"/>
      <c r="J280" s="233"/>
      <c r="K280" s="231"/>
      <c r="L280" s="231"/>
      <c r="M280" s="262"/>
      <c r="N280" s="233"/>
      <c r="O280" s="231"/>
      <c r="P280" s="234"/>
      <c r="Q280" s="34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hidden="1" customHeight="1">
      <c r="A281" s="132"/>
      <c r="B281" s="95"/>
      <c r="C281" s="137"/>
      <c r="D281" s="138"/>
      <c r="E281" s="233"/>
      <c r="F281" s="233"/>
      <c r="G281" s="231"/>
      <c r="H281" s="231"/>
      <c r="I281" s="231"/>
      <c r="J281" s="233"/>
      <c r="K281" s="231"/>
      <c r="L281" s="231"/>
      <c r="M281" s="262"/>
      <c r="N281" s="233"/>
      <c r="O281" s="231"/>
      <c r="P281" s="261"/>
      <c r="Q281" s="34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hidden="1" customHeight="1">
      <c r="A282" s="132"/>
      <c r="B282" s="95"/>
      <c r="C282" s="137"/>
      <c r="D282" s="54"/>
      <c r="E282" s="233"/>
      <c r="F282" s="233"/>
      <c r="G282" s="231"/>
      <c r="H282" s="231"/>
      <c r="I282" s="231"/>
      <c r="J282" s="233"/>
      <c r="K282" s="231"/>
      <c r="L282" s="231"/>
      <c r="M282" s="260"/>
      <c r="N282" s="261"/>
      <c r="O282" s="277"/>
      <c r="P282" s="261"/>
      <c r="Q282" s="34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hidden="1" customHeight="1">
      <c r="A283" s="132"/>
      <c r="B283" s="31"/>
      <c r="C283" s="31"/>
      <c r="D283" s="63"/>
      <c r="E283" s="279"/>
      <c r="F283" s="281"/>
      <c r="G283" s="235"/>
      <c r="H283" s="235"/>
      <c r="I283" s="235"/>
      <c r="J283" s="237"/>
      <c r="K283" s="235"/>
      <c r="L283" s="235"/>
      <c r="M283" s="272"/>
      <c r="N283" s="279"/>
      <c r="O283" s="280"/>
      <c r="P283" s="279"/>
      <c r="Q283" s="34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hidden="1" customHeight="1">
      <c r="A284" s="132"/>
      <c r="B284" s="31"/>
      <c r="C284" s="31"/>
      <c r="D284" s="63"/>
      <c r="E284" s="261"/>
      <c r="F284" s="278"/>
      <c r="G284" s="231"/>
      <c r="H284" s="231"/>
      <c r="I284" s="231"/>
      <c r="J284" s="231"/>
      <c r="K284" s="261"/>
      <c r="L284" s="277"/>
      <c r="M284" s="260"/>
      <c r="N284" s="261"/>
      <c r="O284" s="277"/>
      <c r="P284" s="261"/>
      <c r="Q284" s="34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hidden="1" customHeight="1">
      <c r="A285" s="132"/>
      <c r="B285" s="36"/>
      <c r="C285" s="36"/>
      <c r="D285" s="116"/>
      <c r="E285" s="258"/>
      <c r="F285" s="283"/>
      <c r="G285" s="258"/>
      <c r="H285" s="283"/>
      <c r="I285" s="258"/>
      <c r="J285" s="283"/>
      <c r="K285" s="258"/>
      <c r="L285" s="283"/>
      <c r="M285" s="257"/>
      <c r="N285" s="258"/>
      <c r="O285" s="283"/>
      <c r="P285" s="258"/>
      <c r="Q285" s="34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hidden="1" customHeight="1">
      <c r="A286" s="132"/>
      <c r="B286" s="36"/>
      <c r="C286" s="36"/>
      <c r="D286" s="116"/>
      <c r="E286" s="258"/>
      <c r="F286" s="283"/>
      <c r="G286" s="258"/>
      <c r="H286" s="283"/>
      <c r="I286" s="258"/>
      <c r="J286" s="283"/>
      <c r="K286" s="258"/>
      <c r="L286" s="283"/>
      <c r="M286" s="257"/>
      <c r="N286" s="258"/>
      <c r="O286" s="283"/>
      <c r="P286" s="258"/>
      <c r="Q286" s="34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hidden="1" customHeight="1">
      <c r="A287" s="132"/>
      <c r="B287" s="36"/>
      <c r="C287" s="36"/>
      <c r="D287" s="69"/>
      <c r="E287" s="258"/>
      <c r="F287" s="283"/>
      <c r="G287" s="258"/>
      <c r="H287" s="283"/>
      <c r="I287" s="258"/>
      <c r="J287" s="283"/>
      <c r="K287" s="258"/>
      <c r="L287" s="283"/>
      <c r="M287" s="257"/>
      <c r="N287" s="258"/>
      <c r="O287" s="283"/>
      <c r="P287" s="258"/>
      <c r="Q287" s="34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hidden="1" customHeight="1">
      <c r="A288" s="132"/>
      <c r="B288" s="36"/>
      <c r="C288" s="36"/>
      <c r="D288" s="69"/>
      <c r="E288" s="274"/>
      <c r="F288" s="285"/>
      <c r="G288" s="274"/>
      <c r="H288" s="285"/>
      <c r="I288" s="274"/>
      <c r="J288" s="285"/>
      <c r="K288" s="274"/>
      <c r="L288" s="285"/>
      <c r="M288" s="263"/>
      <c r="N288" s="274"/>
      <c r="O288" s="285"/>
      <c r="P288" s="274"/>
      <c r="Q288" s="34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.25" hidden="1" customHeight="1">
      <c r="A289" s="132"/>
      <c r="B289" s="41"/>
      <c r="C289" s="41"/>
      <c r="D289" s="109"/>
      <c r="E289" s="286"/>
      <c r="F289" s="287"/>
      <c r="G289" s="286"/>
      <c r="H289" s="287"/>
      <c r="I289" s="286"/>
      <c r="J289" s="287"/>
      <c r="K289" s="286"/>
      <c r="L289" s="287"/>
      <c r="M289" s="288"/>
      <c r="N289" s="286"/>
      <c r="O289" s="287"/>
      <c r="P289" s="286"/>
      <c r="Q289" s="34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8.25" hidden="1" customHeight="1">
      <c r="A290" s="133"/>
      <c r="B290" s="36"/>
      <c r="C290" s="36"/>
      <c r="D290" s="148"/>
      <c r="E290" s="258"/>
      <c r="F290" s="283"/>
      <c r="G290" s="258"/>
      <c r="H290" s="283"/>
      <c r="I290" s="258"/>
      <c r="J290" s="283"/>
      <c r="K290" s="258"/>
      <c r="L290" s="283"/>
      <c r="M290" s="257"/>
      <c r="N290" s="258"/>
      <c r="O290" s="283"/>
      <c r="P290" s="258"/>
      <c r="Q290" s="34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33"/>
      <c r="B291" s="147">
        <v>755</v>
      </c>
      <c r="C291" s="147"/>
      <c r="D291" s="108" t="s">
        <v>127</v>
      </c>
      <c r="E291" s="261">
        <f t="shared" ref="E291:G292" si="16">+E295</f>
        <v>1980</v>
      </c>
      <c r="F291" s="277">
        <f t="shared" si="16"/>
        <v>1980</v>
      </c>
      <c r="G291" s="261">
        <f t="shared" si="16"/>
        <v>1980</v>
      </c>
      <c r="H291" s="277"/>
      <c r="I291" s="261">
        <f>+I295</f>
        <v>1980</v>
      </c>
      <c r="J291" s="277"/>
      <c r="K291" s="261"/>
      <c r="L291" s="277"/>
      <c r="M291" s="260"/>
      <c r="N291" s="261"/>
      <c r="O291" s="277"/>
      <c r="P291" s="261"/>
      <c r="Q291" s="34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33"/>
      <c r="B292" s="36"/>
      <c r="C292" s="36"/>
      <c r="D292" s="54" t="s">
        <v>12</v>
      </c>
      <c r="E292" s="261">
        <f t="shared" si="16"/>
        <v>1980</v>
      </c>
      <c r="F292" s="277">
        <f t="shared" si="16"/>
        <v>1980</v>
      </c>
      <c r="G292" s="261">
        <f t="shared" si="16"/>
        <v>1980</v>
      </c>
      <c r="H292" s="277"/>
      <c r="I292" s="261">
        <f>+I296</f>
        <v>1980</v>
      </c>
      <c r="J292" s="283"/>
      <c r="K292" s="258"/>
      <c r="L292" s="283"/>
      <c r="M292" s="257"/>
      <c r="N292" s="258"/>
      <c r="O292" s="283"/>
      <c r="P292" s="258"/>
      <c r="Q292" s="34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133"/>
      <c r="B293" s="36"/>
      <c r="C293" s="36"/>
      <c r="D293" s="63" t="s">
        <v>0</v>
      </c>
      <c r="E293" s="279">
        <v>1</v>
      </c>
      <c r="F293" s="280">
        <v>1</v>
      </c>
      <c r="G293" s="279">
        <v>1</v>
      </c>
      <c r="H293" s="280"/>
      <c r="I293" s="279">
        <v>1</v>
      </c>
      <c r="J293" s="283"/>
      <c r="K293" s="258"/>
      <c r="L293" s="283"/>
      <c r="M293" s="257"/>
      <c r="N293" s="258"/>
      <c r="O293" s="283"/>
      <c r="P293" s="258"/>
      <c r="Q293" s="34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4.5" customHeight="1">
      <c r="A294" s="133"/>
      <c r="B294" s="36"/>
      <c r="C294" s="36"/>
      <c r="D294" s="63"/>
      <c r="E294" s="258"/>
      <c r="F294" s="283"/>
      <c r="G294" s="258"/>
      <c r="H294" s="283"/>
      <c r="I294" s="258"/>
      <c r="J294" s="283"/>
      <c r="K294" s="258"/>
      <c r="L294" s="283"/>
      <c r="M294" s="257"/>
      <c r="N294" s="258"/>
      <c r="O294" s="283"/>
      <c r="P294" s="258"/>
      <c r="Q294" s="34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133"/>
      <c r="B295" s="36"/>
      <c r="C295" s="36">
        <v>75515</v>
      </c>
      <c r="D295" s="74" t="s">
        <v>126</v>
      </c>
      <c r="E295" s="258">
        <f>+F295</f>
        <v>1980</v>
      </c>
      <c r="F295" s="283">
        <f>+G295</f>
        <v>1980</v>
      </c>
      <c r="G295" s="258">
        <f>+I295</f>
        <v>1980</v>
      </c>
      <c r="H295" s="283"/>
      <c r="I295" s="258">
        <v>1980</v>
      </c>
      <c r="J295" s="283"/>
      <c r="K295" s="258"/>
      <c r="L295" s="283"/>
      <c r="M295" s="257"/>
      <c r="N295" s="258"/>
      <c r="O295" s="283"/>
      <c r="P295" s="258"/>
      <c r="Q295" s="34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133"/>
      <c r="B296" s="36"/>
      <c r="C296" s="36"/>
      <c r="D296" s="69" t="s">
        <v>4</v>
      </c>
      <c r="E296" s="258">
        <f>+F296</f>
        <v>1980</v>
      </c>
      <c r="F296" s="283">
        <f>+G296</f>
        <v>1980</v>
      </c>
      <c r="G296" s="258">
        <f>+I296</f>
        <v>1980</v>
      </c>
      <c r="H296" s="283"/>
      <c r="I296" s="258">
        <v>1980</v>
      </c>
      <c r="J296" s="283"/>
      <c r="K296" s="258"/>
      <c r="L296" s="283"/>
      <c r="M296" s="257"/>
      <c r="N296" s="258"/>
      <c r="O296" s="283"/>
      <c r="P296" s="258"/>
      <c r="Q296" s="34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133"/>
      <c r="B297" s="36"/>
      <c r="C297" s="36"/>
      <c r="D297" s="69" t="s">
        <v>33</v>
      </c>
      <c r="E297" s="274">
        <v>1</v>
      </c>
      <c r="F297" s="285">
        <v>1</v>
      </c>
      <c r="G297" s="274">
        <v>1</v>
      </c>
      <c r="H297" s="285"/>
      <c r="I297" s="274">
        <v>1</v>
      </c>
      <c r="J297" s="283"/>
      <c r="K297" s="258"/>
      <c r="L297" s="283"/>
      <c r="M297" s="257"/>
      <c r="N297" s="258"/>
      <c r="O297" s="283"/>
      <c r="P297" s="258"/>
      <c r="Q297" s="34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>
      <c r="A298" s="133"/>
      <c r="B298" s="41"/>
      <c r="C298" s="41"/>
      <c r="D298" s="109"/>
      <c r="E298" s="286"/>
      <c r="F298" s="287"/>
      <c r="G298" s="286"/>
      <c r="H298" s="287"/>
      <c r="I298" s="286"/>
      <c r="J298" s="287"/>
      <c r="K298" s="286"/>
      <c r="L298" s="287"/>
      <c r="M298" s="288"/>
      <c r="N298" s="286"/>
      <c r="O298" s="287"/>
      <c r="P298" s="286"/>
      <c r="Q298" s="34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133"/>
      <c r="B299" s="31">
        <v>757</v>
      </c>
      <c r="C299" s="31"/>
      <c r="D299" s="138" t="s">
        <v>125</v>
      </c>
      <c r="E299" s="261"/>
      <c r="F299" s="277"/>
      <c r="G299" s="261"/>
      <c r="H299" s="277"/>
      <c r="I299" s="261"/>
      <c r="J299" s="277"/>
      <c r="K299" s="261"/>
      <c r="L299" s="277"/>
      <c r="M299" s="260"/>
      <c r="N299" s="258"/>
      <c r="O299" s="283"/>
      <c r="P299" s="258"/>
      <c r="Q299" s="34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133"/>
      <c r="B300" s="36"/>
      <c r="C300" s="36">
        <v>75702</v>
      </c>
      <c r="D300" s="116" t="s">
        <v>124</v>
      </c>
      <c r="E300" s="261">
        <f>+F300</f>
        <v>554700</v>
      </c>
      <c r="F300" s="277">
        <f>G300+M300</f>
        <v>554700</v>
      </c>
      <c r="G300" s="261">
        <f>H300+I300</f>
        <v>16100</v>
      </c>
      <c r="H300" s="277"/>
      <c r="I300" s="261">
        <v>16100</v>
      </c>
      <c r="J300" s="277"/>
      <c r="K300" s="261"/>
      <c r="L300" s="277"/>
      <c r="M300" s="260">
        <v>538600</v>
      </c>
      <c r="N300" s="258"/>
      <c r="O300" s="283"/>
      <c r="P300" s="258"/>
      <c r="Q300" s="34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133"/>
      <c r="B301" s="36"/>
      <c r="C301" s="36"/>
      <c r="D301" s="116" t="s">
        <v>123</v>
      </c>
      <c r="E301" s="261">
        <f>+F301</f>
        <v>0</v>
      </c>
      <c r="F301" s="277">
        <f>G301+M301</f>
        <v>0</v>
      </c>
      <c r="G301" s="261">
        <f>H301+I301</f>
        <v>0</v>
      </c>
      <c r="H301" s="283"/>
      <c r="I301" s="258"/>
      <c r="J301" s="283"/>
      <c r="K301" s="258"/>
      <c r="L301" s="283"/>
      <c r="M301" s="257"/>
      <c r="N301" s="258"/>
      <c r="O301" s="283"/>
      <c r="P301" s="258"/>
      <c r="Q301" s="34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133"/>
      <c r="B302" s="36"/>
      <c r="C302" s="36"/>
      <c r="D302" s="69" t="s">
        <v>4</v>
      </c>
      <c r="E302" s="261">
        <f>+F302</f>
        <v>504259.56</v>
      </c>
      <c r="F302" s="277">
        <f>G302+M302</f>
        <v>504259.56</v>
      </c>
      <c r="G302" s="261">
        <f>H302+I302</f>
        <v>12420</v>
      </c>
      <c r="H302" s="277"/>
      <c r="I302" s="261">
        <v>12420</v>
      </c>
      <c r="J302" s="277"/>
      <c r="K302" s="261"/>
      <c r="L302" s="277"/>
      <c r="M302" s="260">
        <v>491839.56</v>
      </c>
      <c r="N302" s="258"/>
      <c r="O302" s="283"/>
      <c r="P302" s="258"/>
      <c r="Q302" s="34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133"/>
      <c r="B303" s="36"/>
      <c r="C303" s="36"/>
      <c r="D303" s="42" t="s">
        <v>3</v>
      </c>
      <c r="E303" s="279">
        <f>E302/E300</f>
        <v>0.90906717144402382</v>
      </c>
      <c r="F303" s="279">
        <f>F302/F300</f>
        <v>0.90906717144402382</v>
      </c>
      <c r="G303" s="279">
        <f t="shared" ref="G303:I303" si="17">G302/G300</f>
        <v>0.77142857142857146</v>
      </c>
      <c r="H303" s="279"/>
      <c r="I303" s="279">
        <f t="shared" si="17"/>
        <v>0.77142857142857146</v>
      </c>
      <c r="J303" s="280"/>
      <c r="K303" s="279"/>
      <c r="L303" s="280"/>
      <c r="M303" s="272">
        <f>M302/M300</f>
        <v>0.9131815076123283</v>
      </c>
      <c r="N303" s="274"/>
      <c r="O303" s="285"/>
      <c r="P303" s="274"/>
      <c r="Q303" s="34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8.25" customHeight="1">
      <c r="A304" s="133"/>
      <c r="B304" s="41"/>
      <c r="C304" s="41"/>
      <c r="D304" s="146"/>
      <c r="E304" s="286"/>
      <c r="F304" s="286"/>
      <c r="G304" s="288"/>
      <c r="H304" s="288"/>
      <c r="I304" s="286"/>
      <c r="J304" s="287"/>
      <c r="K304" s="286"/>
      <c r="L304" s="287"/>
      <c r="M304" s="288"/>
      <c r="N304" s="288"/>
      <c r="O304" s="288"/>
      <c r="P304" s="286"/>
      <c r="Q304" s="34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hidden="1" customHeight="1">
      <c r="A305" s="133"/>
      <c r="B305" s="36"/>
      <c r="C305" s="36"/>
      <c r="D305" s="116"/>
      <c r="E305" s="258"/>
      <c r="F305" s="258"/>
      <c r="G305" s="257"/>
      <c r="H305" s="257"/>
      <c r="I305" s="258"/>
      <c r="J305" s="283"/>
      <c r="K305" s="258"/>
      <c r="L305" s="283"/>
      <c r="M305" s="257"/>
      <c r="N305" s="257"/>
      <c r="O305" s="257"/>
      <c r="P305" s="258"/>
      <c r="Q305" s="34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hidden="1" customHeight="1">
      <c r="A306" s="133"/>
      <c r="B306" s="36"/>
      <c r="C306" s="36"/>
      <c r="D306" s="116"/>
      <c r="E306" s="258"/>
      <c r="F306" s="258"/>
      <c r="G306" s="257"/>
      <c r="H306" s="257"/>
      <c r="I306" s="258"/>
      <c r="J306" s="283"/>
      <c r="K306" s="258"/>
      <c r="L306" s="283"/>
      <c r="M306" s="257"/>
      <c r="N306" s="257"/>
      <c r="O306" s="257"/>
      <c r="P306" s="258"/>
      <c r="Q306" s="34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hidden="1" customHeight="1">
      <c r="A307" s="133"/>
      <c r="B307" s="31">
        <v>758</v>
      </c>
      <c r="C307" s="31"/>
      <c r="D307" s="138" t="s">
        <v>122</v>
      </c>
      <c r="E307" s="261">
        <f>+E321</f>
        <v>0</v>
      </c>
      <c r="F307" s="261">
        <f>+F321</f>
        <v>0</v>
      </c>
      <c r="G307" s="260">
        <f>+G321</f>
        <v>0</v>
      </c>
      <c r="H307" s="260"/>
      <c r="I307" s="261">
        <v>0</v>
      </c>
      <c r="J307" s="277"/>
      <c r="K307" s="260"/>
      <c r="L307" s="261"/>
      <c r="M307" s="260"/>
      <c r="N307" s="258"/>
      <c r="O307" s="257"/>
      <c r="P307" s="258"/>
      <c r="Q307" s="34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.5" hidden="1" customHeight="1">
      <c r="A308" s="133"/>
      <c r="B308" s="31"/>
      <c r="C308" s="31"/>
      <c r="D308" s="138"/>
      <c r="E308" s="261"/>
      <c r="F308" s="261"/>
      <c r="G308" s="260"/>
      <c r="H308" s="260"/>
      <c r="I308" s="261"/>
      <c r="J308" s="277"/>
      <c r="K308" s="260"/>
      <c r="L308" s="261"/>
      <c r="M308" s="260"/>
      <c r="N308" s="258"/>
      <c r="O308" s="257"/>
      <c r="P308" s="258"/>
      <c r="Q308" s="34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.5" hidden="1" customHeight="1">
      <c r="A309" s="133"/>
      <c r="B309" s="31"/>
      <c r="C309" s="31"/>
      <c r="D309" s="138"/>
      <c r="E309" s="261"/>
      <c r="F309" s="261"/>
      <c r="G309" s="260"/>
      <c r="H309" s="260"/>
      <c r="I309" s="261"/>
      <c r="J309" s="277"/>
      <c r="K309" s="260"/>
      <c r="L309" s="261"/>
      <c r="M309" s="260"/>
      <c r="N309" s="258"/>
      <c r="O309" s="257"/>
      <c r="P309" s="258"/>
      <c r="Q309" s="34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.5" hidden="1" customHeight="1">
      <c r="A310" s="133"/>
      <c r="B310" s="31"/>
      <c r="C310" s="31"/>
      <c r="D310" s="138"/>
      <c r="E310" s="261"/>
      <c r="F310" s="261"/>
      <c r="G310" s="260"/>
      <c r="H310" s="260"/>
      <c r="I310" s="261"/>
      <c r="J310" s="277"/>
      <c r="K310" s="260"/>
      <c r="L310" s="261"/>
      <c r="M310" s="260"/>
      <c r="N310" s="258"/>
      <c r="O310" s="257"/>
      <c r="P310" s="258"/>
      <c r="Q310" s="34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0.5" hidden="1" customHeight="1">
      <c r="A311" s="133"/>
      <c r="B311" s="31"/>
      <c r="C311" s="31"/>
      <c r="D311" s="54"/>
      <c r="E311" s="261"/>
      <c r="F311" s="261"/>
      <c r="G311" s="260"/>
      <c r="H311" s="260"/>
      <c r="I311" s="260"/>
      <c r="J311" s="261"/>
      <c r="K311" s="260"/>
      <c r="L311" s="261"/>
      <c r="M311" s="260"/>
      <c r="N311" s="258"/>
      <c r="O311" s="257"/>
      <c r="P311" s="258"/>
      <c r="Q311" s="34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.5" hidden="1" customHeight="1">
      <c r="A312" s="133"/>
      <c r="B312" s="31"/>
      <c r="C312" s="31"/>
      <c r="D312" s="63"/>
      <c r="E312" s="261"/>
      <c r="F312" s="261"/>
      <c r="G312" s="260"/>
      <c r="H312" s="260"/>
      <c r="I312" s="260"/>
      <c r="J312" s="261"/>
      <c r="K312" s="260"/>
      <c r="L312" s="261"/>
      <c r="M312" s="260"/>
      <c r="N312" s="258"/>
      <c r="O312" s="257"/>
      <c r="P312" s="258"/>
      <c r="Q312" s="34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hidden="1" customHeight="1">
      <c r="A313" s="133"/>
      <c r="B313" s="31"/>
      <c r="C313" s="31"/>
      <c r="D313" s="63"/>
      <c r="E313" s="279"/>
      <c r="F313" s="279"/>
      <c r="G313" s="272"/>
      <c r="H313" s="272"/>
      <c r="I313" s="272"/>
      <c r="J313" s="261"/>
      <c r="K313" s="260"/>
      <c r="L313" s="261"/>
      <c r="M313" s="260"/>
      <c r="N313" s="258"/>
      <c r="O313" s="257"/>
      <c r="P313" s="258"/>
      <c r="Q313" s="34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hidden="1" customHeight="1">
      <c r="A314" s="133"/>
      <c r="B314" s="31"/>
      <c r="C314" s="31"/>
      <c r="D314" s="138"/>
      <c r="E314" s="261"/>
      <c r="F314" s="261"/>
      <c r="G314" s="260"/>
      <c r="H314" s="260"/>
      <c r="I314" s="260"/>
      <c r="J314" s="261"/>
      <c r="K314" s="260"/>
      <c r="L314" s="261"/>
      <c r="M314" s="260"/>
      <c r="N314" s="258"/>
      <c r="O314" s="257"/>
      <c r="P314" s="258"/>
      <c r="Q314" s="9"/>
    </row>
    <row r="315" spans="1:26" ht="0.75" hidden="1" customHeight="1">
      <c r="A315" s="133"/>
      <c r="B315" s="31"/>
      <c r="C315" s="100"/>
      <c r="D315" s="144"/>
      <c r="E315" s="258"/>
      <c r="F315" s="258"/>
      <c r="G315" s="257"/>
      <c r="H315" s="257"/>
      <c r="I315" s="257"/>
      <c r="J315" s="258"/>
      <c r="K315" s="260"/>
      <c r="L315" s="261"/>
      <c r="M315" s="260"/>
      <c r="N315" s="258"/>
      <c r="O315" s="257"/>
      <c r="P315" s="258"/>
      <c r="Q315" s="9"/>
    </row>
    <row r="316" spans="1:26" ht="14.25" hidden="1" customHeight="1">
      <c r="A316" s="133"/>
      <c r="B316" s="31"/>
      <c r="C316" s="100"/>
      <c r="D316" s="69"/>
      <c r="E316" s="258"/>
      <c r="F316" s="258"/>
      <c r="G316" s="257"/>
      <c r="H316" s="257"/>
      <c r="I316" s="257"/>
      <c r="J316" s="261"/>
      <c r="K316" s="260"/>
      <c r="L316" s="261"/>
      <c r="M316" s="260"/>
      <c r="N316" s="258"/>
      <c r="O316" s="257"/>
      <c r="P316" s="258"/>
      <c r="Q316" s="9"/>
    </row>
    <row r="317" spans="1:26" ht="11.25" hidden="1" customHeight="1">
      <c r="A317" s="133"/>
      <c r="B317" s="31"/>
      <c r="C317" s="100"/>
      <c r="D317" s="42"/>
      <c r="E317" s="274"/>
      <c r="F317" s="274"/>
      <c r="G317" s="263"/>
      <c r="H317" s="263"/>
      <c r="I317" s="263"/>
      <c r="J317" s="261"/>
      <c r="K317" s="260"/>
      <c r="L317" s="261"/>
      <c r="M317" s="260"/>
      <c r="N317" s="258"/>
      <c r="O317" s="257"/>
      <c r="P317" s="258"/>
      <c r="Q317" s="9"/>
    </row>
    <row r="318" spans="1:26" ht="8.25" hidden="1" customHeight="1">
      <c r="A318" s="133"/>
      <c r="B318" s="31"/>
      <c r="C318" s="143"/>
      <c r="D318" s="142"/>
      <c r="E318" s="258"/>
      <c r="F318" s="258"/>
      <c r="G318" s="257"/>
      <c r="H318" s="257"/>
      <c r="I318" s="257"/>
      <c r="J318" s="261"/>
      <c r="K318" s="260"/>
      <c r="L318" s="261"/>
      <c r="M318" s="260"/>
      <c r="N318" s="258"/>
      <c r="O318" s="257"/>
      <c r="P318" s="258"/>
      <c r="Q318" s="9"/>
    </row>
    <row r="319" spans="1:26" ht="1.5" hidden="1" customHeight="1">
      <c r="A319" s="133"/>
      <c r="B319" s="31"/>
      <c r="C319" s="31"/>
      <c r="D319" s="42"/>
      <c r="E319" s="258"/>
      <c r="F319" s="258"/>
      <c r="G319" s="257"/>
      <c r="H319" s="257"/>
      <c r="I319" s="257"/>
      <c r="J319" s="258"/>
      <c r="K319" s="260"/>
      <c r="L319" s="261"/>
      <c r="M319" s="260"/>
      <c r="N319" s="258"/>
      <c r="O319" s="257"/>
      <c r="P319" s="258"/>
      <c r="Q319" s="9"/>
    </row>
    <row r="320" spans="1:26" ht="3" hidden="1" customHeight="1">
      <c r="A320" s="133"/>
      <c r="B320" s="31"/>
      <c r="C320" s="31"/>
      <c r="D320" s="42"/>
      <c r="E320" s="279"/>
      <c r="F320" s="279"/>
      <c r="G320" s="272"/>
      <c r="H320" s="272"/>
      <c r="I320" s="272"/>
      <c r="J320" s="261"/>
      <c r="K320" s="260"/>
      <c r="L320" s="261"/>
      <c r="M320" s="260"/>
      <c r="N320" s="258"/>
      <c r="O320" s="257"/>
      <c r="P320" s="258"/>
      <c r="Q320" s="9"/>
    </row>
    <row r="321" spans="1:27" ht="15.75" hidden="1" customHeight="1">
      <c r="A321" s="133"/>
      <c r="B321" s="69"/>
      <c r="C321" s="36">
        <v>75818</v>
      </c>
      <c r="D321" s="141" t="s">
        <v>121</v>
      </c>
      <c r="E321" s="258">
        <f>+F321</f>
        <v>0</v>
      </c>
      <c r="F321" s="258">
        <f>+G321</f>
        <v>0</v>
      </c>
      <c r="G321" s="257">
        <f>+I321</f>
        <v>0</v>
      </c>
      <c r="H321" s="257"/>
      <c r="I321" s="257">
        <v>0</v>
      </c>
      <c r="J321" s="258"/>
      <c r="K321" s="257"/>
      <c r="L321" s="258"/>
      <c r="M321" s="257"/>
      <c r="N321" s="258"/>
      <c r="O321" s="257"/>
      <c r="P321" s="258"/>
      <c r="Q321" s="9"/>
    </row>
    <row r="322" spans="1:27" ht="15.75" hidden="1" customHeight="1">
      <c r="A322" s="133"/>
      <c r="B322" s="69"/>
      <c r="C322" s="36"/>
      <c r="D322" s="140"/>
      <c r="E322" s="274"/>
      <c r="F322" s="274"/>
      <c r="G322" s="263"/>
      <c r="H322" s="257"/>
      <c r="I322" s="263"/>
      <c r="J322" s="258"/>
      <c r="K322" s="257"/>
      <c r="L322" s="258"/>
      <c r="M322" s="257"/>
      <c r="N322" s="258"/>
      <c r="O322" s="257"/>
      <c r="P322" s="258"/>
      <c r="Q322" s="9"/>
    </row>
    <row r="323" spans="1:27" ht="12.75" hidden="1" customHeight="1">
      <c r="A323" s="133"/>
      <c r="B323" s="36"/>
      <c r="C323" s="36"/>
      <c r="D323" s="36"/>
      <c r="E323" s="258"/>
      <c r="F323" s="258"/>
      <c r="G323" s="257"/>
      <c r="H323" s="240"/>
      <c r="I323" s="257"/>
      <c r="J323" s="240"/>
      <c r="K323" s="257"/>
      <c r="L323" s="258"/>
      <c r="M323" s="259"/>
      <c r="N323" s="240"/>
      <c r="O323" s="257"/>
      <c r="P323" s="258"/>
      <c r="Q323" s="9"/>
    </row>
    <row r="324" spans="1:27" ht="12.75" hidden="1" customHeight="1">
      <c r="A324" s="133"/>
      <c r="B324" s="36"/>
      <c r="C324" s="36"/>
      <c r="D324" s="36"/>
      <c r="E324" s="258"/>
      <c r="F324" s="258"/>
      <c r="G324" s="257"/>
      <c r="H324" s="240"/>
      <c r="I324" s="257"/>
      <c r="J324" s="240"/>
      <c r="K324" s="257"/>
      <c r="L324" s="258"/>
      <c r="M324" s="259"/>
      <c r="N324" s="240"/>
      <c r="O324" s="257"/>
      <c r="P324" s="258"/>
      <c r="Q324" s="9"/>
    </row>
    <row r="325" spans="1:27" ht="8.25" customHeight="1">
      <c r="A325" s="133"/>
      <c r="B325" s="36"/>
      <c r="C325" s="36"/>
      <c r="D325" s="36"/>
      <c r="E325" s="258"/>
      <c r="F325" s="258"/>
      <c r="G325" s="257"/>
      <c r="H325" s="240"/>
      <c r="I325" s="257"/>
      <c r="J325" s="240"/>
      <c r="K325" s="257"/>
      <c r="L325" s="258"/>
      <c r="M325" s="259"/>
      <c r="N325" s="240"/>
      <c r="O325" s="257"/>
      <c r="P325" s="258"/>
      <c r="Q325" s="9"/>
    </row>
    <row r="326" spans="1:27" ht="15" customHeight="1">
      <c r="A326" s="133"/>
      <c r="B326" s="31">
        <v>801</v>
      </c>
      <c r="C326" s="31"/>
      <c r="D326" s="138" t="s">
        <v>120</v>
      </c>
      <c r="E326" s="261">
        <f>E330+E334+E341+E349+E360+E369+E378+E383+E387</f>
        <v>17770723.600000001</v>
      </c>
      <c r="F326" s="261">
        <f t="shared" ref="F326:O326" si="18">F330+F334+F341+F349+F360+F369+F378+F383+F387</f>
        <v>16837223.600000001</v>
      </c>
      <c r="G326" s="261">
        <f t="shared" si="18"/>
        <v>15911769.6</v>
      </c>
      <c r="H326" s="261">
        <f t="shared" si="18"/>
        <v>12561763.039999999</v>
      </c>
      <c r="I326" s="261">
        <f t="shared" si="18"/>
        <v>3350006.56</v>
      </c>
      <c r="J326" s="261">
        <f t="shared" si="18"/>
        <v>229500</v>
      </c>
      <c r="K326" s="261">
        <f t="shared" si="18"/>
        <v>611317</v>
      </c>
      <c r="L326" s="261">
        <f t="shared" si="18"/>
        <v>84637</v>
      </c>
      <c r="M326" s="261"/>
      <c r="N326" s="261">
        <f t="shared" si="18"/>
        <v>933500</v>
      </c>
      <c r="O326" s="261">
        <f t="shared" si="18"/>
        <v>933500</v>
      </c>
      <c r="P326" s="261"/>
      <c r="Q326" s="136"/>
      <c r="R326" s="135"/>
      <c r="S326" s="134"/>
      <c r="T326" s="134"/>
      <c r="U326" s="134"/>
      <c r="V326" s="134"/>
      <c r="W326" s="134"/>
      <c r="X326" s="134"/>
      <c r="Y326" s="134"/>
      <c r="Z326" s="134"/>
      <c r="AA326" s="134"/>
    </row>
    <row r="327" spans="1:27" ht="15" customHeight="1">
      <c r="A327" s="133"/>
      <c r="B327" s="95"/>
      <c r="C327" s="137"/>
      <c r="D327" s="54" t="s">
        <v>12</v>
      </c>
      <c r="E327" s="233">
        <f>E331+E336+E342+E350+E362+E370+E379+E384+E388</f>
        <v>17363472.189999998</v>
      </c>
      <c r="F327" s="233">
        <f t="shared" ref="F327:O327" si="19">F331+F336+F342+F350+F362+F370+F379+F384+F388</f>
        <v>16442607.390000001</v>
      </c>
      <c r="G327" s="233">
        <f t="shared" si="19"/>
        <v>15551120.699999999</v>
      </c>
      <c r="H327" s="233">
        <f t="shared" si="19"/>
        <v>12251138.290000001</v>
      </c>
      <c r="I327" s="233">
        <f t="shared" si="19"/>
        <v>3299982.4100000006</v>
      </c>
      <c r="J327" s="233">
        <f t="shared" si="19"/>
        <v>224528.05</v>
      </c>
      <c r="K327" s="233">
        <f t="shared" si="19"/>
        <v>582321.64</v>
      </c>
      <c r="L327" s="233">
        <f t="shared" si="19"/>
        <v>84637</v>
      </c>
      <c r="M327" s="233"/>
      <c r="N327" s="233">
        <f t="shared" si="19"/>
        <v>920864.8</v>
      </c>
      <c r="O327" s="233">
        <f t="shared" si="19"/>
        <v>920864.8</v>
      </c>
      <c r="P327" s="233"/>
      <c r="Q327" s="136"/>
      <c r="R327" s="135"/>
      <c r="S327" s="134"/>
      <c r="T327" s="134"/>
      <c r="U327" s="134"/>
      <c r="V327" s="134"/>
      <c r="W327" s="134"/>
      <c r="X327" s="134"/>
      <c r="Y327" s="134"/>
      <c r="Z327" s="134"/>
      <c r="AA327" s="134"/>
    </row>
    <row r="328" spans="1:27" ht="15" customHeight="1">
      <c r="A328" s="133"/>
      <c r="B328" s="95"/>
      <c r="C328" s="137"/>
      <c r="D328" s="63" t="s">
        <v>0</v>
      </c>
      <c r="E328" s="237">
        <f t="shared" ref="E328:O328" si="20">E327/E326</f>
        <v>0.97708301478505899</v>
      </c>
      <c r="F328" s="237">
        <f t="shared" si="20"/>
        <v>0.97656286930821534</v>
      </c>
      <c r="G328" s="237">
        <f t="shared" si="20"/>
        <v>0.97733445687901366</v>
      </c>
      <c r="H328" s="237">
        <f t="shared" si="20"/>
        <v>0.9752722011224948</v>
      </c>
      <c r="I328" s="237">
        <f t="shared" si="20"/>
        <v>0.98506744715150663</v>
      </c>
      <c r="J328" s="237">
        <f t="shared" si="20"/>
        <v>0.97833572984749451</v>
      </c>
      <c r="K328" s="237">
        <f t="shared" si="20"/>
        <v>0.95256902719865477</v>
      </c>
      <c r="L328" s="237">
        <f t="shared" si="20"/>
        <v>1</v>
      </c>
      <c r="M328" s="237"/>
      <c r="N328" s="237">
        <f t="shared" si="20"/>
        <v>0.9864647027316551</v>
      </c>
      <c r="O328" s="237">
        <f t="shared" si="20"/>
        <v>0.9864647027316551</v>
      </c>
      <c r="P328" s="279"/>
      <c r="Q328" s="136"/>
      <c r="R328" s="135"/>
      <c r="S328" s="134"/>
      <c r="T328" s="134"/>
      <c r="U328" s="134"/>
      <c r="V328" s="134"/>
      <c r="W328" s="134"/>
      <c r="X328" s="134"/>
      <c r="Y328" s="134"/>
      <c r="Z328" s="134"/>
      <c r="AA328" s="134"/>
    </row>
    <row r="329" spans="1:27" ht="9" customHeight="1">
      <c r="A329" s="133"/>
      <c r="B329" s="95"/>
      <c r="C329" s="137"/>
      <c r="D329" s="63"/>
      <c r="E329" s="233"/>
      <c r="F329" s="233"/>
      <c r="G329" s="231"/>
      <c r="H329" s="231"/>
      <c r="I329" s="231"/>
      <c r="J329" s="233"/>
      <c r="K329" s="231"/>
      <c r="L329" s="231"/>
      <c r="M329" s="262"/>
      <c r="N329" s="233"/>
      <c r="O329" s="231"/>
      <c r="P329" s="261"/>
      <c r="Q329" s="136"/>
      <c r="R329" s="135"/>
      <c r="S329" s="134"/>
      <c r="T329" s="134"/>
      <c r="U329" s="134"/>
      <c r="V329" s="134"/>
      <c r="W329" s="134"/>
      <c r="X329" s="134"/>
      <c r="Y329" s="134"/>
      <c r="Z329" s="134"/>
      <c r="AA329" s="134"/>
    </row>
    <row r="330" spans="1:27" ht="14.25" customHeight="1">
      <c r="A330" s="133"/>
      <c r="B330" s="65"/>
      <c r="C330" s="64">
        <v>80101</v>
      </c>
      <c r="D330" s="62" t="s">
        <v>119</v>
      </c>
      <c r="E330" s="242">
        <f>+F330+N330</f>
        <v>12861938.25</v>
      </c>
      <c r="F330" s="242">
        <f>+G330+K330</f>
        <v>11933438.25</v>
      </c>
      <c r="G330" s="240">
        <f>+H330+I330</f>
        <v>11429366.25</v>
      </c>
      <c r="H330" s="240">
        <v>9403140.1999999993</v>
      </c>
      <c r="I330" s="240">
        <v>2026226.05</v>
      </c>
      <c r="J330" s="242"/>
      <c r="K330" s="240">
        <v>504072</v>
      </c>
      <c r="L330" s="240"/>
      <c r="M330" s="242"/>
      <c r="N330" s="242">
        <f>+O330</f>
        <v>928500</v>
      </c>
      <c r="O330" s="240">
        <v>928500</v>
      </c>
      <c r="P330" s="258"/>
      <c r="Q330" s="9"/>
      <c r="R330" s="6"/>
    </row>
    <row r="331" spans="1:27" ht="14.25" customHeight="1">
      <c r="A331" s="133"/>
      <c r="B331" s="65"/>
      <c r="C331" s="64"/>
      <c r="D331" s="42" t="s">
        <v>4</v>
      </c>
      <c r="E331" s="284">
        <f>+F331+N331</f>
        <v>12654448.000000002</v>
      </c>
      <c r="F331" s="242">
        <f>+G331+K331</f>
        <v>11738503.200000001</v>
      </c>
      <c r="G331" s="240">
        <f>+H331+I331</f>
        <v>11262873.24</v>
      </c>
      <c r="H331" s="240">
        <v>9240622.8000000007</v>
      </c>
      <c r="I331" s="240">
        <v>2022250.44</v>
      </c>
      <c r="J331" s="242"/>
      <c r="K331" s="240">
        <v>475629.96</v>
      </c>
      <c r="L331" s="240"/>
      <c r="M331" s="242"/>
      <c r="N331" s="242">
        <f>+O331</f>
        <v>915944.8</v>
      </c>
      <c r="O331" s="240">
        <v>915944.8</v>
      </c>
      <c r="P331" s="243"/>
      <c r="Q331" s="9"/>
      <c r="R331" s="6"/>
    </row>
    <row r="332" spans="1:27" ht="14.25" customHeight="1">
      <c r="A332" s="133"/>
      <c r="B332" s="65"/>
      <c r="C332" s="64"/>
      <c r="D332" s="42" t="s">
        <v>3</v>
      </c>
      <c r="E332" s="309">
        <f>E331/E330</f>
        <v>0.98386788631954458</v>
      </c>
      <c r="F332" s="251">
        <f>F331/F330</f>
        <v>0.98366480423192382</v>
      </c>
      <c r="G332" s="249">
        <f>G331/G330</f>
        <v>0.98543287472304075</v>
      </c>
      <c r="H332" s="249">
        <f>H331/H330</f>
        <v>0.98271668862280726</v>
      </c>
      <c r="I332" s="249">
        <f>I331/I330</f>
        <v>0.99803792375485445</v>
      </c>
      <c r="J332" s="251"/>
      <c r="K332" s="249">
        <f>K331/K330</f>
        <v>0.94357544160358053</v>
      </c>
      <c r="L332" s="249"/>
      <c r="M332" s="251"/>
      <c r="N332" s="251">
        <f>N331/N330</f>
        <v>0.98647797522886382</v>
      </c>
      <c r="O332" s="249">
        <f>O331/O330</f>
        <v>0.98647797522886382</v>
      </c>
      <c r="P332" s="252"/>
      <c r="Q332" s="9"/>
      <c r="R332" s="6"/>
    </row>
    <row r="333" spans="1:27" ht="8.25" customHeight="1">
      <c r="A333" s="133"/>
      <c r="B333" s="65"/>
      <c r="C333" s="64"/>
      <c r="D333" s="43"/>
      <c r="E333" s="284"/>
      <c r="F333" s="242"/>
      <c r="G333" s="240"/>
      <c r="H333" s="240"/>
      <c r="I333" s="240"/>
      <c r="J333" s="242"/>
      <c r="K333" s="240"/>
      <c r="L333" s="240"/>
      <c r="M333" s="242"/>
      <c r="N333" s="242"/>
      <c r="O333" s="240"/>
      <c r="P333" s="243"/>
      <c r="Q333" s="9"/>
      <c r="R333" s="6"/>
    </row>
    <row r="334" spans="1:27" ht="14.25" customHeight="1">
      <c r="A334" s="133"/>
      <c r="B334" s="65"/>
      <c r="C334" s="64">
        <v>80103</v>
      </c>
      <c r="D334" s="44" t="s">
        <v>118</v>
      </c>
      <c r="E334" s="284">
        <f>+F334</f>
        <v>518083.98</v>
      </c>
      <c r="F334" s="242">
        <f>+G334+K334</f>
        <v>518083.98</v>
      </c>
      <c r="G334" s="240">
        <f>+H334+I334</f>
        <v>490236.98</v>
      </c>
      <c r="H334" s="240">
        <v>467953.98</v>
      </c>
      <c r="I334" s="240">
        <v>22283</v>
      </c>
      <c r="J334" s="242"/>
      <c r="K334" s="240">
        <v>27847</v>
      </c>
      <c r="L334" s="240"/>
      <c r="M334" s="242"/>
      <c r="N334" s="242"/>
      <c r="O334" s="240"/>
      <c r="P334" s="243"/>
      <c r="Q334" s="9"/>
      <c r="R334" s="6"/>
    </row>
    <row r="335" spans="1:27" ht="14.25" customHeight="1">
      <c r="A335" s="133"/>
      <c r="B335" s="65"/>
      <c r="C335" s="64"/>
      <c r="D335" s="46" t="s">
        <v>7</v>
      </c>
      <c r="E335" s="284"/>
      <c r="F335" s="242"/>
      <c r="G335" s="240"/>
      <c r="H335" s="240"/>
      <c r="I335" s="240"/>
      <c r="J335" s="242"/>
      <c r="K335" s="240"/>
      <c r="L335" s="240"/>
      <c r="M335" s="242"/>
      <c r="N335" s="242"/>
      <c r="O335" s="240"/>
      <c r="P335" s="243"/>
      <c r="Q335" s="9"/>
      <c r="R335" s="6"/>
    </row>
    <row r="336" spans="1:27" ht="14.25" customHeight="1">
      <c r="A336" s="132"/>
      <c r="B336" s="65"/>
      <c r="C336" s="64"/>
      <c r="D336" s="42" t="s">
        <v>4</v>
      </c>
      <c r="E336" s="284">
        <f>+F336</f>
        <v>482468.39999999997</v>
      </c>
      <c r="F336" s="242">
        <f>+G336+K336</f>
        <v>482468.39999999997</v>
      </c>
      <c r="G336" s="240">
        <f>+H336+I336</f>
        <v>455174.72</v>
      </c>
      <c r="H336" s="240">
        <v>432891.72</v>
      </c>
      <c r="I336" s="240">
        <v>22283</v>
      </c>
      <c r="J336" s="242"/>
      <c r="K336" s="240">
        <v>27293.68</v>
      </c>
      <c r="L336" s="240"/>
      <c r="M336" s="242"/>
      <c r="N336" s="242"/>
      <c r="O336" s="240"/>
      <c r="P336" s="243"/>
      <c r="Q336" s="9"/>
      <c r="R336" s="6"/>
    </row>
    <row r="337" spans="1:18" ht="14.25" customHeight="1">
      <c r="A337" s="132"/>
      <c r="B337" s="65"/>
      <c r="C337" s="64"/>
      <c r="D337" s="42" t="s">
        <v>3</v>
      </c>
      <c r="E337" s="309">
        <f>E336/E334</f>
        <v>0.93125519920534883</v>
      </c>
      <c r="F337" s="251">
        <f>F336/F334</f>
        <v>0.93125519920534883</v>
      </c>
      <c r="G337" s="249">
        <f>G336/G334</f>
        <v>0.92847895725858953</v>
      </c>
      <c r="H337" s="249">
        <f>H336/H334</f>
        <v>0.92507327323084199</v>
      </c>
      <c r="I337" s="249">
        <f>I336/I334</f>
        <v>1</v>
      </c>
      <c r="J337" s="251"/>
      <c r="K337" s="249">
        <f>K336/K334</f>
        <v>0.98012999604984385</v>
      </c>
      <c r="L337" s="249"/>
      <c r="M337" s="251"/>
      <c r="N337" s="251"/>
      <c r="O337" s="249"/>
      <c r="P337" s="252"/>
      <c r="Q337" s="9"/>
      <c r="R337" s="6"/>
    </row>
    <row r="338" spans="1:18" ht="6.75" customHeight="1">
      <c r="B338" s="65"/>
      <c r="C338" s="64"/>
      <c r="D338" s="42"/>
      <c r="E338" s="284"/>
      <c r="F338" s="242"/>
      <c r="G338" s="240"/>
      <c r="H338" s="240"/>
      <c r="I338" s="240"/>
      <c r="J338" s="242"/>
      <c r="K338" s="240"/>
      <c r="L338" s="240"/>
      <c r="M338" s="242"/>
      <c r="N338" s="242"/>
      <c r="O338" s="240"/>
      <c r="P338" s="243"/>
      <c r="Q338" s="9"/>
      <c r="R338" s="6"/>
    </row>
    <row r="339" spans="1:18" ht="12" hidden="1" customHeight="1">
      <c r="B339" s="65"/>
      <c r="C339" s="64"/>
      <c r="D339" s="42"/>
      <c r="E339" s="284"/>
      <c r="F339" s="242"/>
      <c r="G339" s="240"/>
      <c r="H339" s="240"/>
      <c r="I339" s="240"/>
      <c r="J339" s="242"/>
      <c r="K339" s="240"/>
      <c r="L339" s="240"/>
      <c r="M339" s="242"/>
      <c r="N339" s="242"/>
      <c r="O339" s="240"/>
      <c r="P339" s="243"/>
      <c r="Q339" s="9"/>
      <c r="R339" s="6"/>
    </row>
    <row r="340" spans="1:18" ht="12" hidden="1" customHeight="1">
      <c r="B340" s="65"/>
      <c r="C340" s="64"/>
      <c r="D340" s="42"/>
      <c r="E340" s="284"/>
      <c r="F340" s="242"/>
      <c r="G340" s="240"/>
      <c r="H340" s="240"/>
      <c r="I340" s="240"/>
      <c r="J340" s="242"/>
      <c r="K340" s="240"/>
      <c r="L340" s="240"/>
      <c r="M340" s="242"/>
      <c r="N340" s="242"/>
      <c r="O340" s="240"/>
      <c r="P340" s="243"/>
      <c r="Q340" s="9"/>
      <c r="R340" s="6"/>
    </row>
    <row r="341" spans="1:18" ht="14.25" customHeight="1">
      <c r="B341" s="65"/>
      <c r="C341" s="64">
        <v>80104</v>
      </c>
      <c r="D341" s="44" t="s">
        <v>117</v>
      </c>
      <c r="E341" s="284">
        <f>+F341+N341</f>
        <v>2628638.52</v>
      </c>
      <c r="F341" s="242">
        <f>+G341+K341+J341</f>
        <v>2623638.52</v>
      </c>
      <c r="G341" s="240">
        <f>+H341+I341</f>
        <v>2335740.52</v>
      </c>
      <c r="H341" s="240">
        <v>1762337.52</v>
      </c>
      <c r="I341" s="240">
        <v>573403</v>
      </c>
      <c r="J341" s="242">
        <v>208500</v>
      </c>
      <c r="K341" s="240">
        <v>79398</v>
      </c>
      <c r="L341" s="240"/>
      <c r="M341" s="242"/>
      <c r="N341" s="242">
        <f>+O341</f>
        <v>5000</v>
      </c>
      <c r="O341" s="240">
        <v>5000</v>
      </c>
      <c r="P341" s="243"/>
      <c r="Q341" s="9"/>
      <c r="R341" s="6"/>
    </row>
    <row r="342" spans="1:18" ht="14.25" customHeight="1">
      <c r="B342" s="65"/>
      <c r="C342" s="64"/>
      <c r="D342" s="42" t="s">
        <v>4</v>
      </c>
      <c r="E342" s="284">
        <f>+F342+N342</f>
        <v>2517663.3199999998</v>
      </c>
      <c r="F342" s="242">
        <f>+G342+K342+J342</f>
        <v>2512743.3199999998</v>
      </c>
      <c r="G342" s="240">
        <f>+H342+I342</f>
        <v>2225594.27</v>
      </c>
      <c r="H342" s="240">
        <v>1652243.44</v>
      </c>
      <c r="I342" s="240">
        <v>573350.82999999996</v>
      </c>
      <c r="J342" s="242">
        <v>207751.05</v>
      </c>
      <c r="K342" s="240">
        <v>79398</v>
      </c>
      <c r="L342" s="240"/>
      <c r="M342" s="242"/>
      <c r="N342" s="242">
        <f>+O342</f>
        <v>4920</v>
      </c>
      <c r="O342" s="240">
        <v>4920</v>
      </c>
      <c r="P342" s="243"/>
      <c r="Q342" s="9"/>
      <c r="R342" s="6"/>
    </row>
    <row r="343" spans="1:18" ht="14.25" customHeight="1">
      <c r="B343" s="65"/>
      <c r="C343" s="64"/>
      <c r="D343" s="42" t="s">
        <v>3</v>
      </c>
      <c r="E343" s="309">
        <f t="shared" ref="E343:K343" si="21">E342/E341</f>
        <v>0.9577822514751857</v>
      </c>
      <c r="F343" s="251">
        <f t="shared" si="21"/>
        <v>0.95773228699203572</v>
      </c>
      <c r="G343" s="249">
        <f t="shared" si="21"/>
        <v>0.95284311375477615</v>
      </c>
      <c r="H343" s="249">
        <f t="shared" si="21"/>
        <v>0.93752951477762325</v>
      </c>
      <c r="I343" s="249">
        <f t="shared" si="21"/>
        <v>0.99990901686946176</v>
      </c>
      <c r="J343" s="251">
        <f t="shared" si="21"/>
        <v>0.99640791366906467</v>
      </c>
      <c r="K343" s="249">
        <f t="shared" si="21"/>
        <v>1</v>
      </c>
      <c r="L343" s="249"/>
      <c r="M343" s="251"/>
      <c r="N343" s="251">
        <f>+O343</f>
        <v>0.98399999999999999</v>
      </c>
      <c r="O343" s="249">
        <f>O342/O341</f>
        <v>0.98399999999999999</v>
      </c>
      <c r="P343" s="252"/>
      <c r="Q343" s="9"/>
      <c r="R343" s="6"/>
    </row>
    <row r="344" spans="1:18" ht="0.75" hidden="1" customHeight="1">
      <c r="B344" s="65"/>
      <c r="C344" s="64"/>
      <c r="D344" s="60"/>
      <c r="E344" s="284"/>
      <c r="F344" s="242"/>
      <c r="G344" s="240"/>
      <c r="H344" s="240"/>
      <c r="I344" s="240"/>
      <c r="J344" s="242"/>
      <c r="K344" s="249"/>
      <c r="L344" s="249"/>
      <c r="M344" s="251"/>
      <c r="N344" s="251"/>
      <c r="O344" s="249"/>
      <c r="P344" s="252"/>
      <c r="Q344" s="9"/>
      <c r="R344" s="6"/>
    </row>
    <row r="345" spans="1:18" ht="0.75" hidden="1" customHeight="1">
      <c r="B345" s="65"/>
      <c r="C345" s="64"/>
      <c r="D345" s="42"/>
      <c r="E345" s="284"/>
      <c r="F345" s="242"/>
      <c r="G345" s="240"/>
      <c r="H345" s="240"/>
      <c r="I345" s="240"/>
      <c r="J345" s="242"/>
      <c r="K345" s="249"/>
      <c r="L345" s="249"/>
      <c r="M345" s="251"/>
      <c r="N345" s="251"/>
      <c r="O345" s="249"/>
      <c r="P345" s="252"/>
      <c r="Q345" s="9"/>
      <c r="R345" s="6"/>
    </row>
    <row r="346" spans="1:18" ht="13.5" hidden="1" customHeight="1">
      <c r="B346" s="65"/>
      <c r="C346" s="64"/>
      <c r="D346" s="42"/>
      <c r="E346" s="275"/>
      <c r="F346" s="251"/>
      <c r="G346" s="249"/>
      <c r="H346" s="249"/>
      <c r="I346" s="249"/>
      <c r="J346" s="251"/>
      <c r="K346" s="249"/>
      <c r="L346" s="249"/>
      <c r="M346" s="251"/>
      <c r="N346" s="251"/>
      <c r="O346" s="249"/>
      <c r="P346" s="252"/>
      <c r="Q346" s="9"/>
      <c r="R346" s="6"/>
    </row>
    <row r="347" spans="1:18" ht="11.25" hidden="1" customHeight="1">
      <c r="B347" s="65"/>
      <c r="C347" s="64"/>
      <c r="D347" s="42"/>
      <c r="E347" s="259"/>
      <c r="F347" s="242"/>
      <c r="G347" s="240"/>
      <c r="H347" s="240"/>
      <c r="I347" s="240"/>
      <c r="J347" s="242"/>
      <c r="K347" s="240"/>
      <c r="L347" s="240"/>
      <c r="M347" s="242"/>
      <c r="N347" s="242"/>
      <c r="O347" s="240"/>
      <c r="P347" s="243"/>
      <c r="Q347" s="9"/>
      <c r="R347" s="6"/>
    </row>
    <row r="348" spans="1:18" ht="8.25" customHeight="1">
      <c r="B348" s="65"/>
      <c r="C348" s="64"/>
      <c r="D348" s="42"/>
      <c r="E348" s="259"/>
      <c r="F348" s="242"/>
      <c r="G348" s="240"/>
      <c r="H348" s="240"/>
      <c r="I348" s="240"/>
      <c r="J348" s="242"/>
      <c r="K348" s="240"/>
      <c r="L348" s="240"/>
      <c r="M348" s="242"/>
      <c r="N348" s="242"/>
      <c r="O348" s="240"/>
      <c r="P348" s="243"/>
      <c r="Q348" s="9"/>
      <c r="R348" s="6"/>
    </row>
    <row r="349" spans="1:18" ht="14.25" customHeight="1">
      <c r="B349" s="65"/>
      <c r="C349" s="64" t="s">
        <v>116</v>
      </c>
      <c r="D349" s="44" t="s">
        <v>115</v>
      </c>
      <c r="E349" s="259">
        <f>+F349</f>
        <v>502000</v>
      </c>
      <c r="F349" s="242">
        <f>+G349+J349</f>
        <v>502000</v>
      </c>
      <c r="G349" s="240">
        <f>+H349+I349</f>
        <v>481000</v>
      </c>
      <c r="H349" s="240"/>
      <c r="I349" s="240">
        <v>481000</v>
      </c>
      <c r="J349" s="242">
        <v>21000</v>
      </c>
      <c r="K349" s="240"/>
      <c r="L349" s="240"/>
      <c r="M349" s="242"/>
      <c r="N349" s="242"/>
      <c r="O349" s="240"/>
      <c r="P349" s="243"/>
      <c r="Q349" s="9"/>
      <c r="R349" s="6"/>
    </row>
    <row r="350" spans="1:18" ht="14.25" customHeight="1">
      <c r="B350" s="65"/>
      <c r="C350" s="64"/>
      <c r="D350" s="42" t="s">
        <v>4</v>
      </c>
      <c r="E350" s="259">
        <f>+F350</f>
        <v>497220.12</v>
      </c>
      <c r="F350" s="242">
        <f>+G350+J350</f>
        <v>497220.12</v>
      </c>
      <c r="G350" s="240">
        <f>+H350+I350</f>
        <v>480443.12</v>
      </c>
      <c r="H350" s="240"/>
      <c r="I350" s="240">
        <v>480443.12</v>
      </c>
      <c r="J350" s="242">
        <v>16777</v>
      </c>
      <c r="K350" s="240"/>
      <c r="L350" s="240"/>
      <c r="M350" s="242"/>
      <c r="N350" s="242"/>
      <c r="O350" s="240"/>
      <c r="P350" s="243"/>
      <c r="Q350" s="9"/>
      <c r="R350" s="6"/>
    </row>
    <row r="351" spans="1:18" ht="14.25" customHeight="1">
      <c r="B351" s="65"/>
      <c r="C351" s="64"/>
      <c r="D351" s="42" t="s">
        <v>3</v>
      </c>
      <c r="E351" s="275">
        <f>E350/E349</f>
        <v>0.99047832669322711</v>
      </c>
      <c r="F351" s="251">
        <f>F350/F349</f>
        <v>0.99047832669322711</v>
      </c>
      <c r="G351" s="249">
        <f>G350/G349</f>
        <v>0.9988422453222453</v>
      </c>
      <c r="H351" s="249"/>
      <c r="I351" s="249">
        <f>I350/I349</f>
        <v>0.9988422453222453</v>
      </c>
      <c r="J351" s="251">
        <f>J350/J349</f>
        <v>0.7989047619047619</v>
      </c>
      <c r="K351" s="249"/>
      <c r="L351" s="249"/>
      <c r="M351" s="251"/>
      <c r="N351" s="251"/>
      <c r="O351" s="249"/>
      <c r="P351" s="252"/>
      <c r="Q351" s="131"/>
      <c r="R351" s="6"/>
    </row>
    <row r="352" spans="1:18" ht="6.75" customHeight="1">
      <c r="B352" s="65"/>
      <c r="C352" s="64"/>
      <c r="D352" s="43"/>
      <c r="E352" s="259"/>
      <c r="F352" s="242"/>
      <c r="G352" s="240"/>
      <c r="H352" s="240"/>
      <c r="I352" s="240"/>
      <c r="J352" s="242"/>
      <c r="K352" s="240"/>
      <c r="L352" s="240"/>
      <c r="M352" s="242"/>
      <c r="N352" s="242"/>
      <c r="O352" s="240"/>
      <c r="P352" s="243"/>
      <c r="Q352" s="9"/>
      <c r="R352" s="6"/>
    </row>
    <row r="353" spans="2:18" ht="0.75" customHeight="1">
      <c r="B353" s="65"/>
      <c r="C353" s="64"/>
      <c r="D353" s="44"/>
      <c r="E353" s="259"/>
      <c r="F353" s="242"/>
      <c r="G353" s="240"/>
      <c r="H353" s="240"/>
      <c r="I353" s="240"/>
      <c r="J353" s="242"/>
      <c r="K353" s="240"/>
      <c r="L353" s="240"/>
      <c r="M353" s="242"/>
      <c r="N353" s="242"/>
      <c r="O353" s="240"/>
      <c r="P353" s="243"/>
      <c r="Q353" s="9"/>
      <c r="R353" s="6"/>
    </row>
    <row r="354" spans="2:18" ht="14.25" hidden="1" customHeight="1">
      <c r="B354" s="65"/>
      <c r="C354" s="64"/>
      <c r="D354" s="46"/>
      <c r="E354" s="259"/>
      <c r="F354" s="242"/>
      <c r="G354" s="240"/>
      <c r="H354" s="240"/>
      <c r="I354" s="240"/>
      <c r="J354" s="242"/>
      <c r="K354" s="240"/>
      <c r="L354" s="240"/>
      <c r="M354" s="242"/>
      <c r="N354" s="242"/>
      <c r="O354" s="240"/>
      <c r="P354" s="243"/>
      <c r="Q354" s="9"/>
      <c r="R354" s="6"/>
    </row>
    <row r="355" spans="2:18" ht="14.25" hidden="1" customHeight="1">
      <c r="B355" s="65"/>
      <c r="C355" s="64"/>
      <c r="D355" s="42"/>
      <c r="E355" s="259"/>
      <c r="F355" s="242"/>
      <c r="G355" s="240"/>
      <c r="H355" s="240"/>
      <c r="I355" s="240"/>
      <c r="J355" s="242"/>
      <c r="K355" s="240"/>
      <c r="L355" s="240"/>
      <c r="M355" s="242"/>
      <c r="N355" s="242"/>
      <c r="O355" s="240"/>
      <c r="P355" s="243"/>
      <c r="Q355" s="9"/>
      <c r="R355" s="6"/>
    </row>
    <row r="356" spans="2:18" ht="14.25" hidden="1" customHeight="1">
      <c r="B356" s="65"/>
      <c r="C356" s="64"/>
      <c r="D356" s="42"/>
      <c r="E356" s="275"/>
      <c r="F356" s="251"/>
      <c r="G356" s="249"/>
      <c r="H356" s="249"/>
      <c r="I356" s="249"/>
      <c r="J356" s="251"/>
      <c r="K356" s="249"/>
      <c r="L356" s="249"/>
      <c r="M356" s="251"/>
      <c r="N356" s="251"/>
      <c r="O356" s="249"/>
      <c r="P356" s="252"/>
      <c r="Q356" s="9"/>
      <c r="R356" s="6"/>
    </row>
    <row r="357" spans="2:18" ht="14.25" hidden="1" customHeight="1">
      <c r="B357" s="65"/>
      <c r="C357" s="64"/>
      <c r="D357" s="42"/>
      <c r="E357" s="275"/>
      <c r="F357" s="251"/>
      <c r="G357" s="249"/>
      <c r="H357" s="249"/>
      <c r="I357" s="249"/>
      <c r="J357" s="251"/>
      <c r="K357" s="249"/>
      <c r="L357" s="249"/>
      <c r="M357" s="251"/>
      <c r="N357" s="251"/>
      <c r="O357" s="249"/>
      <c r="P357" s="252"/>
      <c r="Q357" s="9"/>
      <c r="R357" s="6"/>
    </row>
    <row r="358" spans="2:18" ht="14.25" hidden="1" customHeight="1">
      <c r="B358" s="65"/>
      <c r="C358" s="64"/>
      <c r="D358" s="42"/>
      <c r="E358" s="275"/>
      <c r="F358" s="251"/>
      <c r="G358" s="249"/>
      <c r="H358" s="249"/>
      <c r="I358" s="249"/>
      <c r="J358" s="251"/>
      <c r="K358" s="249"/>
      <c r="L358" s="249"/>
      <c r="M358" s="251"/>
      <c r="N358" s="251"/>
      <c r="O358" s="249"/>
      <c r="P358" s="252"/>
      <c r="Q358" s="9"/>
      <c r="R358" s="6"/>
    </row>
    <row r="359" spans="2:18" ht="14.25" hidden="1" customHeight="1">
      <c r="B359" s="65"/>
      <c r="C359" s="64"/>
      <c r="D359" s="42"/>
      <c r="E359" s="275"/>
      <c r="F359" s="251"/>
      <c r="G359" s="249"/>
      <c r="H359" s="249"/>
      <c r="I359" s="249"/>
      <c r="J359" s="251"/>
      <c r="K359" s="249"/>
      <c r="L359" s="249"/>
      <c r="M359" s="251"/>
      <c r="N359" s="251"/>
      <c r="O359" s="249"/>
      <c r="P359" s="252"/>
      <c r="Q359" s="9"/>
      <c r="R359" s="6"/>
    </row>
    <row r="360" spans="2:18" ht="14.25" customHeight="1">
      <c r="B360" s="65"/>
      <c r="C360" s="64" t="s">
        <v>114</v>
      </c>
      <c r="D360" s="44" t="s">
        <v>113</v>
      </c>
      <c r="E360" s="259">
        <f>+F360</f>
        <v>43145.43</v>
      </c>
      <c r="F360" s="242">
        <f>+G360</f>
        <v>43145.43</v>
      </c>
      <c r="G360" s="240">
        <f>+I360</f>
        <v>43145.43</v>
      </c>
      <c r="H360" s="240"/>
      <c r="I360" s="240">
        <v>43145.43</v>
      </c>
      <c r="J360" s="242"/>
      <c r="K360" s="240"/>
      <c r="L360" s="240"/>
      <c r="M360" s="242"/>
      <c r="N360" s="242"/>
      <c r="O360" s="240"/>
      <c r="P360" s="243"/>
      <c r="Q360" s="9"/>
      <c r="R360" s="6"/>
    </row>
    <row r="361" spans="2:18" ht="14.25" customHeight="1">
      <c r="B361" s="65"/>
      <c r="C361" s="64"/>
      <c r="D361" s="46" t="s">
        <v>7</v>
      </c>
      <c r="E361" s="259"/>
      <c r="F361" s="242"/>
      <c r="G361" s="240"/>
      <c r="H361" s="240"/>
      <c r="I361" s="240"/>
      <c r="J361" s="242"/>
      <c r="K361" s="240"/>
      <c r="L361" s="240"/>
      <c r="M361" s="242"/>
      <c r="N361" s="242"/>
      <c r="O361" s="240"/>
      <c r="P361" s="243"/>
      <c r="Q361" s="9"/>
      <c r="R361" s="6"/>
    </row>
    <row r="362" spans="2:18" ht="14.25" customHeight="1">
      <c r="B362" s="65"/>
      <c r="C362" s="64"/>
      <c r="D362" s="42" t="s">
        <v>4</v>
      </c>
      <c r="E362" s="259">
        <f>+F362</f>
        <v>38506.269999999997</v>
      </c>
      <c r="F362" s="242">
        <f>+G362</f>
        <v>38506.269999999997</v>
      </c>
      <c r="G362" s="240">
        <f>+I362</f>
        <v>38506.269999999997</v>
      </c>
      <c r="H362" s="240"/>
      <c r="I362" s="240">
        <v>38506.269999999997</v>
      </c>
      <c r="J362" s="242"/>
      <c r="K362" s="240"/>
      <c r="L362" s="240"/>
      <c r="M362" s="242"/>
      <c r="N362" s="242"/>
      <c r="O362" s="240"/>
      <c r="P362" s="243"/>
      <c r="Q362" s="9"/>
      <c r="R362" s="6"/>
    </row>
    <row r="363" spans="2:18" ht="14.25" customHeight="1">
      <c r="B363" s="65"/>
      <c r="C363" s="64"/>
      <c r="D363" s="42" t="s">
        <v>3</v>
      </c>
      <c r="E363" s="275">
        <f>E362/E360</f>
        <v>0.89247621358739493</v>
      </c>
      <c r="F363" s="251">
        <f>F362/F360</f>
        <v>0.89247621358739493</v>
      </c>
      <c r="G363" s="249">
        <f>G362/G360</f>
        <v>0.89247621358739493</v>
      </c>
      <c r="H363" s="249"/>
      <c r="I363" s="249">
        <f>I362/I360</f>
        <v>0.89247621358739493</v>
      </c>
      <c r="J363" s="251"/>
      <c r="K363" s="249"/>
      <c r="L363" s="249"/>
      <c r="M363" s="251"/>
      <c r="N363" s="251"/>
      <c r="O363" s="249"/>
      <c r="P363" s="252"/>
      <c r="Q363" s="9"/>
      <c r="R363" s="6"/>
    </row>
    <row r="364" spans="2:18" ht="18" customHeight="1">
      <c r="B364" s="65"/>
      <c r="C364" s="64"/>
      <c r="D364" s="42"/>
      <c r="E364" s="275"/>
      <c r="F364" s="251"/>
      <c r="G364" s="249"/>
      <c r="H364" s="249"/>
      <c r="I364" s="249"/>
      <c r="J364" s="251"/>
      <c r="K364" s="249"/>
      <c r="L364" s="249"/>
      <c r="M364" s="251"/>
      <c r="N364" s="251"/>
      <c r="O364" s="249"/>
      <c r="P364" s="252"/>
      <c r="Q364" s="9"/>
      <c r="R364" s="6"/>
    </row>
    <row r="365" spans="2:18" ht="14.25" customHeight="1">
      <c r="B365" s="65"/>
      <c r="C365" s="64" t="s">
        <v>112</v>
      </c>
      <c r="D365" s="60" t="s">
        <v>107</v>
      </c>
      <c r="E365" s="314"/>
      <c r="F365" s="315"/>
      <c r="G365" s="316"/>
      <c r="H365" s="316"/>
      <c r="I365" s="316"/>
      <c r="J365" s="315"/>
      <c r="K365" s="249"/>
      <c r="L365" s="249"/>
      <c r="M365" s="251"/>
      <c r="N365" s="251"/>
      <c r="O365" s="249"/>
      <c r="P365" s="252"/>
      <c r="Q365" s="9"/>
      <c r="R365" s="6"/>
    </row>
    <row r="366" spans="2:18" ht="12.75" customHeight="1">
      <c r="B366" s="65"/>
      <c r="C366" s="130"/>
      <c r="D366" s="60" t="s">
        <v>106</v>
      </c>
      <c r="E366" s="314"/>
      <c r="F366" s="315"/>
      <c r="G366" s="316"/>
      <c r="H366" s="316"/>
      <c r="I366" s="316"/>
      <c r="J366" s="315"/>
      <c r="K366" s="249"/>
      <c r="L366" s="249"/>
      <c r="M366" s="251"/>
      <c r="N366" s="251"/>
      <c r="O366" s="249"/>
      <c r="P366" s="252"/>
      <c r="Q366" s="9"/>
      <c r="R366" s="6"/>
    </row>
    <row r="367" spans="2:18" ht="14.25" customHeight="1">
      <c r="B367" s="65"/>
      <c r="C367" s="130"/>
      <c r="D367" s="60" t="s">
        <v>111</v>
      </c>
      <c r="E367" s="317"/>
      <c r="F367" s="315"/>
      <c r="G367" s="316"/>
      <c r="H367" s="316"/>
      <c r="I367" s="316"/>
      <c r="J367" s="315"/>
      <c r="K367" s="249"/>
      <c r="L367" s="249"/>
      <c r="M367" s="251"/>
      <c r="N367" s="251"/>
      <c r="O367" s="249"/>
      <c r="P367" s="252"/>
      <c r="Q367" s="9"/>
      <c r="R367" s="6"/>
    </row>
    <row r="368" spans="2:18" ht="14.25" customHeight="1">
      <c r="B368" s="65"/>
      <c r="C368" s="130"/>
      <c r="D368" s="60" t="s">
        <v>110</v>
      </c>
      <c r="E368" s="309"/>
      <c r="F368" s="251"/>
      <c r="G368" s="249"/>
      <c r="H368" s="249"/>
      <c r="I368" s="249"/>
      <c r="J368" s="315"/>
      <c r="K368" s="249"/>
      <c r="L368" s="249"/>
      <c r="M368" s="251"/>
      <c r="N368" s="251"/>
      <c r="O368" s="249"/>
      <c r="P368" s="252"/>
      <c r="Q368" s="9"/>
      <c r="R368" s="6"/>
    </row>
    <row r="369" spans="2:18" ht="14.25" customHeight="1">
      <c r="B369" s="65"/>
      <c r="C369" s="130"/>
      <c r="D369" s="60" t="s">
        <v>109</v>
      </c>
      <c r="E369" s="284">
        <f>+F369</f>
        <v>251511.5</v>
      </c>
      <c r="F369" s="242">
        <f>+G369+K369</f>
        <v>251511.5</v>
      </c>
      <c r="G369" s="240">
        <f>+H369+I369</f>
        <v>251511.5</v>
      </c>
      <c r="H369" s="240">
        <v>245111.5</v>
      </c>
      <c r="I369" s="240">
        <v>6400</v>
      </c>
      <c r="J369" s="315"/>
      <c r="K369" s="240"/>
      <c r="L369" s="249"/>
      <c r="M369" s="251"/>
      <c r="N369" s="251"/>
      <c r="O369" s="249"/>
      <c r="P369" s="252"/>
      <c r="Q369" s="9"/>
      <c r="R369" s="6"/>
    </row>
    <row r="370" spans="2:18" ht="14.25" customHeight="1">
      <c r="B370" s="65"/>
      <c r="C370" s="130"/>
      <c r="D370" s="42" t="s">
        <v>4</v>
      </c>
      <c r="E370" s="318">
        <f>+F370</f>
        <v>251511.5</v>
      </c>
      <c r="F370" s="319">
        <f>+G370+K370</f>
        <v>251511.5</v>
      </c>
      <c r="G370" s="320">
        <f>+H370+I370</f>
        <v>251511.5</v>
      </c>
      <c r="H370" s="320">
        <v>245111.5</v>
      </c>
      <c r="I370" s="320">
        <v>6400</v>
      </c>
      <c r="J370" s="321"/>
      <c r="K370" s="320"/>
      <c r="L370" s="322"/>
      <c r="M370" s="323"/>
      <c r="N370" s="323"/>
      <c r="O370" s="322"/>
      <c r="P370" s="324"/>
      <c r="Q370" s="9"/>
      <c r="R370" s="6"/>
    </row>
    <row r="371" spans="2:18" ht="14.25" customHeight="1">
      <c r="B371" s="65"/>
      <c r="C371" s="130"/>
      <c r="D371" s="42" t="s">
        <v>3</v>
      </c>
      <c r="E371" s="309">
        <f>E370/E369</f>
        <v>1</v>
      </c>
      <c r="F371" s="251">
        <f>F370/F369</f>
        <v>1</v>
      </c>
      <c r="G371" s="249">
        <f>G370/G369</f>
        <v>1</v>
      </c>
      <c r="H371" s="249">
        <f>H370/H369</f>
        <v>1</v>
      </c>
      <c r="I371" s="249">
        <f>I370/I369</f>
        <v>1</v>
      </c>
      <c r="J371" s="315"/>
      <c r="K371" s="249"/>
      <c r="L371" s="249"/>
      <c r="M371" s="251"/>
      <c r="N371" s="251"/>
      <c r="O371" s="249"/>
      <c r="P371" s="252"/>
      <c r="Q371" s="9"/>
      <c r="R371" s="6"/>
    </row>
    <row r="372" spans="2:18" ht="8.25" customHeight="1">
      <c r="B372" s="65"/>
      <c r="C372" s="130"/>
      <c r="D372" s="42"/>
      <c r="E372" s="309"/>
      <c r="F372" s="251"/>
      <c r="G372" s="249"/>
      <c r="H372" s="249"/>
      <c r="I372" s="249"/>
      <c r="J372" s="315"/>
      <c r="K372" s="249"/>
      <c r="L372" s="249"/>
      <c r="M372" s="251"/>
      <c r="N372" s="251"/>
      <c r="O372" s="249"/>
      <c r="P372" s="252"/>
      <c r="Q372" s="9"/>
      <c r="R372" s="6"/>
    </row>
    <row r="373" spans="2:18" ht="14.25" customHeight="1">
      <c r="B373" s="65"/>
      <c r="C373" s="123" t="s">
        <v>108</v>
      </c>
      <c r="D373" s="60" t="s">
        <v>107</v>
      </c>
      <c r="E373" s="309"/>
      <c r="F373" s="251"/>
      <c r="G373" s="249"/>
      <c r="H373" s="249"/>
      <c r="I373" s="249"/>
      <c r="J373" s="315"/>
      <c r="K373" s="249"/>
      <c r="L373" s="249"/>
      <c r="M373" s="251"/>
      <c r="N373" s="251"/>
      <c r="O373" s="249"/>
      <c r="P373" s="252"/>
      <c r="Q373" s="9"/>
      <c r="R373" s="6"/>
    </row>
    <row r="374" spans="2:18" ht="14.25" customHeight="1">
      <c r="B374" s="65"/>
      <c r="C374" s="130"/>
      <c r="D374" s="60" t="s">
        <v>106</v>
      </c>
      <c r="E374" s="317"/>
      <c r="F374" s="315"/>
      <c r="G374" s="316"/>
      <c r="H374" s="316"/>
      <c r="I374" s="316"/>
      <c r="J374" s="315"/>
      <c r="K374" s="249"/>
      <c r="L374" s="249"/>
      <c r="M374" s="251"/>
      <c r="N374" s="251"/>
      <c r="O374" s="249"/>
      <c r="P374" s="252"/>
      <c r="Q374" s="9"/>
      <c r="R374" s="6"/>
    </row>
    <row r="375" spans="2:18" ht="14.25" customHeight="1">
      <c r="B375" s="65"/>
      <c r="C375" s="130"/>
      <c r="D375" s="60" t="s">
        <v>105</v>
      </c>
      <c r="E375" s="317"/>
      <c r="F375" s="315"/>
      <c r="G375" s="316"/>
      <c r="H375" s="316"/>
      <c r="I375" s="316"/>
      <c r="J375" s="315"/>
      <c r="K375" s="249"/>
      <c r="L375" s="249"/>
      <c r="M375" s="251"/>
      <c r="N375" s="251"/>
      <c r="O375" s="249"/>
      <c r="P375" s="252"/>
      <c r="Q375" s="9"/>
      <c r="R375" s="6"/>
    </row>
    <row r="376" spans="2:18" ht="14.25" customHeight="1">
      <c r="B376" s="65"/>
      <c r="C376" s="130"/>
      <c r="D376" s="60" t="s">
        <v>104</v>
      </c>
      <c r="E376" s="317"/>
      <c r="F376" s="315"/>
      <c r="G376" s="316"/>
      <c r="H376" s="316"/>
      <c r="I376" s="316"/>
      <c r="J376" s="315"/>
      <c r="K376" s="249"/>
      <c r="L376" s="249"/>
      <c r="M376" s="251"/>
      <c r="N376" s="251"/>
      <c r="O376" s="249"/>
      <c r="P376" s="252"/>
      <c r="Q376" s="9"/>
      <c r="R376" s="6"/>
    </row>
    <row r="377" spans="2:18" ht="14.25" customHeight="1">
      <c r="B377" s="65"/>
      <c r="C377" s="64"/>
      <c r="D377" s="60" t="s">
        <v>103</v>
      </c>
      <c r="E377" s="284"/>
      <c r="F377" s="242"/>
      <c r="G377" s="240"/>
      <c r="H377" s="240"/>
      <c r="I377" s="240"/>
      <c r="J377" s="242"/>
      <c r="K377" s="240"/>
      <c r="L377" s="240"/>
      <c r="M377" s="242"/>
      <c r="N377" s="242"/>
      <c r="O377" s="240"/>
      <c r="P377" s="243"/>
      <c r="Q377" s="9"/>
      <c r="R377" s="6"/>
    </row>
    <row r="378" spans="2:18" ht="14.25" customHeight="1">
      <c r="B378" s="65"/>
      <c r="C378" s="64"/>
      <c r="D378" s="46" t="s">
        <v>7</v>
      </c>
      <c r="E378" s="284">
        <f>+F378+N378</f>
        <v>692883.92</v>
      </c>
      <c r="F378" s="242">
        <f>+G378+K378</f>
        <v>692883.92</v>
      </c>
      <c r="G378" s="240">
        <f>+H378+I378</f>
        <v>692883.92</v>
      </c>
      <c r="H378" s="240">
        <v>650863.92000000004</v>
      </c>
      <c r="I378" s="240">
        <v>42020</v>
      </c>
      <c r="J378" s="242"/>
      <c r="K378" s="240"/>
      <c r="L378" s="240"/>
      <c r="M378" s="242"/>
      <c r="N378" s="242"/>
      <c r="O378" s="240"/>
      <c r="P378" s="243"/>
      <c r="Q378" s="9"/>
      <c r="R378" s="6"/>
    </row>
    <row r="379" spans="2:18" ht="14.25" customHeight="1">
      <c r="B379" s="65"/>
      <c r="C379" s="64"/>
      <c r="D379" s="42" t="s">
        <v>4</v>
      </c>
      <c r="E379" s="284">
        <f>+F379+N379</f>
        <v>689190.16</v>
      </c>
      <c r="F379" s="242">
        <f>+G379+K379</f>
        <v>689190.16</v>
      </c>
      <c r="G379" s="240">
        <f>+H379+I379</f>
        <v>689190.16</v>
      </c>
      <c r="H379" s="240">
        <v>648463.92000000004</v>
      </c>
      <c r="I379" s="240">
        <v>40726.239999999998</v>
      </c>
      <c r="J379" s="242"/>
      <c r="K379" s="240"/>
      <c r="L379" s="240"/>
      <c r="M379" s="242"/>
      <c r="N379" s="242"/>
      <c r="O379" s="240"/>
      <c r="P379" s="243"/>
      <c r="Q379" s="9"/>
      <c r="R379" s="6"/>
    </row>
    <row r="380" spans="2:18" ht="14.25" customHeight="1">
      <c r="B380" s="65"/>
      <c r="C380" s="64"/>
      <c r="D380" s="42" t="s">
        <v>3</v>
      </c>
      <c r="E380" s="309">
        <f>E379/E378</f>
        <v>0.99466900602917729</v>
      </c>
      <c r="F380" s="251">
        <f>F379/F378</f>
        <v>0.99466900602917729</v>
      </c>
      <c r="G380" s="249">
        <f>G379/G378</f>
        <v>0.99466900602917729</v>
      </c>
      <c r="H380" s="249">
        <f>H379/H378</f>
        <v>0.99631259326834398</v>
      </c>
      <c r="I380" s="249">
        <f>I379/I378</f>
        <v>0.96921085197524981</v>
      </c>
      <c r="J380" s="242"/>
      <c r="K380" s="249"/>
      <c r="L380" s="240"/>
      <c r="M380" s="242"/>
      <c r="N380" s="251"/>
      <c r="O380" s="249"/>
      <c r="P380" s="252"/>
      <c r="Q380" s="9"/>
      <c r="R380" s="6"/>
    </row>
    <row r="381" spans="2:18" ht="9.75" customHeight="1">
      <c r="B381" s="65"/>
      <c r="C381" s="64"/>
      <c r="D381" s="42"/>
      <c r="E381" s="309"/>
      <c r="F381" s="251"/>
      <c r="G381" s="249"/>
      <c r="H381" s="249"/>
      <c r="I381" s="249"/>
      <c r="J381" s="242"/>
      <c r="K381" s="249"/>
      <c r="L381" s="240"/>
      <c r="M381" s="242"/>
      <c r="N381" s="251"/>
      <c r="O381" s="249"/>
      <c r="P381" s="252"/>
      <c r="Q381" s="9"/>
      <c r="R381" s="6"/>
    </row>
    <row r="382" spans="2:18" ht="14.25" customHeight="1">
      <c r="B382" s="65"/>
      <c r="C382" s="64"/>
      <c r="D382" s="42"/>
      <c r="E382" s="309"/>
      <c r="F382" s="251"/>
      <c r="G382" s="249"/>
      <c r="H382" s="249"/>
      <c r="I382" s="249"/>
      <c r="J382" s="242"/>
      <c r="K382" s="249"/>
      <c r="L382" s="240"/>
      <c r="M382" s="242"/>
      <c r="N382" s="251"/>
      <c r="O382" s="249"/>
      <c r="P382" s="252"/>
      <c r="Q382" s="9"/>
      <c r="R382" s="6"/>
    </row>
    <row r="383" spans="2:18" ht="45.75" customHeight="1">
      <c r="B383" s="65"/>
      <c r="C383" s="129" t="s">
        <v>102</v>
      </c>
      <c r="D383" s="128" t="s">
        <v>200</v>
      </c>
      <c r="E383" s="325">
        <f>F383</f>
        <v>67550</v>
      </c>
      <c r="F383" s="242">
        <f>G383</f>
        <v>67550</v>
      </c>
      <c r="G383" s="240">
        <f>H383+I383</f>
        <v>67550</v>
      </c>
      <c r="H383" s="240">
        <v>501.92</v>
      </c>
      <c r="I383" s="240">
        <v>67048.08</v>
      </c>
      <c r="J383" s="242"/>
      <c r="K383" s="240"/>
      <c r="L383" s="240"/>
      <c r="M383" s="242"/>
      <c r="N383" s="242"/>
      <c r="O383" s="240"/>
      <c r="P383" s="243"/>
      <c r="Q383" s="9"/>
      <c r="R383" s="6"/>
    </row>
    <row r="384" spans="2:18" ht="14.25" customHeight="1">
      <c r="B384" s="65"/>
      <c r="C384" s="64"/>
      <c r="D384" s="42" t="s">
        <v>4</v>
      </c>
      <c r="E384" s="325">
        <f>F384</f>
        <v>67547.430000000008</v>
      </c>
      <c r="F384" s="242">
        <f>G384+N384</f>
        <v>67547.430000000008</v>
      </c>
      <c r="G384" s="240">
        <f>H384+I384</f>
        <v>67547.430000000008</v>
      </c>
      <c r="H384" s="240">
        <v>499.35</v>
      </c>
      <c r="I384" s="240">
        <v>67048.08</v>
      </c>
      <c r="J384" s="242"/>
      <c r="K384" s="240"/>
      <c r="L384" s="240"/>
      <c r="M384" s="242"/>
      <c r="N384" s="242"/>
      <c r="O384" s="240"/>
      <c r="P384" s="243"/>
      <c r="Q384" s="9"/>
      <c r="R384" s="6"/>
    </row>
    <row r="385" spans="2:18" ht="14.25" customHeight="1">
      <c r="B385" s="65"/>
      <c r="C385" s="64"/>
      <c r="D385" s="42" t="s">
        <v>16</v>
      </c>
      <c r="E385" s="309">
        <f>E384/E383</f>
        <v>0.99996195410806821</v>
      </c>
      <c r="F385" s="309">
        <f>F384/F383</f>
        <v>0.99996195410806821</v>
      </c>
      <c r="G385" s="309">
        <f>G384/G383</f>
        <v>0.99996195410806821</v>
      </c>
      <c r="H385" s="309">
        <f>H384/H383</f>
        <v>0.99487966209754541</v>
      </c>
      <c r="I385" s="309">
        <f>I384/I383</f>
        <v>1</v>
      </c>
      <c r="J385" s="242"/>
      <c r="K385" s="249"/>
      <c r="L385" s="240"/>
      <c r="M385" s="242"/>
      <c r="N385" s="251"/>
      <c r="O385" s="249"/>
      <c r="P385" s="252"/>
      <c r="Q385" s="9"/>
      <c r="R385" s="6"/>
    </row>
    <row r="386" spans="2:18" ht="16.5" customHeight="1">
      <c r="B386" s="65"/>
      <c r="C386" s="64"/>
      <c r="D386" s="60"/>
      <c r="E386" s="284"/>
      <c r="F386" s="242"/>
      <c r="G386" s="240"/>
      <c r="H386" s="240"/>
      <c r="I386" s="240"/>
      <c r="J386" s="242"/>
      <c r="K386" s="240"/>
      <c r="L386" s="240"/>
      <c r="M386" s="242"/>
      <c r="N386" s="242"/>
      <c r="O386" s="240"/>
      <c r="P386" s="243"/>
      <c r="Q386" s="9"/>
      <c r="R386" s="6"/>
    </row>
    <row r="387" spans="2:18" ht="14.25" customHeight="1">
      <c r="B387" s="65"/>
      <c r="C387" s="64" t="s">
        <v>101</v>
      </c>
      <c r="D387" s="44" t="s">
        <v>100</v>
      </c>
      <c r="E387" s="284">
        <f>+F387+N387</f>
        <v>204972</v>
      </c>
      <c r="F387" s="242">
        <f>+G387+L387</f>
        <v>204972</v>
      </c>
      <c r="G387" s="240">
        <f>+H387+I387</f>
        <v>120335</v>
      </c>
      <c r="H387" s="240">
        <v>31854</v>
      </c>
      <c r="I387" s="240">
        <v>88481</v>
      </c>
      <c r="J387" s="242"/>
      <c r="K387" s="240"/>
      <c r="L387" s="240">
        <v>84637</v>
      </c>
      <c r="M387" s="242"/>
      <c r="N387" s="242"/>
      <c r="O387" s="240"/>
      <c r="P387" s="243"/>
      <c r="Q387" s="9"/>
      <c r="R387" s="6"/>
    </row>
    <row r="388" spans="2:18" ht="14.25" customHeight="1">
      <c r="B388" s="65"/>
      <c r="C388" s="64"/>
      <c r="D388" s="42" t="s">
        <v>4</v>
      </c>
      <c r="E388" s="284">
        <f>+F388+N388</f>
        <v>164916.99</v>
      </c>
      <c r="F388" s="242">
        <f>+G388+L388</f>
        <v>164916.99</v>
      </c>
      <c r="G388" s="240">
        <f>+I388+H388</f>
        <v>80279.990000000005</v>
      </c>
      <c r="H388" s="240">
        <v>31305.56</v>
      </c>
      <c r="I388" s="240">
        <v>48974.43</v>
      </c>
      <c r="J388" s="242"/>
      <c r="K388" s="240"/>
      <c r="L388" s="240">
        <v>84637</v>
      </c>
      <c r="M388" s="242"/>
      <c r="N388" s="242"/>
      <c r="O388" s="240"/>
      <c r="P388" s="243"/>
      <c r="Q388" s="9"/>
      <c r="R388" s="6"/>
    </row>
    <row r="389" spans="2:18" ht="14.25" customHeight="1">
      <c r="B389" s="65"/>
      <c r="C389" s="64"/>
      <c r="D389" s="42" t="s">
        <v>3</v>
      </c>
      <c r="E389" s="309">
        <f>E388/E387</f>
        <v>0.80458301621684913</v>
      </c>
      <c r="F389" s="251">
        <f>F388/F387</f>
        <v>0.80458301621684913</v>
      </c>
      <c r="G389" s="249">
        <f>G388/G387</f>
        <v>0.66713749117048249</v>
      </c>
      <c r="H389" s="249">
        <f>H388/H387</f>
        <v>0.98278269605073154</v>
      </c>
      <c r="I389" s="249">
        <f>I388/I387</f>
        <v>0.55350222081576839</v>
      </c>
      <c r="J389" s="251"/>
      <c r="K389" s="249"/>
      <c r="L389" s="249">
        <f>L388/L387</f>
        <v>1</v>
      </c>
      <c r="M389" s="249"/>
      <c r="N389" s="249"/>
      <c r="O389" s="249"/>
      <c r="P389" s="252"/>
      <c r="Q389" s="9"/>
      <c r="R389" s="6"/>
    </row>
    <row r="390" spans="2:18" ht="12" customHeight="1">
      <c r="B390" s="68"/>
      <c r="C390" s="67"/>
      <c r="D390" s="127"/>
      <c r="E390" s="255"/>
      <c r="F390" s="255"/>
      <c r="G390" s="253"/>
      <c r="H390" s="253"/>
      <c r="I390" s="253"/>
      <c r="J390" s="255"/>
      <c r="K390" s="253"/>
      <c r="L390" s="253"/>
      <c r="M390" s="255"/>
      <c r="N390" s="255"/>
      <c r="O390" s="255"/>
      <c r="P390" s="256"/>
      <c r="Q390" s="9"/>
      <c r="R390" s="6"/>
    </row>
    <row r="391" spans="2:18" ht="10.5" customHeight="1">
      <c r="B391" s="65"/>
      <c r="C391" s="64"/>
      <c r="D391" s="126"/>
      <c r="E391" s="242"/>
      <c r="F391" s="242"/>
      <c r="G391" s="240"/>
      <c r="H391" s="240"/>
      <c r="I391" s="240"/>
      <c r="J391" s="242"/>
      <c r="K391" s="240"/>
      <c r="L391" s="240"/>
      <c r="M391" s="242"/>
      <c r="N391" s="242"/>
      <c r="O391" s="240"/>
      <c r="P391" s="243"/>
      <c r="Q391" s="9"/>
      <c r="R391" s="6"/>
    </row>
    <row r="392" spans="2:18" ht="14.25" customHeight="1">
      <c r="B392" s="95">
        <v>851</v>
      </c>
      <c r="C392" s="94"/>
      <c r="D392" s="93" t="s">
        <v>99</v>
      </c>
      <c r="E392" s="233">
        <f>+E404+E408+E412+E400+E396</f>
        <v>280003</v>
      </c>
      <c r="F392" s="233">
        <f t="shared" ref="F392:O392" si="22">+F404+F408+F412+F400+F396</f>
        <v>230003</v>
      </c>
      <c r="G392" s="233">
        <f t="shared" si="22"/>
        <v>207263</v>
      </c>
      <c r="H392" s="233">
        <f t="shared" si="22"/>
        <v>69769</v>
      </c>
      <c r="I392" s="233">
        <f t="shared" si="22"/>
        <v>137494</v>
      </c>
      <c r="J392" s="233">
        <f t="shared" si="22"/>
        <v>10000</v>
      </c>
      <c r="K392" s="233">
        <f t="shared" si="22"/>
        <v>12740</v>
      </c>
      <c r="L392" s="233"/>
      <c r="M392" s="233"/>
      <c r="N392" s="233">
        <f t="shared" si="22"/>
        <v>50000</v>
      </c>
      <c r="O392" s="233">
        <f t="shared" si="22"/>
        <v>50000</v>
      </c>
      <c r="P392" s="233"/>
      <c r="Q392" s="9"/>
      <c r="R392" s="6"/>
    </row>
    <row r="393" spans="2:18" ht="14.25" customHeight="1">
      <c r="B393" s="95"/>
      <c r="C393" s="94"/>
      <c r="D393" s="98" t="s">
        <v>12</v>
      </c>
      <c r="E393" s="233">
        <f>E401+E405+E409+E413+E397</f>
        <v>252631.97</v>
      </c>
      <c r="F393" s="233">
        <f t="shared" ref="F393:O393" si="23">F401+F405+F409+F413+F397</f>
        <v>202631.97</v>
      </c>
      <c r="G393" s="233">
        <f t="shared" si="23"/>
        <v>180171.97</v>
      </c>
      <c r="H393" s="233">
        <f t="shared" si="23"/>
        <v>65508.11</v>
      </c>
      <c r="I393" s="233">
        <f t="shared" si="23"/>
        <v>114663.85999999999</v>
      </c>
      <c r="J393" s="233">
        <f t="shared" si="23"/>
        <v>10000</v>
      </c>
      <c r="K393" s="233">
        <f t="shared" si="23"/>
        <v>12460</v>
      </c>
      <c r="L393" s="233"/>
      <c r="M393" s="233"/>
      <c r="N393" s="233">
        <f t="shared" si="23"/>
        <v>50000</v>
      </c>
      <c r="O393" s="233">
        <f t="shared" si="23"/>
        <v>50000</v>
      </c>
      <c r="P393" s="233"/>
      <c r="Q393" s="9"/>
      <c r="R393" s="6"/>
    </row>
    <row r="394" spans="2:18" ht="14.25" customHeight="1">
      <c r="B394" s="95"/>
      <c r="C394" s="94"/>
      <c r="D394" s="97" t="s">
        <v>0</v>
      </c>
      <c r="E394" s="237">
        <f t="shared" ref="E394:O394" si="24">E393/E392</f>
        <v>0.90224736877819167</v>
      </c>
      <c r="F394" s="237">
        <f t="shared" si="24"/>
        <v>0.8809970739512093</v>
      </c>
      <c r="G394" s="237">
        <f t="shared" si="24"/>
        <v>0.8692915281550494</v>
      </c>
      <c r="H394" s="237">
        <f t="shared" si="24"/>
        <v>0.9389286072611045</v>
      </c>
      <c r="I394" s="237">
        <f t="shared" si="24"/>
        <v>0.83395537259807695</v>
      </c>
      <c r="J394" s="237">
        <f t="shared" si="24"/>
        <v>1</v>
      </c>
      <c r="K394" s="237">
        <f t="shared" si="24"/>
        <v>0.97802197802197799</v>
      </c>
      <c r="L394" s="237"/>
      <c r="M394" s="237"/>
      <c r="N394" s="237">
        <f t="shared" si="24"/>
        <v>1</v>
      </c>
      <c r="O394" s="237">
        <f t="shared" si="24"/>
        <v>1</v>
      </c>
      <c r="P394" s="237"/>
      <c r="Q394" s="9"/>
      <c r="R394" s="6"/>
    </row>
    <row r="395" spans="2:18" ht="10.5" customHeight="1">
      <c r="B395" s="95"/>
      <c r="C395" s="94"/>
      <c r="D395" s="97"/>
      <c r="E395" s="237"/>
      <c r="F395" s="237"/>
      <c r="G395" s="235"/>
      <c r="H395" s="235"/>
      <c r="I395" s="235"/>
      <c r="J395" s="237"/>
      <c r="K395" s="235"/>
      <c r="L395" s="235"/>
      <c r="M395" s="237"/>
      <c r="N395" s="251"/>
      <c r="O395" s="249"/>
      <c r="P395" s="252"/>
      <c r="Q395" s="9"/>
      <c r="R395" s="6"/>
    </row>
    <row r="396" spans="2:18" ht="14.25" customHeight="1">
      <c r="B396" s="95"/>
      <c r="C396" s="92" t="s">
        <v>188</v>
      </c>
      <c r="D396" s="73" t="s">
        <v>189</v>
      </c>
      <c r="E396" s="242">
        <f>F396+N396</f>
        <v>50000</v>
      </c>
      <c r="F396" s="233"/>
      <c r="G396" s="231"/>
      <c r="H396" s="231"/>
      <c r="I396" s="231"/>
      <c r="J396" s="233"/>
      <c r="K396" s="231"/>
      <c r="L396" s="231"/>
      <c r="M396" s="233"/>
      <c r="N396" s="242">
        <f>O396</f>
        <v>50000</v>
      </c>
      <c r="O396" s="240">
        <v>50000</v>
      </c>
      <c r="P396" s="243"/>
      <c r="Q396" s="9"/>
      <c r="R396" s="6"/>
    </row>
    <row r="397" spans="2:18" ht="14.25" customHeight="1">
      <c r="B397" s="95"/>
      <c r="C397" s="94"/>
      <c r="D397" s="151" t="s">
        <v>4</v>
      </c>
      <c r="E397" s="242">
        <f>F397+N397</f>
        <v>50000</v>
      </c>
      <c r="F397" s="233"/>
      <c r="G397" s="231"/>
      <c r="H397" s="231"/>
      <c r="I397" s="231"/>
      <c r="J397" s="233"/>
      <c r="K397" s="231"/>
      <c r="L397" s="231"/>
      <c r="M397" s="233"/>
      <c r="N397" s="242">
        <f>O397</f>
        <v>50000</v>
      </c>
      <c r="O397" s="240">
        <v>50000</v>
      </c>
      <c r="P397" s="243"/>
      <c r="Q397" s="9"/>
      <c r="R397" s="6"/>
    </row>
    <row r="398" spans="2:18" ht="14.25" customHeight="1">
      <c r="B398" s="95"/>
      <c r="C398" s="94"/>
      <c r="D398" s="151" t="s">
        <v>33</v>
      </c>
      <c r="E398" s="251">
        <f>E397/E396</f>
        <v>1</v>
      </c>
      <c r="F398" s="237"/>
      <c r="G398" s="237"/>
      <c r="H398" s="237"/>
      <c r="I398" s="237"/>
      <c r="J398" s="237"/>
      <c r="K398" s="237"/>
      <c r="L398" s="237"/>
      <c r="M398" s="237"/>
      <c r="N398" s="237">
        <f t="shared" ref="N398:O398" si="25">N397/N396</f>
        <v>1</v>
      </c>
      <c r="O398" s="237">
        <f t="shared" si="25"/>
        <v>1</v>
      </c>
      <c r="P398" s="237"/>
      <c r="Q398" s="9"/>
      <c r="R398" s="6"/>
    </row>
    <row r="399" spans="2:18" ht="9.75" customHeight="1">
      <c r="B399" s="95"/>
      <c r="C399" s="94"/>
      <c r="D399" s="93"/>
      <c r="E399" s="233"/>
      <c r="F399" s="233"/>
      <c r="G399" s="231"/>
      <c r="H399" s="231"/>
      <c r="I399" s="231"/>
      <c r="J399" s="233"/>
      <c r="K399" s="231"/>
      <c r="L399" s="231"/>
      <c r="M399" s="233"/>
      <c r="N399" s="242"/>
      <c r="O399" s="240"/>
      <c r="P399" s="243"/>
      <c r="Q399" s="9"/>
      <c r="R399" s="6"/>
    </row>
    <row r="400" spans="2:18" ht="14.25" customHeight="1">
      <c r="B400" s="95"/>
      <c r="C400" s="92" t="s">
        <v>98</v>
      </c>
      <c r="D400" s="70" t="s">
        <v>97</v>
      </c>
      <c r="E400" s="242">
        <f>+F400</f>
        <v>37500</v>
      </c>
      <c r="F400" s="242">
        <f>+G400</f>
        <v>37500</v>
      </c>
      <c r="G400" s="240">
        <f>+I400</f>
        <v>37500</v>
      </c>
      <c r="H400" s="240"/>
      <c r="I400" s="240">
        <v>37500</v>
      </c>
      <c r="J400" s="242"/>
      <c r="K400" s="240"/>
      <c r="L400" s="231"/>
      <c r="M400" s="233"/>
      <c r="N400" s="242"/>
      <c r="O400" s="240"/>
      <c r="P400" s="243"/>
      <c r="Q400" s="9"/>
      <c r="R400" s="6"/>
    </row>
    <row r="401" spans="2:61" ht="14.25" customHeight="1">
      <c r="B401" s="95"/>
      <c r="C401" s="94"/>
      <c r="D401" s="72" t="s">
        <v>4</v>
      </c>
      <c r="E401" s="242">
        <f>F401</f>
        <v>36974.99</v>
      </c>
      <c r="F401" s="242">
        <f>G401</f>
        <v>36974.99</v>
      </c>
      <c r="G401" s="240">
        <f>I401+H401</f>
        <v>36974.99</v>
      </c>
      <c r="H401" s="240"/>
      <c r="I401" s="240">
        <v>36974.99</v>
      </c>
      <c r="J401" s="242"/>
      <c r="K401" s="231"/>
      <c r="L401" s="231"/>
      <c r="M401" s="233"/>
      <c r="N401" s="242"/>
      <c r="O401" s="240"/>
      <c r="P401" s="243"/>
      <c r="Q401" s="9"/>
      <c r="R401" s="6"/>
    </row>
    <row r="402" spans="2:61" ht="14.25" customHeight="1">
      <c r="B402" s="95"/>
      <c r="C402" s="94"/>
      <c r="D402" s="72" t="s">
        <v>3</v>
      </c>
      <c r="E402" s="251">
        <f>E401/E400</f>
        <v>0.98599973333333324</v>
      </c>
      <c r="F402" s="251">
        <f>F401/F400</f>
        <v>0.98599973333333324</v>
      </c>
      <c r="G402" s="249">
        <f>G401/G400</f>
        <v>0.98599973333333324</v>
      </c>
      <c r="H402" s="249"/>
      <c r="I402" s="249">
        <f>I401/I400</f>
        <v>0.98599973333333324</v>
      </c>
      <c r="J402" s="242"/>
      <c r="K402" s="231"/>
      <c r="L402" s="231"/>
      <c r="M402" s="233"/>
      <c r="N402" s="242"/>
      <c r="O402" s="240"/>
      <c r="P402" s="243"/>
      <c r="Q402" s="9"/>
      <c r="R402" s="6"/>
    </row>
    <row r="403" spans="2:61" ht="12" customHeight="1">
      <c r="B403" s="95"/>
      <c r="C403" s="94"/>
      <c r="D403" s="93"/>
      <c r="E403" s="233"/>
      <c r="F403" s="233"/>
      <c r="G403" s="231"/>
      <c r="H403" s="231"/>
      <c r="I403" s="231"/>
      <c r="J403" s="233"/>
      <c r="K403" s="231"/>
      <c r="L403" s="231"/>
      <c r="M403" s="233"/>
      <c r="N403" s="242"/>
      <c r="O403" s="240"/>
      <c r="P403" s="243"/>
      <c r="Q403" s="9"/>
      <c r="R403" s="6"/>
    </row>
    <row r="404" spans="2:61" ht="14.25" customHeight="1">
      <c r="B404" s="65"/>
      <c r="C404" s="71" t="s">
        <v>96</v>
      </c>
      <c r="D404" s="70" t="s">
        <v>95</v>
      </c>
      <c r="E404" s="242">
        <f>+F404</f>
        <v>22000</v>
      </c>
      <c r="F404" s="242">
        <f>+G404</f>
        <v>22000</v>
      </c>
      <c r="G404" s="240">
        <f>+H404+I404</f>
        <v>22000</v>
      </c>
      <c r="H404" s="240">
        <v>7650</v>
      </c>
      <c r="I404" s="240">
        <v>14350</v>
      </c>
      <c r="J404" s="242"/>
      <c r="K404" s="240"/>
      <c r="L404" s="240"/>
      <c r="M404" s="242"/>
      <c r="N404" s="242"/>
      <c r="O404" s="240"/>
      <c r="P404" s="243"/>
      <c r="Q404" s="9"/>
      <c r="R404" s="6"/>
    </row>
    <row r="405" spans="2:61" ht="14.25" customHeight="1">
      <c r="B405" s="65"/>
      <c r="C405" s="71"/>
      <c r="D405" s="72" t="s">
        <v>4</v>
      </c>
      <c r="E405" s="242">
        <f>+F405</f>
        <v>16574.830000000002</v>
      </c>
      <c r="F405" s="242">
        <f>+G405</f>
        <v>16574.830000000002</v>
      </c>
      <c r="G405" s="240">
        <f>+H405+I405</f>
        <v>16574.830000000002</v>
      </c>
      <c r="H405" s="240">
        <v>7009.83</v>
      </c>
      <c r="I405" s="240">
        <v>9565</v>
      </c>
      <c r="J405" s="242"/>
      <c r="K405" s="240"/>
      <c r="L405" s="240"/>
      <c r="M405" s="242"/>
      <c r="N405" s="242"/>
      <c r="O405" s="240"/>
      <c r="P405" s="243"/>
      <c r="Q405" s="9"/>
      <c r="R405" s="6"/>
    </row>
    <row r="406" spans="2:61" ht="14.25" customHeight="1">
      <c r="B406" s="65"/>
      <c r="C406" s="71"/>
      <c r="D406" s="72" t="s">
        <v>3</v>
      </c>
      <c r="E406" s="251">
        <f>E405/E404</f>
        <v>0.75340136363636367</v>
      </c>
      <c r="F406" s="251">
        <f>F405/F404</f>
        <v>0.75340136363636367</v>
      </c>
      <c r="G406" s="249">
        <f>G405/G404</f>
        <v>0.75340136363636367</v>
      </c>
      <c r="H406" s="249">
        <f>H405/H404</f>
        <v>0.91631764705882357</v>
      </c>
      <c r="I406" s="249">
        <f>I405/I404</f>
        <v>0.66655052264808368</v>
      </c>
      <c r="J406" s="251"/>
      <c r="K406" s="249"/>
      <c r="L406" s="249"/>
      <c r="M406" s="251"/>
      <c r="N406" s="251"/>
      <c r="O406" s="249"/>
      <c r="P406" s="252"/>
      <c r="Q406" s="9"/>
      <c r="R406" s="6"/>
    </row>
    <row r="407" spans="2:61" ht="14.25" customHeight="1">
      <c r="B407" s="65"/>
      <c r="C407" s="71"/>
      <c r="D407" s="90"/>
      <c r="E407" s="242"/>
      <c r="F407" s="242"/>
      <c r="G407" s="240"/>
      <c r="H407" s="240"/>
      <c r="I407" s="240"/>
      <c r="J407" s="242"/>
      <c r="K407" s="240"/>
      <c r="L407" s="240"/>
      <c r="M407" s="242"/>
      <c r="N407" s="242"/>
      <c r="O407" s="240"/>
      <c r="P407" s="243"/>
      <c r="Q407" s="9"/>
      <c r="R407" s="6"/>
    </row>
    <row r="408" spans="2:61" ht="14.25" customHeight="1">
      <c r="B408" s="65"/>
      <c r="C408" s="71" t="s">
        <v>94</v>
      </c>
      <c r="D408" s="70" t="s">
        <v>93</v>
      </c>
      <c r="E408" s="242">
        <f>+F408</f>
        <v>160000</v>
      </c>
      <c r="F408" s="242">
        <f>+K408+G408</f>
        <v>160000</v>
      </c>
      <c r="G408" s="240">
        <f>+H408+I408</f>
        <v>147260</v>
      </c>
      <c r="H408" s="240">
        <v>62119</v>
      </c>
      <c r="I408" s="240">
        <v>85141</v>
      </c>
      <c r="J408" s="242"/>
      <c r="K408" s="240">
        <v>12740</v>
      </c>
      <c r="L408" s="240"/>
      <c r="M408" s="242"/>
      <c r="N408" s="242"/>
      <c r="O408" s="240"/>
      <c r="P408" s="243"/>
      <c r="Q408" s="9"/>
      <c r="R408" s="6"/>
    </row>
    <row r="409" spans="2:61" ht="14.25" customHeight="1">
      <c r="B409" s="65"/>
      <c r="C409" s="71"/>
      <c r="D409" s="72" t="s">
        <v>4</v>
      </c>
      <c r="E409" s="242">
        <f>+F409</f>
        <v>138579.15</v>
      </c>
      <c r="F409" s="242">
        <f>+G409+K409</f>
        <v>138579.15</v>
      </c>
      <c r="G409" s="240">
        <f>+H409+I409</f>
        <v>126119.15</v>
      </c>
      <c r="H409" s="240">
        <v>58498.28</v>
      </c>
      <c r="I409" s="240">
        <v>67620.87</v>
      </c>
      <c r="J409" s="242"/>
      <c r="K409" s="240">
        <v>12460</v>
      </c>
      <c r="L409" s="240"/>
      <c r="M409" s="242"/>
      <c r="N409" s="242"/>
      <c r="O409" s="240"/>
      <c r="P409" s="243"/>
      <c r="Q409" s="9"/>
      <c r="R409" s="6"/>
    </row>
    <row r="410" spans="2:61" s="56" customFormat="1" ht="14.25" customHeight="1">
      <c r="B410" s="65"/>
      <c r="C410" s="71"/>
      <c r="D410" s="72" t="s">
        <v>3</v>
      </c>
      <c r="E410" s="251">
        <f>E409/E408</f>
        <v>0.86611968750000001</v>
      </c>
      <c r="F410" s="251">
        <f>F409/F408</f>
        <v>0.86611968750000001</v>
      </c>
      <c r="G410" s="249">
        <f>G409/G408</f>
        <v>0.85643861197881299</v>
      </c>
      <c r="H410" s="249">
        <f>H409/H408</f>
        <v>0.94171316344435674</v>
      </c>
      <c r="I410" s="249">
        <f>I409/I408</f>
        <v>0.79422217263128214</v>
      </c>
      <c r="J410" s="251"/>
      <c r="K410" s="249">
        <f>K409/K408</f>
        <v>0.97802197802197799</v>
      </c>
      <c r="L410" s="249"/>
      <c r="M410" s="251"/>
      <c r="N410" s="251"/>
      <c r="O410" s="249"/>
      <c r="P410" s="252"/>
      <c r="Q410" s="34"/>
      <c r="R410" s="3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</row>
    <row r="411" spans="2:61" ht="12.75" customHeight="1">
      <c r="B411" s="65"/>
      <c r="C411" s="71"/>
      <c r="D411" s="90"/>
      <c r="E411" s="242"/>
      <c r="F411" s="242"/>
      <c r="G411" s="240"/>
      <c r="H411" s="240"/>
      <c r="I411" s="240"/>
      <c r="J411" s="242"/>
      <c r="K411" s="240"/>
      <c r="L411" s="240"/>
      <c r="M411" s="242"/>
      <c r="N411" s="242"/>
      <c r="O411" s="240"/>
      <c r="P411" s="243"/>
      <c r="Q411" s="9"/>
      <c r="R411" s="6"/>
    </row>
    <row r="412" spans="2:61" ht="14.25" customHeight="1">
      <c r="B412" s="65"/>
      <c r="C412" s="71" t="s">
        <v>92</v>
      </c>
      <c r="D412" s="70" t="s">
        <v>91</v>
      </c>
      <c r="E412" s="242">
        <f>+F412</f>
        <v>10503</v>
      </c>
      <c r="F412" s="242">
        <f>+G412+J412</f>
        <v>10503</v>
      </c>
      <c r="G412" s="240">
        <f>+I412</f>
        <v>503</v>
      </c>
      <c r="H412" s="240"/>
      <c r="I412" s="240">
        <v>503</v>
      </c>
      <c r="J412" s="242">
        <v>10000</v>
      </c>
      <c r="K412" s="240"/>
      <c r="L412" s="240"/>
      <c r="M412" s="242"/>
      <c r="N412" s="242"/>
      <c r="O412" s="240"/>
      <c r="P412" s="243"/>
      <c r="Q412" s="9"/>
      <c r="R412" s="6"/>
    </row>
    <row r="413" spans="2:61" ht="14.25" customHeight="1">
      <c r="B413" s="65"/>
      <c r="C413" s="71"/>
      <c r="D413" s="72" t="s">
        <v>4</v>
      </c>
      <c r="E413" s="242">
        <f>+F413</f>
        <v>10503</v>
      </c>
      <c r="F413" s="242">
        <f>+G413+J413</f>
        <v>10503</v>
      </c>
      <c r="G413" s="240">
        <f>+I413</f>
        <v>503</v>
      </c>
      <c r="H413" s="240"/>
      <c r="I413" s="240">
        <v>503</v>
      </c>
      <c r="J413" s="242">
        <v>10000</v>
      </c>
      <c r="K413" s="240"/>
      <c r="L413" s="240"/>
      <c r="M413" s="242"/>
      <c r="N413" s="242"/>
      <c r="O413" s="240"/>
      <c r="P413" s="243"/>
      <c r="Q413" s="9"/>
      <c r="R413" s="6"/>
    </row>
    <row r="414" spans="2:61" ht="14.25" customHeight="1">
      <c r="B414" s="65"/>
      <c r="C414" s="71"/>
      <c r="D414" s="72" t="s">
        <v>3</v>
      </c>
      <c r="E414" s="251">
        <f>E413/E412</f>
        <v>1</v>
      </c>
      <c r="F414" s="251">
        <f>F413/F412</f>
        <v>1</v>
      </c>
      <c r="G414" s="249">
        <f>G413/G412</f>
        <v>1</v>
      </c>
      <c r="H414" s="249"/>
      <c r="I414" s="249">
        <f>I413/I412</f>
        <v>1</v>
      </c>
      <c r="J414" s="251">
        <f>J413/J412</f>
        <v>1</v>
      </c>
      <c r="K414" s="249"/>
      <c r="L414" s="249"/>
      <c r="M414" s="251"/>
      <c r="N414" s="251"/>
      <c r="O414" s="249"/>
      <c r="P414" s="252"/>
      <c r="Q414" s="9"/>
      <c r="R414" s="6"/>
    </row>
    <row r="415" spans="2:61" ht="14.25" customHeight="1">
      <c r="B415" s="68"/>
      <c r="C415" s="125"/>
      <c r="D415" s="67"/>
      <c r="E415" s="255"/>
      <c r="F415" s="255" t="s">
        <v>90</v>
      </c>
      <c r="G415" s="253"/>
      <c r="H415" s="253"/>
      <c r="I415" s="253"/>
      <c r="J415" s="255"/>
      <c r="K415" s="253"/>
      <c r="L415" s="253"/>
      <c r="M415" s="255"/>
      <c r="N415" s="255"/>
      <c r="O415" s="255"/>
      <c r="P415" s="256"/>
      <c r="Q415" s="9"/>
      <c r="R415" s="6"/>
    </row>
    <row r="416" spans="2:61" ht="10.5" customHeight="1">
      <c r="B416" s="65"/>
      <c r="C416" s="71"/>
      <c r="D416" s="64"/>
      <c r="E416" s="242"/>
      <c r="F416" s="242"/>
      <c r="G416" s="240"/>
      <c r="H416" s="240"/>
      <c r="I416" s="240"/>
      <c r="J416" s="242"/>
      <c r="K416" s="240"/>
      <c r="L416" s="240"/>
      <c r="M416" s="242"/>
      <c r="N416" s="242"/>
      <c r="O416" s="240"/>
      <c r="P416" s="243"/>
      <c r="Q416" s="9"/>
      <c r="R416" s="6"/>
    </row>
    <row r="417" spans="2:41" ht="14.25" customHeight="1">
      <c r="B417" s="95">
        <v>852</v>
      </c>
      <c r="C417" s="94"/>
      <c r="D417" s="93" t="s">
        <v>89</v>
      </c>
      <c r="E417" s="233">
        <f t="shared" ref="E417:L417" si="26">+E423+E434+E438+E446+E450+E461+E472+E482+E489+E499+E508+E521+E525</f>
        <v>3893951.75</v>
      </c>
      <c r="F417" s="233">
        <f t="shared" si="26"/>
        <v>3830951.75</v>
      </c>
      <c r="G417" s="233">
        <f t="shared" si="26"/>
        <v>2505599</v>
      </c>
      <c r="H417" s="233">
        <f t="shared" si="26"/>
        <v>1704804</v>
      </c>
      <c r="I417" s="233">
        <f t="shared" si="26"/>
        <v>800795</v>
      </c>
      <c r="J417" s="233">
        <f t="shared" si="26"/>
        <v>0</v>
      </c>
      <c r="K417" s="233">
        <f t="shared" si="26"/>
        <v>1103128</v>
      </c>
      <c r="L417" s="233">
        <f t="shared" si="26"/>
        <v>222224.75</v>
      </c>
      <c r="M417" s="233"/>
      <c r="N417" s="233">
        <f>+N423+N434+N438+N446+N450+N461+N472+N482+N489+N499+N508+N521+N525</f>
        <v>63000</v>
      </c>
      <c r="O417" s="233">
        <f>+O423+O434+O438+O446+O450+O461+O472+O482+O489+O499+O508+O521+O525</f>
        <v>63000</v>
      </c>
      <c r="P417" s="233"/>
      <c r="Q417" s="34"/>
      <c r="R417" s="32"/>
      <c r="S417" s="2"/>
      <c r="T417" s="2"/>
      <c r="U417" s="2"/>
    </row>
    <row r="418" spans="2:41" ht="14.25" customHeight="1">
      <c r="B418" s="95"/>
      <c r="C418" s="94"/>
      <c r="D418" s="72" t="s">
        <v>4</v>
      </c>
      <c r="E418" s="233">
        <f t="shared" ref="E418:L418" si="27">+E424+E435+E439+E447+E453+E464+E473+E483+E490+E500+E509+E522+E526</f>
        <v>3659928.32</v>
      </c>
      <c r="F418" s="233">
        <f t="shared" si="27"/>
        <v>3596928.32</v>
      </c>
      <c r="G418" s="233">
        <f t="shared" si="27"/>
        <v>2483899.11</v>
      </c>
      <c r="H418" s="233">
        <f t="shared" si="27"/>
        <v>1690414.28</v>
      </c>
      <c r="I418" s="233">
        <f t="shared" si="27"/>
        <v>793484.83</v>
      </c>
      <c r="J418" s="233">
        <f t="shared" si="27"/>
        <v>0</v>
      </c>
      <c r="K418" s="233">
        <f t="shared" si="27"/>
        <v>999889.38000000012</v>
      </c>
      <c r="L418" s="233">
        <f t="shared" si="27"/>
        <v>113139.83</v>
      </c>
      <c r="M418" s="233"/>
      <c r="N418" s="233">
        <f>+N424+N435+N439+N447+N453+N464+N473+N483+N490+N500+N509+N522+N526</f>
        <v>63000</v>
      </c>
      <c r="O418" s="233">
        <f>+O424+O435+O439+O447+O453+O464+O473+O483+O490+O500+O509+O522+O526</f>
        <v>63000</v>
      </c>
      <c r="P418" s="233"/>
      <c r="Q418" s="34"/>
      <c r="R418" s="32"/>
      <c r="S418" s="2"/>
      <c r="T418" s="2"/>
      <c r="U418" s="2"/>
    </row>
    <row r="419" spans="2:41" ht="14.25" customHeight="1">
      <c r="B419" s="95"/>
      <c r="C419" s="94"/>
      <c r="D419" s="72" t="s">
        <v>3</v>
      </c>
      <c r="E419" s="237">
        <f>E418/E417</f>
        <v>0.939900788447109</v>
      </c>
      <c r="F419" s="237">
        <f>F418/F417</f>
        <v>0.93891245693710446</v>
      </c>
      <c r="G419" s="235">
        <f>G418/G417</f>
        <v>0.99133944018975095</v>
      </c>
      <c r="H419" s="235">
        <f>H418/H417</f>
        <v>0.99155931121700791</v>
      </c>
      <c r="I419" s="235">
        <f>I418/I417</f>
        <v>0.99087135908690738</v>
      </c>
      <c r="J419" s="237"/>
      <c r="K419" s="235">
        <f>K418/K417</f>
        <v>0.90641283695092512</v>
      </c>
      <c r="L419" s="235">
        <f>L418/L417</f>
        <v>0.50912344372082763</v>
      </c>
      <c r="M419" s="237"/>
      <c r="N419" s="237"/>
      <c r="O419" s="235"/>
      <c r="P419" s="238"/>
      <c r="Q419" s="34"/>
      <c r="R419" s="32"/>
      <c r="S419" s="2"/>
      <c r="T419" s="2"/>
      <c r="U419" s="2"/>
    </row>
    <row r="420" spans="2:41" ht="9.75" customHeight="1">
      <c r="B420" s="95"/>
      <c r="C420" s="94"/>
      <c r="D420" s="72"/>
      <c r="E420" s="237"/>
      <c r="F420" s="237"/>
      <c r="G420" s="235"/>
      <c r="H420" s="235"/>
      <c r="I420" s="235"/>
      <c r="J420" s="237"/>
      <c r="K420" s="235"/>
      <c r="L420" s="235"/>
      <c r="M420" s="237"/>
      <c r="N420" s="237"/>
      <c r="O420" s="235"/>
      <c r="P420" s="252"/>
      <c r="Q420" s="34"/>
      <c r="R420" s="32"/>
      <c r="S420" s="2"/>
      <c r="T420" s="2"/>
      <c r="U420" s="2"/>
    </row>
    <row r="421" spans="2:41" ht="12" hidden="1" customHeight="1">
      <c r="B421" s="95"/>
      <c r="C421" s="94"/>
      <c r="D421" s="72"/>
      <c r="E421" s="233"/>
      <c r="F421" s="233"/>
      <c r="G421" s="231"/>
      <c r="H421" s="231"/>
      <c r="I421" s="231"/>
      <c r="J421" s="233"/>
      <c r="K421" s="231"/>
      <c r="L421" s="231"/>
      <c r="M421" s="233"/>
      <c r="N421" s="233"/>
      <c r="O421" s="231"/>
      <c r="P421" s="243"/>
      <c r="Q421" s="34"/>
      <c r="R421" s="32"/>
      <c r="S421" s="2"/>
      <c r="T421" s="2"/>
      <c r="U421" s="2"/>
    </row>
    <row r="422" spans="2:41" ht="14.25" hidden="1" customHeight="1">
      <c r="B422" s="95"/>
      <c r="C422" s="94"/>
      <c r="D422" s="72"/>
      <c r="E422" s="233"/>
      <c r="F422" s="233"/>
      <c r="G422" s="231"/>
      <c r="H422" s="231"/>
      <c r="I422" s="231"/>
      <c r="J422" s="233"/>
      <c r="K422" s="231"/>
      <c r="L422" s="231"/>
      <c r="M422" s="233"/>
      <c r="N422" s="233"/>
      <c r="O422" s="231"/>
      <c r="P422" s="243"/>
      <c r="Q422" s="34"/>
      <c r="R422" s="32"/>
      <c r="S422" s="2"/>
      <c r="T422" s="2"/>
      <c r="U422" s="2"/>
    </row>
    <row r="423" spans="2:41" ht="14.25" customHeight="1">
      <c r="B423" s="65"/>
      <c r="C423" s="71" t="s">
        <v>88</v>
      </c>
      <c r="D423" s="70" t="s">
        <v>87</v>
      </c>
      <c r="E423" s="242">
        <f>+F423+N423</f>
        <v>630900</v>
      </c>
      <c r="F423" s="242">
        <f>+G423+K423</f>
        <v>630900</v>
      </c>
      <c r="G423" s="240">
        <f>+H423+I423</f>
        <v>628600</v>
      </c>
      <c r="H423" s="240">
        <v>396720</v>
      </c>
      <c r="I423" s="240">
        <v>231880</v>
      </c>
      <c r="J423" s="242"/>
      <c r="K423" s="240">
        <v>2300</v>
      </c>
      <c r="L423" s="240"/>
      <c r="M423" s="242"/>
      <c r="N423" s="242"/>
      <c r="O423" s="240"/>
      <c r="P423" s="243"/>
      <c r="Q423" s="34"/>
      <c r="R423" s="32"/>
      <c r="S423" s="2"/>
      <c r="T423" s="2"/>
      <c r="U423" s="2"/>
    </row>
    <row r="424" spans="2:41" ht="14.25" customHeight="1">
      <c r="B424" s="65"/>
      <c r="C424" s="71"/>
      <c r="D424" s="72" t="s">
        <v>4</v>
      </c>
      <c r="E424" s="242">
        <f>+F424</f>
        <v>630822.44000000006</v>
      </c>
      <c r="F424" s="242">
        <f>+G424+K424</f>
        <v>630822.44000000006</v>
      </c>
      <c r="G424" s="240">
        <f>+H424+I424</f>
        <v>628537.58000000007</v>
      </c>
      <c r="H424" s="240">
        <v>396661.69</v>
      </c>
      <c r="I424" s="240">
        <v>231875.89</v>
      </c>
      <c r="J424" s="242"/>
      <c r="K424" s="240">
        <v>2284.86</v>
      </c>
      <c r="L424" s="240"/>
      <c r="M424" s="242"/>
      <c r="N424" s="242"/>
      <c r="O424" s="240"/>
      <c r="P424" s="243"/>
      <c r="Q424" s="34"/>
      <c r="R424" s="32"/>
      <c r="S424" s="2"/>
      <c r="T424" s="2"/>
      <c r="U424" s="2"/>
    </row>
    <row r="425" spans="2:41" s="56" customFormat="1" ht="14.25" customHeight="1">
      <c r="B425" s="65"/>
      <c r="C425" s="71"/>
      <c r="D425" s="124" t="s">
        <v>3</v>
      </c>
      <c r="E425" s="251">
        <f>E424/E423</f>
        <v>0.9998770645110161</v>
      </c>
      <c r="F425" s="251">
        <f>F424/F423</f>
        <v>0.9998770645110161</v>
      </c>
      <c r="G425" s="249">
        <f>G424/G423</f>
        <v>0.99990069996818343</v>
      </c>
      <c r="H425" s="249">
        <f>H424/H423</f>
        <v>0.99985301976204877</v>
      </c>
      <c r="I425" s="249">
        <f>I424/I423</f>
        <v>0.99998227531481809</v>
      </c>
      <c r="J425" s="251"/>
      <c r="K425" s="249">
        <f>K424/K423</f>
        <v>0.99341739130434792</v>
      </c>
      <c r="L425" s="249"/>
      <c r="M425" s="251"/>
      <c r="N425" s="251"/>
      <c r="O425" s="249"/>
      <c r="P425" s="243"/>
      <c r="Q425" s="34"/>
      <c r="R425" s="3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2:41" ht="9.75" customHeight="1">
      <c r="B426" s="65"/>
      <c r="C426" s="99"/>
      <c r="D426" s="65"/>
      <c r="E426" s="242"/>
      <c r="F426" s="242"/>
      <c r="G426" s="240"/>
      <c r="H426" s="240"/>
      <c r="I426" s="240"/>
      <c r="J426" s="242"/>
      <c r="K426" s="240"/>
      <c r="L426" s="240"/>
      <c r="M426" s="242"/>
      <c r="N426" s="242"/>
      <c r="O426" s="240"/>
      <c r="P426" s="243"/>
      <c r="Q426" s="34"/>
      <c r="R426" s="32"/>
      <c r="S426" s="2"/>
      <c r="T426" s="2"/>
      <c r="U426" s="2"/>
    </row>
    <row r="427" spans="2:41" ht="14.25" hidden="1" customHeight="1">
      <c r="B427" s="65"/>
      <c r="C427" s="99"/>
      <c r="D427" s="83"/>
      <c r="E427" s="242"/>
      <c r="F427" s="242"/>
      <c r="G427" s="240"/>
      <c r="H427" s="240"/>
      <c r="I427" s="240"/>
      <c r="J427" s="242"/>
      <c r="K427" s="240"/>
      <c r="L427" s="240"/>
      <c r="M427" s="242"/>
      <c r="N427" s="242"/>
      <c r="O427" s="240"/>
      <c r="P427" s="243"/>
      <c r="Q427" s="34"/>
      <c r="R427" s="32"/>
      <c r="S427" s="2"/>
      <c r="T427" s="2"/>
      <c r="U427" s="2"/>
    </row>
    <row r="428" spans="2:41" ht="14.25" hidden="1" customHeight="1">
      <c r="B428" s="65"/>
      <c r="C428" s="99"/>
      <c r="D428" s="104"/>
      <c r="E428" s="242"/>
      <c r="F428" s="242"/>
      <c r="G428" s="240"/>
      <c r="H428" s="240"/>
      <c r="I428" s="240"/>
      <c r="J428" s="242"/>
      <c r="K428" s="240"/>
      <c r="L428" s="240"/>
      <c r="M428" s="242"/>
      <c r="N428" s="242"/>
      <c r="O428" s="240"/>
      <c r="P428" s="243"/>
      <c r="Q428" s="34"/>
      <c r="R428" s="32"/>
      <c r="S428" s="2"/>
      <c r="T428" s="2"/>
      <c r="U428" s="2"/>
    </row>
    <row r="429" spans="2:41" ht="14.25" hidden="1" customHeight="1">
      <c r="B429" s="65"/>
      <c r="C429" s="99"/>
      <c r="D429" s="104"/>
      <c r="E429" s="251"/>
      <c r="F429" s="251"/>
      <c r="G429" s="249"/>
      <c r="H429" s="249"/>
      <c r="I429" s="249"/>
      <c r="J429" s="251"/>
      <c r="K429" s="249"/>
      <c r="L429" s="249"/>
      <c r="M429" s="251"/>
      <c r="N429" s="251"/>
      <c r="O429" s="249"/>
      <c r="P429" s="252"/>
      <c r="Q429" s="78"/>
      <c r="R429" s="32"/>
      <c r="S429" s="2"/>
      <c r="T429" s="2"/>
      <c r="U429" s="2"/>
    </row>
    <row r="430" spans="2:41" ht="14.25" hidden="1" customHeight="1">
      <c r="B430" s="65"/>
      <c r="C430" s="64"/>
      <c r="D430" s="111"/>
      <c r="E430" s="242"/>
      <c r="F430" s="242"/>
      <c r="G430" s="240"/>
      <c r="H430" s="240"/>
      <c r="I430" s="240"/>
      <c r="J430" s="242"/>
      <c r="K430" s="240"/>
      <c r="L430" s="240"/>
      <c r="M430" s="242"/>
      <c r="N430" s="242"/>
      <c r="O430" s="240"/>
      <c r="P430" s="243"/>
      <c r="Q430" s="34"/>
      <c r="R430" s="32"/>
      <c r="S430" s="2"/>
      <c r="T430" s="2"/>
      <c r="U430" s="2"/>
    </row>
    <row r="431" spans="2:41" ht="0.75" hidden="1" customHeight="1">
      <c r="B431" s="65"/>
      <c r="C431" s="64"/>
      <c r="D431" s="111"/>
      <c r="E431" s="242"/>
      <c r="F431" s="242"/>
      <c r="G431" s="240"/>
      <c r="H431" s="240"/>
      <c r="I431" s="240"/>
      <c r="J431" s="242"/>
      <c r="K431" s="240"/>
      <c r="L431" s="240"/>
      <c r="M431" s="242"/>
      <c r="N431" s="242"/>
      <c r="O431" s="240"/>
      <c r="P431" s="243"/>
      <c r="Q431" s="34"/>
      <c r="R431" s="32"/>
      <c r="S431" s="2"/>
      <c r="T431" s="2"/>
      <c r="U431" s="2"/>
    </row>
    <row r="432" spans="2:41" ht="14.25" hidden="1" customHeight="1">
      <c r="B432" s="65"/>
      <c r="C432" s="64"/>
      <c r="D432" s="111"/>
      <c r="E432" s="242"/>
      <c r="F432" s="242"/>
      <c r="G432" s="240"/>
      <c r="H432" s="240"/>
      <c r="I432" s="240"/>
      <c r="J432" s="242"/>
      <c r="K432" s="240"/>
      <c r="L432" s="240"/>
      <c r="M432" s="242"/>
      <c r="N432" s="242"/>
      <c r="O432" s="240"/>
      <c r="P432" s="243"/>
      <c r="Q432" s="34"/>
      <c r="R432" s="32"/>
      <c r="S432" s="2"/>
      <c r="T432" s="2"/>
      <c r="U432" s="2"/>
    </row>
    <row r="433" spans="2:21" ht="14.25" hidden="1" customHeight="1">
      <c r="B433" s="65"/>
      <c r="C433" s="64"/>
      <c r="D433" s="111"/>
      <c r="E433" s="242"/>
      <c r="F433" s="242"/>
      <c r="G433" s="240"/>
      <c r="H433" s="240"/>
      <c r="I433" s="240"/>
      <c r="J433" s="242"/>
      <c r="K433" s="240"/>
      <c r="L433" s="240"/>
      <c r="M433" s="242"/>
      <c r="N433" s="242"/>
      <c r="O433" s="240"/>
      <c r="P433" s="243"/>
      <c r="Q433" s="34"/>
      <c r="R433" s="32"/>
      <c r="S433" s="2"/>
      <c r="T433" s="2"/>
      <c r="U433" s="2"/>
    </row>
    <row r="434" spans="2:21" ht="14.25" hidden="1" customHeight="1">
      <c r="B434" s="65"/>
      <c r="C434" s="123"/>
      <c r="D434" s="110"/>
      <c r="E434" s="242"/>
      <c r="F434" s="242"/>
      <c r="G434" s="240"/>
      <c r="H434" s="240"/>
      <c r="I434" s="240"/>
      <c r="J434" s="242"/>
      <c r="K434" s="240"/>
      <c r="L434" s="240"/>
      <c r="M434" s="242"/>
      <c r="N434" s="242"/>
      <c r="O434" s="240"/>
      <c r="P434" s="243"/>
      <c r="Q434" s="34"/>
      <c r="R434" s="32"/>
      <c r="S434" s="2"/>
      <c r="T434" s="2"/>
      <c r="U434" s="2"/>
    </row>
    <row r="435" spans="2:21" ht="14.25" hidden="1" customHeight="1">
      <c r="B435" s="65"/>
      <c r="C435" s="122"/>
      <c r="D435" s="104"/>
      <c r="E435" s="242"/>
      <c r="F435" s="242"/>
      <c r="G435" s="240"/>
      <c r="H435" s="240"/>
      <c r="I435" s="240"/>
      <c r="J435" s="242"/>
      <c r="K435" s="240"/>
      <c r="L435" s="240"/>
      <c r="M435" s="242"/>
      <c r="N435" s="242"/>
      <c r="O435" s="240"/>
      <c r="P435" s="243"/>
      <c r="Q435" s="34"/>
      <c r="R435" s="32"/>
      <c r="S435" s="2"/>
      <c r="T435" s="2"/>
      <c r="U435" s="2"/>
    </row>
    <row r="436" spans="2:21" ht="14.25" hidden="1" customHeight="1">
      <c r="B436" s="65"/>
      <c r="C436" s="122"/>
      <c r="D436" s="120"/>
      <c r="E436" s="251"/>
      <c r="F436" s="251"/>
      <c r="G436" s="249"/>
      <c r="H436" s="249"/>
      <c r="I436" s="249"/>
      <c r="J436" s="251"/>
      <c r="K436" s="249"/>
      <c r="L436" s="240"/>
      <c r="M436" s="242"/>
      <c r="N436" s="242"/>
      <c r="O436" s="240"/>
      <c r="P436" s="243"/>
      <c r="Q436" s="34"/>
      <c r="R436" s="32"/>
      <c r="S436" s="2"/>
      <c r="T436" s="2"/>
      <c r="U436" s="2"/>
    </row>
    <row r="437" spans="2:21" ht="13.5" hidden="1" customHeight="1">
      <c r="B437" s="65"/>
      <c r="C437" s="64"/>
      <c r="D437" s="111"/>
      <c r="E437" s="242"/>
      <c r="F437" s="242"/>
      <c r="G437" s="240"/>
      <c r="H437" s="240"/>
      <c r="I437" s="240"/>
      <c r="J437" s="242"/>
      <c r="K437" s="240"/>
      <c r="L437" s="240"/>
      <c r="M437" s="242"/>
      <c r="N437" s="242"/>
      <c r="O437" s="240"/>
      <c r="P437" s="243"/>
      <c r="Q437" s="34"/>
      <c r="R437" s="32"/>
      <c r="S437" s="2"/>
      <c r="T437" s="2"/>
      <c r="U437" s="2"/>
    </row>
    <row r="438" spans="2:21" ht="14.25" hidden="1" customHeight="1">
      <c r="B438" s="65"/>
      <c r="C438" s="64"/>
      <c r="D438" s="110"/>
      <c r="E438" s="242"/>
      <c r="F438" s="242"/>
      <c r="G438" s="240"/>
      <c r="H438" s="240"/>
      <c r="I438" s="240"/>
      <c r="J438" s="242"/>
      <c r="K438" s="240"/>
      <c r="L438" s="240"/>
      <c r="M438" s="242"/>
      <c r="N438" s="242"/>
      <c r="O438" s="240"/>
      <c r="P438" s="243"/>
      <c r="Q438" s="34"/>
      <c r="R438" s="32"/>
      <c r="S438" s="2"/>
      <c r="T438" s="2"/>
      <c r="U438" s="2"/>
    </row>
    <row r="439" spans="2:21" ht="14.25" hidden="1" customHeight="1">
      <c r="B439" s="65"/>
      <c r="C439" s="64"/>
      <c r="D439" s="104"/>
      <c r="E439" s="242"/>
      <c r="F439" s="242"/>
      <c r="G439" s="240"/>
      <c r="H439" s="240"/>
      <c r="I439" s="240"/>
      <c r="J439" s="242"/>
      <c r="K439" s="240"/>
      <c r="L439" s="240"/>
      <c r="M439" s="242"/>
      <c r="N439" s="242"/>
      <c r="O439" s="240"/>
      <c r="P439" s="243"/>
      <c r="Q439" s="34"/>
      <c r="R439" s="32"/>
      <c r="S439" s="2"/>
      <c r="T439" s="2"/>
      <c r="U439" s="2"/>
    </row>
    <row r="440" spans="2:21" ht="14.25" hidden="1" customHeight="1">
      <c r="B440" s="65"/>
      <c r="C440" s="64"/>
      <c r="D440" s="120"/>
      <c r="E440" s="251"/>
      <c r="F440" s="251"/>
      <c r="G440" s="249"/>
      <c r="H440" s="249"/>
      <c r="I440" s="249"/>
      <c r="J440" s="242"/>
      <c r="K440" s="249"/>
      <c r="L440" s="249"/>
      <c r="M440" s="242"/>
      <c r="N440" s="251"/>
      <c r="O440" s="240"/>
      <c r="P440" s="252"/>
      <c r="Q440" s="34"/>
      <c r="R440" s="32"/>
      <c r="S440" s="2"/>
      <c r="T440" s="2"/>
      <c r="U440" s="2"/>
    </row>
    <row r="441" spans="2:21" ht="11.25" hidden="1" customHeight="1">
      <c r="B441" s="65"/>
      <c r="C441" s="64"/>
      <c r="D441" s="120"/>
      <c r="E441" s="242"/>
      <c r="F441" s="242"/>
      <c r="G441" s="240"/>
      <c r="H441" s="240"/>
      <c r="I441" s="240"/>
      <c r="J441" s="242"/>
      <c r="K441" s="240"/>
      <c r="L441" s="240"/>
      <c r="M441" s="242"/>
      <c r="N441" s="242"/>
      <c r="O441" s="240"/>
      <c r="P441" s="243"/>
      <c r="Q441" s="34"/>
      <c r="R441" s="32"/>
      <c r="S441" s="2"/>
      <c r="T441" s="2"/>
      <c r="U441" s="2"/>
    </row>
    <row r="442" spans="2:21" ht="12" hidden="1" customHeight="1">
      <c r="B442" s="65"/>
      <c r="C442" s="64"/>
      <c r="D442" s="120"/>
      <c r="E442" s="242"/>
      <c r="F442" s="242"/>
      <c r="G442" s="240"/>
      <c r="H442" s="240"/>
      <c r="I442" s="240"/>
      <c r="J442" s="242"/>
      <c r="K442" s="240"/>
      <c r="L442" s="240"/>
      <c r="M442" s="242"/>
      <c r="N442" s="242"/>
      <c r="O442" s="240"/>
      <c r="P442" s="243"/>
      <c r="Q442" s="34"/>
      <c r="R442" s="32"/>
      <c r="S442" s="2"/>
      <c r="T442" s="2"/>
      <c r="U442" s="2"/>
    </row>
    <row r="443" spans="2:21" ht="12" hidden="1" customHeight="1">
      <c r="B443" s="65"/>
      <c r="C443" s="64"/>
      <c r="D443" s="120"/>
      <c r="E443" s="242"/>
      <c r="F443" s="242"/>
      <c r="G443" s="240"/>
      <c r="H443" s="240"/>
      <c r="I443" s="240"/>
      <c r="J443" s="242"/>
      <c r="K443" s="240"/>
      <c r="L443" s="240"/>
      <c r="M443" s="242"/>
      <c r="N443" s="242"/>
      <c r="O443" s="240"/>
      <c r="P443" s="243"/>
      <c r="Q443" s="34"/>
      <c r="R443" s="32"/>
      <c r="S443" s="2"/>
      <c r="T443" s="2"/>
      <c r="U443" s="2"/>
    </row>
    <row r="444" spans="2:21" ht="13.5" hidden="1" customHeight="1">
      <c r="B444" s="65"/>
      <c r="C444" s="64"/>
      <c r="D444" s="120"/>
      <c r="E444" s="242"/>
      <c r="F444" s="242"/>
      <c r="G444" s="240"/>
      <c r="H444" s="240"/>
      <c r="I444" s="240"/>
      <c r="J444" s="242"/>
      <c r="K444" s="240"/>
      <c r="L444" s="240"/>
      <c r="M444" s="242"/>
      <c r="N444" s="242"/>
      <c r="O444" s="240"/>
      <c r="P444" s="243"/>
      <c r="Q444" s="34"/>
      <c r="R444" s="32"/>
      <c r="S444" s="2"/>
      <c r="T444" s="2"/>
      <c r="U444" s="2"/>
    </row>
    <row r="445" spans="2:21" ht="12" hidden="1" customHeight="1">
      <c r="B445" s="65"/>
      <c r="C445" s="64"/>
      <c r="D445" s="121"/>
      <c r="E445" s="242"/>
      <c r="F445" s="242"/>
      <c r="G445" s="240"/>
      <c r="H445" s="240"/>
      <c r="I445" s="240"/>
      <c r="J445" s="242"/>
      <c r="K445" s="240"/>
      <c r="L445" s="240"/>
      <c r="M445" s="242"/>
      <c r="N445" s="242"/>
      <c r="O445" s="240"/>
      <c r="P445" s="243"/>
      <c r="Q445" s="34"/>
      <c r="R445" s="32"/>
      <c r="S445" s="2"/>
      <c r="T445" s="2"/>
      <c r="U445" s="2"/>
    </row>
    <row r="446" spans="2:21" ht="12" hidden="1" customHeight="1">
      <c r="B446" s="65"/>
      <c r="C446" s="64"/>
      <c r="D446" s="120"/>
      <c r="E446" s="242"/>
      <c r="F446" s="242"/>
      <c r="G446" s="240"/>
      <c r="H446" s="240"/>
      <c r="I446" s="240"/>
      <c r="J446" s="242"/>
      <c r="K446" s="240"/>
      <c r="L446" s="240"/>
      <c r="M446" s="242"/>
      <c r="N446" s="242"/>
      <c r="O446" s="240"/>
      <c r="P446" s="243"/>
      <c r="Q446" s="34"/>
      <c r="R446" s="32"/>
      <c r="S446" s="2"/>
      <c r="T446" s="2"/>
      <c r="U446" s="2"/>
    </row>
    <row r="447" spans="2:21" ht="12" hidden="1" customHeight="1">
      <c r="B447" s="65"/>
      <c r="C447" s="64"/>
      <c r="D447" s="120"/>
      <c r="E447" s="242"/>
      <c r="F447" s="242"/>
      <c r="G447" s="240"/>
      <c r="H447" s="240"/>
      <c r="I447" s="240"/>
      <c r="J447" s="242"/>
      <c r="K447" s="240"/>
      <c r="L447" s="240"/>
      <c r="M447" s="242"/>
      <c r="N447" s="242"/>
      <c r="O447" s="240"/>
      <c r="P447" s="243"/>
      <c r="Q447" s="34"/>
      <c r="R447" s="32"/>
      <c r="S447" s="2"/>
      <c r="T447" s="2"/>
      <c r="U447" s="2"/>
    </row>
    <row r="448" spans="2:21" ht="12" hidden="1" customHeight="1">
      <c r="B448" s="65"/>
      <c r="C448" s="64"/>
      <c r="D448" s="120"/>
      <c r="E448" s="251"/>
      <c r="F448" s="251"/>
      <c r="G448" s="249"/>
      <c r="H448" s="249"/>
      <c r="I448" s="249"/>
      <c r="J448" s="242"/>
      <c r="K448" s="249"/>
      <c r="L448" s="240"/>
      <c r="M448" s="242"/>
      <c r="N448" s="251"/>
      <c r="O448" s="249"/>
      <c r="P448" s="243"/>
      <c r="Q448" s="34"/>
      <c r="R448" s="32"/>
      <c r="S448" s="2"/>
      <c r="T448" s="2"/>
      <c r="U448" s="2"/>
    </row>
    <row r="449" spans="2:18" ht="12" hidden="1" customHeight="1">
      <c r="B449" s="65"/>
      <c r="C449" s="64"/>
      <c r="D449" s="120"/>
      <c r="E449" s="242"/>
      <c r="F449" s="242"/>
      <c r="G449" s="240"/>
      <c r="H449" s="240"/>
      <c r="I449" s="240"/>
      <c r="J449" s="242"/>
      <c r="K449" s="240"/>
      <c r="L449" s="240"/>
      <c r="M449" s="242"/>
      <c r="N449" s="242"/>
      <c r="O449" s="240"/>
      <c r="P449" s="243"/>
      <c r="Q449" s="34"/>
      <c r="R449" s="32"/>
    </row>
    <row r="450" spans="2:18" ht="14.25" hidden="1" customHeight="1">
      <c r="B450" s="65"/>
      <c r="C450" s="64"/>
      <c r="D450" s="85"/>
      <c r="E450" s="242"/>
      <c r="F450" s="242"/>
      <c r="G450" s="240"/>
      <c r="H450" s="240"/>
      <c r="I450" s="240"/>
      <c r="J450" s="242"/>
      <c r="K450" s="240"/>
      <c r="L450" s="240"/>
      <c r="M450" s="242"/>
      <c r="N450" s="242"/>
      <c r="O450" s="240"/>
      <c r="P450" s="243"/>
      <c r="Q450" s="34"/>
      <c r="R450" s="32"/>
    </row>
    <row r="451" spans="2:18" ht="14.25" hidden="1" customHeight="1">
      <c r="B451" s="65"/>
      <c r="C451" s="115"/>
      <c r="D451" s="84"/>
      <c r="E451" s="242"/>
      <c r="F451" s="242"/>
      <c r="G451" s="240"/>
      <c r="H451" s="240"/>
      <c r="I451" s="240"/>
      <c r="J451" s="242"/>
      <c r="K451" s="240"/>
      <c r="L451" s="240"/>
      <c r="M451" s="242"/>
      <c r="N451" s="242"/>
      <c r="O451" s="240"/>
      <c r="P451" s="243"/>
      <c r="Q451" s="34"/>
      <c r="R451" s="32"/>
    </row>
    <row r="452" spans="2:18" ht="14.25" hidden="1" customHeight="1">
      <c r="B452" s="65"/>
      <c r="C452" s="115"/>
      <c r="D452" s="83"/>
      <c r="E452" s="242"/>
      <c r="F452" s="242"/>
      <c r="G452" s="240"/>
      <c r="H452" s="240"/>
      <c r="I452" s="240"/>
      <c r="J452" s="242"/>
      <c r="K452" s="240"/>
      <c r="L452" s="240"/>
      <c r="M452" s="242"/>
      <c r="N452" s="242"/>
      <c r="O452" s="240"/>
      <c r="P452" s="243"/>
      <c r="Q452" s="34"/>
      <c r="R452" s="32"/>
    </row>
    <row r="453" spans="2:18" ht="14.25" hidden="1" customHeight="1">
      <c r="B453" s="65"/>
      <c r="C453" s="115"/>
      <c r="D453" s="104"/>
      <c r="E453" s="242"/>
      <c r="F453" s="242"/>
      <c r="G453" s="240"/>
      <c r="H453" s="240"/>
      <c r="I453" s="240"/>
      <c r="J453" s="242"/>
      <c r="K453" s="240"/>
      <c r="L453" s="240"/>
      <c r="M453" s="242"/>
      <c r="N453" s="242"/>
      <c r="O453" s="240"/>
      <c r="P453" s="243"/>
      <c r="Q453" s="34"/>
      <c r="R453" s="32"/>
    </row>
    <row r="454" spans="2:18" ht="14.25" hidden="1" customHeight="1">
      <c r="B454" s="65"/>
      <c r="C454" s="115"/>
      <c r="D454" s="104"/>
      <c r="E454" s="251"/>
      <c r="F454" s="251"/>
      <c r="G454" s="249"/>
      <c r="H454" s="249"/>
      <c r="I454" s="249"/>
      <c r="J454" s="251"/>
      <c r="K454" s="249"/>
      <c r="L454" s="249"/>
      <c r="M454" s="251"/>
      <c r="N454" s="251"/>
      <c r="O454" s="249"/>
      <c r="P454" s="243"/>
      <c r="Q454" s="34"/>
      <c r="R454" s="32"/>
    </row>
    <row r="455" spans="2:18" ht="12" hidden="1" customHeight="1">
      <c r="B455" s="65"/>
      <c r="C455" s="99"/>
      <c r="D455" s="119"/>
      <c r="E455" s="242"/>
      <c r="F455" s="242"/>
      <c r="G455" s="240"/>
      <c r="H455" s="240"/>
      <c r="I455" s="240"/>
      <c r="J455" s="242"/>
      <c r="K455" s="240"/>
      <c r="L455" s="240"/>
      <c r="M455" s="242"/>
      <c r="N455" s="242"/>
      <c r="O455" s="240"/>
      <c r="P455" s="243"/>
      <c r="Q455" s="34"/>
      <c r="R455" s="32"/>
    </row>
    <row r="456" spans="2:18" ht="0.75" hidden="1" customHeight="1">
      <c r="B456" s="65"/>
      <c r="C456" s="99"/>
      <c r="D456" s="119"/>
      <c r="E456" s="242"/>
      <c r="F456" s="242"/>
      <c r="G456" s="240"/>
      <c r="H456" s="240"/>
      <c r="I456" s="240"/>
      <c r="J456" s="242"/>
      <c r="K456" s="240"/>
      <c r="L456" s="240"/>
      <c r="M456" s="242"/>
      <c r="N456" s="242"/>
      <c r="O456" s="240"/>
      <c r="P456" s="243"/>
      <c r="Q456" s="34"/>
      <c r="R456" s="32"/>
    </row>
    <row r="457" spans="2:18" ht="14.25" hidden="1" customHeight="1">
      <c r="B457" s="36"/>
      <c r="C457" s="118"/>
      <c r="D457" s="100"/>
      <c r="E457" s="283"/>
      <c r="F457" s="283"/>
      <c r="G457" s="283"/>
      <c r="H457" s="283"/>
      <c r="I457" s="283"/>
      <c r="J457" s="283"/>
      <c r="K457" s="283"/>
      <c r="L457" s="283"/>
      <c r="M457" s="283"/>
      <c r="N457" s="283"/>
      <c r="O457" s="283"/>
      <c r="P457" s="303"/>
      <c r="Q457" s="34"/>
      <c r="R457" s="32"/>
    </row>
    <row r="458" spans="2:18" ht="3" hidden="1" customHeight="1">
      <c r="B458" s="65"/>
      <c r="C458" s="99"/>
      <c r="D458" s="69"/>
      <c r="E458" s="242"/>
      <c r="F458" s="242"/>
      <c r="G458" s="240"/>
      <c r="H458" s="240"/>
      <c r="I458" s="240"/>
      <c r="J458" s="242"/>
      <c r="K458" s="240"/>
      <c r="L458" s="240"/>
      <c r="M458" s="242"/>
      <c r="N458" s="242"/>
      <c r="O458" s="240"/>
      <c r="P458" s="243"/>
      <c r="Q458" s="34"/>
      <c r="R458" s="32"/>
    </row>
    <row r="459" spans="2:18" ht="14.25" hidden="1" customHeight="1">
      <c r="B459" s="65"/>
      <c r="C459" s="64"/>
      <c r="D459" s="69"/>
      <c r="E459" s="251"/>
      <c r="F459" s="251"/>
      <c r="G459" s="249"/>
      <c r="H459" s="249"/>
      <c r="I459" s="249"/>
      <c r="J459" s="251"/>
      <c r="K459" s="249"/>
      <c r="L459" s="249"/>
      <c r="M459" s="251"/>
      <c r="N459" s="251"/>
      <c r="O459" s="249"/>
      <c r="P459" s="252"/>
      <c r="Q459" s="78"/>
      <c r="R459" s="32"/>
    </row>
    <row r="460" spans="2:18" ht="12" hidden="1" customHeight="1">
      <c r="B460" s="65"/>
      <c r="C460" s="64"/>
      <c r="D460" s="69"/>
      <c r="E460" s="242"/>
      <c r="F460" s="242"/>
      <c r="G460" s="240"/>
      <c r="H460" s="240"/>
      <c r="I460" s="240"/>
      <c r="J460" s="242"/>
      <c r="K460" s="240"/>
      <c r="L460" s="240"/>
      <c r="M460" s="242"/>
      <c r="N460" s="242"/>
      <c r="O460" s="240"/>
      <c r="P460" s="243"/>
      <c r="Q460" s="34"/>
      <c r="R460" s="32"/>
    </row>
    <row r="461" spans="2:18" ht="14.25" customHeight="1">
      <c r="B461" s="65"/>
      <c r="C461" s="64" t="s">
        <v>86</v>
      </c>
      <c r="D461" s="117" t="s">
        <v>85</v>
      </c>
      <c r="E461" s="242">
        <f>+F461</f>
        <v>28208</v>
      </c>
      <c r="F461" s="242">
        <f>+G461</f>
        <v>28208</v>
      </c>
      <c r="G461" s="240">
        <f>+I461</f>
        <v>28208</v>
      </c>
      <c r="H461" s="240"/>
      <c r="I461" s="240">
        <v>28208</v>
      </c>
      <c r="J461" s="242"/>
      <c r="K461" s="240"/>
      <c r="L461" s="240"/>
      <c r="M461" s="242"/>
      <c r="N461" s="242"/>
      <c r="O461" s="240"/>
      <c r="P461" s="243"/>
      <c r="Q461" s="34"/>
      <c r="R461" s="32"/>
    </row>
    <row r="462" spans="2:18" ht="14.25" customHeight="1">
      <c r="B462" s="65"/>
      <c r="C462" s="115"/>
      <c r="D462" s="116" t="s">
        <v>84</v>
      </c>
      <c r="E462" s="242"/>
      <c r="F462" s="242"/>
      <c r="G462" s="240"/>
      <c r="H462" s="240"/>
      <c r="I462" s="240"/>
      <c r="J462" s="242"/>
      <c r="K462" s="240"/>
      <c r="L462" s="240"/>
      <c r="M462" s="242"/>
      <c r="N462" s="242"/>
      <c r="O462" s="240"/>
      <c r="P462" s="243"/>
      <c r="Q462" s="34"/>
      <c r="R462" s="32"/>
    </row>
    <row r="463" spans="2:18" ht="21.75" customHeight="1">
      <c r="B463" s="65"/>
      <c r="C463" s="99"/>
      <c r="D463" s="228" t="s">
        <v>201</v>
      </c>
      <c r="E463" s="242"/>
      <c r="F463" s="242"/>
      <c r="G463" s="240"/>
      <c r="H463" s="240"/>
      <c r="I463" s="240"/>
      <c r="J463" s="242"/>
      <c r="K463" s="240"/>
      <c r="L463" s="240"/>
      <c r="M463" s="242"/>
      <c r="N463" s="242"/>
      <c r="O463" s="240"/>
      <c r="P463" s="243"/>
      <c r="Q463" s="34"/>
      <c r="R463" s="32"/>
    </row>
    <row r="464" spans="2:18" ht="14.25" customHeight="1">
      <c r="B464" s="65"/>
      <c r="C464" s="99"/>
      <c r="D464" s="69" t="s">
        <v>4</v>
      </c>
      <c r="E464" s="242">
        <f>+F464</f>
        <v>25886.95</v>
      </c>
      <c r="F464" s="242">
        <f>+G464</f>
        <v>25886.95</v>
      </c>
      <c r="G464" s="240">
        <f>+I464</f>
        <v>25886.95</v>
      </c>
      <c r="H464" s="240"/>
      <c r="I464" s="240">
        <v>25886.95</v>
      </c>
      <c r="J464" s="242"/>
      <c r="K464" s="240"/>
      <c r="L464" s="240"/>
      <c r="M464" s="242"/>
      <c r="N464" s="242"/>
      <c r="O464" s="240"/>
      <c r="P464" s="243"/>
      <c r="Q464" s="34"/>
      <c r="R464" s="32"/>
    </row>
    <row r="465" spans="2:18" ht="14.25" customHeight="1">
      <c r="B465" s="65"/>
      <c r="C465" s="99"/>
      <c r="D465" s="69" t="s">
        <v>3</v>
      </c>
      <c r="E465" s="251">
        <f>E464/E461</f>
        <v>0.91771660521837783</v>
      </c>
      <c r="F465" s="251">
        <f>F464/F461</f>
        <v>0.91771660521837783</v>
      </c>
      <c r="G465" s="249">
        <f>G464/G461</f>
        <v>0.91771660521837783</v>
      </c>
      <c r="H465" s="249"/>
      <c r="I465" s="249">
        <f>I464/I461</f>
        <v>0.91771660521837783</v>
      </c>
      <c r="J465" s="251"/>
      <c r="K465" s="249"/>
      <c r="L465" s="249"/>
      <c r="M465" s="251"/>
      <c r="N465" s="251"/>
      <c r="O465" s="249"/>
      <c r="P465" s="252"/>
      <c r="Q465" s="78"/>
      <c r="R465" s="32"/>
    </row>
    <row r="466" spans="2:18" ht="5.25" customHeight="1">
      <c r="B466" s="65"/>
      <c r="C466" s="99"/>
      <c r="D466" s="116"/>
      <c r="E466" s="242"/>
      <c r="F466" s="242"/>
      <c r="G466" s="240"/>
      <c r="H466" s="240"/>
      <c r="I466" s="240"/>
      <c r="J466" s="242"/>
      <c r="K466" s="240"/>
      <c r="L466" s="240"/>
      <c r="M466" s="242"/>
      <c r="N466" s="242"/>
      <c r="O466" s="240"/>
      <c r="P466" s="243"/>
      <c r="Q466" s="34"/>
      <c r="R466" s="32"/>
    </row>
    <row r="467" spans="2:18" ht="3" hidden="1" customHeight="1">
      <c r="B467" s="65"/>
      <c r="C467" s="99"/>
      <c r="D467" s="116"/>
      <c r="E467" s="242"/>
      <c r="F467" s="242"/>
      <c r="G467" s="240"/>
      <c r="H467" s="240"/>
      <c r="I467" s="240"/>
      <c r="J467" s="242"/>
      <c r="K467" s="240"/>
      <c r="L467" s="240"/>
      <c r="M467" s="242"/>
      <c r="N467" s="242"/>
      <c r="O467" s="240"/>
      <c r="P467" s="243"/>
      <c r="Q467" s="34"/>
      <c r="R467" s="32"/>
    </row>
    <row r="468" spans="2:18" ht="14.25" hidden="1" customHeight="1">
      <c r="B468" s="65"/>
      <c r="C468" s="99"/>
      <c r="D468" s="100"/>
      <c r="E468" s="242"/>
      <c r="F468" s="242"/>
      <c r="G468" s="240"/>
      <c r="H468" s="240"/>
      <c r="I468" s="240"/>
      <c r="J468" s="242"/>
      <c r="K468" s="240"/>
      <c r="L468" s="240"/>
      <c r="M468" s="242"/>
      <c r="N468" s="242"/>
      <c r="O468" s="240"/>
      <c r="P468" s="243"/>
      <c r="Q468" s="34"/>
      <c r="R468" s="32"/>
    </row>
    <row r="469" spans="2:18" ht="14.25" hidden="1" customHeight="1">
      <c r="B469" s="65"/>
      <c r="C469" s="99"/>
      <c r="D469" s="69"/>
      <c r="E469" s="242"/>
      <c r="F469" s="242"/>
      <c r="G469" s="240"/>
      <c r="H469" s="240"/>
      <c r="I469" s="240"/>
      <c r="J469" s="242"/>
      <c r="K469" s="240"/>
      <c r="L469" s="240"/>
      <c r="M469" s="242"/>
      <c r="N469" s="242"/>
      <c r="O469" s="240"/>
      <c r="P469" s="243"/>
      <c r="Q469" s="34"/>
      <c r="R469" s="32"/>
    </row>
    <row r="470" spans="2:18" ht="14.25" hidden="1" customHeight="1">
      <c r="B470" s="65"/>
      <c r="C470" s="64"/>
      <c r="D470" s="69"/>
      <c r="E470" s="251"/>
      <c r="F470" s="251"/>
      <c r="G470" s="249"/>
      <c r="H470" s="249"/>
      <c r="I470" s="249"/>
      <c r="J470" s="251"/>
      <c r="K470" s="249"/>
      <c r="L470" s="249"/>
      <c r="M470" s="251"/>
      <c r="N470" s="251"/>
      <c r="O470" s="249"/>
      <c r="P470" s="252"/>
      <c r="Q470" s="34"/>
      <c r="R470" s="32"/>
    </row>
    <row r="471" spans="2:18" ht="14.25" hidden="1" customHeight="1">
      <c r="B471" s="65"/>
      <c r="C471" s="64"/>
      <c r="D471" s="69"/>
      <c r="E471" s="242"/>
      <c r="F471" s="242"/>
      <c r="G471" s="240"/>
      <c r="H471" s="240"/>
      <c r="I471" s="240"/>
      <c r="J471" s="242"/>
      <c r="K471" s="240"/>
      <c r="L471" s="240"/>
      <c r="M471" s="242"/>
      <c r="N471" s="242"/>
      <c r="O471" s="240"/>
      <c r="P471" s="243"/>
      <c r="Q471" s="34"/>
      <c r="R471" s="32"/>
    </row>
    <row r="472" spans="2:18" ht="23.25" customHeight="1">
      <c r="B472" s="65"/>
      <c r="C472" s="64" t="s">
        <v>83</v>
      </c>
      <c r="D472" s="229" t="s">
        <v>202</v>
      </c>
      <c r="E472" s="242">
        <f>+F472</f>
        <v>475229</v>
      </c>
      <c r="F472" s="242">
        <f>+G472+K472</f>
        <v>475229</v>
      </c>
      <c r="G472" s="240">
        <f>+I472</f>
        <v>368600</v>
      </c>
      <c r="H472" s="240"/>
      <c r="I472" s="240">
        <v>368600</v>
      </c>
      <c r="J472" s="242"/>
      <c r="K472" s="240">
        <v>106629</v>
      </c>
      <c r="L472" s="240"/>
      <c r="M472" s="242"/>
      <c r="N472" s="242"/>
      <c r="O472" s="240"/>
      <c r="P472" s="243"/>
      <c r="Q472" s="34"/>
      <c r="R472" s="32"/>
    </row>
    <row r="473" spans="2:18" ht="14.25" customHeight="1">
      <c r="B473" s="65"/>
      <c r="C473" s="115"/>
      <c r="D473" s="69" t="s">
        <v>4</v>
      </c>
      <c r="E473" s="242">
        <f>+F473</f>
        <v>465988.67</v>
      </c>
      <c r="F473" s="242">
        <f>+G473+K473</f>
        <v>465988.67</v>
      </c>
      <c r="G473" s="240">
        <f>+I473</f>
        <v>366510.36</v>
      </c>
      <c r="H473" s="240"/>
      <c r="I473" s="240">
        <v>366510.36</v>
      </c>
      <c r="J473" s="242"/>
      <c r="K473" s="240">
        <v>99478.31</v>
      </c>
      <c r="L473" s="240"/>
      <c r="M473" s="242"/>
      <c r="N473" s="242"/>
      <c r="O473" s="240"/>
      <c r="P473" s="243"/>
      <c r="Q473" s="34"/>
      <c r="R473" s="32"/>
    </row>
    <row r="474" spans="2:18" ht="14.25" customHeight="1">
      <c r="B474" s="65"/>
      <c r="C474" s="115"/>
      <c r="D474" s="104" t="s">
        <v>3</v>
      </c>
      <c r="E474" s="251">
        <f>E473/E472</f>
        <v>0.98055604771594318</v>
      </c>
      <c r="F474" s="251">
        <f>F473/F472</f>
        <v>0.98055604771594318</v>
      </c>
      <c r="G474" s="249">
        <f>G473/G472</f>
        <v>0.99433087357569172</v>
      </c>
      <c r="H474" s="249"/>
      <c r="I474" s="249">
        <f>I473/I472</f>
        <v>0.99433087357569172</v>
      </c>
      <c r="J474" s="251"/>
      <c r="K474" s="249">
        <f>K473/K472</f>
        <v>0.93293860019319319</v>
      </c>
      <c r="L474" s="249"/>
      <c r="M474" s="251"/>
      <c r="N474" s="251"/>
      <c r="O474" s="249"/>
      <c r="P474" s="252"/>
      <c r="Q474" s="34"/>
      <c r="R474" s="32"/>
    </row>
    <row r="475" spans="2:18" ht="1.5" hidden="1" customHeight="1">
      <c r="B475" s="65"/>
      <c r="C475" s="115"/>
      <c r="D475" s="104"/>
      <c r="E475" s="242"/>
      <c r="F475" s="242"/>
      <c r="G475" s="240"/>
      <c r="H475" s="240"/>
      <c r="I475" s="240"/>
      <c r="J475" s="242"/>
      <c r="K475" s="240"/>
      <c r="L475" s="240"/>
      <c r="M475" s="242"/>
      <c r="N475" s="242"/>
      <c r="O475" s="240"/>
      <c r="P475" s="243"/>
      <c r="Q475" s="34"/>
      <c r="R475" s="32"/>
    </row>
    <row r="476" spans="2:18" ht="6.75" customHeight="1">
      <c r="B476" s="65"/>
      <c r="C476" s="99"/>
      <c r="D476" s="114"/>
      <c r="E476" s="242"/>
      <c r="F476" s="242"/>
      <c r="G476" s="240"/>
      <c r="H476" s="240"/>
      <c r="I476" s="240"/>
      <c r="J476" s="242"/>
      <c r="K476" s="240"/>
      <c r="L476" s="240"/>
      <c r="M476" s="242"/>
      <c r="N476" s="242"/>
      <c r="O476" s="240"/>
      <c r="P476" s="243"/>
      <c r="Q476" s="34"/>
      <c r="R476" s="32"/>
    </row>
    <row r="477" spans="2:18" ht="14.25" hidden="1" customHeight="1">
      <c r="B477" s="65"/>
      <c r="C477" s="99"/>
      <c r="D477" s="83"/>
      <c r="E477" s="242"/>
      <c r="F477" s="242"/>
      <c r="G477" s="240"/>
      <c r="H477" s="240"/>
      <c r="I477" s="240"/>
      <c r="J477" s="242"/>
      <c r="K477" s="240"/>
      <c r="L477" s="240"/>
      <c r="M477" s="242"/>
      <c r="N477" s="242"/>
      <c r="O477" s="240"/>
      <c r="P477" s="243"/>
      <c r="Q477" s="34"/>
      <c r="R477" s="32"/>
    </row>
    <row r="478" spans="2:18" ht="14.25" hidden="1" customHeight="1">
      <c r="B478" s="65"/>
      <c r="C478" s="99"/>
      <c r="D478" s="104"/>
      <c r="E478" s="242"/>
      <c r="F478" s="242"/>
      <c r="G478" s="240"/>
      <c r="H478" s="240"/>
      <c r="I478" s="240"/>
      <c r="J478" s="242"/>
      <c r="K478" s="240"/>
      <c r="L478" s="240"/>
      <c r="M478" s="242"/>
      <c r="N478" s="242"/>
      <c r="O478" s="240"/>
      <c r="P478" s="243"/>
      <c r="Q478" s="34"/>
      <c r="R478" s="32"/>
    </row>
    <row r="479" spans="2:18" ht="14.25" hidden="1" customHeight="1">
      <c r="B479" s="65"/>
      <c r="C479" s="99"/>
      <c r="D479" s="104"/>
      <c r="E479" s="251"/>
      <c r="F479" s="251"/>
      <c r="G479" s="249"/>
      <c r="H479" s="249"/>
      <c r="I479" s="249"/>
      <c r="J479" s="251"/>
      <c r="K479" s="249"/>
      <c r="L479" s="249"/>
      <c r="M479" s="251"/>
      <c r="N479" s="251"/>
      <c r="O479" s="249"/>
      <c r="P479" s="252"/>
      <c r="Q479" s="34"/>
      <c r="R479" s="32"/>
    </row>
    <row r="480" spans="2:18" ht="14.25" hidden="1" customHeight="1">
      <c r="B480" s="65"/>
      <c r="C480" s="64"/>
      <c r="D480" s="111"/>
      <c r="E480" s="242"/>
      <c r="F480" s="242"/>
      <c r="G480" s="240"/>
      <c r="H480" s="240"/>
      <c r="I480" s="240"/>
      <c r="J480" s="242"/>
      <c r="K480" s="240"/>
      <c r="L480" s="240"/>
      <c r="M480" s="242"/>
      <c r="N480" s="242"/>
      <c r="O480" s="240"/>
      <c r="P480" s="243"/>
      <c r="Q480" s="34"/>
      <c r="R480" s="32"/>
    </row>
    <row r="481" spans="2:18" ht="12.75" hidden="1" customHeight="1">
      <c r="B481" s="65"/>
      <c r="C481" s="64"/>
      <c r="D481" s="111"/>
      <c r="E481" s="242"/>
      <c r="F481" s="242"/>
      <c r="G481" s="240"/>
      <c r="H481" s="240"/>
      <c r="I481" s="240"/>
      <c r="J481" s="242"/>
      <c r="K481" s="240"/>
      <c r="L481" s="240"/>
      <c r="M481" s="242"/>
      <c r="N481" s="242"/>
      <c r="O481" s="240"/>
      <c r="P481" s="243"/>
      <c r="Q481" s="34"/>
      <c r="R481" s="32"/>
    </row>
    <row r="482" spans="2:18" ht="14.25" customHeight="1">
      <c r="B482" s="65"/>
      <c r="C482" s="64" t="s">
        <v>82</v>
      </c>
      <c r="D482" s="110" t="s">
        <v>81</v>
      </c>
      <c r="E482" s="242">
        <f>+F482</f>
        <v>171425</v>
      </c>
      <c r="F482" s="242">
        <f>+G482+K482</f>
        <v>171425</v>
      </c>
      <c r="G482" s="240">
        <f>+I482</f>
        <v>17517</v>
      </c>
      <c r="H482" s="240"/>
      <c r="I482" s="240">
        <v>17517</v>
      </c>
      <c r="J482" s="242"/>
      <c r="K482" s="240">
        <v>153908</v>
      </c>
      <c r="L482" s="240"/>
      <c r="M482" s="242"/>
      <c r="N482" s="242"/>
      <c r="O482" s="240"/>
      <c r="P482" s="243"/>
      <c r="Q482" s="34"/>
      <c r="R482" s="32"/>
    </row>
    <row r="483" spans="2:18" ht="14.25" customHeight="1">
      <c r="B483" s="65"/>
      <c r="C483" s="64"/>
      <c r="D483" s="104" t="s">
        <v>4</v>
      </c>
      <c r="E483" s="242">
        <f>+F483</f>
        <v>106748.47</v>
      </c>
      <c r="F483" s="242">
        <f>+G483+K483</f>
        <v>106748.47</v>
      </c>
      <c r="G483" s="240">
        <f>+I483</f>
        <v>17512.169999999998</v>
      </c>
      <c r="H483" s="240"/>
      <c r="I483" s="240">
        <v>17512.169999999998</v>
      </c>
      <c r="J483" s="242"/>
      <c r="K483" s="240">
        <v>89236.3</v>
      </c>
      <c r="L483" s="240"/>
      <c r="M483" s="242"/>
      <c r="N483" s="242"/>
      <c r="O483" s="240"/>
      <c r="P483" s="243"/>
      <c r="Q483" s="34"/>
      <c r="R483" s="32"/>
    </row>
    <row r="484" spans="2:18" ht="14.25" customHeight="1">
      <c r="B484" s="65"/>
      <c r="C484" s="64"/>
      <c r="D484" s="104" t="s">
        <v>3</v>
      </c>
      <c r="E484" s="251">
        <f>E483/E482</f>
        <v>0.62271238150794805</v>
      </c>
      <c r="F484" s="251">
        <f>F483/F482</f>
        <v>0.62271238150794805</v>
      </c>
      <c r="G484" s="249">
        <f>G483/G482</f>
        <v>0.99972426785408453</v>
      </c>
      <c r="H484" s="249"/>
      <c r="I484" s="249">
        <f>I483/I482</f>
        <v>0.99972426785408453</v>
      </c>
      <c r="J484" s="251"/>
      <c r="K484" s="249">
        <f>K483/K482</f>
        <v>0.57980286924656288</v>
      </c>
      <c r="L484" s="249"/>
      <c r="M484" s="251"/>
      <c r="N484" s="251"/>
      <c r="O484" s="249"/>
      <c r="P484" s="252"/>
      <c r="Q484" s="34"/>
      <c r="R484" s="32"/>
    </row>
    <row r="485" spans="2:18" ht="14.25" customHeight="1">
      <c r="B485" s="65"/>
      <c r="C485" s="64"/>
      <c r="D485" s="113"/>
      <c r="E485" s="242"/>
      <c r="F485" s="242"/>
      <c r="G485" s="240"/>
      <c r="H485" s="240"/>
      <c r="I485" s="240"/>
      <c r="J485" s="242"/>
      <c r="K485" s="240"/>
      <c r="L485" s="240"/>
      <c r="M485" s="242"/>
      <c r="N485" s="242"/>
      <c r="O485" s="240"/>
      <c r="P485" s="243"/>
      <c r="Q485" s="34"/>
      <c r="R485" s="32"/>
    </row>
    <row r="486" spans="2:18" ht="14.25" hidden="1" customHeight="1">
      <c r="B486" s="65"/>
      <c r="C486" s="64"/>
      <c r="D486" s="113"/>
      <c r="E486" s="242"/>
      <c r="F486" s="242"/>
      <c r="G486" s="240"/>
      <c r="H486" s="240"/>
      <c r="I486" s="240"/>
      <c r="J486" s="242"/>
      <c r="K486" s="240"/>
      <c r="L486" s="240"/>
      <c r="M486" s="242"/>
      <c r="N486" s="242"/>
      <c r="O486" s="240"/>
      <c r="P486" s="243"/>
      <c r="Q486" s="34"/>
      <c r="R486" s="32"/>
    </row>
    <row r="487" spans="2:18" ht="14.25" hidden="1" customHeight="1">
      <c r="B487" s="65"/>
      <c r="C487" s="64"/>
      <c r="D487" s="113"/>
      <c r="E487" s="242"/>
      <c r="F487" s="242"/>
      <c r="G487" s="240"/>
      <c r="H487" s="240"/>
      <c r="I487" s="240"/>
      <c r="J487" s="242"/>
      <c r="K487" s="240"/>
      <c r="L487" s="240"/>
      <c r="M487" s="242"/>
      <c r="N487" s="242"/>
      <c r="O487" s="240"/>
      <c r="P487" s="243"/>
      <c r="Q487" s="34"/>
      <c r="R487" s="32"/>
    </row>
    <row r="488" spans="2:18" ht="14.25" hidden="1" customHeight="1">
      <c r="B488" s="65"/>
      <c r="C488" s="64"/>
      <c r="D488" s="113"/>
      <c r="E488" s="242"/>
      <c r="F488" s="242"/>
      <c r="G488" s="240"/>
      <c r="H488" s="240"/>
      <c r="I488" s="240"/>
      <c r="J488" s="242"/>
      <c r="K488" s="240"/>
      <c r="L488" s="240"/>
      <c r="M488" s="242"/>
      <c r="N488" s="242"/>
      <c r="O488" s="240"/>
      <c r="P488" s="243"/>
      <c r="Q488" s="34"/>
      <c r="R488" s="32"/>
    </row>
    <row r="489" spans="2:18" ht="14.25" customHeight="1">
      <c r="B489" s="65"/>
      <c r="C489" s="64" t="s">
        <v>80</v>
      </c>
      <c r="D489" s="110" t="s">
        <v>79</v>
      </c>
      <c r="E489" s="242">
        <f>+F489</f>
        <v>311522</v>
      </c>
      <c r="F489" s="242">
        <f>+K489</f>
        <v>311522</v>
      </c>
      <c r="G489" s="240"/>
      <c r="H489" s="240"/>
      <c r="I489" s="240"/>
      <c r="J489" s="242"/>
      <c r="K489" s="240">
        <v>311522</v>
      </c>
      <c r="L489" s="240"/>
      <c r="M489" s="242"/>
      <c r="N489" s="242"/>
      <c r="O489" s="240"/>
      <c r="P489" s="243"/>
      <c r="Q489" s="34"/>
      <c r="R489" s="32"/>
    </row>
    <row r="490" spans="2:18" ht="14.25" customHeight="1">
      <c r="B490" s="65"/>
      <c r="C490" s="64"/>
      <c r="D490" s="104" t="s">
        <v>4</v>
      </c>
      <c r="E490" s="242">
        <f>+F490</f>
        <v>309703.19</v>
      </c>
      <c r="F490" s="242">
        <f>+K490</f>
        <v>309703.19</v>
      </c>
      <c r="G490" s="240"/>
      <c r="H490" s="240"/>
      <c r="I490" s="240"/>
      <c r="J490" s="242"/>
      <c r="K490" s="240">
        <v>309703.19</v>
      </c>
      <c r="L490" s="240"/>
      <c r="M490" s="242"/>
      <c r="N490" s="242"/>
      <c r="O490" s="240"/>
      <c r="P490" s="243"/>
      <c r="Q490" s="34"/>
      <c r="R490" s="32"/>
    </row>
    <row r="491" spans="2:18" ht="14.25" customHeight="1">
      <c r="B491" s="65"/>
      <c r="C491" s="64"/>
      <c r="D491" s="104" t="s">
        <v>3</v>
      </c>
      <c r="E491" s="251">
        <f>E490/E489</f>
        <v>0.99416153594288692</v>
      </c>
      <c r="F491" s="251">
        <f>F490/F489</f>
        <v>0.99416153594288692</v>
      </c>
      <c r="G491" s="249"/>
      <c r="H491" s="249"/>
      <c r="I491" s="249"/>
      <c r="J491" s="251"/>
      <c r="K491" s="249">
        <f>K490/K489</f>
        <v>0.99416153594288692</v>
      </c>
      <c r="L491" s="249"/>
      <c r="M491" s="251"/>
      <c r="N491" s="251"/>
      <c r="O491" s="249"/>
      <c r="P491" s="252"/>
      <c r="Q491" s="34"/>
      <c r="R491" s="32"/>
    </row>
    <row r="492" spans="2:18" ht="8.25" customHeight="1">
      <c r="B492" s="65"/>
      <c r="C492" s="64"/>
      <c r="D492" s="110"/>
      <c r="E492" s="242"/>
      <c r="F492" s="242"/>
      <c r="G492" s="240"/>
      <c r="H492" s="240"/>
      <c r="I492" s="240"/>
      <c r="J492" s="242"/>
      <c r="K492" s="240"/>
      <c r="L492" s="240"/>
      <c r="M492" s="242"/>
      <c r="N492" s="242"/>
      <c r="O492" s="240"/>
      <c r="P492" s="243"/>
      <c r="Q492" s="34"/>
      <c r="R492" s="32"/>
    </row>
    <row r="493" spans="2:18" ht="0.75" hidden="1" customHeight="1">
      <c r="B493" s="65"/>
      <c r="C493" s="99"/>
      <c r="D493" s="112"/>
      <c r="E493" s="242"/>
      <c r="F493" s="242"/>
      <c r="G493" s="240"/>
      <c r="H493" s="240"/>
      <c r="I493" s="240"/>
      <c r="J493" s="242"/>
      <c r="K493" s="240"/>
      <c r="L493" s="240"/>
      <c r="M493" s="242"/>
      <c r="N493" s="242"/>
      <c r="O493" s="240"/>
      <c r="P493" s="243"/>
      <c r="Q493" s="9"/>
      <c r="R493" s="6"/>
    </row>
    <row r="494" spans="2:18" ht="14.25" hidden="1" customHeight="1">
      <c r="B494" s="65"/>
      <c r="C494" s="99"/>
      <c r="D494" s="83"/>
      <c r="E494" s="242"/>
      <c r="F494" s="242"/>
      <c r="G494" s="240"/>
      <c r="H494" s="240"/>
      <c r="I494" s="240"/>
      <c r="J494" s="242"/>
      <c r="K494" s="240"/>
      <c r="L494" s="240"/>
      <c r="M494" s="242"/>
      <c r="N494" s="242"/>
      <c r="O494" s="240"/>
      <c r="P494" s="243"/>
      <c r="Q494" s="9"/>
      <c r="R494" s="6"/>
    </row>
    <row r="495" spans="2:18" ht="14.25" hidden="1" customHeight="1">
      <c r="B495" s="65"/>
      <c r="C495" s="99"/>
      <c r="D495" s="104"/>
      <c r="E495" s="242"/>
      <c r="F495" s="242"/>
      <c r="G495" s="240"/>
      <c r="H495" s="240"/>
      <c r="I495" s="240"/>
      <c r="J495" s="242"/>
      <c r="K495" s="240"/>
      <c r="L495" s="240"/>
      <c r="M495" s="242"/>
      <c r="N495" s="242"/>
      <c r="O495" s="240"/>
      <c r="P495" s="243"/>
      <c r="Q495" s="9"/>
      <c r="R495" s="6"/>
    </row>
    <row r="496" spans="2:18" ht="14.25" hidden="1" customHeight="1">
      <c r="B496" s="65"/>
      <c r="C496" s="64"/>
      <c r="D496" s="104"/>
      <c r="E496" s="251"/>
      <c r="F496" s="251"/>
      <c r="G496" s="249"/>
      <c r="H496" s="249"/>
      <c r="I496" s="249"/>
      <c r="J496" s="251"/>
      <c r="K496" s="249"/>
      <c r="L496" s="249"/>
      <c r="M496" s="251"/>
      <c r="N496" s="251"/>
      <c r="O496" s="249"/>
      <c r="P496" s="252"/>
      <c r="Q496" s="9"/>
      <c r="R496" s="6"/>
    </row>
    <row r="497" spans="2:50" ht="14.25" hidden="1" customHeight="1">
      <c r="B497" s="65"/>
      <c r="C497" s="64"/>
      <c r="D497" s="104"/>
      <c r="E497" s="242"/>
      <c r="F497" s="242"/>
      <c r="G497" s="240"/>
      <c r="H497" s="240"/>
      <c r="I497" s="240"/>
      <c r="J497" s="242"/>
      <c r="K497" s="240"/>
      <c r="L497" s="240"/>
      <c r="M497" s="242"/>
      <c r="N497" s="242"/>
      <c r="O497" s="240"/>
      <c r="P497" s="243"/>
      <c r="Q497" s="9"/>
      <c r="R497" s="6"/>
    </row>
    <row r="498" spans="2:50" ht="14.25" hidden="1" customHeight="1">
      <c r="B498" s="65"/>
      <c r="C498" s="64"/>
      <c r="D498" s="104"/>
      <c r="E498" s="242"/>
      <c r="F498" s="242"/>
      <c r="G498" s="240"/>
      <c r="H498" s="240"/>
      <c r="I498" s="240"/>
      <c r="J498" s="242"/>
      <c r="K498" s="240"/>
      <c r="L498" s="240"/>
      <c r="M498" s="242"/>
      <c r="N498" s="242"/>
      <c r="O498" s="240"/>
      <c r="P498" s="243"/>
      <c r="Q498" s="9"/>
      <c r="R498" s="6"/>
    </row>
    <row r="499" spans="2:50" ht="14.25" customHeight="1">
      <c r="B499" s="65"/>
      <c r="C499" s="64" t="s">
        <v>78</v>
      </c>
      <c r="D499" s="110" t="s">
        <v>77</v>
      </c>
      <c r="E499" s="242">
        <f>+F499+N499</f>
        <v>998344</v>
      </c>
      <c r="F499" s="242">
        <f>+G499+K499</f>
        <v>935344</v>
      </c>
      <c r="G499" s="240">
        <f>+H499+I499</f>
        <v>917344</v>
      </c>
      <c r="H499" s="240">
        <v>799264</v>
      </c>
      <c r="I499" s="240">
        <v>118080</v>
      </c>
      <c r="J499" s="242"/>
      <c r="K499" s="240">
        <v>18000</v>
      </c>
      <c r="L499" s="240"/>
      <c r="M499" s="242"/>
      <c r="N499" s="242">
        <f>O499</f>
        <v>63000</v>
      </c>
      <c r="O499" s="240">
        <v>63000</v>
      </c>
      <c r="P499" s="243"/>
      <c r="Q499" s="34"/>
      <c r="R499" s="3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2:50" ht="14.25" customHeight="1">
      <c r="B500" s="65"/>
      <c r="C500" s="64"/>
      <c r="D500" s="104" t="s">
        <v>4</v>
      </c>
      <c r="E500" s="242">
        <f t="shared" ref="E500" si="28">+F500+N500</f>
        <v>982169.25</v>
      </c>
      <c r="F500" s="242">
        <f>+G500+K500</f>
        <v>919169.25</v>
      </c>
      <c r="G500" s="240">
        <f>+H500+I500</f>
        <v>903519.2</v>
      </c>
      <c r="H500" s="240">
        <v>787220.59</v>
      </c>
      <c r="I500" s="240">
        <v>116298.61</v>
      </c>
      <c r="J500" s="242"/>
      <c r="K500" s="240">
        <v>15650.05</v>
      </c>
      <c r="L500" s="240"/>
      <c r="M500" s="242"/>
      <c r="N500" s="242">
        <f>O500</f>
        <v>63000</v>
      </c>
      <c r="O500" s="240">
        <v>63000</v>
      </c>
      <c r="P500" s="243"/>
      <c r="Q500" s="34"/>
      <c r="R500" s="3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</row>
    <row r="501" spans="2:50" s="56" customFormat="1" ht="14.25" customHeight="1">
      <c r="B501" s="65"/>
      <c r="C501" s="64"/>
      <c r="D501" s="104" t="s">
        <v>3</v>
      </c>
      <c r="E501" s="295">
        <f>E500/E499</f>
        <v>0.98379842018382446</v>
      </c>
      <c r="F501" s="251">
        <f>F500/F499</f>
        <v>0.98270716442292894</v>
      </c>
      <c r="G501" s="249">
        <f>G500/G499</f>
        <v>0.98492953570307318</v>
      </c>
      <c r="H501" s="249">
        <f>H500/H499</f>
        <v>0.98493187482483879</v>
      </c>
      <c r="I501" s="249">
        <f>I500/I499</f>
        <v>0.98491370257452571</v>
      </c>
      <c r="J501" s="251"/>
      <c r="K501" s="249">
        <f>K500/K499</f>
        <v>0.86944722222222215</v>
      </c>
      <c r="L501" s="249"/>
      <c r="M501" s="251"/>
      <c r="N501" s="251">
        <f>N500/N499</f>
        <v>1</v>
      </c>
      <c r="O501" s="249">
        <f>O500/O499</f>
        <v>1</v>
      </c>
      <c r="P501" s="252"/>
      <c r="Q501" s="34"/>
      <c r="R501" s="3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</row>
    <row r="502" spans="2:50" ht="7.5" customHeight="1">
      <c r="B502" s="65"/>
      <c r="C502" s="64"/>
      <c r="D502" s="104"/>
      <c r="E502" s="242"/>
      <c r="F502" s="242"/>
      <c r="G502" s="240"/>
      <c r="H502" s="240"/>
      <c r="I502" s="240"/>
      <c r="J502" s="242"/>
      <c r="K502" s="240"/>
      <c r="L502" s="240"/>
      <c r="M502" s="242"/>
      <c r="N502" s="242"/>
      <c r="O502" s="240"/>
      <c r="P502" s="243"/>
      <c r="Q502" s="34"/>
      <c r="R502" s="3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</row>
    <row r="503" spans="2:50" ht="0.75" hidden="1" customHeight="1">
      <c r="B503" s="65"/>
      <c r="C503" s="99"/>
      <c r="D503" s="65"/>
      <c r="E503" s="242"/>
      <c r="F503" s="242"/>
      <c r="G503" s="240"/>
      <c r="H503" s="240"/>
      <c r="I503" s="240"/>
      <c r="J503" s="242"/>
      <c r="K503" s="240"/>
      <c r="L503" s="240"/>
      <c r="M503" s="242"/>
      <c r="N503" s="242"/>
      <c r="O503" s="240"/>
      <c r="P503" s="243"/>
      <c r="Q503" s="34"/>
      <c r="R503" s="3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</row>
    <row r="504" spans="2:50" ht="14.25" hidden="1" customHeight="1">
      <c r="B504" s="65"/>
      <c r="C504" s="99"/>
      <c r="D504" s="83"/>
      <c r="E504" s="242"/>
      <c r="F504" s="242"/>
      <c r="G504" s="240"/>
      <c r="H504" s="240"/>
      <c r="I504" s="240"/>
      <c r="J504" s="242"/>
      <c r="K504" s="240"/>
      <c r="L504" s="240"/>
      <c r="M504" s="242"/>
      <c r="N504" s="242"/>
      <c r="O504" s="240"/>
      <c r="P504" s="243"/>
      <c r="Q504" s="34"/>
      <c r="R504" s="3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</row>
    <row r="505" spans="2:50" ht="14.25" hidden="1" customHeight="1">
      <c r="B505" s="65"/>
      <c r="C505" s="99"/>
      <c r="D505" s="104"/>
      <c r="E505" s="242"/>
      <c r="F505" s="242"/>
      <c r="G505" s="240"/>
      <c r="H505" s="240"/>
      <c r="I505" s="240"/>
      <c r="J505" s="242"/>
      <c r="K505" s="240"/>
      <c r="L505" s="240"/>
      <c r="M505" s="242"/>
      <c r="N505" s="242"/>
      <c r="O505" s="240"/>
      <c r="P505" s="243"/>
      <c r="Q505" s="34"/>
      <c r="R505" s="3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</row>
    <row r="506" spans="2:50" ht="14.25" hidden="1" customHeight="1">
      <c r="B506" s="65"/>
      <c r="C506" s="99"/>
      <c r="D506" s="104"/>
      <c r="E506" s="251"/>
      <c r="F506" s="251"/>
      <c r="G506" s="249"/>
      <c r="H506" s="249"/>
      <c r="I506" s="249"/>
      <c r="J506" s="251"/>
      <c r="K506" s="249"/>
      <c r="L506" s="249"/>
      <c r="M506" s="251"/>
      <c r="N506" s="251"/>
      <c r="O506" s="249"/>
      <c r="P506" s="252"/>
      <c r="Q506" s="34"/>
      <c r="R506" s="3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</row>
    <row r="507" spans="2:50" ht="11.25" hidden="1" customHeight="1">
      <c r="B507" s="65"/>
      <c r="C507" s="64"/>
      <c r="D507" s="111"/>
      <c r="E507" s="242"/>
      <c r="F507" s="242"/>
      <c r="G507" s="240"/>
      <c r="H507" s="240"/>
      <c r="I507" s="240"/>
      <c r="J507" s="242"/>
      <c r="K507" s="240"/>
      <c r="L507" s="240"/>
      <c r="M507" s="242"/>
      <c r="N507" s="242"/>
      <c r="O507" s="240"/>
      <c r="P507" s="243"/>
      <c r="Q507" s="34"/>
      <c r="R507" s="3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</row>
    <row r="508" spans="2:50" ht="23.25" customHeight="1">
      <c r="B508" s="65"/>
      <c r="C508" s="64" t="s">
        <v>76</v>
      </c>
      <c r="D508" s="230" t="s">
        <v>203</v>
      </c>
      <c r="E508" s="242">
        <f>+F508</f>
        <v>551710</v>
      </c>
      <c r="F508" s="242">
        <f>G508+K508+L508</f>
        <v>551710</v>
      </c>
      <c r="G508" s="240">
        <f>+H508+I508</f>
        <v>545330</v>
      </c>
      <c r="H508" s="240">
        <v>508820</v>
      </c>
      <c r="I508" s="240">
        <v>36510</v>
      </c>
      <c r="J508" s="242"/>
      <c r="K508" s="240">
        <v>6380</v>
      </c>
      <c r="L508" s="240"/>
      <c r="M508" s="242"/>
      <c r="N508" s="242"/>
      <c r="O508" s="240"/>
      <c r="P508" s="243"/>
      <c r="Q508" s="34"/>
      <c r="R508" s="3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</row>
    <row r="509" spans="2:50" ht="14.25" customHeight="1">
      <c r="B509" s="65"/>
      <c r="C509" s="64"/>
      <c r="D509" s="104" t="s">
        <v>4</v>
      </c>
      <c r="E509" s="242">
        <f>+F509</f>
        <v>546764.13</v>
      </c>
      <c r="F509" s="242">
        <f>+G509+K509+L509</f>
        <v>546764.13</v>
      </c>
      <c r="G509" s="240">
        <f>+H509+I509</f>
        <v>541932.85</v>
      </c>
      <c r="H509" s="240">
        <v>506532</v>
      </c>
      <c r="I509" s="240">
        <v>35400.85</v>
      </c>
      <c r="J509" s="242"/>
      <c r="K509" s="240">
        <v>4831.28</v>
      </c>
      <c r="L509" s="240"/>
      <c r="M509" s="242"/>
      <c r="N509" s="242"/>
      <c r="O509" s="240"/>
      <c r="P509" s="243"/>
      <c r="Q509" s="34"/>
      <c r="R509" s="3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</row>
    <row r="510" spans="2:50" ht="14.25" customHeight="1">
      <c r="B510" s="65"/>
      <c r="C510" s="64"/>
      <c r="D510" s="104" t="s">
        <v>3</v>
      </c>
      <c r="E510" s="251">
        <f>E509/E508</f>
        <v>0.99103538090663579</v>
      </c>
      <c r="F510" s="251">
        <f>F509/F508</f>
        <v>0.99103538090663579</v>
      </c>
      <c r="G510" s="249">
        <f>G509/G508</f>
        <v>0.99377046925714696</v>
      </c>
      <c r="H510" s="249">
        <f>H509/H508</f>
        <v>0.99550332141032194</v>
      </c>
      <c r="I510" s="249">
        <f>I509/I508</f>
        <v>0.96962065187619828</v>
      </c>
      <c r="J510" s="251"/>
      <c r="K510" s="249">
        <f>K509/K508</f>
        <v>0.75725391849529777</v>
      </c>
      <c r="L510" s="249"/>
      <c r="M510" s="251"/>
      <c r="N510" s="251"/>
      <c r="O510" s="249"/>
      <c r="P510" s="252"/>
      <c r="Q510" s="34"/>
      <c r="R510" s="3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</row>
    <row r="511" spans="2:50" ht="12" customHeight="1">
      <c r="B511" s="65"/>
      <c r="C511" s="64"/>
      <c r="D511" s="104"/>
      <c r="E511" s="242"/>
      <c r="F511" s="242"/>
      <c r="G511" s="240"/>
      <c r="H511" s="240"/>
      <c r="I511" s="240"/>
      <c r="J511" s="242"/>
      <c r="K511" s="240"/>
      <c r="L511" s="240"/>
      <c r="M511" s="242"/>
      <c r="N511" s="242"/>
      <c r="O511" s="240"/>
      <c r="P511" s="243"/>
      <c r="Q511" s="34"/>
      <c r="R511" s="3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</row>
    <row r="512" spans="2:50" ht="14.25" hidden="1" customHeight="1">
      <c r="B512" s="65"/>
      <c r="C512" s="99"/>
      <c r="D512" s="65"/>
      <c r="E512" s="242"/>
      <c r="F512" s="242"/>
      <c r="G512" s="240"/>
      <c r="H512" s="240"/>
      <c r="I512" s="240"/>
      <c r="J512" s="242"/>
      <c r="K512" s="240"/>
      <c r="L512" s="240"/>
      <c r="M512" s="242"/>
      <c r="N512" s="242"/>
      <c r="O512" s="240"/>
      <c r="P512" s="243"/>
      <c r="Q512" s="34"/>
      <c r="R512" s="3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</row>
    <row r="513" spans="2:50" ht="14.25" hidden="1" customHeight="1">
      <c r="B513" s="65"/>
      <c r="C513" s="99"/>
      <c r="D513" s="83"/>
      <c r="E513" s="242"/>
      <c r="F513" s="242"/>
      <c r="G513" s="240"/>
      <c r="H513" s="240"/>
      <c r="I513" s="240"/>
      <c r="J513" s="242"/>
      <c r="K513" s="240"/>
      <c r="L513" s="240"/>
      <c r="M513" s="242"/>
      <c r="N513" s="242"/>
      <c r="O513" s="240"/>
      <c r="P513" s="243"/>
      <c r="Q513" s="34"/>
      <c r="R513" s="3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</row>
    <row r="514" spans="2:50" ht="14.25" hidden="1" customHeight="1">
      <c r="B514" s="65"/>
      <c r="C514" s="99"/>
      <c r="D514" s="104"/>
      <c r="E514" s="242"/>
      <c r="F514" s="242"/>
      <c r="G514" s="240"/>
      <c r="H514" s="240"/>
      <c r="I514" s="240"/>
      <c r="J514" s="242"/>
      <c r="K514" s="240"/>
      <c r="L514" s="240"/>
      <c r="M514" s="242"/>
      <c r="N514" s="242"/>
      <c r="O514" s="240"/>
      <c r="P514" s="243"/>
      <c r="Q514" s="34"/>
      <c r="R514" s="3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</row>
    <row r="515" spans="2:50" ht="14.25" hidden="1" customHeight="1">
      <c r="B515" s="65"/>
      <c r="C515" s="64"/>
      <c r="D515" s="104"/>
      <c r="E515" s="251"/>
      <c r="F515" s="251"/>
      <c r="G515" s="249"/>
      <c r="H515" s="249"/>
      <c r="I515" s="249"/>
      <c r="J515" s="251"/>
      <c r="K515" s="249"/>
      <c r="L515" s="249"/>
      <c r="M515" s="251"/>
      <c r="N515" s="251"/>
      <c r="O515" s="249"/>
      <c r="P515" s="252"/>
      <c r="Q515" s="34"/>
      <c r="R515" s="3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</row>
    <row r="516" spans="2:50" ht="9.75" hidden="1" customHeight="1">
      <c r="B516" s="65"/>
      <c r="C516" s="64"/>
      <c r="D516" s="104"/>
      <c r="E516" s="242"/>
      <c r="F516" s="242"/>
      <c r="G516" s="240"/>
      <c r="H516" s="240"/>
      <c r="I516" s="240"/>
      <c r="J516" s="242"/>
      <c r="K516" s="240"/>
      <c r="L516" s="240"/>
      <c r="M516" s="242"/>
      <c r="N516" s="242"/>
      <c r="O516" s="240"/>
      <c r="P516" s="243"/>
      <c r="Q516" s="34"/>
      <c r="R516" s="3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</row>
    <row r="517" spans="2:50" ht="6" hidden="1" customHeight="1">
      <c r="B517" s="65"/>
      <c r="C517" s="64"/>
      <c r="D517" s="104"/>
      <c r="E517" s="242"/>
      <c r="F517" s="242"/>
      <c r="G517" s="240"/>
      <c r="H517" s="240"/>
      <c r="I517" s="240"/>
      <c r="J517" s="242"/>
      <c r="K517" s="240"/>
      <c r="L517" s="240"/>
      <c r="M517" s="242"/>
      <c r="N517" s="242"/>
      <c r="O517" s="240"/>
      <c r="P517" s="243"/>
      <c r="Q517" s="34"/>
      <c r="R517" s="3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</row>
    <row r="518" spans="2:50" ht="1.5" hidden="1" customHeight="1">
      <c r="B518" s="65"/>
      <c r="C518" s="64"/>
      <c r="D518" s="104"/>
      <c r="E518" s="242"/>
      <c r="F518" s="242"/>
      <c r="G518" s="240"/>
      <c r="H518" s="240"/>
      <c r="I518" s="240"/>
      <c r="J518" s="242"/>
      <c r="K518" s="240"/>
      <c r="L518" s="240"/>
      <c r="M518" s="242"/>
      <c r="N518" s="242"/>
      <c r="O518" s="240"/>
      <c r="P518" s="243"/>
      <c r="Q518" s="34"/>
      <c r="R518" s="3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</row>
    <row r="519" spans="2:50" ht="6" hidden="1" customHeight="1">
      <c r="B519" s="65"/>
      <c r="C519" s="64"/>
      <c r="D519" s="104"/>
      <c r="E519" s="242"/>
      <c r="F519" s="242"/>
      <c r="G519" s="240"/>
      <c r="H519" s="240"/>
      <c r="I519" s="240"/>
      <c r="J519" s="242"/>
      <c r="K519" s="240"/>
      <c r="L519" s="240"/>
      <c r="M519" s="242"/>
      <c r="N519" s="242"/>
      <c r="O519" s="240"/>
      <c r="P519" s="243"/>
      <c r="Q519" s="34"/>
      <c r="R519" s="3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</row>
    <row r="520" spans="2:50" ht="6" hidden="1" customHeight="1">
      <c r="B520" s="65"/>
      <c r="C520" s="64"/>
      <c r="D520" s="104"/>
      <c r="E520" s="242"/>
      <c r="F520" s="242"/>
      <c r="G520" s="240"/>
      <c r="H520" s="240"/>
      <c r="I520" s="240"/>
      <c r="J520" s="242"/>
      <c r="K520" s="240"/>
      <c r="L520" s="240"/>
      <c r="M520" s="242"/>
      <c r="N520" s="242"/>
      <c r="O520" s="240"/>
      <c r="P520" s="243"/>
      <c r="Q520" s="34"/>
      <c r="R520" s="3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</row>
    <row r="521" spans="2:50" ht="14.25" customHeight="1">
      <c r="B521" s="65"/>
      <c r="C521" s="64" t="s">
        <v>75</v>
      </c>
      <c r="D521" s="110" t="s">
        <v>74</v>
      </c>
      <c r="E521" s="242">
        <f>+F521</f>
        <v>504389</v>
      </c>
      <c r="F521" s="242">
        <f>+G521+K521+L521</f>
        <v>504389</v>
      </c>
      <c r="G521" s="240"/>
      <c r="H521" s="240"/>
      <c r="I521" s="240"/>
      <c r="J521" s="242"/>
      <c r="K521" s="240">
        <v>504389</v>
      </c>
      <c r="L521" s="240"/>
      <c r="M521" s="242"/>
      <c r="N521" s="242"/>
      <c r="O521" s="240"/>
      <c r="P521" s="243"/>
      <c r="Q521" s="34"/>
      <c r="R521" s="3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</row>
    <row r="522" spans="2:50" ht="14.25" customHeight="1">
      <c r="B522" s="65"/>
      <c r="C522" s="64"/>
      <c r="D522" s="104" t="s">
        <v>4</v>
      </c>
      <c r="E522" s="242">
        <f>+F522</f>
        <v>478705.39</v>
      </c>
      <c r="F522" s="242">
        <f>+G522+K522+L522</f>
        <v>478705.39</v>
      </c>
      <c r="G522" s="240"/>
      <c r="H522" s="240"/>
      <c r="I522" s="240"/>
      <c r="J522" s="242"/>
      <c r="K522" s="240">
        <v>478705.39</v>
      </c>
      <c r="L522" s="240"/>
      <c r="M522" s="242"/>
      <c r="N522" s="242"/>
      <c r="O522" s="240"/>
      <c r="P522" s="243"/>
      <c r="Q522" s="34"/>
      <c r="R522" s="3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</row>
    <row r="523" spans="2:50" s="56" customFormat="1" ht="14.25" customHeight="1">
      <c r="B523" s="65"/>
      <c r="C523" s="64"/>
      <c r="D523" s="104" t="s">
        <v>3</v>
      </c>
      <c r="E523" s="251">
        <f>E522/E521</f>
        <v>0.94907975788528298</v>
      </c>
      <c r="F523" s="251">
        <f>F522/F521</f>
        <v>0.94907975788528298</v>
      </c>
      <c r="G523" s="249"/>
      <c r="H523" s="249"/>
      <c r="I523" s="249"/>
      <c r="J523" s="251"/>
      <c r="K523" s="249">
        <f>K522/K521</f>
        <v>0.94907975788528298</v>
      </c>
      <c r="L523" s="249"/>
      <c r="M523" s="251"/>
      <c r="N523" s="251"/>
      <c r="O523" s="249"/>
      <c r="P523" s="252"/>
      <c r="Q523" s="34"/>
      <c r="R523" s="3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</row>
    <row r="524" spans="2:50" s="56" customFormat="1" ht="9.75" customHeight="1">
      <c r="B524" s="65"/>
      <c r="C524" s="64"/>
      <c r="D524" s="69"/>
      <c r="E524" s="251"/>
      <c r="F524" s="251"/>
      <c r="G524" s="249"/>
      <c r="H524" s="249"/>
      <c r="I524" s="249"/>
      <c r="J524" s="251"/>
      <c r="K524" s="249"/>
      <c r="L524" s="249"/>
      <c r="M524" s="251"/>
      <c r="N524" s="251"/>
      <c r="O524" s="249"/>
      <c r="P524" s="252"/>
      <c r="Q524" s="34"/>
      <c r="R524" s="3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</row>
    <row r="525" spans="2:50" s="56" customFormat="1" ht="14.25" customHeight="1">
      <c r="B525" s="65"/>
      <c r="C525" s="64" t="s">
        <v>73</v>
      </c>
      <c r="D525" s="74" t="s">
        <v>72</v>
      </c>
      <c r="E525" s="242">
        <f>+F525</f>
        <v>222224.75</v>
      </c>
      <c r="F525" s="242">
        <f>+L525</f>
        <v>222224.75</v>
      </c>
      <c r="G525" s="240"/>
      <c r="H525" s="240"/>
      <c r="I525" s="240"/>
      <c r="J525" s="242"/>
      <c r="K525" s="240"/>
      <c r="L525" s="240">
        <v>222224.75</v>
      </c>
      <c r="M525" s="251"/>
      <c r="N525" s="251"/>
      <c r="O525" s="249"/>
      <c r="P525" s="252"/>
      <c r="Q525" s="34"/>
      <c r="R525" s="3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</row>
    <row r="526" spans="2:50" s="56" customFormat="1" ht="14.25" customHeight="1">
      <c r="B526" s="65"/>
      <c r="C526" s="64"/>
      <c r="D526" s="104" t="s">
        <v>4</v>
      </c>
      <c r="E526" s="242">
        <f>+F526</f>
        <v>113139.83</v>
      </c>
      <c r="F526" s="242">
        <f>+L526</f>
        <v>113139.83</v>
      </c>
      <c r="G526" s="240"/>
      <c r="H526" s="240"/>
      <c r="I526" s="240"/>
      <c r="J526" s="242"/>
      <c r="K526" s="240"/>
      <c r="L526" s="240">
        <v>113139.83</v>
      </c>
      <c r="M526" s="251"/>
      <c r="N526" s="251"/>
      <c r="O526" s="249"/>
      <c r="P526" s="252"/>
      <c r="Q526" s="34"/>
      <c r="R526" s="3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</row>
    <row r="527" spans="2:50" s="56" customFormat="1" ht="14.25" customHeight="1">
      <c r="B527" s="65"/>
      <c r="C527" s="64"/>
      <c r="D527" s="104" t="s">
        <v>3</v>
      </c>
      <c r="E527" s="251">
        <f>E526/E525</f>
        <v>0.50912344372082763</v>
      </c>
      <c r="F527" s="251">
        <f>F526/F525</f>
        <v>0.50912344372082763</v>
      </c>
      <c r="G527" s="249"/>
      <c r="H527" s="249"/>
      <c r="I527" s="249"/>
      <c r="J527" s="251"/>
      <c r="K527" s="249"/>
      <c r="L527" s="249">
        <f>L526/L525</f>
        <v>0.50912344372082763</v>
      </c>
      <c r="M527" s="251"/>
      <c r="N527" s="251"/>
      <c r="O527" s="249"/>
      <c r="P527" s="252"/>
      <c r="Q527" s="34"/>
      <c r="R527" s="3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</row>
    <row r="528" spans="2:50" s="56" customFormat="1" ht="14.25" customHeight="1">
      <c r="B528" s="68"/>
      <c r="C528" s="67"/>
      <c r="D528" s="109"/>
      <c r="E528" s="296"/>
      <c r="F528" s="296"/>
      <c r="G528" s="297"/>
      <c r="H528" s="297"/>
      <c r="I528" s="297"/>
      <c r="J528" s="296"/>
      <c r="K528" s="297"/>
      <c r="L528" s="297"/>
      <c r="M528" s="296"/>
      <c r="N528" s="296"/>
      <c r="O528" s="297"/>
      <c r="P528" s="298"/>
      <c r="Q528" s="34"/>
      <c r="R528" s="3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</row>
    <row r="529" spans="2:50" s="56" customFormat="1" ht="14.25" hidden="1" customHeight="1">
      <c r="B529" s="95">
        <v>853</v>
      </c>
      <c r="C529" s="106"/>
      <c r="D529" s="108" t="s">
        <v>71</v>
      </c>
      <c r="E529" s="233"/>
      <c r="F529" s="233"/>
      <c r="G529" s="231"/>
      <c r="H529" s="231"/>
      <c r="I529" s="231"/>
      <c r="J529" s="237"/>
      <c r="K529" s="235"/>
      <c r="L529" s="235"/>
      <c r="M529" s="237"/>
      <c r="N529" s="237"/>
      <c r="O529" s="235"/>
      <c r="P529" s="238"/>
      <c r="Q529" s="34"/>
      <c r="R529" s="3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</row>
    <row r="530" spans="2:50" s="56" customFormat="1" ht="14.25" hidden="1" customHeight="1">
      <c r="B530" s="95"/>
      <c r="C530" s="106"/>
      <c r="D530" s="107" t="s">
        <v>70</v>
      </c>
      <c r="E530" s="233">
        <f>+F530</f>
        <v>0</v>
      </c>
      <c r="F530" s="233">
        <f>+G530</f>
        <v>0</v>
      </c>
      <c r="G530" s="231">
        <f>+I530</f>
        <v>0</v>
      </c>
      <c r="H530" s="231"/>
      <c r="I530" s="231">
        <v>0</v>
      </c>
      <c r="J530" s="237"/>
      <c r="K530" s="235"/>
      <c r="L530" s="235"/>
      <c r="M530" s="237"/>
      <c r="N530" s="237"/>
      <c r="O530" s="235"/>
      <c r="P530" s="238"/>
      <c r="Q530" s="34"/>
      <c r="R530" s="3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</row>
    <row r="531" spans="2:50" s="56" customFormat="1" ht="14.25" hidden="1" customHeight="1">
      <c r="B531" s="95"/>
      <c r="C531" s="106"/>
      <c r="D531" s="105" t="s">
        <v>4</v>
      </c>
      <c r="E531" s="233">
        <f>+F531</f>
        <v>0</v>
      </c>
      <c r="F531" s="233">
        <f>+G531</f>
        <v>0</v>
      </c>
      <c r="G531" s="231">
        <f>+I531</f>
        <v>0</v>
      </c>
      <c r="H531" s="231"/>
      <c r="I531" s="231">
        <v>0</v>
      </c>
      <c r="J531" s="237"/>
      <c r="K531" s="235"/>
      <c r="L531" s="235"/>
      <c r="M531" s="237"/>
      <c r="N531" s="237"/>
      <c r="O531" s="235"/>
      <c r="P531" s="238"/>
      <c r="Q531" s="34"/>
      <c r="R531" s="3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</row>
    <row r="532" spans="2:50" s="56" customFormat="1" ht="14.25" hidden="1" customHeight="1">
      <c r="B532" s="65"/>
      <c r="C532" s="64"/>
      <c r="D532" s="105" t="s">
        <v>3</v>
      </c>
      <c r="E532" s="237" t="e">
        <f>E531/E530</f>
        <v>#DIV/0!</v>
      </c>
      <c r="F532" s="237" t="e">
        <f>F531/F530</f>
        <v>#DIV/0!</v>
      </c>
      <c r="G532" s="235" t="e">
        <f>G531/G530</f>
        <v>#DIV/0!</v>
      </c>
      <c r="H532" s="235"/>
      <c r="I532" s="235">
        <v>0</v>
      </c>
      <c r="J532" s="237"/>
      <c r="K532" s="249"/>
      <c r="L532" s="249"/>
      <c r="M532" s="251"/>
      <c r="N532" s="251"/>
      <c r="O532" s="249"/>
      <c r="P532" s="252"/>
      <c r="Q532" s="34"/>
      <c r="R532" s="3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</row>
    <row r="533" spans="2:50" s="56" customFormat="1" ht="10.5" hidden="1" customHeight="1">
      <c r="B533" s="65"/>
      <c r="C533" s="64"/>
      <c r="D533" s="69"/>
      <c r="E533" s="251"/>
      <c r="F533" s="251"/>
      <c r="G533" s="249"/>
      <c r="H533" s="249"/>
      <c r="I533" s="249"/>
      <c r="J533" s="251"/>
      <c r="K533" s="249"/>
      <c r="L533" s="249"/>
      <c r="M533" s="251"/>
      <c r="N533" s="251"/>
      <c r="O533" s="249"/>
      <c r="P533" s="252"/>
      <c r="Q533" s="34"/>
      <c r="R533" s="3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</row>
    <row r="534" spans="2:50" s="56" customFormat="1" ht="14.25" hidden="1" customHeight="1">
      <c r="B534" s="65"/>
      <c r="C534" s="64" t="s">
        <v>69</v>
      </c>
      <c r="D534" s="74" t="s">
        <v>68</v>
      </c>
      <c r="E534" s="242">
        <f>+F534</f>
        <v>0</v>
      </c>
      <c r="F534" s="242">
        <f>+G534</f>
        <v>0</v>
      </c>
      <c r="G534" s="240">
        <f>+I534</f>
        <v>0</v>
      </c>
      <c r="H534" s="249"/>
      <c r="I534" s="240">
        <v>0</v>
      </c>
      <c r="J534" s="251"/>
      <c r="K534" s="249"/>
      <c r="L534" s="249"/>
      <c r="M534" s="251"/>
      <c r="N534" s="251"/>
      <c r="O534" s="249"/>
      <c r="P534" s="252"/>
      <c r="Q534" s="34"/>
      <c r="R534" s="3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</row>
    <row r="535" spans="2:50" s="56" customFormat="1" ht="14.25" hidden="1" customHeight="1">
      <c r="B535" s="65"/>
      <c r="C535" s="64"/>
      <c r="D535" s="104" t="s">
        <v>4</v>
      </c>
      <c r="E535" s="242">
        <f>+F535</f>
        <v>0</v>
      </c>
      <c r="F535" s="242">
        <f>+G535</f>
        <v>0</v>
      </c>
      <c r="G535" s="240">
        <f>+I535</f>
        <v>0</v>
      </c>
      <c r="H535" s="249"/>
      <c r="I535" s="240">
        <v>0</v>
      </c>
      <c r="J535" s="251"/>
      <c r="K535" s="249"/>
      <c r="L535" s="249"/>
      <c r="M535" s="251"/>
      <c r="N535" s="251"/>
      <c r="O535" s="249"/>
      <c r="P535" s="252"/>
      <c r="Q535" s="34"/>
      <c r="R535" s="3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</row>
    <row r="536" spans="2:50" s="56" customFormat="1" ht="14.25" hidden="1" customHeight="1">
      <c r="B536" s="65"/>
      <c r="C536" s="64"/>
      <c r="D536" s="104" t="s">
        <v>3</v>
      </c>
      <c r="E536" s="251" t="e">
        <f>E535/E534</f>
        <v>#DIV/0!</v>
      </c>
      <c r="F536" s="251" t="e">
        <f>F535/F534</f>
        <v>#DIV/0!</v>
      </c>
      <c r="G536" s="249" t="e">
        <f>G535/G534</f>
        <v>#DIV/0!</v>
      </c>
      <c r="H536" s="249"/>
      <c r="I536" s="249" t="e">
        <f>I535/I534</f>
        <v>#DIV/0!</v>
      </c>
      <c r="J536" s="251"/>
      <c r="K536" s="249"/>
      <c r="L536" s="249"/>
      <c r="M536" s="251"/>
      <c r="N536" s="251"/>
      <c r="O536" s="249"/>
      <c r="P536" s="252"/>
      <c r="Q536" s="34"/>
      <c r="R536" s="3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</row>
    <row r="537" spans="2:50" s="56" customFormat="1" ht="4.5" hidden="1" customHeight="1">
      <c r="B537" s="65"/>
      <c r="C537" s="90"/>
      <c r="D537" s="103"/>
      <c r="E537" s="251"/>
      <c r="F537" s="251"/>
      <c r="G537" s="249"/>
      <c r="H537" s="249"/>
      <c r="I537" s="249"/>
      <c r="J537" s="251"/>
      <c r="K537" s="249"/>
      <c r="L537" s="249"/>
      <c r="M537" s="251"/>
      <c r="N537" s="251"/>
      <c r="O537" s="249"/>
      <c r="P537" s="252"/>
      <c r="Q537" s="34"/>
      <c r="R537" s="3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</row>
    <row r="538" spans="2:50" s="56" customFormat="1" ht="12" hidden="1" customHeight="1">
      <c r="B538" s="68"/>
      <c r="C538" s="102"/>
      <c r="D538" s="101"/>
      <c r="E538" s="296"/>
      <c r="F538" s="296"/>
      <c r="G538" s="297"/>
      <c r="H538" s="297"/>
      <c r="I538" s="297"/>
      <c r="J538" s="296"/>
      <c r="K538" s="297"/>
      <c r="L538" s="297"/>
      <c r="M538" s="296"/>
      <c r="N538" s="296"/>
      <c r="O538" s="297"/>
      <c r="P538" s="298"/>
      <c r="Q538" s="34"/>
      <c r="R538" s="3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</row>
    <row r="539" spans="2:50" ht="12" hidden="1" customHeight="1">
      <c r="B539" s="65"/>
      <c r="C539" s="99"/>
      <c r="D539" s="69"/>
      <c r="E539" s="242"/>
      <c r="F539" s="242"/>
      <c r="G539" s="240"/>
      <c r="H539" s="240"/>
      <c r="I539" s="240"/>
      <c r="J539" s="242"/>
      <c r="K539" s="240"/>
      <c r="L539" s="240"/>
      <c r="M539" s="242"/>
      <c r="N539" s="242"/>
      <c r="O539" s="240"/>
      <c r="P539" s="243"/>
      <c r="Q539" s="34"/>
      <c r="R539" s="3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</row>
    <row r="540" spans="2:50" ht="0.75" hidden="1" customHeight="1">
      <c r="B540" s="65"/>
      <c r="C540" s="99"/>
      <c r="D540" s="100"/>
      <c r="E540" s="242"/>
      <c r="F540" s="242"/>
      <c r="G540" s="240"/>
      <c r="H540" s="240"/>
      <c r="I540" s="240"/>
      <c r="J540" s="242"/>
      <c r="K540" s="240"/>
      <c r="L540" s="240"/>
      <c r="M540" s="242"/>
      <c r="N540" s="242"/>
      <c r="O540" s="240"/>
      <c r="P540" s="243"/>
      <c r="Q540" s="34"/>
      <c r="R540" s="3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</row>
    <row r="541" spans="2:50" ht="14.25" hidden="1" customHeight="1">
      <c r="B541" s="65"/>
      <c r="C541" s="99"/>
      <c r="D541" s="69"/>
      <c r="E541" s="242"/>
      <c r="F541" s="242"/>
      <c r="G541" s="240"/>
      <c r="H541" s="240"/>
      <c r="I541" s="240"/>
      <c r="J541" s="242"/>
      <c r="K541" s="240"/>
      <c r="L541" s="240"/>
      <c r="M541" s="242"/>
      <c r="N541" s="242"/>
      <c r="O541" s="240"/>
      <c r="P541" s="243"/>
      <c r="Q541" s="34"/>
      <c r="R541" s="3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</row>
    <row r="542" spans="2:50" ht="14.25" hidden="1" customHeight="1">
      <c r="B542" s="65"/>
      <c r="C542" s="64"/>
      <c r="D542" s="69"/>
      <c r="E542" s="251"/>
      <c r="F542" s="251"/>
      <c r="G542" s="249"/>
      <c r="H542" s="249"/>
      <c r="I542" s="249"/>
      <c r="J542" s="251"/>
      <c r="K542" s="249"/>
      <c r="L542" s="249"/>
      <c r="M542" s="251"/>
      <c r="N542" s="251"/>
      <c r="O542" s="249"/>
      <c r="P542" s="252"/>
      <c r="Q542" s="34"/>
      <c r="R542" s="3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</row>
    <row r="543" spans="2:50" ht="1.5" hidden="1" customHeight="1">
      <c r="B543" s="36"/>
      <c r="C543" s="76"/>
      <c r="D543" s="48"/>
      <c r="E543" s="283"/>
      <c r="F543" s="283"/>
      <c r="G543" s="283"/>
      <c r="H543" s="283"/>
      <c r="I543" s="283"/>
      <c r="J543" s="283"/>
      <c r="K543" s="283"/>
      <c r="L543" s="283"/>
      <c r="M543" s="283"/>
      <c r="N543" s="283"/>
      <c r="O543" s="283"/>
      <c r="P543" s="303"/>
      <c r="Q543" s="34"/>
      <c r="R543" s="3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</row>
    <row r="544" spans="2:50" ht="0.75" hidden="1" customHeight="1">
      <c r="B544" s="36"/>
      <c r="C544" s="76"/>
      <c r="D544" s="48"/>
      <c r="E544" s="283"/>
      <c r="F544" s="283"/>
      <c r="G544" s="283"/>
      <c r="H544" s="283"/>
      <c r="I544" s="283"/>
      <c r="J544" s="283"/>
      <c r="K544" s="283"/>
      <c r="L544" s="283"/>
      <c r="M544" s="283"/>
      <c r="N544" s="283"/>
      <c r="O544" s="283"/>
      <c r="P544" s="303"/>
      <c r="Q544" s="34"/>
      <c r="R544" s="3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</row>
    <row r="545" spans="2:50" ht="1.5" hidden="1" customHeight="1">
      <c r="B545" s="68"/>
      <c r="C545" s="67"/>
      <c r="D545" s="66"/>
      <c r="E545" s="255"/>
      <c r="F545" s="255"/>
      <c r="G545" s="253"/>
      <c r="H545" s="253"/>
      <c r="I545" s="253"/>
      <c r="J545" s="255"/>
      <c r="K545" s="255"/>
      <c r="L545" s="255"/>
      <c r="M545" s="255"/>
      <c r="N545" s="255"/>
      <c r="O545" s="253"/>
      <c r="P545" s="256"/>
      <c r="Q545" s="34"/>
      <c r="R545" s="3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</row>
    <row r="546" spans="2:50" ht="1.5" hidden="1" customHeight="1">
      <c r="B546" s="65"/>
      <c r="C546" s="64"/>
      <c r="D546" s="76"/>
      <c r="E546" s="242"/>
      <c r="F546" s="242"/>
      <c r="G546" s="240"/>
      <c r="H546" s="240"/>
      <c r="I546" s="240"/>
      <c r="J546" s="242"/>
      <c r="K546" s="240"/>
      <c r="L546" s="240"/>
      <c r="M546" s="242"/>
      <c r="N546" s="242"/>
      <c r="O546" s="240"/>
      <c r="P546" s="243"/>
      <c r="Q546" s="34"/>
      <c r="R546" s="3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</row>
    <row r="547" spans="2:50" ht="14.25" customHeight="1">
      <c r="B547" s="95">
        <v>854</v>
      </c>
      <c r="C547" s="94"/>
      <c r="D547" s="93" t="s">
        <v>67</v>
      </c>
      <c r="E547" s="233">
        <f>+E551+E563+E559+E555</f>
        <v>317764.45999999996</v>
      </c>
      <c r="F547" s="233">
        <f>+F551+F563+F559+F555</f>
        <v>299104.58999999997</v>
      </c>
      <c r="G547" s="231">
        <f>+G551+G563</f>
        <v>195325.59</v>
      </c>
      <c r="H547" s="231">
        <f>+H551</f>
        <v>160080</v>
      </c>
      <c r="I547" s="231">
        <f>+I551+I563</f>
        <v>35245.589999999997</v>
      </c>
      <c r="J547" s="233">
        <f>+J555</f>
        <v>8400</v>
      </c>
      <c r="K547" s="231">
        <f>+K551+K559</f>
        <v>95379</v>
      </c>
      <c r="L547" s="231"/>
      <c r="M547" s="233"/>
      <c r="N547" s="242">
        <f>N551+N555+N559+N563</f>
        <v>18659.87</v>
      </c>
      <c r="O547" s="242">
        <f>O551+O555+O559+O563</f>
        <v>18659.87</v>
      </c>
      <c r="P547" s="243"/>
      <c r="Q547" s="34"/>
      <c r="R547" s="3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</row>
    <row r="548" spans="2:50" ht="14.25" customHeight="1">
      <c r="B548" s="95"/>
      <c r="C548" s="94"/>
      <c r="D548" s="98" t="s">
        <v>12</v>
      </c>
      <c r="E548" s="233">
        <f>+E552+E560+E564+E556</f>
        <v>305902.53000000003</v>
      </c>
      <c r="F548" s="233">
        <f>+F552+F560+F564+F556</f>
        <v>287402.53000000003</v>
      </c>
      <c r="G548" s="231">
        <f>+G552+G564</f>
        <v>183629.28</v>
      </c>
      <c r="H548" s="231">
        <f>+H552</f>
        <v>148557.28</v>
      </c>
      <c r="I548" s="231">
        <f>+I552+I564</f>
        <v>35072</v>
      </c>
      <c r="J548" s="233">
        <f>+J556</f>
        <v>8400</v>
      </c>
      <c r="K548" s="231">
        <f>+K552+K560</f>
        <v>95373.25</v>
      </c>
      <c r="L548" s="231"/>
      <c r="M548" s="233"/>
      <c r="N548" s="242">
        <f>N552+N556+N560+N564</f>
        <v>18500</v>
      </c>
      <c r="O548" s="242">
        <f>O552+O556+O560+O564</f>
        <v>18500</v>
      </c>
      <c r="P548" s="243"/>
      <c r="Q548" s="34"/>
      <c r="R548" s="32"/>
      <c r="S548" s="2"/>
      <c r="T548" s="2"/>
      <c r="U548" s="2"/>
      <c r="V548" s="2"/>
      <c r="W548" s="2"/>
      <c r="X548" s="2"/>
      <c r="Y548" s="2"/>
    </row>
    <row r="549" spans="2:50" ht="14.25" customHeight="1">
      <c r="B549" s="95"/>
      <c r="C549" s="94"/>
      <c r="D549" s="97" t="s">
        <v>0</v>
      </c>
      <c r="E549" s="237">
        <f>E548/E547</f>
        <v>0.96267068381404286</v>
      </c>
      <c r="F549" s="237">
        <f>F548/F547</f>
        <v>0.9608763610080342</v>
      </c>
      <c r="G549" s="235">
        <f>G548/G547</f>
        <v>0.94011890607881954</v>
      </c>
      <c r="H549" s="235">
        <f>H548/H547</f>
        <v>0.92801899050474757</v>
      </c>
      <c r="I549" s="235">
        <f>I548/I547</f>
        <v>0.99507484482455832</v>
      </c>
      <c r="J549" s="237">
        <v>1</v>
      </c>
      <c r="K549" s="235">
        <f>K548/K547</f>
        <v>0.99993971419285166</v>
      </c>
      <c r="L549" s="235"/>
      <c r="M549" s="237"/>
      <c r="N549" s="251">
        <f>N548/N547</f>
        <v>0.99143241619582567</v>
      </c>
      <c r="O549" s="251">
        <f>O548/O547</f>
        <v>0.99143241619582567</v>
      </c>
      <c r="P549" s="252"/>
      <c r="Q549" s="78"/>
      <c r="R549" s="96"/>
      <c r="S549" s="2"/>
      <c r="T549" s="2"/>
      <c r="U549" s="2"/>
      <c r="V549" s="2"/>
      <c r="W549" s="2"/>
      <c r="X549" s="2"/>
      <c r="Y549" s="2"/>
    </row>
    <row r="550" spans="2:50" ht="13.5" customHeight="1">
      <c r="B550" s="95"/>
      <c r="C550" s="94"/>
      <c r="D550" s="93"/>
      <c r="E550" s="233"/>
      <c r="F550" s="233"/>
      <c r="G550" s="231"/>
      <c r="H550" s="231"/>
      <c r="I550" s="231"/>
      <c r="J550" s="233"/>
      <c r="K550" s="231"/>
      <c r="L550" s="231"/>
      <c r="M550" s="233"/>
      <c r="N550" s="242"/>
      <c r="O550" s="240"/>
      <c r="P550" s="243"/>
      <c r="Q550" s="34"/>
      <c r="R550" s="32"/>
      <c r="S550" s="2"/>
      <c r="T550" s="2"/>
      <c r="U550" s="2"/>
      <c r="V550" s="2"/>
      <c r="W550" s="2"/>
      <c r="X550" s="2"/>
      <c r="Y550" s="2"/>
    </row>
    <row r="551" spans="2:50" ht="14.25" customHeight="1">
      <c r="B551" s="65"/>
      <c r="C551" s="71" t="s">
        <v>66</v>
      </c>
      <c r="D551" s="70" t="s">
        <v>65</v>
      </c>
      <c r="E551" s="242">
        <f>+F551</f>
        <v>174070</v>
      </c>
      <c r="F551" s="242">
        <f>+G551+K551</f>
        <v>174070</v>
      </c>
      <c r="G551" s="240">
        <f>+H551+I551</f>
        <v>165840</v>
      </c>
      <c r="H551" s="240">
        <v>160080</v>
      </c>
      <c r="I551" s="240">
        <v>5760</v>
      </c>
      <c r="J551" s="242"/>
      <c r="K551" s="240">
        <v>8230</v>
      </c>
      <c r="L551" s="240"/>
      <c r="M551" s="242"/>
      <c r="N551" s="242"/>
      <c r="O551" s="240"/>
      <c r="P551" s="243"/>
      <c r="Q551" s="34"/>
      <c r="R551" s="32"/>
      <c r="S551" s="2"/>
      <c r="T551" s="2"/>
      <c r="U551" s="2"/>
      <c r="V551" s="2"/>
      <c r="W551" s="2"/>
      <c r="X551" s="2"/>
      <c r="Y551" s="2"/>
    </row>
    <row r="552" spans="2:50" ht="14.25" customHeight="1">
      <c r="B552" s="65"/>
      <c r="C552" s="71"/>
      <c r="D552" s="72" t="s">
        <v>4</v>
      </c>
      <c r="E552" s="242">
        <f>+F552</f>
        <v>162544.73000000001</v>
      </c>
      <c r="F552" s="242">
        <f>+G552+K552</f>
        <v>162544.73000000001</v>
      </c>
      <c r="G552" s="240">
        <f>+H552+I552</f>
        <v>154317.28</v>
      </c>
      <c r="H552" s="240">
        <v>148557.28</v>
      </c>
      <c r="I552" s="240">
        <v>5760</v>
      </c>
      <c r="J552" s="242"/>
      <c r="K552" s="240">
        <v>8227.4500000000007</v>
      </c>
      <c r="L552" s="240"/>
      <c r="M552" s="242"/>
      <c r="N552" s="242"/>
      <c r="O552" s="240"/>
      <c r="P552" s="243"/>
      <c r="Q552" s="34"/>
      <c r="R552" s="32"/>
      <c r="S552" s="2"/>
      <c r="T552" s="2"/>
      <c r="U552" s="2"/>
      <c r="V552" s="2"/>
      <c r="W552" s="2"/>
      <c r="X552" s="2"/>
      <c r="Y552" s="2"/>
    </row>
    <row r="553" spans="2:50" ht="14.25" customHeight="1">
      <c r="B553" s="65"/>
      <c r="C553" s="71"/>
      <c r="D553" s="72" t="s">
        <v>3</v>
      </c>
      <c r="E553" s="251">
        <f>E552/E551</f>
        <v>0.93378945251910161</v>
      </c>
      <c r="F553" s="251">
        <f>F552/F551</f>
        <v>0.93378945251910161</v>
      </c>
      <c r="G553" s="249">
        <f>G552/G551</f>
        <v>0.93051905451037142</v>
      </c>
      <c r="H553" s="249">
        <f>H552/H551</f>
        <v>0.92801899050474757</v>
      </c>
      <c r="I553" s="249">
        <f>I552/I551</f>
        <v>1</v>
      </c>
      <c r="J553" s="251"/>
      <c r="K553" s="249">
        <f>K552/K551</f>
        <v>0.99969015795868776</v>
      </c>
      <c r="L553" s="249"/>
      <c r="M553" s="251"/>
      <c r="N553" s="251"/>
      <c r="O553" s="249"/>
      <c r="P553" s="252"/>
      <c r="Q553" s="78"/>
      <c r="R553" s="32"/>
      <c r="S553" s="2"/>
      <c r="T553" s="2"/>
      <c r="U553" s="2"/>
      <c r="V553" s="2"/>
      <c r="W553" s="2"/>
      <c r="X553" s="2"/>
      <c r="Y553" s="2"/>
    </row>
    <row r="554" spans="2:50" ht="12.75" customHeight="1">
      <c r="B554" s="65"/>
      <c r="C554" s="71"/>
      <c r="D554" s="72"/>
      <c r="E554" s="242"/>
      <c r="F554" s="242"/>
      <c r="G554" s="240"/>
      <c r="H554" s="240"/>
      <c r="I554" s="240"/>
      <c r="J554" s="242"/>
      <c r="K554" s="240"/>
      <c r="L554" s="240"/>
      <c r="M554" s="242"/>
      <c r="N554" s="242"/>
      <c r="O554" s="240"/>
      <c r="P554" s="243"/>
      <c r="Q554" s="34"/>
      <c r="R554" s="32"/>
      <c r="S554" s="2"/>
      <c r="T554" s="2"/>
      <c r="U554" s="2"/>
      <c r="V554" s="2"/>
      <c r="W554" s="2"/>
      <c r="X554" s="2"/>
      <c r="Y554" s="2"/>
    </row>
    <row r="555" spans="2:50" ht="12.75" customHeight="1">
      <c r="B555" s="65"/>
      <c r="C555" s="92" t="s">
        <v>64</v>
      </c>
      <c r="D555" s="91" t="s">
        <v>63</v>
      </c>
      <c r="E555" s="242">
        <f>+F555</f>
        <v>8400</v>
      </c>
      <c r="F555" s="242">
        <f>+J555</f>
        <v>8400</v>
      </c>
      <c r="G555" s="240"/>
      <c r="H555" s="240"/>
      <c r="I555" s="240"/>
      <c r="J555" s="242">
        <v>8400</v>
      </c>
      <c r="K555" s="240"/>
      <c r="L555" s="240"/>
      <c r="M555" s="242"/>
      <c r="N555" s="242"/>
      <c r="O555" s="240"/>
      <c r="P555" s="243"/>
      <c r="Q555" s="34"/>
      <c r="R555" s="32"/>
      <c r="S555" s="2"/>
      <c r="T555" s="2"/>
      <c r="U555" s="2"/>
      <c r="V555" s="2"/>
      <c r="W555" s="2"/>
      <c r="X555" s="2"/>
      <c r="Y555" s="2"/>
    </row>
    <row r="556" spans="2:50" ht="12.75" customHeight="1">
      <c r="B556" s="65"/>
      <c r="C556" s="71"/>
      <c r="D556" s="72" t="s">
        <v>4</v>
      </c>
      <c r="E556" s="242">
        <f>+F556</f>
        <v>8400</v>
      </c>
      <c r="F556" s="242">
        <f>+J556</f>
        <v>8400</v>
      </c>
      <c r="G556" s="240"/>
      <c r="H556" s="240"/>
      <c r="I556" s="240"/>
      <c r="J556" s="242">
        <v>8400</v>
      </c>
      <c r="K556" s="240"/>
      <c r="L556" s="240"/>
      <c r="M556" s="242"/>
      <c r="N556" s="242"/>
      <c r="O556" s="240"/>
      <c r="P556" s="243"/>
      <c r="Q556" s="34"/>
      <c r="R556" s="32"/>
      <c r="S556" s="2"/>
      <c r="T556" s="2"/>
      <c r="U556" s="2"/>
      <c r="V556" s="2"/>
      <c r="W556" s="2"/>
      <c r="X556" s="2"/>
      <c r="Y556" s="2"/>
    </row>
    <row r="557" spans="2:50" ht="12.75" customHeight="1">
      <c r="B557" s="65"/>
      <c r="C557" s="71"/>
      <c r="D557" s="72" t="s">
        <v>3</v>
      </c>
      <c r="E557" s="251">
        <v>1</v>
      </c>
      <c r="F557" s="251">
        <v>1</v>
      </c>
      <c r="G557" s="249"/>
      <c r="H557" s="249"/>
      <c r="I557" s="249"/>
      <c r="J557" s="251">
        <v>1</v>
      </c>
      <c r="K557" s="240"/>
      <c r="L557" s="240"/>
      <c r="M557" s="242"/>
      <c r="N557" s="242"/>
      <c r="O557" s="240"/>
      <c r="P557" s="243"/>
      <c r="Q557" s="34"/>
      <c r="R557" s="32"/>
      <c r="S557" s="2"/>
      <c r="T557" s="2"/>
      <c r="U557" s="2"/>
      <c r="V557" s="2"/>
      <c r="W557" s="2"/>
      <c r="X557" s="2"/>
      <c r="Y557" s="2"/>
    </row>
    <row r="558" spans="2:50" ht="12.75" customHeight="1">
      <c r="B558" s="65"/>
      <c r="C558" s="71"/>
      <c r="D558" s="72"/>
      <c r="E558" s="242"/>
      <c r="F558" s="242"/>
      <c r="G558" s="240"/>
      <c r="H558" s="240"/>
      <c r="I558" s="240"/>
      <c r="J558" s="242"/>
      <c r="K558" s="240"/>
      <c r="L558" s="240"/>
      <c r="M558" s="242"/>
      <c r="N558" s="242"/>
      <c r="O558" s="240"/>
      <c r="P558" s="243"/>
      <c r="Q558" s="34"/>
      <c r="R558" s="32"/>
      <c r="S558" s="2"/>
      <c r="T558" s="2"/>
      <c r="U558" s="2"/>
      <c r="V558" s="2"/>
      <c r="W558" s="2"/>
      <c r="X558" s="2"/>
      <c r="Y558" s="2"/>
    </row>
    <row r="559" spans="2:50" ht="22.5" customHeight="1">
      <c r="B559" s="65"/>
      <c r="C559" s="71" t="s">
        <v>62</v>
      </c>
      <c r="D559" s="168" t="s">
        <v>204</v>
      </c>
      <c r="E559" s="242">
        <f>+F559</f>
        <v>87149</v>
      </c>
      <c r="F559" s="242">
        <f>+K559</f>
        <v>87149</v>
      </c>
      <c r="G559" s="240"/>
      <c r="H559" s="240"/>
      <c r="I559" s="240"/>
      <c r="J559" s="242"/>
      <c r="K559" s="240">
        <v>87149</v>
      </c>
      <c r="L559" s="240"/>
      <c r="M559" s="242"/>
      <c r="N559" s="242"/>
      <c r="O559" s="240"/>
      <c r="P559" s="243"/>
      <c r="Q559" s="34"/>
      <c r="R559" s="32"/>
      <c r="S559" s="2"/>
      <c r="T559" s="2"/>
      <c r="U559" s="2"/>
      <c r="V559" s="2"/>
      <c r="W559" s="2"/>
      <c r="X559" s="2"/>
      <c r="Y559" s="2"/>
    </row>
    <row r="560" spans="2:50" ht="14.25" customHeight="1">
      <c r="B560" s="65"/>
      <c r="C560" s="71"/>
      <c r="D560" s="72" t="s">
        <v>4</v>
      </c>
      <c r="E560" s="242">
        <f>+F560</f>
        <v>87145.8</v>
      </c>
      <c r="F560" s="242">
        <f>+K560</f>
        <v>87145.8</v>
      </c>
      <c r="G560" s="240"/>
      <c r="H560" s="240"/>
      <c r="I560" s="240"/>
      <c r="J560" s="242"/>
      <c r="K560" s="240">
        <v>87145.8</v>
      </c>
      <c r="L560" s="240"/>
      <c r="M560" s="242"/>
      <c r="N560" s="242"/>
      <c r="O560" s="240"/>
      <c r="P560" s="243"/>
      <c r="Q560" s="34"/>
      <c r="R560" s="32"/>
      <c r="S560" s="2"/>
      <c r="T560" s="2"/>
      <c r="U560" s="2"/>
      <c r="V560" s="2"/>
      <c r="W560" s="2"/>
      <c r="X560" s="2"/>
      <c r="Y560" s="2"/>
    </row>
    <row r="561" spans="2:25" ht="14.25" customHeight="1">
      <c r="B561" s="65"/>
      <c r="C561" s="71"/>
      <c r="D561" s="72" t="s">
        <v>3</v>
      </c>
      <c r="E561" s="251">
        <f>E560/E559</f>
        <v>0.9999632812768936</v>
      </c>
      <c r="F561" s="249">
        <f>F560/F559</f>
        <v>0.9999632812768936</v>
      </c>
      <c r="G561" s="263"/>
      <c r="H561" s="263"/>
      <c r="I561" s="249"/>
      <c r="J561" s="251"/>
      <c r="K561" s="249">
        <f>K560/K559</f>
        <v>0.9999632812768936</v>
      </c>
      <c r="L561" s="249"/>
      <c r="M561" s="251"/>
      <c r="N561" s="251"/>
      <c r="O561" s="249"/>
      <c r="P561" s="252"/>
      <c r="Q561" s="78"/>
      <c r="R561" s="32"/>
      <c r="S561" s="2"/>
      <c r="T561" s="2"/>
      <c r="U561" s="2"/>
      <c r="V561" s="2"/>
      <c r="W561" s="2"/>
      <c r="X561" s="2"/>
      <c r="Y561" s="2"/>
    </row>
    <row r="562" spans="2:25" ht="13.5" customHeight="1">
      <c r="B562" s="65"/>
      <c r="C562" s="71"/>
      <c r="D562" s="90"/>
      <c r="E562" s="240"/>
      <c r="F562" s="257"/>
      <c r="G562" s="257"/>
      <c r="H562" s="257"/>
      <c r="I562" s="240"/>
      <c r="J562" s="242"/>
      <c r="K562" s="240"/>
      <c r="L562" s="257"/>
      <c r="M562" s="242"/>
      <c r="N562" s="242"/>
      <c r="O562" s="240"/>
      <c r="P562" s="243"/>
      <c r="Q562" s="34"/>
      <c r="R562" s="32"/>
      <c r="S562" s="2"/>
      <c r="T562" s="2"/>
      <c r="U562" s="2"/>
      <c r="V562" s="2"/>
      <c r="W562" s="2"/>
      <c r="X562" s="2"/>
      <c r="Y562" s="2"/>
    </row>
    <row r="563" spans="2:25" ht="14.25" customHeight="1">
      <c r="B563" s="65"/>
      <c r="C563" s="71" t="s">
        <v>61</v>
      </c>
      <c r="D563" s="70" t="s">
        <v>60</v>
      </c>
      <c r="E563" s="240">
        <f>F563+N563</f>
        <v>48145.46</v>
      </c>
      <c r="F563" s="257">
        <f>+G563</f>
        <v>29485.59</v>
      </c>
      <c r="G563" s="257">
        <f>+I563</f>
        <v>29485.59</v>
      </c>
      <c r="H563" s="257"/>
      <c r="I563" s="240">
        <v>29485.59</v>
      </c>
      <c r="J563" s="242"/>
      <c r="K563" s="240"/>
      <c r="L563" s="257"/>
      <c r="M563" s="242"/>
      <c r="N563" s="242">
        <f>O563</f>
        <v>18659.87</v>
      </c>
      <c r="O563" s="240">
        <v>18659.87</v>
      </c>
      <c r="P563" s="243"/>
      <c r="Q563" s="34"/>
      <c r="R563" s="32"/>
      <c r="S563" s="2"/>
      <c r="T563" s="2"/>
      <c r="U563" s="2"/>
      <c r="V563" s="2"/>
      <c r="W563" s="2"/>
      <c r="X563" s="2"/>
      <c r="Y563" s="2"/>
    </row>
    <row r="564" spans="2:25" ht="14.25" customHeight="1">
      <c r="B564" s="65"/>
      <c r="C564" s="71"/>
      <c r="D564" s="72" t="s">
        <v>4</v>
      </c>
      <c r="E564" s="240">
        <f>F564+N564</f>
        <v>47812</v>
      </c>
      <c r="F564" s="257">
        <f>+G564</f>
        <v>29312</v>
      </c>
      <c r="G564" s="257">
        <f>+I564</f>
        <v>29312</v>
      </c>
      <c r="H564" s="257"/>
      <c r="I564" s="257">
        <v>29312</v>
      </c>
      <c r="J564" s="257"/>
      <c r="K564" s="257"/>
      <c r="L564" s="257"/>
      <c r="M564" s="242"/>
      <c r="N564" s="242">
        <f>O564</f>
        <v>18500</v>
      </c>
      <c r="O564" s="240">
        <v>18500</v>
      </c>
      <c r="P564" s="243"/>
      <c r="Q564" s="34"/>
      <c r="R564" s="32"/>
      <c r="S564" s="2"/>
      <c r="T564" s="2"/>
      <c r="U564" s="2"/>
      <c r="V564" s="2"/>
      <c r="W564" s="2"/>
      <c r="X564" s="2"/>
      <c r="Y564" s="2"/>
    </row>
    <row r="565" spans="2:25" ht="14.25" customHeight="1">
      <c r="B565" s="65"/>
      <c r="C565" s="64"/>
      <c r="D565" s="69" t="s">
        <v>3</v>
      </c>
      <c r="E565" s="263">
        <f>E564/E563</f>
        <v>0.99307390561851527</v>
      </c>
      <c r="F565" s="263">
        <f>F564/F563</f>
        <v>0.99411271743248142</v>
      </c>
      <c r="G565" s="263">
        <f>G564/G563</f>
        <v>0.99411271743248142</v>
      </c>
      <c r="H565" s="263"/>
      <c r="I565" s="263">
        <f>I564/I563</f>
        <v>0.99411271743248142</v>
      </c>
      <c r="J565" s="263"/>
      <c r="K565" s="263"/>
      <c r="L565" s="263"/>
      <c r="M565" s="249"/>
      <c r="N565" s="263">
        <f>N564/N563</f>
        <v>0.99143241619582567</v>
      </c>
      <c r="O565" s="263">
        <f>O564/O563</f>
        <v>0.99143241619582567</v>
      </c>
      <c r="P565" s="252"/>
      <c r="Q565" s="78"/>
      <c r="R565" s="32"/>
      <c r="S565" s="2"/>
      <c r="T565" s="2"/>
      <c r="U565" s="2"/>
      <c r="V565" s="2"/>
      <c r="W565" s="2"/>
      <c r="X565" s="2"/>
      <c r="Y565" s="2"/>
    </row>
    <row r="566" spans="2:25" ht="14.25" customHeight="1">
      <c r="B566" s="68"/>
      <c r="C566" s="67"/>
      <c r="D566" s="66"/>
      <c r="E566" s="288"/>
      <c r="F566" s="288"/>
      <c r="G566" s="288"/>
      <c r="H566" s="288"/>
      <c r="I566" s="288"/>
      <c r="J566" s="288"/>
      <c r="K566" s="288"/>
      <c r="L566" s="288"/>
      <c r="M566" s="288"/>
      <c r="N566" s="288"/>
      <c r="O566" s="288"/>
      <c r="P566" s="256"/>
      <c r="Q566" s="34"/>
      <c r="R566" s="32"/>
      <c r="S566" s="2"/>
      <c r="T566" s="2"/>
      <c r="U566" s="2"/>
      <c r="V566" s="2"/>
      <c r="W566" s="2"/>
      <c r="X566" s="2"/>
      <c r="Y566" s="2"/>
    </row>
    <row r="567" spans="2:25" ht="9.75" customHeight="1">
      <c r="B567" s="36"/>
      <c r="C567" s="89"/>
      <c r="D567" s="88"/>
      <c r="E567" s="257"/>
      <c r="F567" s="257"/>
      <c r="G567" s="257"/>
      <c r="H567" s="257"/>
      <c r="I567" s="257"/>
      <c r="J567" s="257"/>
      <c r="K567" s="257"/>
      <c r="L567" s="257"/>
      <c r="M567" s="257"/>
      <c r="N567" s="257"/>
      <c r="O567" s="257"/>
      <c r="P567" s="266"/>
      <c r="Q567" s="9"/>
      <c r="R567" s="6"/>
    </row>
    <row r="568" spans="2:25" ht="14.25" hidden="1" customHeight="1">
      <c r="B568" s="36"/>
      <c r="C568" s="48"/>
      <c r="D568" s="43"/>
      <c r="E568" s="257"/>
      <c r="F568" s="257"/>
      <c r="G568" s="257"/>
      <c r="H568" s="257"/>
      <c r="I568" s="257"/>
      <c r="J568" s="257"/>
      <c r="K568" s="257"/>
      <c r="L568" s="257"/>
      <c r="M568" s="257"/>
      <c r="N568" s="257"/>
      <c r="O568" s="257"/>
      <c r="P568" s="258"/>
      <c r="Q568" s="9"/>
      <c r="R568" s="6"/>
    </row>
    <row r="569" spans="2:25" ht="14.25" hidden="1" customHeight="1">
      <c r="B569" s="36"/>
      <c r="C569" s="48"/>
      <c r="D569" s="43"/>
      <c r="E569" s="257"/>
      <c r="F569" s="257"/>
      <c r="G569" s="257"/>
      <c r="H569" s="257"/>
      <c r="I569" s="257"/>
      <c r="J569" s="257"/>
      <c r="K569" s="257"/>
      <c r="L569" s="257"/>
      <c r="M569" s="257"/>
      <c r="N569" s="257"/>
      <c r="O569" s="257"/>
      <c r="P569" s="258"/>
      <c r="Q569" s="9"/>
      <c r="R569" s="6"/>
    </row>
    <row r="570" spans="2:25" ht="14.25" hidden="1" customHeight="1">
      <c r="B570" s="36"/>
      <c r="C570" s="48"/>
      <c r="D570" s="43"/>
      <c r="E570" s="257"/>
      <c r="F570" s="257"/>
      <c r="G570" s="257"/>
      <c r="H570" s="257"/>
      <c r="I570" s="257"/>
      <c r="J570" s="257"/>
      <c r="K570" s="257"/>
      <c r="L570" s="257"/>
      <c r="M570" s="257"/>
      <c r="N570" s="257"/>
      <c r="O570" s="257"/>
      <c r="P570" s="258"/>
      <c r="Q570" s="9"/>
      <c r="R570" s="6"/>
    </row>
    <row r="571" spans="2:25" ht="14.25" customHeight="1">
      <c r="B571" s="31">
        <v>855</v>
      </c>
      <c r="C571" s="53"/>
      <c r="D571" s="87" t="s">
        <v>59</v>
      </c>
      <c r="E571" s="260">
        <f>+E575+E581+E589+E597+E585+E593+E602</f>
        <v>16663252.640000001</v>
      </c>
      <c r="F571" s="260">
        <f t="shared" ref="F571:P571" si="29">+F575+F581+F589+F597+F585+F593+F602</f>
        <v>16649252.84</v>
      </c>
      <c r="G571" s="260">
        <f t="shared" si="29"/>
        <v>768472.97</v>
      </c>
      <c r="H571" s="260">
        <f t="shared" si="29"/>
        <v>580332</v>
      </c>
      <c r="I571" s="260">
        <f t="shared" si="29"/>
        <v>188140.97</v>
      </c>
      <c r="J571" s="260"/>
      <c r="K571" s="260">
        <f t="shared" si="29"/>
        <v>15427174</v>
      </c>
      <c r="L571" s="260">
        <f t="shared" si="29"/>
        <v>453605.87</v>
      </c>
      <c r="M571" s="260"/>
      <c r="N571" s="260">
        <f t="shared" si="29"/>
        <v>13999.8</v>
      </c>
      <c r="O571" s="260">
        <f t="shared" si="29"/>
        <v>13999.8</v>
      </c>
      <c r="P571" s="260">
        <f t="shared" si="29"/>
        <v>13999.8</v>
      </c>
      <c r="Q571" s="9"/>
      <c r="R571" s="6"/>
    </row>
    <row r="572" spans="2:25" ht="14.25" customHeight="1">
      <c r="B572" s="36"/>
      <c r="C572" s="48"/>
      <c r="D572" s="86" t="s">
        <v>12</v>
      </c>
      <c r="E572" s="260">
        <f>+E576+E582+E586+E590+E598+E594+E603</f>
        <v>16508627.680000002</v>
      </c>
      <c r="F572" s="260">
        <f t="shared" ref="F572:P572" si="30">+F576+F582+F586+F590+F598+F594+F603</f>
        <v>16494627.880000001</v>
      </c>
      <c r="G572" s="260">
        <f t="shared" si="30"/>
        <v>753544.3600000001</v>
      </c>
      <c r="H572" s="260">
        <f t="shared" si="30"/>
        <v>574542.75</v>
      </c>
      <c r="I572" s="260">
        <f t="shared" si="30"/>
        <v>179001.61</v>
      </c>
      <c r="J572" s="260"/>
      <c r="K572" s="260">
        <f t="shared" si="30"/>
        <v>15355695.48</v>
      </c>
      <c r="L572" s="260">
        <f t="shared" si="30"/>
        <v>385388.04</v>
      </c>
      <c r="M572" s="260"/>
      <c r="N572" s="260">
        <f t="shared" si="30"/>
        <v>13999.8</v>
      </c>
      <c r="O572" s="260">
        <f t="shared" si="30"/>
        <v>13999.8</v>
      </c>
      <c r="P572" s="260">
        <f t="shared" si="30"/>
        <v>13999.8</v>
      </c>
      <c r="Q572" s="9"/>
      <c r="R572" s="6"/>
    </row>
    <row r="573" spans="2:25" ht="14.25" customHeight="1">
      <c r="B573" s="36"/>
      <c r="C573" s="48"/>
      <c r="D573" s="52" t="s">
        <v>0</v>
      </c>
      <c r="E573" s="272">
        <f>E572/E571</f>
        <v>0.99072060159318331</v>
      </c>
      <c r="F573" s="272">
        <f>F572/F571</f>
        <v>0.99071279885734509</v>
      </c>
      <c r="G573" s="272">
        <f>G572/G571</f>
        <v>0.98057366936406376</v>
      </c>
      <c r="H573" s="272">
        <f>H572/H571</f>
        <v>0.99002424474266459</v>
      </c>
      <c r="I573" s="272">
        <f>I572/I571</f>
        <v>0.95142280812095303</v>
      </c>
      <c r="J573" s="272"/>
      <c r="K573" s="272">
        <f>K572/K571</f>
        <v>0.99536671330731086</v>
      </c>
      <c r="L573" s="272">
        <f>L572/L571</f>
        <v>0.84960990473954845</v>
      </c>
      <c r="M573" s="257"/>
      <c r="N573" s="257"/>
      <c r="O573" s="257"/>
      <c r="P573" s="258"/>
      <c r="Q573" s="9"/>
      <c r="R573" s="6"/>
    </row>
    <row r="574" spans="2:25" ht="10.5" customHeight="1">
      <c r="B574" s="36"/>
      <c r="C574" s="48"/>
      <c r="D574" s="43"/>
      <c r="E574" s="257"/>
      <c r="F574" s="257"/>
      <c r="G574" s="257"/>
      <c r="H574" s="257"/>
      <c r="I574" s="257"/>
      <c r="J574" s="257"/>
      <c r="K574" s="257"/>
      <c r="L574" s="257"/>
      <c r="M574" s="257"/>
      <c r="N574" s="257"/>
      <c r="O574" s="257"/>
      <c r="P574" s="258"/>
      <c r="Q574" s="9"/>
      <c r="R574" s="6"/>
    </row>
    <row r="575" spans="2:25" ht="14.25" customHeight="1">
      <c r="B575" s="36"/>
      <c r="C575" s="48" t="s">
        <v>58</v>
      </c>
      <c r="D575" s="44" t="s">
        <v>57</v>
      </c>
      <c r="E575" s="257">
        <f>+F575</f>
        <v>10930000</v>
      </c>
      <c r="F575" s="257">
        <f>+G575+K575</f>
        <v>10930000</v>
      </c>
      <c r="G575" s="257">
        <f>+H575+I575</f>
        <v>144547</v>
      </c>
      <c r="H575" s="257">
        <v>111957</v>
      </c>
      <c r="I575" s="257">
        <v>32590</v>
      </c>
      <c r="J575" s="257"/>
      <c r="K575" s="257">
        <v>10785453</v>
      </c>
      <c r="L575" s="257"/>
      <c r="M575" s="257"/>
      <c r="N575" s="257"/>
      <c r="O575" s="257"/>
      <c r="P575" s="258"/>
      <c r="Q575" s="9"/>
      <c r="R575" s="6"/>
    </row>
    <row r="576" spans="2:25" ht="14.25" customHeight="1">
      <c r="B576" s="36"/>
      <c r="C576" s="48"/>
      <c r="D576" s="42" t="s">
        <v>4</v>
      </c>
      <c r="E576" s="257">
        <f>+F576</f>
        <v>10929577.950000001</v>
      </c>
      <c r="F576" s="257">
        <f>+G576+K576</f>
        <v>10929577.950000001</v>
      </c>
      <c r="G576" s="257">
        <f>+H576+I576</f>
        <v>144540.65</v>
      </c>
      <c r="H576" s="257">
        <v>111953.05</v>
      </c>
      <c r="I576" s="257">
        <v>32587.599999999999</v>
      </c>
      <c r="J576" s="257"/>
      <c r="K576" s="257">
        <v>10785037.300000001</v>
      </c>
      <c r="L576" s="257"/>
      <c r="M576" s="257"/>
      <c r="N576" s="257"/>
      <c r="O576" s="257"/>
      <c r="P576" s="258"/>
      <c r="Q576" s="9"/>
      <c r="R576" s="6"/>
    </row>
    <row r="577" spans="2:18" ht="14.25" customHeight="1">
      <c r="B577" s="36"/>
      <c r="C577" s="48"/>
      <c r="D577" s="42" t="s">
        <v>3</v>
      </c>
      <c r="E577" s="263">
        <f>E576/E575</f>
        <v>0.99996138609332119</v>
      </c>
      <c r="F577" s="263">
        <f>F576/F575</f>
        <v>0.99996138609332119</v>
      </c>
      <c r="G577" s="263">
        <f>G576/G575</f>
        <v>0.99995606965208539</v>
      </c>
      <c r="H577" s="263">
        <f>H576/H575</f>
        <v>0.99996471859731861</v>
      </c>
      <c r="I577" s="263">
        <f>I576/I575</f>
        <v>0.99992635777845962</v>
      </c>
      <c r="J577" s="263"/>
      <c r="K577" s="263">
        <f>K576/K575</f>
        <v>0.99996145734444353</v>
      </c>
      <c r="L577" s="257"/>
      <c r="M577" s="257"/>
      <c r="N577" s="257"/>
      <c r="O577" s="257"/>
      <c r="P577" s="258"/>
      <c r="Q577" s="9"/>
      <c r="R577" s="6"/>
    </row>
    <row r="578" spans="2:18" ht="10.5" customHeight="1">
      <c r="B578" s="36"/>
      <c r="C578" s="48"/>
      <c r="D578" s="43"/>
      <c r="E578" s="257"/>
      <c r="F578" s="257"/>
      <c r="G578" s="257"/>
      <c r="H578" s="257"/>
      <c r="I578" s="257"/>
      <c r="J578" s="257"/>
      <c r="K578" s="257"/>
      <c r="L578" s="257"/>
      <c r="M578" s="257"/>
      <c r="N578" s="257"/>
      <c r="O578" s="257"/>
      <c r="P578" s="258"/>
      <c r="Q578" s="9"/>
      <c r="R578" s="6"/>
    </row>
    <row r="579" spans="2:18" ht="14.25" customHeight="1">
      <c r="B579" s="36"/>
      <c r="C579" s="48" t="s">
        <v>56</v>
      </c>
      <c r="D579" s="85" t="s">
        <v>55</v>
      </c>
      <c r="E579" s="257"/>
      <c r="F579" s="257"/>
      <c r="G579" s="257"/>
      <c r="H579" s="257"/>
      <c r="I579" s="257"/>
      <c r="J579" s="257"/>
      <c r="K579" s="257"/>
      <c r="L579" s="257"/>
      <c r="M579" s="257"/>
      <c r="N579" s="257"/>
      <c r="O579" s="257"/>
      <c r="P579" s="258"/>
      <c r="Q579" s="9"/>
      <c r="R579" s="6"/>
    </row>
    <row r="580" spans="2:18" ht="14.25" customHeight="1">
      <c r="B580" s="36"/>
      <c r="C580" s="48"/>
      <c r="D580" s="84" t="s">
        <v>54</v>
      </c>
      <c r="E580" s="257"/>
      <c r="F580" s="257"/>
      <c r="G580" s="257"/>
      <c r="H580" s="257"/>
      <c r="I580" s="257"/>
      <c r="J580" s="257"/>
      <c r="K580" s="257"/>
      <c r="L580" s="257"/>
      <c r="M580" s="257"/>
      <c r="N580" s="257"/>
      <c r="O580" s="257"/>
      <c r="P580" s="258"/>
      <c r="Q580" s="9"/>
      <c r="R580" s="6"/>
    </row>
    <row r="581" spans="2:18" ht="14.25" customHeight="1">
      <c r="B581" s="36"/>
      <c r="C581" s="48"/>
      <c r="D581" s="83" t="s">
        <v>53</v>
      </c>
      <c r="E581" s="257">
        <f>+F581</f>
        <v>4457917</v>
      </c>
      <c r="F581" s="257">
        <f>+G581+K581</f>
        <v>4457917</v>
      </c>
      <c r="G581" s="257">
        <f>+H581+I581</f>
        <v>333203</v>
      </c>
      <c r="H581" s="257">
        <v>292362</v>
      </c>
      <c r="I581" s="257">
        <v>40841</v>
      </c>
      <c r="J581" s="257"/>
      <c r="K581" s="257">
        <v>4124714</v>
      </c>
      <c r="L581" s="257"/>
      <c r="M581" s="257"/>
      <c r="N581" s="257"/>
      <c r="O581" s="257"/>
      <c r="P581" s="258"/>
      <c r="Q581" s="9"/>
      <c r="R581" s="6"/>
    </row>
    <row r="582" spans="2:18" ht="14.25" customHeight="1">
      <c r="B582" s="36"/>
      <c r="C582" s="48"/>
      <c r="D582" s="42" t="s">
        <v>4</v>
      </c>
      <c r="E582" s="257">
        <f>+F582</f>
        <v>4420381.7699999996</v>
      </c>
      <c r="F582" s="257">
        <f>+G582+K582</f>
        <v>4420381.7699999996</v>
      </c>
      <c r="G582" s="257">
        <f>+H582+I582</f>
        <v>320508.5</v>
      </c>
      <c r="H582" s="257">
        <v>288389.44</v>
      </c>
      <c r="I582" s="257">
        <v>32119.06</v>
      </c>
      <c r="J582" s="257"/>
      <c r="K582" s="257">
        <v>4099873.27</v>
      </c>
      <c r="L582" s="257"/>
      <c r="M582" s="257"/>
      <c r="N582" s="257"/>
      <c r="O582" s="257"/>
      <c r="P582" s="258"/>
      <c r="Q582" s="9"/>
      <c r="R582" s="6"/>
    </row>
    <row r="583" spans="2:18" ht="14.25" customHeight="1">
      <c r="B583" s="36"/>
      <c r="C583" s="48"/>
      <c r="D583" s="42" t="s">
        <v>3</v>
      </c>
      <c r="E583" s="263">
        <f>E582/E581</f>
        <v>0.99158009671333036</v>
      </c>
      <c r="F583" s="263">
        <f>F582/F581</f>
        <v>0.99158009671333036</v>
      </c>
      <c r="G583" s="263">
        <f>G582/G581</f>
        <v>0.96190160352697907</v>
      </c>
      <c r="H583" s="263">
        <f>H582/H581</f>
        <v>0.98641218763040339</v>
      </c>
      <c r="I583" s="263">
        <f>I582/I581</f>
        <v>0.78644156607330873</v>
      </c>
      <c r="J583" s="263"/>
      <c r="K583" s="263">
        <f>K582/K581</f>
        <v>0.99397758729453722</v>
      </c>
      <c r="L583" s="257"/>
      <c r="M583" s="257"/>
      <c r="N583" s="257"/>
      <c r="O583" s="257"/>
      <c r="P583" s="258"/>
      <c r="Q583" s="9"/>
      <c r="R583" s="6"/>
    </row>
    <row r="584" spans="2:18" ht="8.25" customHeight="1">
      <c r="B584" s="36"/>
      <c r="C584" s="48"/>
      <c r="D584" s="69"/>
      <c r="E584" s="257"/>
      <c r="F584" s="257"/>
      <c r="G584" s="257"/>
      <c r="H584" s="257"/>
      <c r="I584" s="257"/>
      <c r="J584" s="257"/>
      <c r="K584" s="257"/>
      <c r="L584" s="257"/>
      <c r="M584" s="257"/>
      <c r="N584" s="257"/>
      <c r="O584" s="257"/>
      <c r="P584" s="258"/>
      <c r="Q584" s="9"/>
      <c r="R584" s="6"/>
    </row>
    <row r="585" spans="2:18" ht="14.25" customHeight="1">
      <c r="B585" s="36"/>
      <c r="C585" s="48" t="s">
        <v>52</v>
      </c>
      <c r="D585" s="82" t="s">
        <v>51</v>
      </c>
      <c r="E585" s="257">
        <f>+F585</f>
        <v>663</v>
      </c>
      <c r="F585" s="257">
        <f>+G585</f>
        <v>663</v>
      </c>
      <c r="G585" s="257">
        <f>+I585</f>
        <v>663</v>
      </c>
      <c r="H585" s="257"/>
      <c r="I585" s="257">
        <v>663</v>
      </c>
      <c r="J585" s="257"/>
      <c r="K585" s="257"/>
      <c r="L585" s="257"/>
      <c r="M585" s="257"/>
      <c r="N585" s="257"/>
      <c r="O585" s="257"/>
      <c r="P585" s="258"/>
      <c r="Q585" s="9"/>
      <c r="R585" s="6"/>
    </row>
    <row r="586" spans="2:18" ht="14.25" customHeight="1">
      <c r="B586" s="36"/>
      <c r="C586" s="48"/>
      <c r="D586" s="42" t="s">
        <v>4</v>
      </c>
      <c r="E586" s="257">
        <f>+F586</f>
        <v>612.39</v>
      </c>
      <c r="F586" s="257">
        <f>+G586</f>
        <v>612.39</v>
      </c>
      <c r="G586" s="257">
        <f>+I586</f>
        <v>612.39</v>
      </c>
      <c r="H586" s="257"/>
      <c r="I586" s="257">
        <v>612.39</v>
      </c>
      <c r="J586" s="257"/>
      <c r="K586" s="257"/>
      <c r="L586" s="257"/>
      <c r="M586" s="257"/>
      <c r="N586" s="257"/>
      <c r="O586" s="257"/>
      <c r="P586" s="258"/>
      <c r="Q586" s="9"/>
      <c r="R586" s="6"/>
    </row>
    <row r="587" spans="2:18" ht="14.25" customHeight="1">
      <c r="B587" s="36"/>
      <c r="C587" s="48"/>
      <c r="D587" s="42" t="s">
        <v>3</v>
      </c>
      <c r="E587" s="263">
        <f>E586/E585</f>
        <v>0.92366515837104068</v>
      </c>
      <c r="F587" s="263">
        <f>F586/F585</f>
        <v>0.92366515837104068</v>
      </c>
      <c r="G587" s="263">
        <f>G586/G585</f>
        <v>0.92366515837104068</v>
      </c>
      <c r="H587" s="263"/>
      <c r="I587" s="263">
        <f>I586/I585</f>
        <v>0.92366515837104068</v>
      </c>
      <c r="J587" s="263"/>
      <c r="K587" s="263"/>
      <c r="L587" s="257"/>
      <c r="M587" s="257"/>
      <c r="N587" s="257"/>
      <c r="O587" s="257"/>
      <c r="P587" s="258"/>
      <c r="Q587" s="9"/>
      <c r="R587" s="6"/>
    </row>
    <row r="588" spans="2:18" ht="11.25" customHeight="1">
      <c r="B588" s="36"/>
      <c r="C588" s="48"/>
      <c r="D588" s="69"/>
      <c r="E588" s="257"/>
      <c r="F588" s="257"/>
      <c r="G588" s="257"/>
      <c r="H588" s="257"/>
      <c r="I588" s="257"/>
      <c r="J588" s="257"/>
      <c r="K588" s="257"/>
      <c r="L588" s="257"/>
      <c r="M588" s="257"/>
      <c r="N588" s="257"/>
      <c r="O588" s="257"/>
      <c r="P588" s="258"/>
      <c r="Q588" s="9"/>
      <c r="R588" s="6"/>
    </row>
    <row r="589" spans="2:18" ht="14.25" customHeight="1">
      <c r="B589" s="36"/>
      <c r="C589" s="48" t="s">
        <v>50</v>
      </c>
      <c r="D589" s="74" t="s">
        <v>49</v>
      </c>
      <c r="E589" s="257">
        <f>+F589</f>
        <v>710820.97</v>
      </c>
      <c r="F589" s="257">
        <f>+G589+K589+L589</f>
        <v>710820.97</v>
      </c>
      <c r="G589" s="257">
        <f>+H589+I589</f>
        <v>230240.97</v>
      </c>
      <c r="H589" s="257">
        <v>176013</v>
      </c>
      <c r="I589" s="257">
        <v>54227.97</v>
      </c>
      <c r="J589" s="257"/>
      <c r="K589" s="257">
        <v>480580</v>
      </c>
      <c r="L589" s="257"/>
      <c r="M589" s="257"/>
      <c r="N589" s="257"/>
      <c r="O589" s="257"/>
      <c r="P589" s="258"/>
      <c r="Q589" s="9"/>
      <c r="R589" s="6"/>
    </row>
    <row r="590" spans="2:18" ht="14.25" customHeight="1">
      <c r="B590" s="36"/>
      <c r="C590" s="48"/>
      <c r="D590" s="42" t="s">
        <v>4</v>
      </c>
      <c r="E590" s="257">
        <f>+F590</f>
        <v>662969.46</v>
      </c>
      <c r="F590" s="257">
        <f>+G590+K590+L590</f>
        <v>662969.46</v>
      </c>
      <c r="G590" s="257">
        <f>+H590+I590</f>
        <v>228064.77000000002</v>
      </c>
      <c r="H590" s="257">
        <v>174200.26</v>
      </c>
      <c r="I590" s="257">
        <v>53864.51</v>
      </c>
      <c r="J590" s="257"/>
      <c r="K590" s="257">
        <v>434904.69</v>
      </c>
      <c r="L590" s="257"/>
      <c r="M590" s="257"/>
      <c r="N590" s="257"/>
      <c r="O590" s="257"/>
      <c r="P590" s="258"/>
      <c r="Q590" s="9"/>
      <c r="R590" s="6"/>
    </row>
    <row r="591" spans="2:18" ht="14.25" customHeight="1">
      <c r="B591" s="36"/>
      <c r="C591" s="48"/>
      <c r="D591" s="42" t="s">
        <v>3</v>
      </c>
      <c r="E591" s="263">
        <f>E590/E589</f>
        <v>0.93268134731590713</v>
      </c>
      <c r="F591" s="263">
        <f>F590/F589</f>
        <v>0.93268134731590713</v>
      </c>
      <c r="G591" s="263">
        <f>G590/G589</f>
        <v>0.99054816351755304</v>
      </c>
      <c r="H591" s="263">
        <f>H590/H589</f>
        <v>0.98970110162317559</v>
      </c>
      <c r="I591" s="263">
        <f>I590/I589</f>
        <v>0.99329755474896075</v>
      </c>
      <c r="J591" s="263"/>
      <c r="K591" s="263">
        <f>K590/K589</f>
        <v>0.9049579466478006</v>
      </c>
      <c r="L591" s="263"/>
      <c r="M591" s="257"/>
      <c r="N591" s="257"/>
      <c r="O591" s="257"/>
      <c r="P591" s="258"/>
      <c r="Q591" s="9"/>
      <c r="R591" s="6"/>
    </row>
    <row r="592" spans="2:18" ht="14.25" customHeight="1">
      <c r="B592" s="36"/>
      <c r="C592" s="48"/>
      <c r="D592" s="69"/>
      <c r="E592" s="263"/>
      <c r="F592" s="263"/>
      <c r="G592" s="263"/>
      <c r="H592" s="263"/>
      <c r="I592" s="263"/>
      <c r="J592" s="263"/>
      <c r="K592" s="263"/>
      <c r="L592" s="263"/>
      <c r="M592" s="257"/>
      <c r="N592" s="257"/>
      <c r="O592" s="257"/>
      <c r="P592" s="258"/>
      <c r="Q592" s="9"/>
      <c r="R592" s="6"/>
    </row>
    <row r="593" spans="1:24" ht="14.25" customHeight="1">
      <c r="B593" s="36"/>
      <c r="C593" s="48" t="s">
        <v>48</v>
      </c>
      <c r="D593" s="81" t="s">
        <v>47</v>
      </c>
      <c r="E593" s="258">
        <f>F593+N593</f>
        <v>467605.67</v>
      </c>
      <c r="F593" s="294">
        <f>L593+G593</f>
        <v>453605.87</v>
      </c>
      <c r="G593" s="257"/>
      <c r="H593" s="257"/>
      <c r="I593" s="257"/>
      <c r="J593" s="257"/>
      <c r="K593" s="257"/>
      <c r="L593" s="257">
        <v>453605.87</v>
      </c>
      <c r="M593" s="257"/>
      <c r="N593" s="257">
        <f>O593</f>
        <v>13999.8</v>
      </c>
      <c r="O593" s="257">
        <v>13999.8</v>
      </c>
      <c r="P593" s="258">
        <v>13999.8</v>
      </c>
      <c r="Q593" s="9"/>
      <c r="R593" s="6"/>
    </row>
    <row r="594" spans="1:24" ht="14.25" customHeight="1">
      <c r="B594" s="36"/>
      <c r="C594" s="48"/>
      <c r="D594" s="69" t="s">
        <v>4</v>
      </c>
      <c r="E594" s="326">
        <f>F594+N594</f>
        <v>399387.83999999997</v>
      </c>
      <c r="F594" s="327">
        <f>G594+L594</f>
        <v>385388.04</v>
      </c>
      <c r="G594" s="327"/>
      <c r="H594" s="327"/>
      <c r="I594" s="327"/>
      <c r="J594" s="327"/>
      <c r="K594" s="327"/>
      <c r="L594" s="327">
        <v>385388.04</v>
      </c>
      <c r="M594" s="327"/>
      <c r="N594" s="327">
        <f>O594</f>
        <v>13999.8</v>
      </c>
      <c r="O594" s="327">
        <v>13999.8</v>
      </c>
      <c r="P594" s="326">
        <v>13999.8</v>
      </c>
      <c r="Q594" s="9"/>
      <c r="R594" s="6"/>
    </row>
    <row r="595" spans="1:24" ht="14.25" customHeight="1">
      <c r="B595" s="36"/>
      <c r="C595" s="48"/>
      <c r="D595" s="69" t="s">
        <v>46</v>
      </c>
      <c r="E595" s="263">
        <f>E594/E593</f>
        <v>0.85411248328105172</v>
      </c>
      <c r="F595" s="263">
        <f>F594/F593</f>
        <v>0.84960990473954845</v>
      </c>
      <c r="G595" s="263"/>
      <c r="H595" s="263"/>
      <c r="I595" s="263"/>
      <c r="J595" s="263"/>
      <c r="K595" s="263"/>
      <c r="L595" s="263">
        <f>L594/L593</f>
        <v>0.84960990473954845</v>
      </c>
      <c r="M595" s="263"/>
      <c r="N595" s="263">
        <f>N594/N593</f>
        <v>1</v>
      </c>
      <c r="O595" s="263">
        <f>O594/O593</f>
        <v>1</v>
      </c>
      <c r="P595" s="274">
        <f>P594/P593</f>
        <v>1</v>
      </c>
      <c r="Q595" s="9"/>
      <c r="R595" s="6"/>
    </row>
    <row r="596" spans="1:24" ht="12" customHeight="1">
      <c r="B596" s="36"/>
      <c r="C596" s="48"/>
      <c r="D596" s="69"/>
      <c r="E596" s="257"/>
      <c r="F596" s="257"/>
      <c r="G596" s="257"/>
      <c r="H596" s="257"/>
      <c r="I596" s="257"/>
      <c r="J596" s="257"/>
      <c r="K596" s="257"/>
      <c r="L596" s="257"/>
      <c r="M596" s="257"/>
      <c r="N596" s="257"/>
      <c r="O596" s="257"/>
      <c r="P596" s="258"/>
      <c r="Q596" s="9"/>
      <c r="R596" s="6"/>
    </row>
    <row r="597" spans="1:24" ht="14.25" customHeight="1">
      <c r="B597" s="36"/>
      <c r="C597" s="48" t="s">
        <v>45</v>
      </c>
      <c r="D597" s="82" t="s">
        <v>44</v>
      </c>
      <c r="E597" s="257">
        <f>+F597</f>
        <v>36427</v>
      </c>
      <c r="F597" s="257">
        <f>+K597</f>
        <v>36427</v>
      </c>
      <c r="G597" s="257"/>
      <c r="H597" s="257"/>
      <c r="I597" s="257"/>
      <c r="J597" s="257"/>
      <c r="K597" s="257">
        <v>36427</v>
      </c>
      <c r="L597" s="257"/>
      <c r="M597" s="257"/>
      <c r="N597" s="257"/>
      <c r="O597" s="257"/>
      <c r="P597" s="258"/>
      <c r="Q597" s="9"/>
      <c r="R597" s="6"/>
    </row>
    <row r="598" spans="1:24" ht="14.25" customHeight="1">
      <c r="B598" s="36"/>
      <c r="C598" s="48"/>
      <c r="D598" s="42" t="s">
        <v>4</v>
      </c>
      <c r="E598" s="257">
        <f>+F598</f>
        <v>35880.22</v>
      </c>
      <c r="F598" s="257">
        <f>+K598</f>
        <v>35880.22</v>
      </c>
      <c r="G598" s="257"/>
      <c r="H598" s="257"/>
      <c r="I598" s="257"/>
      <c r="J598" s="257"/>
      <c r="K598" s="257">
        <v>35880.22</v>
      </c>
      <c r="L598" s="257"/>
      <c r="M598" s="257"/>
      <c r="N598" s="257"/>
      <c r="O598" s="257"/>
      <c r="P598" s="258"/>
      <c r="Q598" s="9"/>
      <c r="R598" s="6"/>
    </row>
    <row r="599" spans="1:24" ht="14.25" customHeight="1">
      <c r="B599" s="36"/>
      <c r="C599" s="48"/>
      <c r="D599" s="42" t="s">
        <v>3</v>
      </c>
      <c r="E599" s="263">
        <f>E598/E597</f>
        <v>0.9849897054382738</v>
      </c>
      <c r="F599" s="263">
        <f>F598/F597</f>
        <v>0.9849897054382738</v>
      </c>
      <c r="G599" s="263"/>
      <c r="H599" s="263"/>
      <c r="I599" s="263"/>
      <c r="J599" s="263"/>
      <c r="K599" s="263">
        <f>K598/K597</f>
        <v>0.9849897054382738</v>
      </c>
      <c r="L599" s="257"/>
      <c r="M599" s="257"/>
      <c r="N599" s="257"/>
      <c r="O599" s="257"/>
      <c r="P599" s="258"/>
      <c r="Q599" s="9"/>
      <c r="R599" s="6"/>
    </row>
    <row r="600" spans="1:24" ht="9" customHeight="1">
      <c r="B600" s="36"/>
      <c r="C600" s="48"/>
      <c r="D600" s="69"/>
      <c r="E600" s="263"/>
      <c r="F600" s="263"/>
      <c r="G600" s="263"/>
      <c r="H600" s="263"/>
      <c r="I600" s="263"/>
      <c r="J600" s="263"/>
      <c r="K600" s="263"/>
      <c r="L600" s="257"/>
      <c r="M600" s="257"/>
      <c r="N600" s="257"/>
      <c r="O600" s="257"/>
      <c r="P600" s="258"/>
      <c r="Q600" s="9"/>
      <c r="R600" s="6"/>
    </row>
    <row r="601" spans="1:24" ht="80.25" customHeight="1">
      <c r="B601" s="36"/>
      <c r="C601" s="227" t="s">
        <v>190</v>
      </c>
      <c r="D601" s="226" t="s">
        <v>191</v>
      </c>
      <c r="E601" s="263"/>
      <c r="F601" s="263"/>
      <c r="G601" s="263"/>
      <c r="H601" s="263"/>
      <c r="I601" s="263"/>
      <c r="J601" s="263"/>
      <c r="K601" s="263"/>
      <c r="L601" s="257"/>
      <c r="M601" s="257"/>
      <c r="N601" s="257"/>
      <c r="O601" s="257"/>
      <c r="P601" s="258"/>
      <c r="Q601" s="9"/>
      <c r="R601" s="6"/>
    </row>
    <row r="602" spans="1:24" ht="14.25" customHeight="1">
      <c r="B602" s="36"/>
      <c r="C602" s="48"/>
      <c r="D602" s="69" t="s">
        <v>34</v>
      </c>
      <c r="E602" s="257">
        <f>F602+N602</f>
        <v>59819</v>
      </c>
      <c r="F602" s="257">
        <f>G602+J602+K602</f>
        <v>59819</v>
      </c>
      <c r="G602" s="257">
        <f>H602+I602</f>
        <v>59819</v>
      </c>
      <c r="H602" s="257"/>
      <c r="I602" s="257">
        <v>59819</v>
      </c>
      <c r="J602" s="257"/>
      <c r="K602" s="257"/>
      <c r="L602" s="257"/>
      <c r="M602" s="257"/>
      <c r="N602" s="257"/>
      <c r="O602" s="257"/>
      <c r="P602" s="258"/>
      <c r="Q602" s="9"/>
      <c r="R602" s="6"/>
    </row>
    <row r="603" spans="1:24" ht="14.25" customHeight="1">
      <c r="B603" s="36"/>
      <c r="C603" s="48"/>
      <c r="D603" s="69" t="s">
        <v>4</v>
      </c>
      <c r="E603" s="257">
        <f>F603+N603</f>
        <v>59818.05</v>
      </c>
      <c r="F603" s="257">
        <f>G603+J603+K603</f>
        <v>59818.05</v>
      </c>
      <c r="G603" s="257">
        <f>H603+I603</f>
        <v>59818.05</v>
      </c>
      <c r="H603" s="257"/>
      <c r="I603" s="257">
        <v>59818.05</v>
      </c>
      <c r="J603" s="257"/>
      <c r="K603" s="257"/>
      <c r="L603" s="257"/>
      <c r="M603" s="257"/>
      <c r="N603" s="257"/>
      <c r="O603" s="257"/>
      <c r="P603" s="258"/>
      <c r="Q603" s="9"/>
      <c r="R603" s="6"/>
    </row>
    <row r="604" spans="1:24" ht="14.25" customHeight="1">
      <c r="B604" s="36"/>
      <c r="C604" s="48"/>
      <c r="D604" s="69" t="s">
        <v>16</v>
      </c>
      <c r="E604" s="328">
        <f>E603/E602</f>
        <v>0.9999841187582541</v>
      </c>
      <c r="F604" s="328">
        <f t="shared" ref="F604:I604" si="31">F603/F602</f>
        <v>0.9999841187582541</v>
      </c>
      <c r="G604" s="328">
        <f t="shared" si="31"/>
        <v>0.9999841187582541</v>
      </c>
      <c r="H604" s="328"/>
      <c r="I604" s="328">
        <f t="shared" si="31"/>
        <v>0.9999841187582541</v>
      </c>
      <c r="J604" s="263"/>
      <c r="K604" s="263"/>
      <c r="L604" s="257"/>
      <c r="M604" s="257"/>
      <c r="N604" s="257"/>
      <c r="O604" s="257"/>
      <c r="P604" s="258"/>
      <c r="Q604" s="9"/>
      <c r="R604" s="6"/>
    </row>
    <row r="605" spans="1:24" ht="6" customHeight="1">
      <c r="B605" s="41"/>
      <c r="C605" s="66"/>
      <c r="D605" s="109"/>
      <c r="E605" s="329"/>
      <c r="F605" s="329"/>
      <c r="G605" s="329"/>
      <c r="H605" s="329"/>
      <c r="I605" s="329"/>
      <c r="J605" s="330"/>
      <c r="K605" s="330"/>
      <c r="L605" s="288"/>
      <c r="M605" s="288"/>
      <c r="N605" s="288"/>
      <c r="O605" s="288"/>
      <c r="P605" s="286"/>
      <c r="Q605" s="9"/>
      <c r="R605" s="6"/>
    </row>
    <row r="606" spans="1:24" ht="8.25" customHeight="1">
      <c r="B606" s="36"/>
      <c r="C606" s="48"/>
      <c r="D606" s="69"/>
      <c r="E606" s="257"/>
      <c r="F606" s="257"/>
      <c r="G606" s="257"/>
      <c r="H606" s="257"/>
      <c r="I606" s="257"/>
      <c r="J606" s="257"/>
      <c r="K606" s="257"/>
      <c r="L606" s="257"/>
      <c r="M606" s="257"/>
      <c r="N606" s="257"/>
      <c r="O606" s="257"/>
      <c r="P606" s="258"/>
      <c r="Q606" s="9"/>
      <c r="R606" s="6"/>
    </row>
    <row r="607" spans="1:24" ht="14.25" customHeight="1">
      <c r="A607" s="80"/>
      <c r="B607" s="31">
        <v>900</v>
      </c>
      <c r="C607" s="53"/>
      <c r="D607" s="55" t="s">
        <v>43</v>
      </c>
      <c r="E607" s="260">
        <f>+E612+E618+E622+E626+E631+E635+E639+E649+E653</f>
        <v>5746772.8399999999</v>
      </c>
      <c r="F607" s="260">
        <f>+F618+F622+F626+F631+F635+F649+F653+F612</f>
        <v>2695780.49</v>
      </c>
      <c r="G607" s="260">
        <f>+G618+G622+G626+G631+G635+G649+G653+G612</f>
        <v>2676280.4900000002</v>
      </c>
      <c r="H607" s="260">
        <f>+H653</f>
        <v>181547</v>
      </c>
      <c r="I607" s="260">
        <f>+I618+I622+I626+I631+I635+I649+I653+I612</f>
        <v>2494733.4900000002</v>
      </c>
      <c r="J607" s="260">
        <f>+J653</f>
        <v>0</v>
      </c>
      <c r="K607" s="260">
        <f>+K618+K653</f>
        <v>19500</v>
      </c>
      <c r="L607" s="260"/>
      <c r="M607" s="260"/>
      <c r="N607" s="260">
        <f>+N612+N631+N635+N639+N653</f>
        <v>3050992.3499999996</v>
      </c>
      <c r="O607" s="260">
        <f>+O612+O631+O635+O639+O653</f>
        <v>3050992.3499999996</v>
      </c>
      <c r="P607" s="261">
        <f>+P631+P612</f>
        <v>2394524.6</v>
      </c>
      <c r="Q607" s="34"/>
      <c r="R607" s="32"/>
      <c r="S607" s="2"/>
      <c r="T607" s="2"/>
      <c r="U607" s="2"/>
      <c r="V607" s="2"/>
      <c r="W607" s="2"/>
      <c r="X607" s="2"/>
    </row>
    <row r="608" spans="1:24" ht="14.25" customHeight="1">
      <c r="B608" s="29"/>
      <c r="C608" s="79"/>
      <c r="D608" s="55" t="s">
        <v>7</v>
      </c>
      <c r="E608" s="257"/>
      <c r="F608" s="260"/>
      <c r="G608" s="260"/>
      <c r="H608" s="260"/>
      <c r="I608" s="260"/>
      <c r="J608" s="260"/>
      <c r="K608" s="260"/>
      <c r="L608" s="260"/>
      <c r="M608" s="260"/>
      <c r="N608" s="260"/>
      <c r="O608" s="260"/>
      <c r="P608" s="261"/>
      <c r="Q608" s="34"/>
      <c r="R608" s="32"/>
      <c r="S608" s="2"/>
      <c r="T608" s="2"/>
      <c r="U608" s="2"/>
      <c r="V608" s="2"/>
      <c r="W608" s="2"/>
      <c r="X608" s="2"/>
    </row>
    <row r="609" spans="2:55" ht="14.25" customHeight="1">
      <c r="B609" s="29"/>
      <c r="C609" s="79"/>
      <c r="D609" s="54" t="s">
        <v>12</v>
      </c>
      <c r="E609" s="260">
        <f>+E613+E619+E623+E627+E632+E636+E640+E650+E654</f>
        <v>5488489.209999999</v>
      </c>
      <c r="F609" s="260">
        <f>+F619+F623+F627+F632+F636+F650+F654+F613</f>
        <v>2467379.9999999995</v>
      </c>
      <c r="G609" s="260">
        <f>+G619+G623+G627+G632+G636+G650+G654+G613</f>
        <v>2451207.9999999995</v>
      </c>
      <c r="H609" s="260">
        <f>+H654</f>
        <v>181517.4</v>
      </c>
      <c r="I609" s="260">
        <f>I613+I619+I623+I627+I632+I636+I650+I654</f>
        <v>2269690.6</v>
      </c>
      <c r="J609" s="260">
        <f>+J654</f>
        <v>0</v>
      </c>
      <c r="K609" s="260">
        <f>K619+K654</f>
        <v>16172</v>
      </c>
      <c r="L609" s="260"/>
      <c r="M609" s="260"/>
      <c r="N609" s="260">
        <f>+N613+N632+N636+N640+N654</f>
        <v>3021109.2100000004</v>
      </c>
      <c r="O609" s="260">
        <f>+O613+O632+O636+O640+O654</f>
        <v>3021109.2100000004</v>
      </c>
      <c r="P609" s="261">
        <f>+P632+P613</f>
        <v>2393423.6</v>
      </c>
      <c r="Q609" s="34"/>
      <c r="R609" s="32"/>
      <c r="S609" s="2"/>
      <c r="T609" s="2"/>
      <c r="U609" s="2"/>
      <c r="V609" s="2"/>
      <c r="W609" s="2"/>
      <c r="X609" s="2"/>
    </row>
    <row r="610" spans="2:55" ht="14.25" customHeight="1">
      <c r="B610" s="29"/>
      <c r="C610" s="79"/>
      <c r="D610" s="63" t="s">
        <v>0</v>
      </c>
      <c r="E610" s="272">
        <f>E609/E607</f>
        <v>0.95505588315545797</v>
      </c>
      <c r="F610" s="272">
        <f>F609/F607</f>
        <v>0.91527481898201557</v>
      </c>
      <c r="G610" s="272">
        <f>G609/G607</f>
        <v>0.91590100856730428</v>
      </c>
      <c r="H610" s="272">
        <f>H609/H607</f>
        <v>0.99983695682109863</v>
      </c>
      <c r="I610" s="272">
        <f>I609/I607</f>
        <v>0.90979281317941496</v>
      </c>
      <c r="J610" s="272">
        <v>1</v>
      </c>
      <c r="K610" s="272">
        <f>K609/K607</f>
        <v>0.82933333333333337</v>
      </c>
      <c r="L610" s="272"/>
      <c r="M610" s="272"/>
      <c r="N610" s="272">
        <f>N609/N607</f>
        <v>0.99020543594611132</v>
      </c>
      <c r="O610" s="272">
        <f>O609/O607</f>
        <v>0.99020543594611132</v>
      </c>
      <c r="P610" s="279">
        <f>P609/P607</f>
        <v>0.99954020100691388</v>
      </c>
      <c r="Q610" s="34"/>
      <c r="R610" s="32"/>
      <c r="S610" s="2"/>
      <c r="T610" s="2"/>
      <c r="U610" s="2"/>
      <c r="V610" s="2"/>
      <c r="W610" s="2"/>
      <c r="X610" s="2"/>
    </row>
    <row r="611" spans="2:55" ht="9" customHeight="1">
      <c r="B611" s="29"/>
      <c r="C611" s="79"/>
      <c r="D611" s="52"/>
      <c r="E611" s="283"/>
      <c r="F611" s="260"/>
      <c r="G611" s="260"/>
      <c r="H611" s="260"/>
      <c r="I611" s="260"/>
      <c r="J611" s="260"/>
      <c r="K611" s="260"/>
      <c r="L611" s="260"/>
      <c r="M611" s="262"/>
      <c r="N611" s="231"/>
      <c r="O611" s="261"/>
      <c r="P611" s="303"/>
      <c r="Q611" s="34"/>
      <c r="R611" s="32"/>
      <c r="S611" s="2"/>
      <c r="T611" s="2"/>
      <c r="U611" s="2"/>
      <c r="V611" s="2"/>
      <c r="W611" s="2"/>
      <c r="X611" s="2"/>
    </row>
    <row r="612" spans="2:55" ht="14.25" customHeight="1">
      <c r="B612" s="77"/>
      <c r="C612" s="76" t="s">
        <v>42</v>
      </c>
      <c r="D612" s="44" t="s">
        <v>41</v>
      </c>
      <c r="E612" s="283">
        <f>+N612+F612</f>
        <v>1509000</v>
      </c>
      <c r="F612" s="257">
        <f>+G612</f>
        <v>31000</v>
      </c>
      <c r="G612" s="257">
        <f>+I612</f>
        <v>31000</v>
      </c>
      <c r="H612" s="258"/>
      <c r="I612" s="283">
        <v>31000</v>
      </c>
      <c r="J612" s="258"/>
      <c r="K612" s="283"/>
      <c r="L612" s="257"/>
      <c r="M612" s="242"/>
      <c r="N612" s="240">
        <f>+O612</f>
        <v>1478000</v>
      </c>
      <c r="O612" s="258">
        <v>1478000</v>
      </c>
      <c r="P612" s="258">
        <v>1376204.1</v>
      </c>
      <c r="Q612" s="34"/>
      <c r="R612" s="32"/>
      <c r="S612" s="2"/>
      <c r="T612" s="2"/>
      <c r="U612" s="2"/>
      <c r="V612" s="2"/>
      <c r="W612" s="2"/>
      <c r="X612" s="2"/>
    </row>
    <row r="613" spans="2:55" ht="14.25" customHeight="1">
      <c r="B613" s="77"/>
      <c r="C613" s="76"/>
      <c r="D613" s="42" t="s">
        <v>4</v>
      </c>
      <c r="E613" s="283">
        <f>+N613+F613</f>
        <v>1484149.4400000002</v>
      </c>
      <c r="F613" s="258">
        <f>+G613</f>
        <v>24052.34</v>
      </c>
      <c r="G613" s="283">
        <f>+I613</f>
        <v>24052.34</v>
      </c>
      <c r="H613" s="258"/>
      <c r="I613" s="283">
        <v>24052.34</v>
      </c>
      <c r="J613" s="258"/>
      <c r="K613" s="283"/>
      <c r="L613" s="257"/>
      <c r="M613" s="242"/>
      <c r="N613" s="240">
        <f>+O613</f>
        <v>1460097.1</v>
      </c>
      <c r="O613" s="258">
        <v>1460097.1</v>
      </c>
      <c r="P613" s="258">
        <v>1375103.1</v>
      </c>
      <c r="Q613" s="34"/>
      <c r="R613" s="32"/>
      <c r="S613" s="2"/>
      <c r="T613" s="2"/>
      <c r="U613" s="2"/>
      <c r="V613" s="2"/>
      <c r="W613" s="2"/>
      <c r="X613" s="2"/>
    </row>
    <row r="614" spans="2:55" ht="14.25" customHeight="1">
      <c r="B614" s="77"/>
      <c r="C614" s="76"/>
      <c r="D614" s="42" t="s">
        <v>3</v>
      </c>
      <c r="E614" s="274">
        <f>E613/E612</f>
        <v>0.98353176938369791</v>
      </c>
      <c r="F614" s="274">
        <f>F613/F612</f>
        <v>0.77588193548387097</v>
      </c>
      <c r="G614" s="274">
        <f>G613/G612</f>
        <v>0.77588193548387097</v>
      </c>
      <c r="H614" s="274"/>
      <c r="I614" s="274">
        <f>I613/I612</f>
        <v>0.77588193548387097</v>
      </c>
      <c r="J614" s="274"/>
      <c r="K614" s="274"/>
      <c r="L614" s="274"/>
      <c r="M614" s="274"/>
      <c r="N614" s="274">
        <f>N613/N612</f>
        <v>0.98788707713125856</v>
      </c>
      <c r="O614" s="274">
        <f>O613/O612</f>
        <v>0.98788707713125856</v>
      </c>
      <c r="P614" s="285">
        <f>P613/P612</f>
        <v>0.99919997331791122</v>
      </c>
      <c r="Q614" s="34"/>
      <c r="R614" s="32"/>
      <c r="S614" s="2"/>
      <c r="T614" s="2"/>
      <c r="U614" s="2"/>
      <c r="V614" s="2"/>
      <c r="W614" s="2"/>
      <c r="X614" s="2"/>
    </row>
    <row r="615" spans="2:55" ht="9.75" customHeight="1">
      <c r="B615" s="77"/>
      <c r="C615" s="76"/>
      <c r="D615" s="43"/>
      <c r="E615" s="283"/>
      <c r="F615" s="258"/>
      <c r="G615" s="283"/>
      <c r="H615" s="258"/>
      <c r="I615" s="283"/>
      <c r="J615" s="258"/>
      <c r="K615" s="283"/>
      <c r="L615" s="257"/>
      <c r="M615" s="258"/>
      <c r="N615" s="283"/>
      <c r="O615" s="258"/>
      <c r="P615" s="258"/>
      <c r="Q615" s="34"/>
      <c r="R615" s="3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</row>
    <row r="616" spans="2:55" ht="6" hidden="1" customHeight="1">
      <c r="B616" s="77"/>
      <c r="C616" s="76"/>
      <c r="D616" s="43"/>
      <c r="E616" s="283"/>
      <c r="F616" s="258"/>
      <c r="G616" s="283"/>
      <c r="H616" s="258"/>
      <c r="I616" s="283"/>
      <c r="J616" s="258"/>
      <c r="K616" s="283"/>
      <c r="L616" s="257"/>
      <c r="M616" s="258"/>
      <c r="N616" s="283"/>
      <c r="O616" s="258"/>
      <c r="P616" s="258"/>
      <c r="Q616" s="34"/>
      <c r="R616" s="3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</row>
    <row r="617" spans="2:55" ht="6" hidden="1" customHeight="1">
      <c r="B617" s="77"/>
      <c r="C617" s="76"/>
      <c r="D617" s="43"/>
      <c r="E617" s="283"/>
      <c r="F617" s="258"/>
      <c r="G617" s="283"/>
      <c r="H617" s="258"/>
      <c r="I617" s="283"/>
      <c r="J617" s="258"/>
      <c r="K617" s="283"/>
      <c r="L617" s="257"/>
      <c r="M617" s="258"/>
      <c r="N617" s="283"/>
      <c r="O617" s="258"/>
      <c r="P617" s="258"/>
      <c r="Q617" s="34"/>
      <c r="R617" s="3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</row>
    <row r="618" spans="2:55" ht="14.25" customHeight="1">
      <c r="B618" s="77"/>
      <c r="C618" s="76" t="s">
        <v>40</v>
      </c>
      <c r="D618" s="44" t="s">
        <v>205</v>
      </c>
      <c r="E618" s="283">
        <f>+F618</f>
        <v>1308000</v>
      </c>
      <c r="F618" s="258">
        <f>+G618+K618</f>
        <v>1308000</v>
      </c>
      <c r="G618" s="283">
        <f>+I618</f>
        <v>1292000</v>
      </c>
      <c r="H618" s="258"/>
      <c r="I618" s="283">
        <v>1292000</v>
      </c>
      <c r="J618" s="258"/>
      <c r="K618" s="283">
        <v>16000</v>
      </c>
      <c r="L618" s="257"/>
      <c r="M618" s="258"/>
      <c r="N618" s="283"/>
      <c r="O618" s="258"/>
      <c r="P618" s="258"/>
      <c r="Q618" s="34"/>
      <c r="R618" s="3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</row>
    <row r="619" spans="2:55" ht="14.25" customHeight="1">
      <c r="B619" s="77"/>
      <c r="C619" s="76"/>
      <c r="D619" s="42" t="s">
        <v>4</v>
      </c>
      <c r="E619" s="283">
        <f>+F619</f>
        <v>1257114.1499999999</v>
      </c>
      <c r="F619" s="258">
        <f>+G619+K619</f>
        <v>1257114.1499999999</v>
      </c>
      <c r="G619" s="283">
        <f>+I619</f>
        <v>1242714.1499999999</v>
      </c>
      <c r="H619" s="258"/>
      <c r="I619" s="283">
        <v>1242714.1499999999</v>
      </c>
      <c r="J619" s="258"/>
      <c r="K619" s="283">
        <v>14400</v>
      </c>
      <c r="L619" s="257"/>
      <c r="M619" s="258"/>
      <c r="N619" s="283"/>
      <c r="O619" s="258"/>
      <c r="P619" s="258"/>
      <c r="Q619" s="34"/>
      <c r="R619" s="3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</row>
    <row r="620" spans="2:55" s="56" customFormat="1" ht="14.25" customHeight="1">
      <c r="B620" s="77"/>
      <c r="C620" s="76"/>
      <c r="D620" s="42" t="s">
        <v>3</v>
      </c>
      <c r="E620" s="285">
        <f>E619/E618</f>
        <v>0.96109644495412838</v>
      </c>
      <c r="F620" s="274">
        <f>F619/F618</f>
        <v>0.96109644495412838</v>
      </c>
      <c r="G620" s="285">
        <f>G619/G618</f>
        <v>0.96185305727554171</v>
      </c>
      <c r="H620" s="274"/>
      <c r="I620" s="285">
        <f>I619/I618</f>
        <v>0.96185305727554171</v>
      </c>
      <c r="J620" s="274"/>
      <c r="K620" s="285">
        <f>K619/K618</f>
        <v>0.9</v>
      </c>
      <c r="L620" s="263"/>
      <c r="M620" s="274"/>
      <c r="N620" s="285"/>
      <c r="O620" s="274"/>
      <c r="P620" s="274"/>
      <c r="Q620" s="78"/>
      <c r="R620" s="3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</row>
    <row r="621" spans="2:55" ht="9.75" customHeight="1">
      <c r="B621" s="77"/>
      <c r="C621" s="76"/>
      <c r="D621" s="47"/>
      <c r="E621" s="283"/>
      <c r="F621" s="258"/>
      <c r="G621" s="283"/>
      <c r="H621" s="258"/>
      <c r="I621" s="283"/>
      <c r="J621" s="258"/>
      <c r="K621" s="283"/>
      <c r="L621" s="257"/>
      <c r="M621" s="258"/>
      <c r="N621" s="283"/>
      <c r="O621" s="258"/>
      <c r="P621" s="258"/>
      <c r="Q621" s="34"/>
      <c r="R621" s="3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</row>
    <row r="622" spans="2:55" ht="14.25" customHeight="1">
      <c r="B622" s="77"/>
      <c r="C622" s="76" t="s">
        <v>39</v>
      </c>
      <c r="D622" s="44" t="s">
        <v>38</v>
      </c>
      <c r="E622" s="283">
        <f>+F622</f>
        <v>272000</v>
      </c>
      <c r="F622" s="258">
        <f>+G622</f>
        <v>272000</v>
      </c>
      <c r="G622" s="283">
        <f>+I622</f>
        <v>272000</v>
      </c>
      <c r="H622" s="258"/>
      <c r="I622" s="283">
        <v>272000</v>
      </c>
      <c r="J622" s="258"/>
      <c r="K622" s="283"/>
      <c r="L622" s="257"/>
      <c r="M622" s="258"/>
      <c r="N622" s="283"/>
      <c r="O622" s="258"/>
      <c r="P622" s="258"/>
      <c r="Q622" s="34"/>
      <c r="R622" s="3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</row>
    <row r="623" spans="2:55" ht="14.25" customHeight="1">
      <c r="B623" s="77"/>
      <c r="C623" s="76"/>
      <c r="D623" s="42" t="s">
        <v>4</v>
      </c>
      <c r="E623" s="283">
        <f>+F623</f>
        <v>265115.56</v>
      </c>
      <c r="F623" s="258">
        <f>+G623</f>
        <v>265115.56</v>
      </c>
      <c r="G623" s="283">
        <f>+I623</f>
        <v>265115.56</v>
      </c>
      <c r="H623" s="258"/>
      <c r="I623" s="283">
        <v>265115.56</v>
      </c>
      <c r="J623" s="258"/>
      <c r="K623" s="283"/>
      <c r="L623" s="257"/>
      <c r="M623" s="258"/>
      <c r="N623" s="283"/>
      <c r="O623" s="258"/>
      <c r="P623" s="303"/>
      <c r="Q623" s="34"/>
      <c r="R623" s="3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</row>
    <row r="624" spans="2:55" ht="14.25" customHeight="1">
      <c r="B624" s="77"/>
      <c r="C624" s="76"/>
      <c r="D624" s="42" t="s">
        <v>3</v>
      </c>
      <c r="E624" s="285">
        <f>E623/E622</f>
        <v>0.97468955882352937</v>
      </c>
      <c r="F624" s="274">
        <f>F623/F622</f>
        <v>0.97468955882352937</v>
      </c>
      <c r="G624" s="285">
        <f>G623/G622</f>
        <v>0.97468955882352937</v>
      </c>
      <c r="H624" s="274"/>
      <c r="I624" s="285">
        <f>I623/I622</f>
        <v>0.97468955882352937</v>
      </c>
      <c r="J624" s="274"/>
      <c r="K624" s="285"/>
      <c r="L624" s="263"/>
      <c r="M624" s="274"/>
      <c r="N624" s="285"/>
      <c r="O624" s="274"/>
      <c r="P624" s="304"/>
      <c r="Q624" s="34"/>
      <c r="R624" s="3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</row>
    <row r="625" spans="2:55" ht="9.75" customHeight="1">
      <c r="B625" s="77"/>
      <c r="C625" s="76"/>
      <c r="D625" s="47"/>
      <c r="E625" s="283"/>
      <c r="F625" s="258"/>
      <c r="G625" s="283"/>
      <c r="H625" s="258"/>
      <c r="I625" s="283"/>
      <c r="J625" s="258"/>
      <c r="K625" s="283"/>
      <c r="L625" s="257"/>
      <c r="M625" s="258"/>
      <c r="N625" s="283"/>
      <c r="O625" s="258"/>
      <c r="P625" s="303"/>
      <c r="Q625" s="34"/>
      <c r="R625" s="3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</row>
    <row r="626" spans="2:55" ht="14.25" customHeight="1">
      <c r="B626" s="77"/>
      <c r="C626" s="76" t="s">
        <v>37</v>
      </c>
      <c r="D626" s="44" t="s">
        <v>36</v>
      </c>
      <c r="E626" s="283">
        <f>+F626</f>
        <v>147800</v>
      </c>
      <c r="F626" s="258">
        <f>+G626</f>
        <v>147800</v>
      </c>
      <c r="G626" s="283">
        <f>+I626</f>
        <v>147800</v>
      </c>
      <c r="H626" s="258"/>
      <c r="I626" s="283">
        <v>147800</v>
      </c>
      <c r="J626" s="258"/>
      <c r="K626" s="283"/>
      <c r="L626" s="257"/>
      <c r="M626" s="258"/>
      <c r="N626" s="284"/>
      <c r="O626" s="240"/>
      <c r="P626" s="243"/>
      <c r="Q626" s="34"/>
      <c r="R626" s="3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</row>
    <row r="627" spans="2:55" ht="14.25" customHeight="1">
      <c r="B627" s="77"/>
      <c r="C627" s="76"/>
      <c r="D627" s="42" t="s">
        <v>4</v>
      </c>
      <c r="E627" s="283">
        <f>+F627</f>
        <v>141637.9</v>
      </c>
      <c r="F627" s="258">
        <f>+G627</f>
        <v>141637.9</v>
      </c>
      <c r="G627" s="283">
        <f>+I627</f>
        <v>141637.9</v>
      </c>
      <c r="H627" s="258"/>
      <c r="I627" s="283">
        <v>141637.9</v>
      </c>
      <c r="J627" s="258"/>
      <c r="K627" s="283"/>
      <c r="L627" s="257"/>
      <c r="M627" s="258"/>
      <c r="N627" s="284"/>
      <c r="O627" s="240"/>
      <c r="P627" s="243"/>
      <c r="Q627" s="34"/>
      <c r="R627" s="3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</row>
    <row r="628" spans="2:55" s="56" customFormat="1" ht="14.25" customHeight="1">
      <c r="B628" s="65"/>
      <c r="C628" s="64"/>
      <c r="D628" s="42" t="s">
        <v>3</v>
      </c>
      <c r="E628" s="285">
        <f>E627/E626</f>
        <v>0.95830784844384298</v>
      </c>
      <c r="F628" s="274">
        <f>F627/F626</f>
        <v>0.95830784844384298</v>
      </c>
      <c r="G628" s="285">
        <f>G627/G626</f>
        <v>0.95830784844384298</v>
      </c>
      <c r="H628" s="274"/>
      <c r="I628" s="285">
        <f>I627/I626</f>
        <v>0.95830784844384298</v>
      </c>
      <c r="J628" s="274"/>
      <c r="K628" s="285"/>
      <c r="L628" s="263"/>
      <c r="M628" s="251"/>
      <c r="N628" s="251"/>
      <c r="O628" s="249"/>
      <c r="P628" s="252"/>
      <c r="Q628" s="34"/>
      <c r="R628" s="3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</row>
    <row r="629" spans="2:55" ht="9.75" customHeight="1">
      <c r="B629" s="65"/>
      <c r="C629" s="64"/>
      <c r="D629" s="47"/>
      <c r="E629" s="283"/>
      <c r="F629" s="258"/>
      <c r="G629" s="283"/>
      <c r="H629" s="258"/>
      <c r="I629" s="283"/>
      <c r="J629" s="258"/>
      <c r="K629" s="283"/>
      <c r="L629" s="257"/>
      <c r="M629" s="242"/>
      <c r="N629" s="242"/>
      <c r="O629" s="240"/>
      <c r="P629" s="243"/>
      <c r="Q629" s="34"/>
      <c r="R629" s="3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</row>
    <row r="630" spans="2:55" ht="13.5" customHeight="1">
      <c r="B630" s="65"/>
      <c r="C630" s="64" t="s">
        <v>35</v>
      </c>
      <c r="D630" s="44" t="s">
        <v>206</v>
      </c>
      <c r="E630" s="283"/>
      <c r="F630" s="258"/>
      <c r="G630" s="283"/>
      <c r="H630" s="258"/>
      <c r="I630" s="283"/>
      <c r="J630" s="258"/>
      <c r="K630" s="283"/>
      <c r="L630" s="257"/>
      <c r="M630" s="242"/>
      <c r="N630" s="242"/>
      <c r="O630" s="240"/>
      <c r="P630" s="243"/>
      <c r="Q630" s="34"/>
      <c r="R630" s="3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</row>
    <row r="631" spans="2:55" ht="13.5" customHeight="1">
      <c r="B631" s="65"/>
      <c r="C631" s="64"/>
      <c r="D631" s="75" t="s">
        <v>34</v>
      </c>
      <c r="E631" s="283">
        <f>F631+N631</f>
        <v>1427627.8</v>
      </c>
      <c r="F631" s="258">
        <f>+G631</f>
        <v>30000</v>
      </c>
      <c r="G631" s="283">
        <f>+I631</f>
        <v>30000</v>
      </c>
      <c r="H631" s="258"/>
      <c r="I631" s="283">
        <v>30000</v>
      </c>
      <c r="J631" s="258"/>
      <c r="K631" s="283"/>
      <c r="L631" s="257"/>
      <c r="M631" s="242"/>
      <c r="N631" s="242">
        <f>+O631</f>
        <v>1397627.8</v>
      </c>
      <c r="O631" s="240">
        <v>1397627.8</v>
      </c>
      <c r="P631" s="243">
        <v>1018320.5</v>
      </c>
      <c r="Q631" s="34"/>
      <c r="R631" s="32"/>
      <c r="S631" s="2"/>
      <c r="T631" s="2"/>
      <c r="U631" s="2"/>
      <c r="V631" s="2"/>
      <c r="W631" s="2"/>
      <c r="X631" s="2"/>
    </row>
    <row r="632" spans="2:55" ht="13.5" customHeight="1">
      <c r="B632" s="65"/>
      <c r="C632" s="64"/>
      <c r="D632" s="75" t="s">
        <v>4</v>
      </c>
      <c r="E632" s="283">
        <f>+F632+N632</f>
        <v>1417885.3</v>
      </c>
      <c r="F632" s="258">
        <f>+G632</f>
        <v>26937</v>
      </c>
      <c r="G632" s="283">
        <f>+I632</f>
        <v>26937</v>
      </c>
      <c r="H632" s="258"/>
      <c r="I632" s="283">
        <v>26937</v>
      </c>
      <c r="J632" s="258"/>
      <c r="K632" s="283"/>
      <c r="L632" s="257"/>
      <c r="M632" s="242"/>
      <c r="N632" s="242">
        <f>+O632</f>
        <v>1390948.3</v>
      </c>
      <c r="O632" s="240">
        <v>1390948.3</v>
      </c>
      <c r="P632" s="243">
        <v>1018320.5</v>
      </c>
      <c r="Q632" s="34"/>
      <c r="R632" s="32"/>
      <c r="S632" s="2"/>
      <c r="T632" s="2"/>
      <c r="U632" s="2"/>
      <c r="V632" s="2"/>
      <c r="W632" s="2"/>
      <c r="X632" s="2"/>
    </row>
    <row r="633" spans="2:55" ht="13.5" customHeight="1">
      <c r="B633" s="65"/>
      <c r="C633" s="64"/>
      <c r="D633" s="75" t="s">
        <v>33</v>
      </c>
      <c r="E633" s="285">
        <f>E632/E631</f>
        <v>0.99317574230482197</v>
      </c>
      <c r="F633" s="274">
        <f>F632/F631</f>
        <v>0.89790000000000003</v>
      </c>
      <c r="G633" s="285">
        <f>G632/G631</f>
        <v>0.89790000000000003</v>
      </c>
      <c r="H633" s="258"/>
      <c r="I633" s="285">
        <f>I632/I631</f>
        <v>0.89790000000000003</v>
      </c>
      <c r="J633" s="258"/>
      <c r="K633" s="283"/>
      <c r="L633" s="257"/>
      <c r="M633" s="242"/>
      <c r="N633" s="251">
        <f>+O633</f>
        <v>0.99522083061026689</v>
      </c>
      <c r="O633" s="249">
        <f>O632/O631</f>
        <v>0.99522083061026689</v>
      </c>
      <c r="P633" s="252">
        <f>P632/P631</f>
        <v>1</v>
      </c>
      <c r="Q633" s="34"/>
      <c r="R633" s="32"/>
      <c r="S633" s="2"/>
      <c r="T633" s="2"/>
      <c r="U633" s="2"/>
      <c r="V633" s="2"/>
      <c r="W633" s="2"/>
      <c r="X633" s="2"/>
    </row>
    <row r="634" spans="2:55" ht="9" customHeight="1">
      <c r="B634" s="65"/>
      <c r="C634" s="64"/>
      <c r="D634" s="47"/>
      <c r="E634" s="283"/>
      <c r="F634" s="258"/>
      <c r="G634" s="283"/>
      <c r="H634" s="258"/>
      <c r="I634" s="283"/>
      <c r="J634" s="258"/>
      <c r="K634" s="283"/>
      <c r="L634" s="257"/>
      <c r="M634" s="242"/>
      <c r="N634" s="242"/>
      <c r="O634" s="240"/>
      <c r="P634" s="243"/>
      <c r="Q634" s="34"/>
      <c r="R634" s="32"/>
      <c r="S634" s="2"/>
      <c r="T634" s="2"/>
      <c r="U634" s="2"/>
      <c r="V634" s="2"/>
      <c r="W634" s="2"/>
      <c r="X634" s="2"/>
    </row>
    <row r="635" spans="2:55" ht="14.25" customHeight="1">
      <c r="B635" s="65"/>
      <c r="C635" s="64" t="s">
        <v>32</v>
      </c>
      <c r="D635" s="44" t="s">
        <v>31</v>
      </c>
      <c r="E635" s="283">
        <f>+F635+N635</f>
        <v>716848.04</v>
      </c>
      <c r="F635" s="258">
        <f>+G635</f>
        <v>663483.49</v>
      </c>
      <c r="G635" s="283">
        <f>+I635</f>
        <v>663483.49</v>
      </c>
      <c r="H635" s="258"/>
      <c r="I635" s="283">
        <v>663483.49</v>
      </c>
      <c r="J635" s="258"/>
      <c r="K635" s="283"/>
      <c r="L635" s="257"/>
      <c r="M635" s="242"/>
      <c r="N635" s="242">
        <f>+O635</f>
        <v>53364.55</v>
      </c>
      <c r="O635" s="240">
        <v>53364.55</v>
      </c>
      <c r="P635" s="243"/>
      <c r="Q635" s="34"/>
      <c r="R635" s="32"/>
      <c r="S635" s="2"/>
      <c r="T635" s="2"/>
      <c r="U635" s="2"/>
      <c r="V635" s="2"/>
      <c r="W635" s="2"/>
      <c r="X635" s="2"/>
    </row>
    <row r="636" spans="2:55" ht="14.25" customHeight="1">
      <c r="B636" s="65"/>
      <c r="C636" s="64"/>
      <c r="D636" s="69" t="s">
        <v>4</v>
      </c>
      <c r="E636" s="257">
        <f>+F636+N636</f>
        <v>568195.18999999994</v>
      </c>
      <c r="F636" s="258">
        <f>+G636</f>
        <v>520131.38</v>
      </c>
      <c r="G636" s="283">
        <f>+I636</f>
        <v>520131.38</v>
      </c>
      <c r="H636" s="258"/>
      <c r="I636" s="283">
        <v>520131.38</v>
      </c>
      <c r="J636" s="258"/>
      <c r="K636" s="283"/>
      <c r="L636" s="257"/>
      <c r="M636" s="242"/>
      <c r="N636" s="242">
        <f>+O636</f>
        <v>48063.81</v>
      </c>
      <c r="O636" s="240">
        <v>48063.81</v>
      </c>
      <c r="P636" s="243"/>
      <c r="Q636" s="34"/>
      <c r="R636" s="32"/>
      <c r="S636" s="2"/>
      <c r="T636" s="2"/>
      <c r="U636" s="2"/>
      <c r="V636" s="2"/>
      <c r="W636" s="2"/>
      <c r="X636" s="2"/>
    </row>
    <row r="637" spans="2:55" ht="14.25" customHeight="1">
      <c r="B637" s="65"/>
      <c r="C637" s="64"/>
      <c r="D637" s="69" t="s">
        <v>3</v>
      </c>
      <c r="E637" s="263">
        <f>E636/E635</f>
        <v>0.79262989963674857</v>
      </c>
      <c r="F637" s="274">
        <f>F636/F635</f>
        <v>0.78394020023015198</v>
      </c>
      <c r="G637" s="285">
        <f>G636/G635</f>
        <v>0.78394020023015198</v>
      </c>
      <c r="H637" s="249"/>
      <c r="I637" s="249">
        <f>I636/I635</f>
        <v>0.78394020023015198</v>
      </c>
      <c r="J637" s="251"/>
      <c r="K637" s="249"/>
      <c r="L637" s="263"/>
      <c r="M637" s="251"/>
      <c r="N637" s="251">
        <f>N636/N635</f>
        <v>0.90066926452110985</v>
      </c>
      <c r="O637" s="249">
        <f>O636/O635</f>
        <v>0.90066926452110985</v>
      </c>
      <c r="P637" s="252"/>
      <c r="Q637" s="34"/>
      <c r="R637" s="32"/>
      <c r="S637" s="2"/>
      <c r="T637" s="2"/>
      <c r="U637" s="2"/>
      <c r="V637" s="2"/>
      <c r="W637" s="2"/>
      <c r="X637" s="2"/>
    </row>
    <row r="638" spans="2:55" ht="9.75" customHeight="1">
      <c r="B638" s="65"/>
      <c r="C638" s="64"/>
      <c r="D638" s="69"/>
      <c r="E638" s="263"/>
      <c r="F638" s="274"/>
      <c r="G638" s="285"/>
      <c r="H638" s="249"/>
      <c r="I638" s="249"/>
      <c r="J638" s="251"/>
      <c r="K638" s="249"/>
      <c r="L638" s="263"/>
      <c r="M638" s="251"/>
      <c r="N638" s="251"/>
      <c r="O638" s="249"/>
      <c r="P638" s="252"/>
      <c r="Q638" s="34"/>
      <c r="R638" s="32"/>
      <c r="S638" s="2"/>
      <c r="T638" s="2"/>
      <c r="U638" s="2"/>
      <c r="V638" s="2"/>
      <c r="W638" s="2"/>
      <c r="X638" s="2"/>
    </row>
    <row r="639" spans="2:55" ht="14.25" customHeight="1">
      <c r="B639" s="65"/>
      <c r="C639" s="64" t="s">
        <v>30</v>
      </c>
      <c r="D639" s="74" t="s">
        <v>29</v>
      </c>
      <c r="E639" s="257">
        <f>+N639</f>
        <v>82000</v>
      </c>
      <c r="F639" s="258"/>
      <c r="G639" s="283"/>
      <c r="H639" s="240"/>
      <c r="I639" s="240"/>
      <c r="J639" s="242"/>
      <c r="K639" s="240"/>
      <c r="L639" s="257"/>
      <c r="M639" s="242"/>
      <c r="N639" s="242">
        <f>+O639</f>
        <v>82000</v>
      </c>
      <c r="O639" s="240">
        <v>82000</v>
      </c>
      <c r="P639" s="252"/>
      <c r="Q639" s="34"/>
      <c r="R639" s="32"/>
      <c r="S639" s="2"/>
      <c r="T639" s="2"/>
      <c r="U639" s="2"/>
      <c r="V639" s="2"/>
      <c r="W639" s="2"/>
      <c r="X639" s="2"/>
    </row>
    <row r="640" spans="2:55" ht="14.25" customHeight="1">
      <c r="B640" s="65"/>
      <c r="C640" s="64"/>
      <c r="D640" s="69" t="s">
        <v>4</v>
      </c>
      <c r="E640" s="257">
        <f>+N640</f>
        <v>82000</v>
      </c>
      <c r="F640" s="258"/>
      <c r="G640" s="283"/>
      <c r="H640" s="240"/>
      <c r="I640" s="240"/>
      <c r="J640" s="242"/>
      <c r="K640" s="240"/>
      <c r="L640" s="257"/>
      <c r="M640" s="242"/>
      <c r="N640" s="242">
        <f>+O640</f>
        <v>82000</v>
      </c>
      <c r="O640" s="240">
        <v>82000</v>
      </c>
      <c r="P640" s="252"/>
      <c r="Q640" s="34"/>
      <c r="R640" s="32"/>
      <c r="S640" s="2"/>
      <c r="T640" s="2"/>
      <c r="U640" s="2"/>
      <c r="V640" s="2"/>
      <c r="W640" s="2"/>
      <c r="X640" s="2"/>
    </row>
    <row r="641" spans="2:70" ht="14.25" customHeight="1">
      <c r="B641" s="65"/>
      <c r="C641" s="64"/>
      <c r="D641" s="69" t="s">
        <v>3</v>
      </c>
      <c r="E641" s="263">
        <f>E640/E639</f>
        <v>1</v>
      </c>
      <c r="F641" s="274"/>
      <c r="G641" s="285"/>
      <c r="H641" s="249"/>
      <c r="I641" s="249"/>
      <c r="J641" s="251"/>
      <c r="K641" s="249"/>
      <c r="L641" s="263"/>
      <c r="M641" s="251"/>
      <c r="N641" s="251">
        <f>N640/N639</f>
        <v>1</v>
      </c>
      <c r="O641" s="249">
        <f>O640/O639</f>
        <v>1</v>
      </c>
      <c r="P641" s="252"/>
      <c r="Q641" s="34"/>
      <c r="R641" s="32"/>
      <c r="S641" s="2"/>
      <c r="T641" s="2"/>
      <c r="U641" s="2"/>
    </row>
    <row r="642" spans="2:70" ht="7.5" customHeight="1">
      <c r="B642" s="65"/>
      <c r="C642" s="64"/>
      <c r="D642" s="69"/>
      <c r="E642" s="257"/>
      <c r="F642" s="258"/>
      <c r="G642" s="283"/>
      <c r="H642" s="240"/>
      <c r="I642" s="240"/>
      <c r="J642" s="242"/>
      <c r="K642" s="240"/>
      <c r="L642" s="257"/>
      <c r="M642" s="242"/>
      <c r="N642" s="242"/>
      <c r="O642" s="240"/>
      <c r="P642" s="243"/>
      <c r="Q642" s="34"/>
      <c r="R642" s="32"/>
      <c r="S642" s="2"/>
      <c r="T642" s="2"/>
      <c r="U642" s="2"/>
    </row>
    <row r="643" spans="2:70" ht="3.75" hidden="1" customHeight="1">
      <c r="B643" s="65"/>
      <c r="C643" s="64"/>
      <c r="D643" s="74"/>
      <c r="E643" s="257"/>
      <c r="F643" s="258"/>
      <c r="G643" s="283"/>
      <c r="H643" s="240"/>
      <c r="I643" s="240"/>
      <c r="J643" s="242"/>
      <c r="K643" s="240"/>
      <c r="L643" s="240"/>
      <c r="M643" s="242"/>
      <c r="N643" s="242"/>
      <c r="O643" s="240"/>
      <c r="P643" s="243"/>
      <c r="Q643" s="34"/>
      <c r="R643" s="32"/>
      <c r="S643" s="2"/>
      <c r="T643" s="2"/>
      <c r="U643" s="2"/>
    </row>
    <row r="644" spans="2:70" ht="14.25" hidden="1" customHeight="1">
      <c r="B644" s="65"/>
      <c r="C644" s="64"/>
      <c r="D644" s="69"/>
      <c r="E644" s="257"/>
      <c r="F644" s="258"/>
      <c r="G644" s="283"/>
      <c r="H644" s="240"/>
      <c r="I644" s="240"/>
      <c r="J644" s="242"/>
      <c r="K644" s="240"/>
      <c r="L644" s="240"/>
      <c r="M644" s="242"/>
      <c r="N644" s="242"/>
      <c r="O644" s="240"/>
      <c r="P644" s="243"/>
      <c r="Q644" s="34"/>
      <c r="R644" s="32"/>
      <c r="S644" s="2"/>
      <c r="T644" s="2"/>
      <c r="U644" s="2"/>
    </row>
    <row r="645" spans="2:70" ht="14.25" hidden="1" customHeight="1">
      <c r="B645" s="65"/>
      <c r="C645" s="71"/>
      <c r="D645" s="72"/>
      <c r="E645" s="263"/>
      <c r="F645" s="274"/>
      <c r="G645" s="285"/>
      <c r="H645" s="249"/>
      <c r="I645" s="249"/>
      <c r="J645" s="251"/>
      <c r="K645" s="249"/>
      <c r="L645" s="249"/>
      <c r="M645" s="251"/>
      <c r="N645" s="251"/>
      <c r="O645" s="249"/>
      <c r="P645" s="252"/>
      <c r="Q645" s="34"/>
      <c r="R645" s="32"/>
      <c r="S645" s="2"/>
      <c r="T645" s="2"/>
      <c r="U645" s="2"/>
    </row>
    <row r="646" spans="2:70" ht="0.75" hidden="1" customHeight="1">
      <c r="B646" s="65"/>
      <c r="C646" s="71"/>
      <c r="D646" s="72"/>
      <c r="E646" s="257"/>
      <c r="F646" s="258"/>
      <c r="G646" s="283"/>
      <c r="H646" s="240"/>
      <c r="I646" s="240"/>
      <c r="J646" s="242"/>
      <c r="K646" s="240"/>
      <c r="L646" s="240"/>
      <c r="M646" s="242"/>
      <c r="N646" s="242"/>
      <c r="O646" s="240"/>
      <c r="P646" s="243"/>
      <c r="Q646" s="34"/>
      <c r="R646" s="32"/>
      <c r="S646" s="2"/>
      <c r="T646" s="2"/>
      <c r="U646" s="2"/>
    </row>
    <row r="647" spans="2:70" ht="14.25" customHeight="1">
      <c r="B647" s="65"/>
      <c r="C647" s="71" t="s">
        <v>28</v>
      </c>
      <c r="D647" s="73" t="s">
        <v>27</v>
      </c>
      <c r="E647" s="257"/>
      <c r="F647" s="258"/>
      <c r="G647" s="283"/>
      <c r="H647" s="240"/>
      <c r="I647" s="240"/>
      <c r="J647" s="242"/>
      <c r="K647" s="240"/>
      <c r="L647" s="240"/>
      <c r="M647" s="242"/>
      <c r="N647" s="242"/>
      <c r="O647" s="240"/>
      <c r="P647" s="243"/>
      <c r="Q647" s="34"/>
      <c r="R647" s="32"/>
      <c r="S647" s="2"/>
      <c r="T647" s="2"/>
      <c r="U647" s="2"/>
    </row>
    <row r="648" spans="2:70" ht="14.25" customHeight="1">
      <c r="B648" s="65"/>
      <c r="C648" s="71"/>
      <c r="D648" s="73" t="s">
        <v>26</v>
      </c>
      <c r="E648" s="257"/>
      <c r="F648" s="258"/>
      <c r="G648" s="283"/>
      <c r="H648" s="240"/>
      <c r="I648" s="240"/>
      <c r="J648" s="242"/>
      <c r="K648" s="240"/>
      <c r="L648" s="240"/>
      <c r="M648" s="242"/>
      <c r="N648" s="242"/>
      <c r="O648" s="240"/>
      <c r="P648" s="243"/>
      <c r="Q648" s="34"/>
      <c r="R648" s="32"/>
      <c r="S648" s="2"/>
      <c r="T648" s="2"/>
      <c r="U648" s="2"/>
    </row>
    <row r="649" spans="2:70" ht="12.75" customHeight="1">
      <c r="B649" s="65"/>
      <c r="C649" s="71"/>
      <c r="D649" s="73" t="s">
        <v>25</v>
      </c>
      <c r="E649" s="257">
        <f>+F649</f>
        <v>20000</v>
      </c>
      <c r="F649" s="258">
        <f>+G649</f>
        <v>20000</v>
      </c>
      <c r="G649" s="283">
        <f>+I649</f>
        <v>20000</v>
      </c>
      <c r="H649" s="240"/>
      <c r="I649" s="240">
        <v>20000</v>
      </c>
      <c r="J649" s="242"/>
      <c r="K649" s="240"/>
      <c r="L649" s="240"/>
      <c r="M649" s="242"/>
      <c r="N649" s="242"/>
      <c r="O649" s="240"/>
      <c r="P649" s="243"/>
      <c r="Q649" s="34"/>
      <c r="R649" s="32"/>
      <c r="S649" s="2"/>
      <c r="T649" s="2"/>
      <c r="U649" s="2"/>
    </row>
    <row r="650" spans="2:70" ht="12.75" customHeight="1">
      <c r="B650" s="65"/>
      <c r="C650" s="71"/>
      <c r="D650" s="72" t="s">
        <v>4</v>
      </c>
      <c r="E650" s="257">
        <f>+F650</f>
        <v>14520.85</v>
      </c>
      <c r="F650" s="258">
        <f>+G650</f>
        <v>14520.85</v>
      </c>
      <c r="G650" s="283">
        <f>+I650</f>
        <v>14520.85</v>
      </c>
      <c r="H650" s="240"/>
      <c r="I650" s="240">
        <v>14520.85</v>
      </c>
      <c r="J650" s="242"/>
      <c r="K650" s="240"/>
      <c r="L650" s="240"/>
      <c r="M650" s="242"/>
      <c r="N650" s="242"/>
      <c r="O650" s="240"/>
      <c r="P650" s="243"/>
      <c r="Q650" s="34"/>
      <c r="R650" s="3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</row>
    <row r="651" spans="2:70" s="56" customFormat="1" ht="12.75" customHeight="1">
      <c r="B651" s="65"/>
      <c r="C651" s="71"/>
      <c r="D651" s="72" t="s">
        <v>3</v>
      </c>
      <c r="E651" s="263">
        <f>E650/E649</f>
        <v>0.72604250000000004</v>
      </c>
      <c r="F651" s="274">
        <f>F650/F649</f>
        <v>0.72604250000000004</v>
      </c>
      <c r="G651" s="285">
        <f>G650/G649</f>
        <v>0.72604250000000004</v>
      </c>
      <c r="H651" s="249"/>
      <c r="I651" s="249">
        <f>I650/I649</f>
        <v>0.72604250000000004</v>
      </c>
      <c r="J651" s="251"/>
      <c r="K651" s="249"/>
      <c r="L651" s="249"/>
      <c r="M651" s="251"/>
      <c r="N651" s="251"/>
      <c r="O651" s="249"/>
      <c r="P651" s="252"/>
      <c r="Q651" s="34"/>
      <c r="R651" s="3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</row>
    <row r="652" spans="2:70" ht="9" customHeight="1">
      <c r="B652" s="65"/>
      <c r="C652" s="71"/>
      <c r="D652" s="72"/>
      <c r="E652" s="257"/>
      <c r="F652" s="258"/>
      <c r="G652" s="283"/>
      <c r="H652" s="240"/>
      <c r="I652" s="240"/>
      <c r="J652" s="242"/>
      <c r="K652" s="240"/>
      <c r="L652" s="240"/>
      <c r="M652" s="242"/>
      <c r="N652" s="242"/>
      <c r="O652" s="240"/>
      <c r="P652" s="243"/>
      <c r="Q652" s="34"/>
      <c r="R652" s="3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</row>
    <row r="653" spans="2:70" ht="14.25" customHeight="1">
      <c r="B653" s="65"/>
      <c r="C653" s="71" t="s">
        <v>24</v>
      </c>
      <c r="D653" s="70" t="s">
        <v>23</v>
      </c>
      <c r="E653" s="257">
        <f>+F653+N653</f>
        <v>263497</v>
      </c>
      <c r="F653" s="258">
        <f>+G653+K653+J653</f>
        <v>223497</v>
      </c>
      <c r="G653" s="283">
        <f>+H653+I653</f>
        <v>219997</v>
      </c>
      <c r="H653" s="240">
        <v>181547</v>
      </c>
      <c r="I653" s="240">
        <v>38450</v>
      </c>
      <c r="J653" s="242"/>
      <c r="K653" s="240">
        <v>3500</v>
      </c>
      <c r="L653" s="240"/>
      <c r="M653" s="242"/>
      <c r="N653" s="242">
        <f>O653</f>
        <v>40000</v>
      </c>
      <c r="O653" s="240">
        <v>40000</v>
      </c>
      <c r="P653" s="243"/>
      <c r="Q653" s="34"/>
      <c r="R653" s="3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</row>
    <row r="654" spans="2:70" ht="14.25" customHeight="1">
      <c r="B654" s="65"/>
      <c r="C654" s="64"/>
      <c r="D654" s="69" t="s">
        <v>4</v>
      </c>
      <c r="E654" s="257">
        <f>+F654+N654</f>
        <v>257870.82</v>
      </c>
      <c r="F654" s="258">
        <f>+G654+K654+J654</f>
        <v>217870.82</v>
      </c>
      <c r="G654" s="283">
        <f>+H654+I654</f>
        <v>216098.82</v>
      </c>
      <c r="H654" s="240">
        <v>181517.4</v>
      </c>
      <c r="I654" s="240">
        <v>34581.42</v>
      </c>
      <c r="J654" s="242"/>
      <c r="K654" s="240">
        <v>1772</v>
      </c>
      <c r="L654" s="240"/>
      <c r="M654" s="242"/>
      <c r="N654" s="242">
        <f>O654</f>
        <v>40000</v>
      </c>
      <c r="O654" s="240">
        <v>40000</v>
      </c>
      <c r="P654" s="243"/>
      <c r="Q654" s="34"/>
      <c r="R654" s="3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</row>
    <row r="655" spans="2:70" s="56" customFormat="1" ht="14.25" customHeight="1">
      <c r="B655" s="65"/>
      <c r="C655" s="64"/>
      <c r="D655" s="69" t="s">
        <v>3</v>
      </c>
      <c r="E655" s="275">
        <f>E654/E653</f>
        <v>0.97864803014835089</v>
      </c>
      <c r="F655" s="251">
        <f>F654/F653</f>
        <v>0.97482659722501874</v>
      </c>
      <c r="G655" s="249">
        <f>G654/G653</f>
        <v>0.98228075837397788</v>
      </c>
      <c r="H655" s="249">
        <f>H654/H653</f>
        <v>0.99983695682109863</v>
      </c>
      <c r="I655" s="249">
        <f>I654/I653</f>
        <v>0.89938673602080621</v>
      </c>
      <c r="J655" s="251"/>
      <c r="K655" s="249">
        <f>K654/K653</f>
        <v>0.50628571428571434</v>
      </c>
      <c r="L655" s="249"/>
      <c r="M655" s="251"/>
      <c r="N655" s="251">
        <f>N654/N653</f>
        <v>1</v>
      </c>
      <c r="O655" s="251">
        <f>O654/O653</f>
        <v>1</v>
      </c>
      <c r="P655" s="252"/>
      <c r="Q655" s="34"/>
      <c r="R655" s="3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</row>
    <row r="656" spans="2:70" ht="13.5" customHeight="1">
      <c r="B656" s="68"/>
      <c r="C656" s="67"/>
      <c r="D656" s="66"/>
      <c r="E656" s="331"/>
      <c r="F656" s="296"/>
      <c r="G656" s="297"/>
      <c r="H656" s="297"/>
      <c r="I656" s="297"/>
      <c r="J656" s="296"/>
      <c r="K656" s="297"/>
      <c r="L656" s="297"/>
      <c r="M656" s="296"/>
      <c r="N656" s="296"/>
      <c r="O656" s="296"/>
      <c r="P656" s="298"/>
      <c r="Q656" s="34"/>
      <c r="R656" s="3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</row>
    <row r="657" spans="2:70" ht="12" customHeight="1">
      <c r="B657" s="65"/>
      <c r="C657" s="64"/>
      <c r="D657" s="48"/>
      <c r="E657" s="275"/>
      <c r="F657" s="251"/>
      <c r="G657" s="249"/>
      <c r="H657" s="249"/>
      <c r="I657" s="249"/>
      <c r="J657" s="251"/>
      <c r="K657" s="249"/>
      <c r="L657" s="249"/>
      <c r="M657" s="251"/>
      <c r="N657" s="251"/>
      <c r="O657" s="249"/>
      <c r="P657" s="252"/>
      <c r="Q657" s="34"/>
      <c r="R657" s="3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</row>
    <row r="658" spans="2:70" ht="14.25" customHeight="1">
      <c r="B658" s="31">
        <v>921</v>
      </c>
      <c r="C658" s="53"/>
      <c r="D658" s="55" t="s">
        <v>22</v>
      </c>
      <c r="E658" s="262">
        <f>+E663+E671+E691+E687</f>
        <v>1517800</v>
      </c>
      <c r="F658" s="233">
        <f>+F663+F671+F691</f>
        <v>1375800</v>
      </c>
      <c r="G658" s="231">
        <f>G691</f>
        <v>16200</v>
      </c>
      <c r="H658" s="231"/>
      <c r="I658" s="231">
        <f>I691</f>
        <v>16200</v>
      </c>
      <c r="J658" s="233">
        <f>+J663+J671+J691+J676</f>
        <v>1359600</v>
      </c>
      <c r="K658" s="231"/>
      <c r="L658" s="231"/>
      <c r="M658" s="233"/>
      <c r="N658" s="233">
        <f>N687+N663</f>
        <v>142000</v>
      </c>
      <c r="O658" s="233">
        <f>O687+O663</f>
        <v>142000</v>
      </c>
      <c r="P658" s="243"/>
      <c r="Q658" s="34"/>
      <c r="R658" s="3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</row>
    <row r="659" spans="2:70" ht="14.25" customHeight="1">
      <c r="B659" s="31"/>
      <c r="C659" s="53"/>
      <c r="D659" s="55" t="s">
        <v>21</v>
      </c>
      <c r="E659" s="262"/>
      <c r="F659" s="233"/>
      <c r="G659" s="231"/>
      <c r="H659" s="231"/>
      <c r="I659" s="231"/>
      <c r="J659" s="233"/>
      <c r="K659" s="231"/>
      <c r="L659" s="231"/>
      <c r="M659" s="233"/>
      <c r="N659" s="233"/>
      <c r="O659" s="231"/>
      <c r="P659" s="243"/>
      <c r="Q659" s="34"/>
      <c r="R659" s="32"/>
      <c r="S659" s="2"/>
      <c r="T659" s="2"/>
      <c r="U659" s="2"/>
    </row>
    <row r="660" spans="2:70" ht="14.25" customHeight="1">
      <c r="B660" s="31"/>
      <c r="C660" s="53"/>
      <c r="D660" s="54" t="s">
        <v>12</v>
      </c>
      <c r="E660" s="262">
        <f>+E664+E672+E692+E688</f>
        <v>1491736.1099999999</v>
      </c>
      <c r="F660" s="233">
        <f>+F664+F672+F692</f>
        <v>1370438.71</v>
      </c>
      <c r="G660" s="231">
        <f>G692</f>
        <v>11198.71</v>
      </c>
      <c r="H660" s="231"/>
      <c r="I660" s="231">
        <f>I692</f>
        <v>11198.71</v>
      </c>
      <c r="J660" s="233">
        <f>J692+J672+J664</f>
        <v>1359240</v>
      </c>
      <c r="K660" s="231"/>
      <c r="L660" s="231"/>
      <c r="M660" s="233"/>
      <c r="N660" s="233">
        <f>N664+N688</f>
        <v>121297.4</v>
      </c>
      <c r="O660" s="233">
        <f>O664+O688</f>
        <v>121297.4</v>
      </c>
      <c r="P660" s="243"/>
      <c r="Q660" s="34"/>
      <c r="R660" s="32"/>
      <c r="S660" s="2"/>
      <c r="T660" s="2"/>
      <c r="U660" s="2"/>
    </row>
    <row r="661" spans="2:70" ht="14.25" customHeight="1">
      <c r="B661" s="31"/>
      <c r="C661" s="53"/>
      <c r="D661" s="63" t="s">
        <v>0</v>
      </c>
      <c r="E661" s="282">
        <f>E660/E658</f>
        <v>0.98282784951904067</v>
      </c>
      <c r="F661" s="237">
        <f>F660/F658</f>
        <v>0.99610314725977611</v>
      </c>
      <c r="G661" s="237">
        <f>G660/G658</f>
        <v>0.69127839506172839</v>
      </c>
      <c r="H661" s="237"/>
      <c r="I661" s="237">
        <f>I660/I658</f>
        <v>0.69127839506172839</v>
      </c>
      <c r="J661" s="237">
        <f>J660/J658</f>
        <v>0.99973521624007056</v>
      </c>
      <c r="K661" s="235"/>
      <c r="L661" s="235"/>
      <c r="M661" s="237"/>
      <c r="N661" s="237">
        <f>N660/N658</f>
        <v>0.85420704225352106</v>
      </c>
      <c r="O661" s="237">
        <f>O660/O658</f>
        <v>0.85420704225352106</v>
      </c>
      <c r="P661" s="252"/>
      <c r="Q661" s="34"/>
      <c r="R661" s="32"/>
      <c r="S661" s="2"/>
      <c r="T661" s="2"/>
      <c r="U661" s="2"/>
    </row>
    <row r="662" spans="2:70" ht="10.5" customHeight="1">
      <c r="B662" s="31"/>
      <c r="C662" s="53"/>
      <c r="D662" s="55"/>
      <c r="E662" s="262"/>
      <c r="F662" s="233"/>
      <c r="G662" s="231"/>
      <c r="H662" s="231"/>
      <c r="I662" s="231"/>
      <c r="J662" s="233"/>
      <c r="K662" s="231"/>
      <c r="L662" s="231"/>
      <c r="M662" s="233"/>
      <c r="N662" s="233"/>
      <c r="O662" s="231"/>
      <c r="P662" s="243"/>
      <c r="Q662" s="34"/>
      <c r="R662" s="32"/>
      <c r="S662" s="2"/>
      <c r="T662" s="2"/>
      <c r="U662" s="2"/>
    </row>
    <row r="663" spans="2:70" ht="14.25" customHeight="1">
      <c r="B663" s="36"/>
      <c r="C663" s="48" t="s">
        <v>20</v>
      </c>
      <c r="D663" s="62" t="s">
        <v>19</v>
      </c>
      <c r="E663" s="259">
        <f>+F663+N663</f>
        <v>907000</v>
      </c>
      <c r="F663" s="242">
        <f>+J663</f>
        <v>895000</v>
      </c>
      <c r="G663" s="240"/>
      <c r="H663" s="240"/>
      <c r="I663" s="240"/>
      <c r="J663" s="242">
        <v>895000</v>
      </c>
      <c r="K663" s="240"/>
      <c r="L663" s="240"/>
      <c r="M663" s="242"/>
      <c r="N663" s="242">
        <f>O663</f>
        <v>12000</v>
      </c>
      <c r="O663" s="240">
        <v>12000</v>
      </c>
      <c r="P663" s="243"/>
      <c r="Q663" s="34"/>
      <c r="R663" s="32"/>
      <c r="S663" s="2"/>
      <c r="T663" s="2"/>
      <c r="U663" s="2"/>
    </row>
    <row r="664" spans="2:70" ht="14.25" customHeight="1">
      <c r="B664" s="36"/>
      <c r="C664" s="43"/>
      <c r="D664" s="42" t="s">
        <v>4</v>
      </c>
      <c r="E664" s="259">
        <f>+F664+N664</f>
        <v>907000</v>
      </c>
      <c r="F664" s="242">
        <f>+J664</f>
        <v>895000</v>
      </c>
      <c r="G664" s="240"/>
      <c r="H664" s="240"/>
      <c r="I664" s="240"/>
      <c r="J664" s="242">
        <v>895000</v>
      </c>
      <c r="K664" s="240"/>
      <c r="L664" s="240"/>
      <c r="M664" s="242"/>
      <c r="N664" s="242">
        <f>O664</f>
        <v>12000</v>
      </c>
      <c r="O664" s="240">
        <v>12000</v>
      </c>
      <c r="P664" s="243"/>
      <c r="Q664" s="34"/>
      <c r="R664" s="32"/>
      <c r="S664" s="2"/>
      <c r="T664" s="2"/>
      <c r="U664" s="2"/>
    </row>
    <row r="665" spans="2:70" ht="15" customHeight="1">
      <c r="B665" s="36"/>
      <c r="C665" s="43"/>
      <c r="D665" s="42" t="s">
        <v>3</v>
      </c>
      <c r="E665" s="275">
        <f>E664/E663</f>
        <v>1</v>
      </c>
      <c r="F665" s="251">
        <f>F664/F663</f>
        <v>1</v>
      </c>
      <c r="G665" s="249"/>
      <c r="H665" s="249"/>
      <c r="I665" s="249"/>
      <c r="J665" s="251">
        <f>J664/J663</f>
        <v>1</v>
      </c>
      <c r="K665" s="240"/>
      <c r="L665" s="240"/>
      <c r="M665" s="242"/>
      <c r="N665" s="251">
        <f>N664/N663</f>
        <v>1</v>
      </c>
      <c r="O665" s="251">
        <f>O664/O663</f>
        <v>1</v>
      </c>
      <c r="P665" s="243"/>
      <c r="Q665" s="34"/>
      <c r="R665" s="32"/>
      <c r="S665" s="2"/>
      <c r="T665" s="2"/>
      <c r="U665" s="2"/>
    </row>
    <row r="666" spans="2:70" ht="7.5" customHeight="1">
      <c r="B666" s="36"/>
      <c r="C666" s="43"/>
      <c r="D666" s="43"/>
      <c r="E666" s="259"/>
      <c r="F666" s="242"/>
      <c r="G666" s="240"/>
      <c r="H666" s="240"/>
      <c r="I666" s="240"/>
      <c r="J666" s="242"/>
      <c r="K666" s="240"/>
      <c r="L666" s="240"/>
      <c r="M666" s="242"/>
      <c r="N666" s="242"/>
      <c r="O666" s="240"/>
      <c r="P666" s="243"/>
      <c r="Q666" s="34"/>
      <c r="R666" s="32"/>
      <c r="S666" s="2"/>
      <c r="T666" s="2"/>
      <c r="U666" s="2"/>
    </row>
    <row r="667" spans="2:70" ht="0.75" hidden="1" customHeight="1">
      <c r="B667" s="36"/>
      <c r="C667" s="43"/>
      <c r="D667" s="43"/>
      <c r="E667" s="259"/>
      <c r="F667" s="242"/>
      <c r="G667" s="240"/>
      <c r="H667" s="240"/>
      <c r="I667" s="240"/>
      <c r="J667" s="242"/>
      <c r="K667" s="240"/>
      <c r="L667" s="240"/>
      <c r="M667" s="242"/>
      <c r="N667" s="242"/>
      <c r="O667" s="240"/>
      <c r="P667" s="243"/>
      <c r="Q667" s="34"/>
      <c r="R667" s="32"/>
      <c r="S667" s="2"/>
      <c r="T667" s="2"/>
      <c r="U667" s="2"/>
    </row>
    <row r="668" spans="2:70" ht="8.25" hidden="1" customHeight="1">
      <c r="B668" s="36"/>
      <c r="C668" s="43"/>
      <c r="D668" s="43"/>
      <c r="E668" s="259"/>
      <c r="F668" s="242"/>
      <c r="G668" s="240"/>
      <c r="H668" s="240"/>
      <c r="I668" s="240"/>
      <c r="J668" s="242"/>
      <c r="K668" s="240"/>
      <c r="L668" s="240"/>
      <c r="M668" s="242"/>
      <c r="N668" s="242"/>
      <c r="O668" s="240"/>
      <c r="P668" s="243"/>
      <c r="Q668" s="34"/>
      <c r="R668" s="32"/>
      <c r="S668" s="2"/>
      <c r="T668" s="2"/>
      <c r="U668" s="2"/>
    </row>
    <row r="669" spans="2:70" ht="8.25" hidden="1" customHeight="1">
      <c r="B669" s="36"/>
      <c r="C669" s="43"/>
      <c r="D669" s="43"/>
      <c r="E669" s="259"/>
      <c r="F669" s="242"/>
      <c r="G669" s="240"/>
      <c r="H669" s="240"/>
      <c r="I669" s="240"/>
      <c r="J669" s="242"/>
      <c r="K669" s="240"/>
      <c r="L669" s="240"/>
      <c r="M669" s="242"/>
      <c r="N669" s="242"/>
      <c r="O669" s="240"/>
      <c r="P669" s="243"/>
      <c r="Q669" s="34"/>
      <c r="R669" s="32"/>
      <c r="S669" s="2"/>
      <c r="T669" s="2"/>
      <c r="U669" s="2"/>
    </row>
    <row r="670" spans="2:70" ht="0.75" hidden="1" customHeight="1">
      <c r="B670" s="36"/>
      <c r="C670" s="43"/>
      <c r="D670" s="43"/>
      <c r="E670" s="259"/>
      <c r="F670" s="242"/>
      <c r="G670" s="240"/>
      <c r="H670" s="240"/>
      <c r="I670" s="240"/>
      <c r="J670" s="242"/>
      <c r="K670" s="240"/>
      <c r="L670" s="240"/>
      <c r="M670" s="242"/>
      <c r="N670" s="242"/>
      <c r="O670" s="240"/>
      <c r="P670" s="243"/>
      <c r="Q670" s="34"/>
      <c r="R670" s="32"/>
      <c r="S670" s="2"/>
      <c r="T670" s="2"/>
      <c r="U670" s="2"/>
    </row>
    <row r="671" spans="2:70" ht="14.25" customHeight="1">
      <c r="B671" s="36"/>
      <c r="C671" s="43" t="s">
        <v>18</v>
      </c>
      <c r="D671" s="44" t="s">
        <v>17</v>
      </c>
      <c r="E671" s="259">
        <f>+F671</f>
        <v>439000</v>
      </c>
      <c r="F671" s="242">
        <f>+J671</f>
        <v>439000</v>
      </c>
      <c r="G671" s="240"/>
      <c r="H671" s="240"/>
      <c r="I671" s="240"/>
      <c r="J671" s="242">
        <v>439000</v>
      </c>
      <c r="K671" s="240"/>
      <c r="L671" s="240"/>
      <c r="M671" s="242"/>
      <c r="N671" s="242"/>
      <c r="O671" s="240"/>
      <c r="P671" s="243"/>
      <c r="Q671" s="34"/>
      <c r="R671" s="32"/>
      <c r="S671" s="2"/>
      <c r="T671" s="2"/>
      <c r="U671" s="2"/>
    </row>
    <row r="672" spans="2:70" ht="14.25" customHeight="1">
      <c r="B672" s="36"/>
      <c r="C672" s="43"/>
      <c r="D672" s="42" t="s">
        <v>4</v>
      </c>
      <c r="E672" s="259">
        <f>+F672</f>
        <v>439000</v>
      </c>
      <c r="F672" s="242">
        <f>+J672</f>
        <v>439000</v>
      </c>
      <c r="G672" s="240"/>
      <c r="H672" s="240"/>
      <c r="I672" s="240"/>
      <c r="J672" s="242">
        <v>439000</v>
      </c>
      <c r="K672" s="240"/>
      <c r="L672" s="240"/>
      <c r="M672" s="242"/>
      <c r="N672" s="242"/>
      <c r="O672" s="240"/>
      <c r="P672" s="243"/>
      <c r="Q672" s="34"/>
      <c r="R672" s="32"/>
      <c r="S672" s="2"/>
      <c r="T672" s="2"/>
      <c r="U672" s="2"/>
    </row>
    <row r="673" spans="2:21" ht="14.25" customHeight="1">
      <c r="B673" s="36"/>
      <c r="C673" s="43"/>
      <c r="D673" s="42" t="s">
        <v>3</v>
      </c>
      <c r="E673" s="275">
        <f>E672/E671</f>
        <v>1</v>
      </c>
      <c r="F673" s="251">
        <f>F672/F671</f>
        <v>1</v>
      </c>
      <c r="G673" s="249"/>
      <c r="H673" s="249"/>
      <c r="I673" s="249"/>
      <c r="J673" s="251">
        <f>J672/J671</f>
        <v>1</v>
      </c>
      <c r="K673" s="249"/>
      <c r="L673" s="249"/>
      <c r="M673" s="251"/>
      <c r="N673" s="251"/>
      <c r="O673" s="249"/>
      <c r="P673" s="252"/>
      <c r="Q673" s="34"/>
      <c r="R673" s="32"/>
      <c r="S673" s="2"/>
      <c r="T673" s="2"/>
      <c r="U673" s="2"/>
    </row>
    <row r="674" spans="2:21" ht="8.25" customHeight="1">
      <c r="B674" s="36"/>
      <c r="C674" s="43"/>
      <c r="D674" s="42"/>
      <c r="E674" s="275"/>
      <c r="F674" s="251"/>
      <c r="G674" s="249"/>
      <c r="H674" s="249"/>
      <c r="I674" s="249"/>
      <c r="J674" s="251"/>
      <c r="K674" s="249"/>
      <c r="L674" s="249"/>
      <c r="M674" s="251"/>
      <c r="N674" s="251"/>
      <c r="O674" s="249"/>
      <c r="P674" s="252"/>
      <c r="Q674" s="34"/>
      <c r="R674" s="32"/>
      <c r="S674" s="2"/>
      <c r="T674" s="2"/>
      <c r="U674" s="2"/>
    </row>
    <row r="675" spans="2:21" ht="0.75" hidden="1" customHeight="1">
      <c r="B675" s="36"/>
      <c r="C675" s="47"/>
      <c r="D675" s="60"/>
      <c r="E675" s="275"/>
      <c r="F675" s="251"/>
      <c r="G675" s="249"/>
      <c r="H675" s="249"/>
      <c r="I675" s="249"/>
      <c r="J675" s="251"/>
      <c r="K675" s="249"/>
      <c r="L675" s="249"/>
      <c r="M675" s="251"/>
      <c r="N675" s="251"/>
      <c r="O675" s="249"/>
      <c r="P675" s="252"/>
      <c r="Q675" s="34"/>
      <c r="R675" s="32"/>
      <c r="S675" s="2"/>
      <c r="T675" s="2"/>
      <c r="U675" s="2"/>
    </row>
    <row r="676" spans="2:21" ht="14.25" hidden="1" customHeight="1">
      <c r="B676" s="36"/>
      <c r="C676" s="47"/>
      <c r="D676" s="46"/>
      <c r="E676" s="259"/>
      <c r="F676" s="242"/>
      <c r="G676" s="240"/>
      <c r="H676" s="240"/>
      <c r="I676" s="240"/>
      <c r="J676" s="242"/>
      <c r="K676" s="240"/>
      <c r="L676" s="240"/>
      <c r="M676" s="242"/>
      <c r="N676" s="242"/>
      <c r="O676" s="240"/>
      <c r="P676" s="252"/>
      <c r="Q676" s="34"/>
      <c r="R676" s="32"/>
      <c r="S676" s="2"/>
      <c r="T676" s="2"/>
      <c r="U676" s="2"/>
    </row>
    <row r="677" spans="2:21" ht="14.25" hidden="1" customHeight="1">
      <c r="B677" s="36"/>
      <c r="C677" s="43"/>
      <c r="D677" s="42"/>
      <c r="E677" s="259"/>
      <c r="F677" s="242"/>
      <c r="G677" s="240"/>
      <c r="H677" s="240"/>
      <c r="I677" s="240"/>
      <c r="J677" s="242"/>
      <c r="K677" s="240"/>
      <c r="L677" s="240"/>
      <c r="M677" s="242"/>
      <c r="N677" s="242"/>
      <c r="O677" s="240"/>
      <c r="P677" s="252"/>
      <c r="Q677" s="34"/>
      <c r="R677" s="32"/>
      <c r="S677" s="2"/>
      <c r="T677" s="2"/>
      <c r="U677" s="2"/>
    </row>
    <row r="678" spans="2:21" ht="12.75" hidden="1" customHeight="1">
      <c r="B678" s="36"/>
      <c r="C678" s="43"/>
      <c r="D678" s="42"/>
      <c r="E678" s="259"/>
      <c r="F678" s="242"/>
      <c r="G678" s="240"/>
      <c r="H678" s="240"/>
      <c r="I678" s="240"/>
      <c r="J678" s="242"/>
      <c r="K678" s="240"/>
      <c r="L678" s="240"/>
      <c r="M678" s="242"/>
      <c r="N678" s="242"/>
      <c r="O678" s="240"/>
      <c r="P678" s="243"/>
      <c r="Q678" s="34"/>
      <c r="R678" s="32"/>
      <c r="S678" s="2"/>
      <c r="T678" s="2"/>
      <c r="U678" s="2"/>
    </row>
    <row r="679" spans="2:21" ht="12.75" hidden="1" customHeight="1">
      <c r="B679" s="36"/>
      <c r="C679" s="43"/>
      <c r="D679" s="61"/>
      <c r="E679" s="259"/>
      <c r="F679" s="242"/>
      <c r="G679" s="240"/>
      <c r="H679" s="240"/>
      <c r="I679" s="240"/>
      <c r="J679" s="242"/>
      <c r="K679" s="240"/>
      <c r="L679" s="240"/>
      <c r="M679" s="242"/>
      <c r="N679" s="242"/>
      <c r="O679" s="240"/>
      <c r="P679" s="243"/>
      <c r="Q679" s="34"/>
      <c r="R679" s="32"/>
      <c r="S679" s="2"/>
      <c r="T679" s="2"/>
      <c r="U679" s="2"/>
    </row>
    <row r="680" spans="2:21" ht="12.75" hidden="1" customHeight="1">
      <c r="B680" s="36"/>
      <c r="C680" s="43"/>
      <c r="D680" s="61"/>
      <c r="E680" s="259"/>
      <c r="F680" s="242"/>
      <c r="G680" s="240"/>
      <c r="H680" s="240"/>
      <c r="I680" s="240"/>
      <c r="J680" s="242"/>
      <c r="K680" s="240"/>
      <c r="L680" s="240"/>
      <c r="M680" s="242"/>
      <c r="N680" s="242"/>
      <c r="O680" s="240"/>
      <c r="P680" s="243"/>
      <c r="Q680" s="34"/>
      <c r="R680" s="32"/>
      <c r="S680" s="2"/>
      <c r="T680" s="2"/>
      <c r="U680" s="2"/>
    </row>
    <row r="681" spans="2:21" ht="12.75" hidden="1" customHeight="1">
      <c r="B681" s="36"/>
      <c r="C681" s="43"/>
      <c r="D681" s="61"/>
      <c r="E681" s="259"/>
      <c r="F681" s="242"/>
      <c r="G681" s="240"/>
      <c r="H681" s="240"/>
      <c r="I681" s="240"/>
      <c r="J681" s="242"/>
      <c r="K681" s="240"/>
      <c r="L681" s="240"/>
      <c r="M681" s="242"/>
      <c r="N681" s="242"/>
      <c r="O681" s="240"/>
      <c r="P681" s="243"/>
      <c r="Q681" s="34"/>
      <c r="R681" s="32"/>
      <c r="S681" s="2"/>
      <c r="T681" s="2"/>
      <c r="U681" s="2"/>
    </row>
    <row r="682" spans="2:21" ht="12.75" hidden="1" customHeight="1">
      <c r="B682" s="36"/>
      <c r="C682" s="43"/>
      <c r="D682" s="61"/>
      <c r="E682" s="259"/>
      <c r="F682" s="242"/>
      <c r="G682" s="240"/>
      <c r="H682" s="240"/>
      <c r="I682" s="240"/>
      <c r="J682" s="242"/>
      <c r="K682" s="240"/>
      <c r="L682" s="240"/>
      <c r="M682" s="242"/>
      <c r="N682" s="242"/>
      <c r="O682" s="240"/>
      <c r="P682" s="243"/>
      <c r="Q682" s="34"/>
      <c r="R682" s="32"/>
      <c r="S682" s="2"/>
      <c r="T682" s="2"/>
      <c r="U682" s="2"/>
    </row>
    <row r="683" spans="2:21" ht="12.75" hidden="1" customHeight="1">
      <c r="B683" s="36"/>
      <c r="C683" s="43"/>
      <c r="D683" s="61"/>
      <c r="E683" s="259"/>
      <c r="F683" s="242"/>
      <c r="G683" s="240"/>
      <c r="H683" s="240"/>
      <c r="I683" s="240"/>
      <c r="J683" s="242"/>
      <c r="K683" s="240"/>
      <c r="L683" s="240"/>
      <c r="M683" s="242"/>
      <c r="N683" s="242"/>
      <c r="O683" s="240">
        <v>30000</v>
      </c>
      <c r="P683" s="243"/>
      <c r="Q683" s="34"/>
      <c r="R683" s="32"/>
      <c r="S683" s="2"/>
      <c r="T683" s="2"/>
      <c r="U683" s="2"/>
    </row>
    <row r="684" spans="2:21" ht="12.75" hidden="1" customHeight="1">
      <c r="B684" s="36"/>
      <c r="C684" s="43"/>
      <c r="D684" s="61"/>
      <c r="E684" s="259"/>
      <c r="F684" s="242"/>
      <c r="G684" s="240"/>
      <c r="H684" s="240"/>
      <c r="I684" s="240"/>
      <c r="J684" s="242"/>
      <c r="K684" s="240"/>
      <c r="L684" s="240"/>
      <c r="M684" s="242"/>
      <c r="N684" s="242"/>
      <c r="O684" s="240">
        <v>0</v>
      </c>
      <c r="P684" s="243"/>
      <c r="Q684" s="34"/>
      <c r="R684" s="32"/>
      <c r="S684" s="2"/>
      <c r="T684" s="2"/>
      <c r="U684" s="2"/>
    </row>
    <row r="685" spans="2:21" ht="12.75" hidden="1" customHeight="1">
      <c r="B685" s="36"/>
      <c r="C685" s="43"/>
      <c r="D685" s="61"/>
      <c r="E685" s="275"/>
      <c r="F685" s="251"/>
      <c r="G685" s="240"/>
      <c r="H685" s="240"/>
      <c r="I685" s="240"/>
      <c r="J685" s="242"/>
      <c r="K685" s="240"/>
      <c r="L685" s="240"/>
      <c r="M685" s="242"/>
      <c r="N685" s="251"/>
      <c r="O685" s="249">
        <f>O684/O683</f>
        <v>0</v>
      </c>
      <c r="P685" s="243"/>
      <c r="Q685" s="34"/>
      <c r="R685" s="32"/>
      <c r="S685" s="2"/>
      <c r="T685" s="2"/>
      <c r="U685" s="2"/>
    </row>
    <row r="686" spans="2:21" ht="12.75" hidden="1" customHeight="1">
      <c r="B686" s="36"/>
      <c r="C686" s="43"/>
      <c r="D686" s="42"/>
      <c r="E686" s="259"/>
      <c r="F686" s="242"/>
      <c r="G686" s="240"/>
      <c r="H686" s="240"/>
      <c r="I686" s="240"/>
      <c r="J686" s="242"/>
      <c r="K686" s="240"/>
      <c r="L686" s="240"/>
      <c r="M686" s="242"/>
      <c r="N686" s="242"/>
      <c r="O686" s="240"/>
      <c r="P686" s="243"/>
      <c r="Q686" s="34"/>
      <c r="R686" s="32"/>
      <c r="S686" s="2"/>
      <c r="T686" s="2"/>
      <c r="U686" s="2"/>
    </row>
    <row r="687" spans="2:21" ht="12.75" customHeight="1">
      <c r="B687" s="36"/>
      <c r="C687" s="43" t="s">
        <v>192</v>
      </c>
      <c r="D687" s="60" t="s">
        <v>193</v>
      </c>
      <c r="E687" s="259">
        <f>N687</f>
        <v>130000</v>
      </c>
      <c r="F687" s="242"/>
      <c r="G687" s="240"/>
      <c r="H687" s="240"/>
      <c r="I687" s="240"/>
      <c r="J687" s="242"/>
      <c r="K687" s="240"/>
      <c r="L687" s="240"/>
      <c r="M687" s="242"/>
      <c r="N687" s="242">
        <f>O687</f>
        <v>130000</v>
      </c>
      <c r="O687" s="240">
        <v>130000</v>
      </c>
      <c r="P687" s="243"/>
      <c r="Q687" s="34"/>
      <c r="R687" s="32"/>
      <c r="S687" s="2"/>
      <c r="T687" s="2"/>
      <c r="U687" s="2"/>
    </row>
    <row r="688" spans="2:21" ht="12.75" customHeight="1">
      <c r="B688" s="36"/>
      <c r="C688" s="43"/>
      <c r="D688" s="42" t="s">
        <v>4</v>
      </c>
      <c r="E688" s="259">
        <f>N688</f>
        <v>109297.4</v>
      </c>
      <c r="F688" s="242"/>
      <c r="G688" s="240"/>
      <c r="H688" s="240"/>
      <c r="I688" s="240"/>
      <c r="J688" s="242"/>
      <c r="K688" s="240"/>
      <c r="L688" s="240"/>
      <c r="M688" s="242"/>
      <c r="N688" s="242">
        <f>O688</f>
        <v>109297.4</v>
      </c>
      <c r="O688" s="240">
        <v>109297.4</v>
      </c>
      <c r="P688" s="243"/>
      <c r="Q688" s="34"/>
      <c r="R688" s="32"/>
      <c r="S688" s="2"/>
      <c r="T688" s="2"/>
      <c r="U688" s="2"/>
    </row>
    <row r="689" spans="2:98" ht="12.75" customHeight="1">
      <c r="B689" s="36"/>
      <c r="C689" s="43"/>
      <c r="D689" s="42" t="s">
        <v>16</v>
      </c>
      <c r="E689" s="332">
        <f>E688/E687</f>
        <v>0.84074923076923069</v>
      </c>
      <c r="F689" s="332"/>
      <c r="G689" s="332"/>
      <c r="H689" s="332"/>
      <c r="I689" s="332"/>
      <c r="J689" s="332"/>
      <c r="K689" s="332"/>
      <c r="L689" s="332"/>
      <c r="M689" s="332"/>
      <c r="N689" s="332">
        <f>N688/N687</f>
        <v>0.84074923076923069</v>
      </c>
      <c r="O689" s="332">
        <f>O688/O687</f>
        <v>0.84074923076923069</v>
      </c>
      <c r="P689" s="332"/>
      <c r="Q689" s="34"/>
      <c r="R689" s="32"/>
      <c r="S689" s="2"/>
      <c r="T689" s="2"/>
      <c r="U689" s="2"/>
    </row>
    <row r="690" spans="2:98" ht="12.75" customHeight="1">
      <c r="B690" s="36"/>
      <c r="C690" s="43"/>
      <c r="D690" s="42"/>
      <c r="E690" s="259"/>
      <c r="F690" s="242"/>
      <c r="G690" s="240"/>
      <c r="H690" s="240"/>
      <c r="I690" s="240"/>
      <c r="J690" s="242"/>
      <c r="K690" s="240"/>
      <c r="L690" s="240"/>
      <c r="M690" s="242"/>
      <c r="N690" s="242"/>
      <c r="O690" s="240"/>
      <c r="P690" s="243"/>
      <c r="Q690" s="34"/>
      <c r="R690" s="32"/>
      <c r="S690" s="2"/>
      <c r="T690" s="2"/>
      <c r="U690" s="2"/>
    </row>
    <row r="691" spans="2:98" ht="14.25" customHeight="1">
      <c r="B691" s="36"/>
      <c r="C691" s="43" t="s">
        <v>15</v>
      </c>
      <c r="D691" s="44" t="s">
        <v>14</v>
      </c>
      <c r="E691" s="259">
        <f>+F691</f>
        <v>41800</v>
      </c>
      <c r="F691" s="242">
        <f>+J691+G691</f>
        <v>41800</v>
      </c>
      <c r="G691" s="240">
        <f>I691</f>
        <v>16200</v>
      </c>
      <c r="H691" s="240"/>
      <c r="I691" s="240">
        <v>16200</v>
      </c>
      <c r="J691" s="242">
        <v>25600</v>
      </c>
      <c r="K691" s="240"/>
      <c r="L691" s="240"/>
      <c r="M691" s="242"/>
      <c r="N691" s="242"/>
      <c r="O691" s="240"/>
      <c r="P691" s="243"/>
      <c r="Q691" s="34"/>
      <c r="R691" s="32"/>
      <c r="S691" s="2"/>
      <c r="T691" s="2"/>
      <c r="U691" s="2"/>
    </row>
    <row r="692" spans="2:98" ht="14.25" customHeight="1">
      <c r="B692" s="36"/>
      <c r="C692" s="43"/>
      <c r="D692" s="42" t="s">
        <v>4</v>
      </c>
      <c r="E692" s="259">
        <f>F692</f>
        <v>36438.71</v>
      </c>
      <c r="F692" s="242">
        <f>J692+G692</f>
        <v>36438.71</v>
      </c>
      <c r="G692" s="240">
        <f>I692</f>
        <v>11198.71</v>
      </c>
      <c r="H692" s="240"/>
      <c r="I692" s="240">
        <v>11198.71</v>
      </c>
      <c r="J692" s="242">
        <v>25240</v>
      </c>
      <c r="K692" s="240"/>
      <c r="L692" s="240"/>
      <c r="M692" s="242"/>
      <c r="N692" s="242"/>
      <c r="O692" s="240"/>
      <c r="P692" s="243"/>
      <c r="Q692" s="34"/>
      <c r="R692" s="3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</row>
    <row r="693" spans="2:98" s="56" customFormat="1" ht="14.25" customHeight="1">
      <c r="B693" s="41"/>
      <c r="C693" s="40"/>
      <c r="D693" s="39" t="s">
        <v>3</v>
      </c>
      <c r="E693" s="331">
        <f>E692/E691</f>
        <v>0.87173947368421045</v>
      </c>
      <c r="F693" s="331">
        <f>F692/F691</f>
        <v>0.87173947368421045</v>
      </c>
      <c r="G693" s="331">
        <f>G692/G691</f>
        <v>0.69127839506172839</v>
      </c>
      <c r="H693" s="331"/>
      <c r="I693" s="331">
        <f>I692/I691</f>
        <v>0.69127839506172839</v>
      </c>
      <c r="J693" s="331">
        <f>J692/J691</f>
        <v>0.98593750000000002</v>
      </c>
      <c r="K693" s="331"/>
      <c r="L693" s="331"/>
      <c r="M693" s="331"/>
      <c r="N693" s="331"/>
      <c r="O693" s="331"/>
      <c r="P693" s="331"/>
      <c r="Q693" s="34"/>
      <c r="R693" s="3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</row>
    <row r="694" spans="2:98" s="56" customFormat="1" ht="1.5" customHeight="1">
      <c r="B694" s="59"/>
      <c r="C694" s="58"/>
      <c r="D694" s="57"/>
      <c r="E694" s="333"/>
      <c r="F694" s="334"/>
      <c r="G694" s="335"/>
      <c r="H694" s="335"/>
      <c r="I694" s="335"/>
      <c r="J694" s="334"/>
      <c r="K694" s="335"/>
      <c r="L694" s="335"/>
      <c r="M694" s="335"/>
      <c r="N694" s="336"/>
      <c r="O694" s="335"/>
      <c r="P694" s="337"/>
      <c r="Q694" s="34"/>
      <c r="R694" s="3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</row>
    <row r="695" spans="2:98" ht="12" customHeight="1">
      <c r="B695" s="36"/>
      <c r="C695" s="48"/>
      <c r="D695" s="42"/>
      <c r="E695" s="259"/>
      <c r="F695" s="242"/>
      <c r="G695" s="240"/>
      <c r="H695" s="240"/>
      <c r="I695" s="240"/>
      <c r="J695" s="242"/>
      <c r="K695" s="240"/>
      <c r="L695" s="240"/>
      <c r="M695" s="243"/>
      <c r="N695" s="284"/>
      <c r="O695" s="240"/>
      <c r="P695" s="271"/>
      <c r="Q695" s="34"/>
      <c r="R695" s="3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</row>
    <row r="696" spans="2:98" ht="15" customHeight="1">
      <c r="B696" s="31">
        <v>926</v>
      </c>
      <c r="C696" s="53"/>
      <c r="D696" s="55" t="s">
        <v>13</v>
      </c>
      <c r="E696" s="262">
        <f>+E700+E704+E710</f>
        <v>328552</v>
      </c>
      <c r="F696" s="262">
        <f t="shared" ref="F696:K696" si="32">+F700+F704+F710</f>
        <v>328552</v>
      </c>
      <c r="G696" s="262">
        <f t="shared" si="32"/>
        <v>138652</v>
      </c>
      <c r="H696" s="262">
        <f t="shared" si="32"/>
        <v>26250</v>
      </c>
      <c r="I696" s="262">
        <f t="shared" si="32"/>
        <v>112402</v>
      </c>
      <c r="J696" s="262">
        <f t="shared" si="32"/>
        <v>179900</v>
      </c>
      <c r="K696" s="262">
        <f t="shared" si="32"/>
        <v>10000</v>
      </c>
      <c r="L696" s="231"/>
      <c r="M696" s="234"/>
      <c r="N696" s="278"/>
      <c r="O696" s="231"/>
      <c r="P696" s="234"/>
      <c r="Q696" s="51"/>
      <c r="R696" s="50"/>
      <c r="S696" s="49"/>
      <c r="T696" s="49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2:98" ht="15" customHeight="1">
      <c r="B697" s="31"/>
      <c r="C697" s="53"/>
      <c r="D697" s="54" t="s">
        <v>12</v>
      </c>
      <c r="E697" s="262">
        <f>+E701+E706+E711</f>
        <v>312151.39</v>
      </c>
      <c r="F697" s="262">
        <f t="shared" ref="F697:K697" si="33">+F701+F706+F711</f>
        <v>312151.39</v>
      </c>
      <c r="G697" s="262">
        <f t="shared" si="33"/>
        <v>131251.39000000001</v>
      </c>
      <c r="H697" s="262">
        <f t="shared" si="33"/>
        <v>22821.79</v>
      </c>
      <c r="I697" s="262">
        <f t="shared" si="33"/>
        <v>108429.6</v>
      </c>
      <c r="J697" s="262">
        <f t="shared" si="33"/>
        <v>170900</v>
      </c>
      <c r="K697" s="262">
        <f t="shared" si="33"/>
        <v>10000</v>
      </c>
      <c r="L697" s="231"/>
      <c r="M697" s="261"/>
      <c r="N697" s="278"/>
      <c r="O697" s="231"/>
      <c r="P697" s="234"/>
      <c r="Q697" s="51"/>
      <c r="R697" s="50"/>
      <c r="S697" s="49"/>
      <c r="T697" s="49"/>
      <c r="U697" s="2"/>
    </row>
    <row r="698" spans="2:98" ht="15" customHeight="1">
      <c r="B698" s="31"/>
      <c r="C698" s="53"/>
      <c r="D698" s="52" t="s">
        <v>0</v>
      </c>
      <c r="E698" s="282">
        <f t="shared" ref="E698:K698" si="34">E697/E696</f>
        <v>0.95008214833572768</v>
      </c>
      <c r="F698" s="237">
        <f t="shared" si="34"/>
        <v>0.95008214833572768</v>
      </c>
      <c r="G698" s="235">
        <f t="shared" si="34"/>
        <v>0.94662457086807272</v>
      </c>
      <c r="H698" s="235">
        <f t="shared" si="34"/>
        <v>0.86940152380952385</v>
      </c>
      <c r="I698" s="235">
        <f t="shared" si="34"/>
        <v>0.96465899183288562</v>
      </c>
      <c r="J698" s="237">
        <f t="shared" si="34"/>
        <v>0.94997220678154526</v>
      </c>
      <c r="K698" s="235">
        <f t="shared" si="34"/>
        <v>1</v>
      </c>
      <c r="L698" s="235"/>
      <c r="M698" s="279"/>
      <c r="N698" s="281"/>
      <c r="O698" s="235"/>
      <c r="P698" s="252"/>
      <c r="Q698" s="51"/>
      <c r="R698" s="50"/>
      <c r="S698" s="49"/>
      <c r="T698" s="49"/>
      <c r="U698" s="2"/>
    </row>
    <row r="699" spans="2:98" ht="10.5" customHeight="1">
      <c r="B699" s="31"/>
      <c r="C699" s="53"/>
      <c r="D699" s="52"/>
      <c r="E699" s="262"/>
      <c r="F699" s="233"/>
      <c r="G699" s="231"/>
      <c r="H699" s="231"/>
      <c r="I699" s="231"/>
      <c r="J699" s="233"/>
      <c r="K699" s="231"/>
      <c r="L699" s="231"/>
      <c r="M699" s="261"/>
      <c r="N699" s="284"/>
      <c r="O699" s="231"/>
      <c r="P699" s="243"/>
      <c r="Q699" s="51"/>
      <c r="R699" s="50"/>
      <c r="S699" s="49"/>
      <c r="T699" s="49"/>
      <c r="U699" s="2"/>
    </row>
    <row r="700" spans="2:98" ht="14.25" customHeight="1">
      <c r="B700" s="36"/>
      <c r="C700" s="48" t="s">
        <v>11</v>
      </c>
      <c r="D700" s="44" t="s">
        <v>10</v>
      </c>
      <c r="E700" s="259">
        <f>+F700+N700</f>
        <v>80752</v>
      </c>
      <c r="F700" s="242">
        <f>+G700</f>
        <v>80752</v>
      </c>
      <c r="G700" s="240">
        <f>+H700+I700</f>
        <v>80752</v>
      </c>
      <c r="H700" s="240">
        <v>26250</v>
      </c>
      <c r="I700" s="240">
        <v>54502</v>
      </c>
      <c r="J700" s="242"/>
      <c r="K700" s="240"/>
      <c r="L700" s="240"/>
      <c r="M700" s="258"/>
      <c r="N700" s="284"/>
      <c r="O700" s="240"/>
      <c r="P700" s="243"/>
      <c r="Q700" s="34"/>
      <c r="R700" s="32"/>
      <c r="S700" s="2"/>
      <c r="T700" s="2"/>
      <c r="U700" s="2"/>
    </row>
    <row r="701" spans="2:98" ht="14.25" customHeight="1">
      <c r="B701" s="36"/>
      <c r="C701" s="48"/>
      <c r="D701" s="42" t="s">
        <v>4</v>
      </c>
      <c r="E701" s="259">
        <f>+F701+N701</f>
        <v>74175.61</v>
      </c>
      <c r="F701" s="242">
        <f>+G701</f>
        <v>74175.61</v>
      </c>
      <c r="G701" s="240">
        <f>+H701+I701</f>
        <v>74175.61</v>
      </c>
      <c r="H701" s="240">
        <v>22821.79</v>
      </c>
      <c r="I701" s="240">
        <v>51353.82</v>
      </c>
      <c r="J701" s="242"/>
      <c r="K701" s="240"/>
      <c r="L701" s="240"/>
      <c r="M701" s="258"/>
      <c r="N701" s="284"/>
      <c r="O701" s="240"/>
      <c r="P701" s="243"/>
      <c r="Q701" s="34"/>
      <c r="R701" s="32"/>
      <c r="S701" s="2"/>
      <c r="T701" s="2"/>
      <c r="U701" s="2"/>
    </row>
    <row r="702" spans="2:98" ht="14.25" customHeight="1">
      <c r="B702" s="36"/>
      <c r="C702" s="48"/>
      <c r="D702" s="42" t="s">
        <v>3</v>
      </c>
      <c r="E702" s="275">
        <f>E701/E700</f>
        <v>0.91856065484446203</v>
      </c>
      <c r="F702" s="251">
        <f>F701/F700</f>
        <v>0.91856065484446203</v>
      </c>
      <c r="G702" s="249">
        <f>G701/G700</f>
        <v>0.91856065484446203</v>
      </c>
      <c r="H702" s="249">
        <f>H701/H700</f>
        <v>0.86940152380952385</v>
      </c>
      <c r="I702" s="249">
        <f>I701/I700</f>
        <v>0.94223734908810686</v>
      </c>
      <c r="J702" s="251"/>
      <c r="K702" s="249"/>
      <c r="L702" s="249"/>
      <c r="M702" s="274"/>
      <c r="N702" s="309"/>
      <c r="O702" s="249"/>
      <c r="P702" s="252"/>
      <c r="Q702" s="34"/>
      <c r="R702" s="32"/>
      <c r="S702" s="2"/>
      <c r="T702" s="2"/>
      <c r="U702" s="2"/>
    </row>
    <row r="703" spans="2:98" ht="9" customHeight="1">
      <c r="B703" s="36"/>
      <c r="C703" s="43"/>
      <c r="D703" s="47"/>
      <c r="E703" s="259"/>
      <c r="F703" s="242"/>
      <c r="G703" s="240"/>
      <c r="H703" s="240"/>
      <c r="I703" s="240"/>
      <c r="J703" s="242"/>
      <c r="K703" s="240"/>
      <c r="L703" s="240"/>
      <c r="M703" s="258"/>
      <c r="N703" s="284"/>
      <c r="O703" s="240"/>
      <c r="P703" s="243"/>
      <c r="Q703" s="34"/>
      <c r="R703" s="32"/>
      <c r="S703" s="2"/>
      <c r="T703" s="2"/>
      <c r="U703" s="2"/>
    </row>
    <row r="704" spans="2:98" ht="14.25" customHeight="1">
      <c r="B704" s="36"/>
      <c r="C704" s="43" t="s">
        <v>9</v>
      </c>
      <c r="D704" s="44" t="s">
        <v>8</v>
      </c>
      <c r="E704" s="259">
        <f>+F704</f>
        <v>170000</v>
      </c>
      <c r="F704" s="242">
        <f>+J704</f>
        <v>170000</v>
      </c>
      <c r="G704" s="240"/>
      <c r="H704" s="240"/>
      <c r="I704" s="240"/>
      <c r="J704" s="242">
        <v>170000</v>
      </c>
      <c r="K704" s="240"/>
      <c r="L704" s="240"/>
      <c r="M704" s="258"/>
      <c r="N704" s="284"/>
      <c r="O704" s="240"/>
      <c r="P704" s="243"/>
      <c r="Q704" s="34"/>
      <c r="R704" s="32"/>
      <c r="S704" s="2"/>
      <c r="T704" s="2"/>
      <c r="U704" s="2"/>
    </row>
    <row r="705" spans="2:21" ht="14.25" customHeight="1">
      <c r="B705" s="36"/>
      <c r="C705" s="43"/>
      <c r="D705" s="46" t="s">
        <v>7</v>
      </c>
      <c r="E705" s="257"/>
      <c r="F705" s="259"/>
      <c r="G705" s="240"/>
      <c r="H705" s="240"/>
      <c r="I705" s="240"/>
      <c r="J705" s="240"/>
      <c r="K705" s="240"/>
      <c r="L705" s="240"/>
      <c r="M705" s="258"/>
      <c r="N705" s="284"/>
      <c r="O705" s="240"/>
      <c r="P705" s="243"/>
      <c r="Q705" s="34"/>
      <c r="R705" s="32"/>
      <c r="S705" s="2"/>
      <c r="T705" s="2"/>
      <c r="U705" s="2"/>
    </row>
    <row r="706" spans="2:21" ht="14.25" customHeight="1">
      <c r="B706" s="36"/>
      <c r="C706" s="43"/>
      <c r="D706" s="42" t="s">
        <v>4</v>
      </c>
      <c r="E706" s="257">
        <f>+F706</f>
        <v>161000</v>
      </c>
      <c r="F706" s="259">
        <f>+J706</f>
        <v>161000</v>
      </c>
      <c r="G706" s="240"/>
      <c r="H706" s="240"/>
      <c r="I706" s="240"/>
      <c r="J706" s="240">
        <v>161000</v>
      </c>
      <c r="K706" s="240"/>
      <c r="L706" s="240"/>
      <c r="M706" s="258"/>
      <c r="N706" s="284"/>
      <c r="O706" s="240"/>
      <c r="P706" s="243"/>
      <c r="Q706" s="34"/>
      <c r="R706" s="32"/>
      <c r="S706" s="2"/>
      <c r="T706" s="2"/>
      <c r="U706" s="2"/>
    </row>
    <row r="707" spans="2:21" ht="14.25" customHeight="1">
      <c r="B707" s="36"/>
      <c r="C707" s="43"/>
      <c r="D707" s="42" t="s">
        <v>3</v>
      </c>
      <c r="E707" s="263">
        <f>E706/E704</f>
        <v>0.94705882352941173</v>
      </c>
      <c r="F707" s="275">
        <f>F706/F704</f>
        <v>0.94705882352941173</v>
      </c>
      <c r="G707" s="249"/>
      <c r="H707" s="249"/>
      <c r="I707" s="249"/>
      <c r="J707" s="249">
        <f>J706/J704</f>
        <v>0.94705882352941173</v>
      </c>
      <c r="K707" s="249"/>
      <c r="L707" s="249"/>
      <c r="M707" s="274"/>
      <c r="N707" s="309"/>
      <c r="O707" s="249"/>
      <c r="P707" s="252"/>
      <c r="Q707" s="34"/>
      <c r="R707" s="32"/>
      <c r="S707" s="2"/>
      <c r="T707" s="2"/>
      <c r="U707" s="2"/>
    </row>
    <row r="708" spans="2:21" ht="5.25" hidden="1" customHeight="1">
      <c r="B708" s="36"/>
      <c r="C708" s="43"/>
      <c r="D708" s="42"/>
      <c r="E708" s="257"/>
      <c r="F708" s="259"/>
      <c r="G708" s="240"/>
      <c r="H708" s="240"/>
      <c r="I708" s="240"/>
      <c r="J708" s="240"/>
      <c r="K708" s="240"/>
      <c r="L708" s="240"/>
      <c r="M708" s="258"/>
      <c r="N708" s="284"/>
      <c r="O708" s="240"/>
      <c r="P708" s="243"/>
      <c r="Q708" s="34"/>
      <c r="R708" s="32"/>
      <c r="S708" s="2"/>
      <c r="T708" s="2"/>
      <c r="U708" s="2"/>
    </row>
    <row r="709" spans="2:21" ht="12" customHeight="1">
      <c r="B709" s="36"/>
      <c r="C709" s="43"/>
      <c r="D709" s="42"/>
      <c r="E709" s="257"/>
      <c r="F709" s="259"/>
      <c r="G709" s="240"/>
      <c r="H709" s="240"/>
      <c r="I709" s="240"/>
      <c r="J709" s="240"/>
      <c r="K709" s="240"/>
      <c r="L709" s="240"/>
      <c r="M709" s="258"/>
      <c r="N709" s="284"/>
      <c r="O709" s="240"/>
      <c r="P709" s="243"/>
      <c r="Q709" s="34"/>
      <c r="R709" s="32"/>
      <c r="S709" s="2"/>
      <c r="T709" s="2"/>
      <c r="U709" s="2"/>
    </row>
    <row r="710" spans="2:21" ht="14.25" customHeight="1">
      <c r="B710" s="36"/>
      <c r="C710" s="43" t="s">
        <v>6</v>
      </c>
      <c r="D710" s="44" t="s">
        <v>5</v>
      </c>
      <c r="E710" s="257">
        <f>+N710+F710</f>
        <v>77800</v>
      </c>
      <c r="F710" s="259">
        <f>+G710+K710+J710</f>
        <v>77800</v>
      </c>
      <c r="G710" s="240">
        <f>I710</f>
        <v>57900</v>
      </c>
      <c r="H710" s="240"/>
      <c r="I710" s="240">
        <v>57900</v>
      </c>
      <c r="J710" s="242">
        <v>9900</v>
      </c>
      <c r="K710" s="240">
        <v>10000</v>
      </c>
      <c r="L710" s="240"/>
      <c r="M710" s="258"/>
      <c r="N710" s="284"/>
      <c r="O710" s="240"/>
      <c r="P710" s="243"/>
      <c r="Q710" s="38"/>
      <c r="R710" s="37"/>
      <c r="S710" s="2"/>
      <c r="T710" s="2"/>
      <c r="U710" s="2"/>
    </row>
    <row r="711" spans="2:21" ht="14.25" customHeight="1">
      <c r="B711" s="36"/>
      <c r="C711" s="43"/>
      <c r="D711" s="42" t="s">
        <v>4</v>
      </c>
      <c r="E711" s="257">
        <f>+F711+N711</f>
        <v>76975.78</v>
      </c>
      <c r="F711" s="259">
        <f>+G711+K711+J711</f>
        <v>76975.78</v>
      </c>
      <c r="G711" s="240">
        <f>I711</f>
        <v>57075.78</v>
      </c>
      <c r="H711" s="240"/>
      <c r="I711" s="243">
        <v>57075.78</v>
      </c>
      <c r="J711" s="284">
        <v>9900</v>
      </c>
      <c r="K711" s="240">
        <v>10000</v>
      </c>
      <c r="L711" s="240"/>
      <c r="M711" s="258"/>
      <c r="N711" s="303"/>
      <c r="O711" s="283"/>
      <c r="P711" s="258"/>
      <c r="Q711" s="38"/>
      <c r="R711" s="37"/>
      <c r="S711" s="2"/>
      <c r="T711" s="2"/>
      <c r="U711" s="2"/>
    </row>
    <row r="712" spans="2:21" ht="14.25" customHeight="1">
      <c r="B712" s="41"/>
      <c r="C712" s="40"/>
      <c r="D712" s="39" t="s">
        <v>3</v>
      </c>
      <c r="E712" s="330">
        <f>E711/E710</f>
        <v>0.98940591259640098</v>
      </c>
      <c r="F712" s="331">
        <f>F711/F710</f>
        <v>0.98940591259640098</v>
      </c>
      <c r="G712" s="331">
        <f>G711/G710</f>
        <v>0.98576476683937819</v>
      </c>
      <c r="H712" s="331"/>
      <c r="I712" s="331">
        <f>I711/I710</f>
        <v>0.98576476683937819</v>
      </c>
      <c r="J712" s="338">
        <f>J711/J710</f>
        <v>1</v>
      </c>
      <c r="K712" s="339">
        <f>K711/K710</f>
        <v>1</v>
      </c>
      <c r="L712" s="338"/>
      <c r="M712" s="339"/>
      <c r="N712" s="340"/>
      <c r="O712" s="338"/>
      <c r="P712" s="339"/>
      <c r="Q712" s="38"/>
      <c r="R712" s="37"/>
      <c r="S712" s="2"/>
      <c r="T712" s="2"/>
      <c r="U712" s="2"/>
    </row>
    <row r="713" spans="2:21" ht="6.75" customHeight="1">
      <c r="B713" s="36"/>
      <c r="C713" s="35"/>
      <c r="D713" s="35"/>
      <c r="E713" s="22"/>
      <c r="F713" s="22"/>
      <c r="G713" s="20"/>
      <c r="H713" s="8"/>
      <c r="I713" s="20"/>
      <c r="J713" s="8"/>
      <c r="K713" s="20"/>
      <c r="L713" s="8"/>
      <c r="M713" s="20"/>
      <c r="N713" s="21"/>
      <c r="O713" s="8"/>
      <c r="P713" s="20"/>
      <c r="Q713" s="34"/>
      <c r="R713" s="32"/>
      <c r="S713" s="2"/>
      <c r="T713" s="2"/>
      <c r="U713" s="2"/>
    </row>
    <row r="714" spans="2:21" ht="14.25" customHeight="1">
      <c r="B714" s="31"/>
      <c r="C714" s="30"/>
      <c r="D714" s="29" t="s">
        <v>2</v>
      </c>
      <c r="E714" s="25">
        <f t="shared" ref="E714:P714" si="35">E11+E47+E56+E79+E87+E105+E136+E180+E224+E291+E300+E326+E392+E417+E547+E571+E607+E658+E696</f>
        <v>61924529.689999998</v>
      </c>
      <c r="F714" s="25">
        <f t="shared" si="35"/>
        <v>51593465.899999999</v>
      </c>
      <c r="G714" s="25">
        <f t="shared" si="35"/>
        <v>30686960.280000001</v>
      </c>
      <c r="H714" s="25">
        <f t="shared" si="35"/>
        <v>19174153.439999998</v>
      </c>
      <c r="I714" s="25">
        <f t="shared" si="35"/>
        <v>11512806.840000002</v>
      </c>
      <c r="J714" s="25">
        <f t="shared" si="35"/>
        <v>1945400</v>
      </c>
      <c r="K714" s="25">
        <f t="shared" si="35"/>
        <v>17662038</v>
      </c>
      <c r="L714" s="25">
        <f t="shared" si="35"/>
        <v>760467.62</v>
      </c>
      <c r="M714" s="25">
        <f t="shared" si="35"/>
        <v>538600</v>
      </c>
      <c r="N714" s="25">
        <f t="shared" si="35"/>
        <v>10331063.789999999</v>
      </c>
      <c r="O714" s="25">
        <f t="shared" si="35"/>
        <v>10331063.789999999</v>
      </c>
      <c r="P714" s="25">
        <f t="shared" si="35"/>
        <v>5389976.5499999998</v>
      </c>
      <c r="Q714" s="33"/>
      <c r="R714" s="32"/>
      <c r="S714" s="2"/>
      <c r="T714" s="2"/>
      <c r="U714" s="2"/>
    </row>
    <row r="715" spans="2:21" ht="7.5" customHeight="1">
      <c r="B715" s="31"/>
      <c r="C715" s="30"/>
      <c r="D715" s="29"/>
      <c r="E715" s="25"/>
      <c r="F715" s="25"/>
      <c r="G715" s="24"/>
      <c r="H715" s="27"/>
      <c r="I715" s="24"/>
      <c r="J715" s="27"/>
      <c r="K715" s="24"/>
      <c r="L715" s="27"/>
      <c r="M715" s="24"/>
      <c r="N715" s="28"/>
      <c r="O715" s="27"/>
      <c r="P715" s="24"/>
      <c r="Q715" s="26"/>
      <c r="R715" s="6"/>
    </row>
    <row r="716" spans="2:21" ht="14.25" customHeight="1">
      <c r="B716" s="19"/>
      <c r="C716" s="18"/>
      <c r="D716" s="23" t="s">
        <v>1</v>
      </c>
      <c r="E716" s="25">
        <f t="shared" ref="E716:P716" si="36">E12+E48+E57+E80+E88+E106+E137+E182+E226+E292+E302+E327+E393+E418+E548+E572+E609+E660+E697</f>
        <v>59815214.349999994</v>
      </c>
      <c r="F716" s="25">
        <f t="shared" si="36"/>
        <v>49862987.400000006</v>
      </c>
      <c r="G716" s="25">
        <f t="shared" si="36"/>
        <v>29416533.41</v>
      </c>
      <c r="H716" s="25">
        <f t="shared" si="36"/>
        <v>18521672.579999998</v>
      </c>
      <c r="I716" s="25">
        <f t="shared" si="36"/>
        <v>10894860.830000002</v>
      </c>
      <c r="J716" s="25">
        <f t="shared" si="36"/>
        <v>1930624.81</v>
      </c>
      <c r="K716" s="25">
        <f t="shared" si="36"/>
        <v>17440824.75</v>
      </c>
      <c r="L716" s="25">
        <f t="shared" si="36"/>
        <v>583164.87</v>
      </c>
      <c r="M716" s="25">
        <f t="shared" si="36"/>
        <v>491839.56</v>
      </c>
      <c r="N716" s="25">
        <f t="shared" si="36"/>
        <v>9952226.9499999993</v>
      </c>
      <c r="O716" s="25">
        <f t="shared" si="36"/>
        <v>9952226.9499999993</v>
      </c>
      <c r="P716" s="25">
        <f t="shared" si="36"/>
        <v>5380915.25</v>
      </c>
      <c r="Q716" s="9"/>
      <c r="R716" s="6"/>
    </row>
    <row r="717" spans="2:21" ht="6.75" customHeight="1">
      <c r="B717" s="19"/>
      <c r="C717" s="18"/>
      <c r="D717" s="23"/>
      <c r="E717" s="22"/>
      <c r="F717" s="22"/>
      <c r="G717" s="20"/>
      <c r="H717" s="21"/>
      <c r="I717" s="21"/>
      <c r="J717" s="8"/>
      <c r="K717" s="20"/>
      <c r="L717" s="8"/>
      <c r="M717" s="20"/>
      <c r="N717" s="21"/>
      <c r="O717" s="8"/>
      <c r="P717" s="20"/>
      <c r="Q717" s="9"/>
      <c r="R717" s="6"/>
    </row>
    <row r="718" spans="2:21" ht="14.25" customHeight="1">
      <c r="B718" s="19"/>
      <c r="C718" s="18"/>
      <c r="D718" s="17" t="s">
        <v>0</v>
      </c>
      <c r="E718" s="16">
        <f t="shared" ref="E718:P718" si="37">E716/E714</f>
        <v>0.96593732159841283</v>
      </c>
      <c r="F718" s="16">
        <f t="shared" si="37"/>
        <v>0.9664593477136415</v>
      </c>
      <c r="G718" s="16">
        <f t="shared" si="37"/>
        <v>0.95860043293932917</v>
      </c>
      <c r="H718" s="16">
        <f t="shared" si="37"/>
        <v>0.96597081263369722</v>
      </c>
      <c r="I718" s="16">
        <f t="shared" si="37"/>
        <v>0.94632533850450673</v>
      </c>
      <c r="J718" s="16">
        <f t="shared" si="37"/>
        <v>0.9924050632260718</v>
      </c>
      <c r="K718" s="16">
        <f t="shared" si="37"/>
        <v>0.98747521378903158</v>
      </c>
      <c r="L718" s="16">
        <f t="shared" si="37"/>
        <v>0.76685036241253768</v>
      </c>
      <c r="M718" s="16">
        <f t="shared" si="37"/>
        <v>0.9131815076123283</v>
      </c>
      <c r="N718" s="16">
        <f t="shared" si="37"/>
        <v>0.96333031644169143</v>
      </c>
      <c r="O718" s="16">
        <f t="shared" si="37"/>
        <v>0.96333031644169143</v>
      </c>
      <c r="P718" s="16">
        <f t="shared" si="37"/>
        <v>0.99831886096053613</v>
      </c>
      <c r="Q718" s="9"/>
      <c r="R718" s="6"/>
    </row>
    <row r="719" spans="2:21" ht="14.25" customHeight="1" thickBot="1">
      <c r="B719" s="15"/>
      <c r="C719" s="14"/>
      <c r="D719" s="14"/>
      <c r="E719" s="13"/>
      <c r="F719" s="13"/>
      <c r="G719" s="10"/>
      <c r="H719" s="12"/>
      <c r="I719" s="12"/>
      <c r="J719" s="11"/>
      <c r="K719" s="10"/>
      <c r="L719" s="11"/>
      <c r="M719" s="10"/>
      <c r="N719" s="12"/>
      <c r="O719" s="11"/>
      <c r="P719" s="10"/>
      <c r="Q719" s="9"/>
      <c r="R719" s="6"/>
    </row>
    <row r="720" spans="2:21" ht="14.25" customHeight="1" thickTop="1">
      <c r="B720" s="3"/>
      <c r="C720" s="4"/>
      <c r="D720" s="4"/>
      <c r="E720" s="7"/>
      <c r="F720" s="7"/>
      <c r="G720" s="7"/>
      <c r="H720" s="7"/>
      <c r="I720" s="7"/>
      <c r="J720" s="7"/>
      <c r="K720" s="7"/>
      <c r="L720" s="7"/>
      <c r="M720" s="7"/>
      <c r="N720" s="8"/>
      <c r="O720" s="7"/>
      <c r="P720" s="7"/>
      <c r="Q720" s="6"/>
      <c r="R720" s="6"/>
    </row>
    <row r="721" s="5" customFormat="1" ht="14.25" customHeight="1"/>
    <row r="722" s="5" customFormat="1" ht="14.25" customHeight="1"/>
    <row r="723" s="5" customFormat="1" ht="14.25" customHeight="1"/>
    <row r="724" s="5" customFormat="1" ht="14.25" customHeight="1"/>
    <row r="725" s="5" customFormat="1" ht="14.25" customHeight="1"/>
    <row r="726" s="5" customFormat="1" ht="14.25" customHeight="1"/>
    <row r="727" s="5" customFormat="1" ht="14.25" customHeight="1"/>
    <row r="728" s="5" customFormat="1" ht="14.25" customHeight="1"/>
    <row r="729" s="5" customFormat="1" ht="14.25" customHeight="1"/>
    <row r="730" s="5" customFormat="1" ht="14.25" customHeight="1"/>
    <row r="731" s="5" customFormat="1" ht="14.25" customHeight="1"/>
    <row r="732" s="5" customFormat="1" ht="14.25" customHeight="1"/>
    <row r="733" s="5" customFormat="1" ht="14.25" customHeight="1"/>
    <row r="734" s="5" customFormat="1" ht="14.25" customHeight="1"/>
    <row r="735" s="5" customFormat="1" ht="14.25" customHeight="1"/>
    <row r="736" s="5" customFormat="1" ht="14.25" customHeight="1"/>
    <row r="737" s="5" customFormat="1" ht="14.25" customHeight="1"/>
    <row r="738" s="5" customFormat="1" ht="14.25" customHeight="1"/>
    <row r="739" s="5" customFormat="1" ht="14.25" customHeight="1"/>
    <row r="740" s="5" customFormat="1" ht="14.25" customHeight="1"/>
    <row r="741" s="5" customFormat="1" ht="14.25" customHeight="1"/>
    <row r="742" s="5" customFormat="1" ht="14.25" customHeight="1"/>
    <row r="743" s="5" customFormat="1" ht="14.25" customHeight="1"/>
    <row r="744" s="5" customFormat="1" ht="14.25" customHeight="1"/>
    <row r="745" s="5" customFormat="1" ht="14.25" customHeight="1"/>
    <row r="746" s="5" customFormat="1" ht="14.25" customHeight="1"/>
    <row r="747" s="5" customFormat="1" ht="14.25" customHeight="1"/>
    <row r="748" s="5" customFormat="1" ht="14.25" customHeight="1"/>
    <row r="749" s="5" customFormat="1" ht="14.25" customHeight="1"/>
    <row r="750" s="5" customFormat="1" ht="14.25" customHeight="1"/>
    <row r="751" s="5" customFormat="1" ht="14.25" customHeight="1"/>
    <row r="752" s="5" customFormat="1" ht="14.25" customHeight="1"/>
    <row r="753" s="5" customFormat="1" ht="14.25" customHeight="1"/>
    <row r="754" s="5" customFormat="1" ht="14.25" customHeight="1"/>
    <row r="755" s="5" customFormat="1" ht="14.25" customHeight="1"/>
    <row r="756" s="5" customFormat="1" ht="14.25" customHeight="1"/>
    <row r="757" s="5" customFormat="1" ht="14.25" customHeight="1"/>
    <row r="758" s="5" customFormat="1" ht="14.25" customHeight="1"/>
    <row r="759" s="5" customFormat="1" ht="14.25" customHeight="1"/>
    <row r="760" s="5" customFormat="1" ht="14.25" customHeight="1"/>
    <row r="761" s="5" customFormat="1" ht="14.25" customHeight="1"/>
    <row r="762" s="5" customFormat="1" ht="14.25" customHeight="1"/>
    <row r="763" s="5" customFormat="1" ht="14.25" customHeight="1"/>
    <row r="764" s="5" customFormat="1" ht="14.25" customHeight="1"/>
    <row r="765" s="5" customFormat="1" ht="14.25" customHeight="1"/>
    <row r="766" s="5" customFormat="1" ht="14.25" customHeight="1"/>
    <row r="767" s="5" customFormat="1" ht="14.25" customHeight="1"/>
    <row r="768" s="5" customFormat="1" ht="14.25" customHeight="1"/>
    <row r="769" s="5" customFormat="1" ht="14.25" customHeight="1"/>
    <row r="770" s="5" customFormat="1" ht="14.25" customHeight="1"/>
    <row r="771" s="5" customFormat="1" ht="14.25" customHeight="1"/>
    <row r="772" s="5" customFormat="1" ht="14.25" customHeight="1"/>
    <row r="773" s="5" customFormat="1" ht="14.25" customHeight="1"/>
    <row r="774" s="5" customFormat="1" ht="14.25" customHeight="1"/>
    <row r="775" s="5" customFormat="1" ht="14.25" customHeight="1"/>
    <row r="776" s="5" customFormat="1" ht="14.25" customHeight="1"/>
    <row r="777" s="5" customFormat="1" ht="14.25" customHeight="1"/>
    <row r="778" s="5" customFormat="1" ht="14.25" customHeight="1"/>
    <row r="779" s="5" customFormat="1" ht="14.25" customHeight="1"/>
    <row r="780" s="5" customFormat="1" ht="14.25" customHeight="1"/>
    <row r="781" s="5" customFormat="1" ht="14.25" customHeight="1"/>
    <row r="782" s="5" customFormat="1" ht="14.25" customHeight="1"/>
    <row r="783" s="5" customFormat="1" ht="14.25" customHeight="1"/>
    <row r="784" s="5" customFormat="1" ht="14.25" customHeight="1"/>
    <row r="785" s="5" customFormat="1" ht="14.25" customHeight="1"/>
    <row r="786" s="5" customFormat="1" ht="14.25" customHeight="1"/>
    <row r="787" s="5" customFormat="1" ht="14.25" customHeight="1"/>
    <row r="788" s="5" customFormat="1" ht="14.25" customHeight="1"/>
    <row r="789" s="5" customFormat="1" ht="14.25" customHeight="1"/>
    <row r="790" s="5" customFormat="1" ht="14.25" customHeight="1"/>
    <row r="791" s="5" customFormat="1" ht="14.25" customHeight="1"/>
    <row r="792" s="5" customFormat="1" ht="14.25" customHeight="1"/>
    <row r="793" s="5" customFormat="1" ht="14.25" customHeight="1"/>
    <row r="794" s="5" customFormat="1" ht="14.25" customHeight="1"/>
    <row r="795" s="5" customFormat="1" ht="14.25" customHeight="1"/>
    <row r="796" s="5" customFormat="1" ht="14.25" customHeight="1"/>
    <row r="797" s="5" customFormat="1" ht="14.25" customHeight="1"/>
    <row r="798" s="5" customFormat="1" ht="14.25" customHeight="1"/>
    <row r="799" s="5" customFormat="1" ht="14.25" customHeight="1"/>
    <row r="800" s="5" customFormat="1" ht="14.25" customHeight="1"/>
    <row r="801" s="5" customFormat="1" ht="14.25" customHeight="1"/>
    <row r="802" s="5" customFormat="1" ht="14.25" customHeight="1"/>
    <row r="803" s="5" customFormat="1" ht="14.25" customHeight="1"/>
    <row r="804" s="5" customFormat="1" ht="14.25" customHeight="1"/>
    <row r="805" s="5" customFormat="1" ht="14.25" customHeight="1"/>
    <row r="806" s="5" customFormat="1" ht="14.25" customHeight="1"/>
    <row r="807" s="5" customFormat="1" ht="14.25" customHeight="1"/>
    <row r="808" s="5" customFormat="1" ht="14.25" customHeight="1"/>
    <row r="809" s="5" customFormat="1" ht="14.25" customHeight="1"/>
    <row r="810" s="5" customFormat="1" ht="14.25" customHeight="1"/>
    <row r="811" s="5" customFormat="1" ht="14.25" customHeight="1"/>
    <row r="812" s="5" customFormat="1" ht="14.25" customHeight="1"/>
    <row r="813" s="5" customFormat="1" ht="14.25" customHeight="1"/>
    <row r="814" s="5" customFormat="1" ht="14.25" customHeight="1"/>
    <row r="815" s="5" customFormat="1" ht="14.25" customHeight="1"/>
    <row r="816" s="5" customFormat="1" ht="14.25" customHeight="1"/>
    <row r="817" s="5" customFormat="1" ht="14.25" customHeight="1"/>
    <row r="818" s="5" customFormat="1" ht="14.25" customHeight="1"/>
    <row r="819" s="5" customFormat="1" ht="14.25" customHeight="1"/>
    <row r="820" s="5" customFormat="1" ht="14.25" customHeight="1"/>
    <row r="821" s="5" customFormat="1" ht="14.25" customHeight="1"/>
    <row r="822" s="5" customFormat="1" ht="14.25" customHeight="1"/>
    <row r="823" s="5" customFormat="1" ht="14.25" customHeight="1"/>
    <row r="824" s="5" customFormat="1" ht="14.25" customHeight="1"/>
    <row r="825" s="5" customFormat="1" ht="14.25" customHeight="1"/>
    <row r="826" s="5" customFormat="1" ht="14.25" customHeight="1"/>
    <row r="827" s="5" customFormat="1" ht="14.25" customHeight="1"/>
    <row r="828" s="5" customFormat="1" ht="14.25" customHeight="1"/>
    <row r="829" s="5" customFormat="1" ht="14.25" customHeight="1"/>
    <row r="830" s="5" customFormat="1" ht="14.25" customHeight="1"/>
    <row r="831" s="5" customFormat="1" ht="14.25" customHeight="1"/>
    <row r="832" s="5" customFormat="1" ht="14.25" customHeight="1"/>
    <row r="833" s="5" customFormat="1" ht="14.25" customHeight="1"/>
    <row r="834" s="5" customFormat="1" ht="14.25" customHeight="1"/>
    <row r="835" s="5" customFormat="1" ht="14.25" customHeight="1"/>
    <row r="836" s="5" customFormat="1" ht="14.25" customHeight="1"/>
    <row r="837" s="5" customFormat="1" ht="14.25" customHeight="1"/>
    <row r="838" s="5" customFormat="1" ht="14.25" customHeight="1"/>
    <row r="839" s="5" customFormat="1" ht="14.25" customHeight="1"/>
    <row r="840" s="5" customFormat="1" ht="14.25" customHeight="1"/>
    <row r="841" s="5" customFormat="1" ht="14.25" customHeight="1"/>
    <row r="842" s="5" customFormat="1" ht="14.25" customHeight="1"/>
    <row r="843" s="5" customFormat="1" ht="14.25" customHeight="1"/>
    <row r="844" s="5" customFormat="1" ht="14.25" customHeight="1"/>
    <row r="845" s="5" customFormat="1" ht="14.25" customHeight="1"/>
    <row r="846" s="5" customFormat="1" ht="14.25" customHeight="1"/>
    <row r="847" s="5" customFormat="1" ht="14.25" customHeight="1"/>
    <row r="848" s="5" customFormat="1" ht="14.25" customHeight="1"/>
    <row r="849" s="5" customFormat="1" ht="14.25" customHeight="1"/>
    <row r="850" s="5" customFormat="1" ht="14.25" customHeight="1"/>
    <row r="851" s="5" customFormat="1" ht="14.25" customHeight="1"/>
    <row r="852" s="5" customFormat="1" ht="14.25" customHeight="1"/>
    <row r="853" s="5" customFormat="1" ht="14.25" customHeight="1"/>
    <row r="854" s="5" customFormat="1" ht="14.25" customHeight="1"/>
    <row r="855" s="5" customFormat="1" ht="14.25" customHeight="1"/>
    <row r="856" s="5" customFormat="1" ht="14.25" customHeight="1"/>
    <row r="857" s="5" customFormat="1" ht="14.25" customHeight="1"/>
    <row r="858" s="5" customFormat="1" ht="14.25" customHeight="1"/>
    <row r="859" s="5" customFormat="1" ht="14.25" customHeight="1"/>
    <row r="860" s="5" customFormat="1" ht="14.25" customHeight="1"/>
    <row r="861" s="5" customFormat="1" ht="14.25" customHeight="1"/>
    <row r="862" s="5" customFormat="1" ht="14.25" customHeight="1"/>
    <row r="863" s="5" customFormat="1" ht="14.25" customHeight="1"/>
    <row r="864" s="5" customFormat="1" ht="14.25" customHeight="1"/>
    <row r="865" s="5" customFormat="1" ht="14.25" customHeight="1"/>
    <row r="866" s="5" customFormat="1" ht="14.25" customHeight="1"/>
    <row r="867" s="5" customFormat="1" ht="14.25" customHeight="1"/>
    <row r="868" s="5" customFormat="1" ht="14.25" customHeight="1"/>
    <row r="869" s="5" customFormat="1" ht="14.25" customHeight="1"/>
    <row r="870" s="5" customFormat="1" ht="14.25" customHeight="1"/>
    <row r="871" s="5" customFormat="1" ht="14.25" customHeight="1"/>
    <row r="872" s="5" customFormat="1" ht="14.25" customHeight="1"/>
    <row r="873" s="5" customFormat="1" ht="14.25" customHeight="1"/>
    <row r="874" s="5" customFormat="1" ht="14.25" customHeight="1"/>
    <row r="875" s="5" customFormat="1" ht="14.25" customHeight="1"/>
    <row r="876" s="5" customFormat="1" ht="14.25" customHeight="1"/>
    <row r="877" s="5" customFormat="1" ht="14.25" customHeight="1"/>
    <row r="878" s="5" customFormat="1" ht="14.25" customHeight="1"/>
    <row r="879" s="5" customFormat="1" ht="14.25" customHeight="1"/>
    <row r="880" s="5" customFormat="1" ht="14.25" customHeight="1"/>
    <row r="881" s="5" customFormat="1" ht="14.25" customHeight="1"/>
    <row r="882" s="5" customFormat="1" ht="14.25" customHeight="1"/>
    <row r="883" s="5" customFormat="1" ht="14.25" customHeight="1"/>
    <row r="884" s="5" customFormat="1" ht="14.25" customHeight="1"/>
    <row r="885" s="5" customFormat="1" ht="14.25" customHeight="1"/>
    <row r="886" s="5" customFormat="1" ht="14.25" customHeight="1"/>
    <row r="887" s="5" customFormat="1" ht="14.25" customHeight="1"/>
    <row r="888" s="5" customFormat="1" ht="14.25" customHeight="1"/>
    <row r="889" s="5" customFormat="1" ht="14.25" customHeight="1"/>
    <row r="890" s="5" customFormat="1" ht="14.25" customHeight="1"/>
    <row r="891" s="5" customFormat="1" ht="14.25" customHeight="1"/>
    <row r="892" s="5" customFormat="1" ht="14.25" customHeight="1"/>
    <row r="893" s="5" customFormat="1" ht="14.25" customHeight="1"/>
    <row r="894" s="5" customFormat="1" ht="14.25" customHeight="1"/>
    <row r="895" s="5" customFormat="1" ht="14.25" customHeight="1"/>
    <row r="896" s="5" customFormat="1" ht="14.25" customHeight="1"/>
    <row r="897" s="5" customFormat="1" ht="14.25" customHeight="1"/>
    <row r="898" s="5" customFormat="1" ht="14.25" customHeight="1"/>
    <row r="899" s="5" customFormat="1" ht="14.25" customHeight="1"/>
    <row r="900" s="5" customFormat="1" ht="14.25" customHeight="1"/>
    <row r="901" s="5" customFormat="1" ht="14.25" customHeight="1"/>
    <row r="902" s="5" customFormat="1" ht="14.25" customHeight="1"/>
    <row r="903" s="5" customFormat="1" ht="14.25" customHeight="1"/>
    <row r="904" s="5" customFormat="1" ht="14.25" customHeight="1"/>
    <row r="905" s="5" customFormat="1" ht="14.25" customHeight="1"/>
    <row r="906" s="5" customFormat="1" ht="14.25" customHeight="1"/>
    <row r="907" s="5" customFormat="1" ht="14.25" customHeight="1"/>
    <row r="908" s="5" customFormat="1" ht="14.25" customHeight="1"/>
    <row r="909" s="5" customFormat="1" ht="14.25" customHeight="1"/>
    <row r="910" s="5" customFormat="1" ht="14.25" customHeight="1"/>
    <row r="911" s="5" customFormat="1" ht="14.25" customHeight="1"/>
    <row r="912" s="5" customFormat="1" ht="14.25" customHeight="1"/>
    <row r="913" s="5" customFormat="1" ht="14.25" customHeight="1"/>
    <row r="914" s="5" customFormat="1" ht="14.25" customHeight="1"/>
    <row r="915" s="5" customFormat="1" ht="14.25" customHeight="1"/>
    <row r="916" s="5" customFormat="1" ht="14.25" customHeight="1"/>
    <row r="917" s="5" customFormat="1" ht="14.25" customHeight="1"/>
    <row r="918" s="5" customFormat="1" ht="14.25" customHeight="1"/>
    <row r="919" s="5" customFormat="1" ht="14.25" customHeight="1"/>
    <row r="920" s="5" customFormat="1" ht="14.25" customHeight="1"/>
    <row r="921" s="5" customFormat="1" ht="14.25" customHeight="1"/>
    <row r="922" s="5" customFormat="1" ht="14.25" customHeight="1"/>
    <row r="923" s="5" customFormat="1" ht="14.25" customHeight="1"/>
    <row r="924" s="5" customFormat="1" ht="14.25" customHeight="1"/>
    <row r="925" s="5" customFormat="1" ht="14.25" customHeight="1"/>
    <row r="926" s="5" customFormat="1" ht="14.25" customHeight="1"/>
    <row r="927" s="5" customFormat="1" ht="14.25" customHeight="1"/>
    <row r="928" s="5" customFormat="1" ht="14.25" customHeight="1"/>
    <row r="929" s="5" customFormat="1" ht="14.25" customHeight="1"/>
    <row r="930" s="5" customFormat="1" ht="14.25" customHeight="1"/>
    <row r="931" s="5" customFormat="1" ht="14.25" customHeight="1"/>
    <row r="932" s="5" customFormat="1" ht="14.25" customHeight="1"/>
    <row r="933" s="5" customFormat="1" ht="14.25" customHeight="1"/>
    <row r="934" s="5" customFormat="1" ht="14.25" customHeight="1"/>
    <row r="935" s="5" customFormat="1" ht="14.25" customHeight="1"/>
    <row r="936" s="5" customFormat="1" ht="14.25" customHeight="1"/>
    <row r="937" s="5" customFormat="1" ht="14.25" customHeight="1"/>
    <row r="938" s="5" customFormat="1" ht="14.25" customHeight="1"/>
    <row r="939" s="5" customFormat="1" ht="14.25" customHeight="1"/>
    <row r="940" s="5" customFormat="1" ht="14.25" customHeight="1"/>
    <row r="941" s="5" customFormat="1" ht="14.25" customHeight="1"/>
    <row r="942" s="5" customFormat="1" ht="14.25" customHeight="1"/>
    <row r="943" s="5" customFormat="1" ht="14.25" customHeight="1"/>
    <row r="944" s="5" customFormat="1" ht="14.25" customHeight="1"/>
    <row r="945" s="5" customFormat="1" ht="14.25" customHeight="1"/>
    <row r="946" s="5" customFormat="1" ht="14.25" customHeight="1"/>
    <row r="947" s="5" customFormat="1" ht="14.25" customHeight="1"/>
    <row r="948" s="5" customFormat="1" ht="14.25" customHeight="1"/>
    <row r="949" s="5" customFormat="1" ht="14.25" customHeight="1"/>
    <row r="950" s="5" customFormat="1" ht="14.25" customHeight="1"/>
    <row r="951" s="5" customFormat="1" ht="14.25" customHeight="1"/>
    <row r="952" s="5" customFormat="1" ht="14.25" customHeight="1"/>
    <row r="953" s="5" customFormat="1" ht="14.25" customHeight="1"/>
    <row r="954" s="5" customFormat="1" ht="14.25" customHeight="1"/>
    <row r="955" s="5" customFormat="1" ht="14.25" customHeight="1"/>
    <row r="956" s="5" customFormat="1" ht="14.25" customHeight="1"/>
    <row r="957" s="5" customFormat="1" ht="14.25" customHeight="1"/>
    <row r="958" s="5" customFormat="1" ht="14.25" customHeight="1"/>
    <row r="959" s="5" customFormat="1" ht="14.25" customHeight="1"/>
    <row r="960" s="5" customFormat="1" ht="14.25" customHeight="1"/>
    <row r="961" s="5" customFormat="1" ht="14.25" customHeight="1"/>
    <row r="962" s="5" customFormat="1" ht="14.25" customHeight="1"/>
    <row r="963" s="5" customFormat="1" ht="14.25" customHeight="1"/>
    <row r="964" s="5" customFormat="1" ht="14.25" customHeight="1"/>
    <row r="965" s="5" customFormat="1" ht="14.25" customHeight="1"/>
    <row r="966" s="5" customFormat="1" ht="14.25" customHeight="1"/>
    <row r="967" s="5" customFormat="1" ht="14.25" customHeight="1"/>
    <row r="968" s="5" customFormat="1" ht="14.25" customHeight="1"/>
    <row r="969" s="5" customFormat="1" ht="14.25" customHeight="1"/>
    <row r="970" s="5" customFormat="1" ht="14.25" customHeight="1"/>
    <row r="971" s="5" customFormat="1" ht="14.25" customHeight="1"/>
    <row r="972" s="5" customFormat="1" ht="14.25" customHeight="1"/>
    <row r="973" s="5" customFormat="1" ht="14.25" customHeight="1"/>
    <row r="974" s="5" customFormat="1" ht="14.25" customHeight="1"/>
    <row r="975" s="5" customFormat="1" ht="14.25" customHeight="1"/>
    <row r="976" s="5" customFormat="1" ht="14.25" customHeight="1"/>
    <row r="977" s="5" customFormat="1" ht="14.25" customHeight="1"/>
    <row r="978" s="5" customFormat="1" ht="14.25" customHeight="1"/>
    <row r="979" s="5" customFormat="1" ht="14.25" customHeight="1"/>
    <row r="980" s="5" customFormat="1" ht="14.25" customHeight="1"/>
    <row r="981" s="5" customFormat="1" ht="14.25" customHeight="1"/>
    <row r="982" s="5" customFormat="1" ht="14.25" customHeight="1"/>
    <row r="983" s="5" customFormat="1" ht="14.25" customHeight="1"/>
    <row r="984" s="5" customFormat="1" ht="14.25" customHeight="1"/>
    <row r="985" s="5" customFormat="1" ht="14.25" customHeight="1"/>
    <row r="986" s="5" customFormat="1" ht="14.25" customHeight="1"/>
    <row r="987" s="5" customFormat="1" ht="14.25" customHeight="1"/>
    <row r="988" s="5" customFormat="1" ht="14.25" customHeight="1"/>
    <row r="989" s="5" customFormat="1" ht="14.25" customHeight="1"/>
    <row r="990" s="5" customFormat="1" ht="14.25" customHeight="1"/>
    <row r="991" s="5" customFormat="1" ht="14.25" customHeight="1"/>
    <row r="992" s="5" customFormat="1" ht="14.25" customHeight="1"/>
    <row r="993" s="5" customFormat="1" ht="14.25" customHeight="1"/>
    <row r="994" s="5" customFormat="1" ht="14.25" customHeight="1"/>
    <row r="995" s="5" customFormat="1" ht="14.25" customHeight="1"/>
    <row r="996" s="5" customFormat="1" ht="14.25" customHeight="1"/>
    <row r="997" s="5" customFormat="1" ht="14.25" customHeight="1"/>
    <row r="998" s="5" customFormat="1" ht="14.25" customHeight="1"/>
    <row r="999" s="5" customFormat="1" ht="14.25" customHeight="1"/>
    <row r="1000" s="5" customFormat="1" ht="14.25" customHeight="1"/>
    <row r="1001" s="5" customFormat="1" ht="14.25" customHeight="1"/>
    <row r="1002" s="5" customFormat="1" ht="14.25" customHeight="1"/>
    <row r="1003" s="5" customFormat="1" ht="14.25" customHeight="1"/>
    <row r="1004" s="5" customFormat="1" ht="14.25" customHeight="1"/>
    <row r="1005" s="5" customFormat="1" ht="14.25" customHeight="1"/>
    <row r="1006" s="5" customFormat="1" ht="14.25" customHeight="1"/>
    <row r="1007" s="5" customFormat="1" ht="14.25" customHeight="1"/>
    <row r="1008" s="5" customFormat="1" ht="14.25" customHeight="1"/>
    <row r="1009" s="5" customFormat="1" ht="14.25" customHeight="1"/>
    <row r="1010" s="5" customFormat="1" ht="14.25" customHeight="1"/>
    <row r="1011" s="5" customFormat="1" ht="14.25" customHeight="1"/>
    <row r="1012" s="5" customFormat="1" ht="14.25" customHeight="1"/>
    <row r="1013" s="5" customFormat="1" ht="14.25" customHeight="1"/>
    <row r="1014" s="5" customFormat="1" ht="14.25" customHeight="1"/>
    <row r="1015" s="5" customFormat="1" ht="14.25" customHeight="1"/>
    <row r="1016" s="5" customFormat="1" ht="14.25" customHeight="1"/>
    <row r="1017" s="5" customFormat="1" ht="14.25" customHeight="1"/>
    <row r="1018" s="5" customFormat="1" ht="14.25" customHeight="1"/>
    <row r="1019" s="5" customFormat="1" ht="14.25" customHeight="1"/>
    <row r="1020" s="5" customFormat="1" ht="14.25" customHeight="1"/>
    <row r="1021" s="5" customFormat="1" ht="14.25" customHeight="1"/>
    <row r="1022" s="5" customFormat="1" ht="14.25" customHeight="1"/>
    <row r="1023" s="5" customFormat="1" ht="14.25" customHeight="1"/>
    <row r="1024" s="5" customFormat="1" ht="14.25" customHeight="1"/>
    <row r="1025" s="5" customFormat="1" ht="14.25" customHeight="1"/>
    <row r="1026" s="5" customFormat="1" ht="14.25" customHeight="1"/>
    <row r="1027" s="5" customFormat="1" ht="14.25" customHeight="1"/>
    <row r="1028" s="5" customFormat="1" ht="14.25" customHeight="1"/>
    <row r="1029" s="5" customFormat="1" ht="14.25" customHeight="1"/>
    <row r="1030" s="5" customFormat="1" ht="14.25" customHeight="1"/>
    <row r="1031" s="5" customFormat="1" ht="14.25" customHeight="1"/>
    <row r="1032" s="5" customFormat="1" ht="14.25" customHeight="1"/>
    <row r="1033" s="5" customFormat="1" ht="14.25" customHeight="1"/>
    <row r="1034" s="5" customFormat="1" ht="14.25" customHeight="1"/>
    <row r="1035" s="5" customFormat="1" ht="14.25" customHeight="1"/>
    <row r="1036" s="5" customFormat="1" ht="14.25" customHeight="1"/>
    <row r="1037" s="5" customFormat="1" ht="14.25" customHeight="1"/>
    <row r="1038" s="5" customFormat="1" ht="14.25" customHeight="1"/>
    <row r="1039" s="5" customFormat="1" ht="14.25" customHeight="1"/>
    <row r="1040" s="5" customFormat="1" ht="14.25" customHeight="1"/>
    <row r="1041" s="5" customFormat="1" ht="14.25" customHeight="1"/>
    <row r="1042" s="5" customFormat="1" ht="14.25" customHeight="1"/>
    <row r="1043" s="5" customFormat="1" ht="14.25" customHeight="1"/>
    <row r="1044" s="5" customFormat="1" ht="14.25" customHeight="1"/>
    <row r="1045" s="5" customFormat="1" ht="14.25" customHeight="1"/>
    <row r="1046" s="5" customFormat="1" ht="14.25" customHeight="1"/>
    <row r="1047" s="5" customFormat="1" ht="14.25" customHeight="1"/>
    <row r="1048" s="5" customFormat="1" ht="14.25" customHeight="1"/>
    <row r="1049" s="5" customFormat="1" ht="14.25" customHeight="1"/>
    <row r="1050" s="5" customFormat="1" ht="14.25" customHeight="1"/>
    <row r="1051" s="5" customFormat="1" ht="14.25" customHeight="1"/>
    <row r="1052" s="5" customFormat="1" ht="14.25" customHeight="1"/>
    <row r="1053" s="5" customFormat="1" ht="14.25" customHeight="1"/>
    <row r="1054" s="5" customFormat="1" ht="14.25" customHeight="1"/>
    <row r="1055" s="5" customFormat="1" ht="14.25" customHeight="1"/>
    <row r="1056" s="5" customFormat="1" ht="14.25" customHeight="1"/>
    <row r="1057" s="5" customFormat="1" ht="14.25" customHeight="1"/>
    <row r="1058" s="5" customFormat="1" ht="14.25" customHeight="1"/>
    <row r="1059" s="5" customFormat="1" ht="14.25" customHeight="1"/>
    <row r="1060" s="5" customFormat="1" ht="14.25" customHeight="1"/>
    <row r="1061" s="5" customFormat="1" ht="14.25" customHeight="1"/>
    <row r="1062" s="5" customFormat="1" ht="14.25" customHeight="1"/>
    <row r="1063" s="5" customFormat="1" ht="14.25" customHeight="1"/>
    <row r="1064" s="5" customFormat="1" ht="14.25" customHeight="1"/>
    <row r="1065" s="5" customFormat="1" ht="14.25" customHeight="1"/>
    <row r="1066" s="5" customFormat="1" ht="14.25" customHeight="1"/>
    <row r="1067" s="5" customFormat="1" ht="14.25" customHeight="1"/>
    <row r="1068" s="5" customFormat="1" ht="14.25" customHeight="1"/>
    <row r="1069" s="5" customFormat="1" ht="14.25" customHeight="1"/>
    <row r="1070" s="5" customFormat="1" ht="14.25" customHeight="1"/>
    <row r="1071" s="5" customFormat="1" ht="14.25" customHeight="1"/>
    <row r="1072" s="5" customFormat="1" ht="14.25" customHeight="1"/>
    <row r="1073" s="5" customFormat="1" ht="14.25" customHeight="1"/>
    <row r="1074" s="5" customFormat="1" ht="14.25" customHeight="1"/>
    <row r="1075" s="5" customFormat="1" ht="14.25" customHeight="1"/>
    <row r="1076" s="5" customFormat="1" ht="14.25" customHeight="1"/>
    <row r="1077" s="5" customFormat="1" ht="14.25" customHeight="1"/>
    <row r="1078" s="5" customFormat="1" ht="14.25" customHeight="1"/>
    <row r="1079" s="5" customFormat="1" ht="14.25" customHeight="1"/>
    <row r="1080" s="5" customFormat="1" ht="14.25" customHeight="1"/>
    <row r="1081" s="5" customFormat="1" ht="14.25" customHeight="1"/>
    <row r="1082" s="5" customFormat="1" ht="14.25" customHeight="1"/>
    <row r="1083" s="5" customFormat="1" ht="14.25" customHeight="1"/>
    <row r="1084" s="5" customFormat="1" ht="14.25" customHeight="1"/>
    <row r="1085" s="5" customFormat="1" ht="14.25" customHeight="1"/>
    <row r="1086" s="5" customFormat="1" ht="14.25" customHeight="1"/>
    <row r="1087" s="5" customFormat="1" ht="14.25" customHeight="1"/>
    <row r="1088" s="5" customFormat="1" ht="14.25" customHeight="1"/>
    <row r="1089" s="5" customFormat="1" ht="14.25" customHeight="1"/>
    <row r="1090" s="5" customFormat="1" ht="14.25" customHeight="1"/>
    <row r="1091" s="5" customFormat="1" ht="14.25" customHeight="1"/>
    <row r="1092" s="5" customFormat="1" ht="14.25" customHeight="1"/>
    <row r="1093" s="5" customFormat="1" ht="14.25" customHeight="1"/>
    <row r="1094" s="5" customFormat="1" ht="14.25" customHeight="1"/>
    <row r="1095" s="5" customFormat="1" ht="14.25" customHeight="1"/>
    <row r="1096" s="5" customFormat="1" ht="14.25" customHeight="1"/>
    <row r="1097" s="5" customFormat="1" ht="14.25" customHeight="1"/>
    <row r="1098" s="5" customFormat="1" ht="14.25" customHeight="1"/>
    <row r="1099" s="5" customFormat="1" ht="14.25" customHeight="1"/>
    <row r="1100" s="5" customFormat="1" ht="14.25" customHeight="1"/>
    <row r="1101" s="5" customFormat="1" ht="14.25" customHeight="1"/>
    <row r="1102" s="5" customFormat="1" ht="14.25" customHeight="1"/>
    <row r="1103" s="5" customFormat="1" ht="14.25" customHeight="1"/>
    <row r="1104" s="5" customFormat="1" ht="14.25" customHeight="1"/>
    <row r="1105" s="5" customFormat="1" ht="14.25" customHeight="1"/>
    <row r="1106" s="5" customFormat="1" ht="14.25" customHeight="1"/>
    <row r="1107" s="5" customFormat="1" ht="14.25" customHeight="1"/>
    <row r="1108" s="5" customFormat="1" ht="14.25" customHeight="1"/>
    <row r="1109" s="5" customFormat="1" ht="14.25" customHeight="1"/>
    <row r="1110" s="5" customFormat="1" ht="14.25" customHeight="1"/>
    <row r="1111" s="5" customFormat="1" ht="14.25" customHeight="1"/>
    <row r="1112" s="5" customFormat="1" ht="14.25" customHeight="1"/>
    <row r="1113" s="5" customFormat="1" ht="14.25" customHeight="1"/>
    <row r="1114" s="5" customFormat="1" ht="14.25" customHeight="1"/>
    <row r="1115" s="5" customFormat="1" ht="14.25" customHeight="1"/>
    <row r="1116" s="5" customFormat="1" ht="14.25" customHeight="1"/>
    <row r="1117" s="5" customFormat="1" ht="14.25" customHeight="1"/>
    <row r="1118" s="5" customFormat="1" ht="14.25" customHeight="1"/>
    <row r="1119" s="5" customFormat="1" ht="14.25" customHeight="1"/>
    <row r="1120" s="5" customFormat="1" ht="14.25" customHeight="1"/>
    <row r="1121" s="5" customFormat="1" ht="14.25" customHeight="1"/>
    <row r="1122" s="5" customFormat="1" ht="14.25" customHeight="1"/>
    <row r="1123" s="5" customFormat="1" ht="14.25" customHeight="1"/>
    <row r="1124" s="5" customFormat="1" ht="14.25" customHeight="1"/>
    <row r="1125" s="5" customFormat="1" ht="14.25" customHeight="1"/>
    <row r="1126" s="5" customFormat="1" ht="14.25" customHeight="1"/>
    <row r="1127" s="5" customFormat="1" ht="14.25" customHeight="1"/>
    <row r="1128" s="5" customFormat="1" ht="14.25" customHeight="1"/>
    <row r="1129" s="5" customFormat="1" ht="14.25" customHeight="1"/>
    <row r="1130" s="5" customFormat="1" ht="14.25" customHeight="1"/>
    <row r="1131" s="5" customFormat="1" ht="14.25" customHeight="1"/>
    <row r="1132" s="5" customFormat="1" ht="14.25" customHeight="1"/>
    <row r="1133" s="5" customFormat="1" ht="14.25" customHeight="1"/>
    <row r="1134" s="5" customFormat="1" ht="14.25" customHeight="1"/>
    <row r="1135" s="5" customFormat="1" ht="14.25" customHeight="1"/>
    <row r="1136" s="5" customFormat="1" ht="14.25" customHeight="1"/>
    <row r="1137" s="5" customFormat="1" ht="14.25" customHeight="1"/>
    <row r="1138" s="5" customFormat="1" ht="14.25" customHeight="1"/>
    <row r="1139" s="5" customFormat="1" ht="14.25" customHeight="1"/>
    <row r="1140" s="5" customFormat="1" ht="14.25" customHeight="1"/>
    <row r="1141" s="5" customFormat="1" ht="14.25" customHeight="1"/>
    <row r="1142" s="5" customFormat="1" ht="14.25" customHeight="1"/>
    <row r="1143" s="5" customFormat="1" ht="14.25" customHeight="1"/>
    <row r="1144" s="5" customFormat="1" ht="14.25" customHeight="1"/>
    <row r="1145" s="5" customFormat="1" ht="14.25" customHeight="1"/>
    <row r="1146" s="5" customFormat="1" ht="14.25" customHeight="1"/>
    <row r="1147" s="5" customFormat="1" ht="14.25" customHeight="1"/>
    <row r="1148" s="5" customFormat="1" ht="14.25" customHeight="1"/>
    <row r="1149" s="5" customFormat="1" ht="14.25" customHeight="1"/>
    <row r="1150" s="5" customFormat="1" ht="14.25" customHeight="1"/>
    <row r="1151" s="5" customFormat="1" ht="14.25" customHeight="1"/>
    <row r="1152" s="5" customFormat="1" ht="14.25" customHeight="1"/>
    <row r="1153" s="5" customFormat="1" ht="14.25" customHeight="1"/>
    <row r="1154" s="5" customFormat="1" ht="14.25" customHeight="1"/>
    <row r="1155" s="5" customFormat="1" ht="14.25" customHeight="1"/>
    <row r="1156" s="5" customFormat="1" ht="14.25" customHeight="1"/>
    <row r="1157" s="5" customFormat="1" ht="14.25" customHeight="1"/>
    <row r="1158" s="5" customFormat="1" ht="14.25" customHeight="1"/>
    <row r="1159" s="5" customFormat="1" ht="14.25" customHeight="1"/>
    <row r="1160" s="5" customFormat="1" ht="14.25" customHeight="1"/>
    <row r="1161" s="5" customFormat="1" ht="14.25" customHeight="1"/>
    <row r="1162" s="5" customFormat="1" ht="14.25" customHeight="1"/>
    <row r="1163" s="5" customFormat="1" ht="14.25" customHeight="1"/>
    <row r="1164" s="5" customFormat="1" ht="14.25" customHeight="1"/>
    <row r="1165" s="5" customFormat="1" ht="14.25" customHeight="1"/>
    <row r="1166" s="5" customFormat="1" ht="14.25" customHeight="1"/>
    <row r="1167" s="5" customFormat="1" ht="14.25" customHeight="1"/>
    <row r="1168" s="5" customFormat="1" ht="14.25" customHeight="1"/>
    <row r="1169" s="5" customFormat="1" ht="14.25" customHeight="1"/>
    <row r="1170" s="5" customFormat="1" ht="14.25" customHeight="1"/>
    <row r="1171" s="5" customFormat="1" ht="14.25" customHeight="1"/>
    <row r="1172" s="5" customFormat="1" ht="14.25" customHeight="1"/>
    <row r="1173" s="5" customFormat="1" ht="14.25" customHeight="1"/>
    <row r="1174" s="5" customFormat="1" ht="14.25" customHeight="1"/>
    <row r="1175" s="5" customFormat="1" ht="14.25" customHeight="1"/>
    <row r="1176" s="5" customFormat="1" ht="14.25" customHeight="1"/>
    <row r="1177" s="5" customFormat="1" ht="14.25" customHeight="1"/>
    <row r="1178" s="5" customFormat="1" ht="14.25" customHeight="1"/>
    <row r="1179" s="5" customFormat="1" ht="14.25" customHeight="1"/>
    <row r="1180" s="5" customFormat="1" ht="14.25" customHeight="1"/>
    <row r="1181" s="5" customFormat="1" ht="14.25" customHeight="1"/>
    <row r="1182" s="5" customFormat="1" ht="14.25" customHeight="1"/>
    <row r="1183" s="5" customFormat="1" ht="14.25" customHeight="1"/>
    <row r="1184" s="5" customFormat="1" ht="14.25" customHeight="1"/>
    <row r="1185" s="5" customFormat="1" ht="14.25" customHeight="1"/>
    <row r="1186" s="5" customFormat="1" ht="14.25" customHeight="1"/>
    <row r="1187" s="5" customFormat="1" ht="14.25" customHeight="1"/>
    <row r="1188" s="5" customFormat="1" ht="14.25" customHeight="1"/>
    <row r="1189" s="5" customFormat="1" ht="14.25" customHeight="1"/>
    <row r="1190" s="5" customFormat="1" ht="14.25" customHeight="1"/>
    <row r="1191" s="5" customFormat="1" ht="14.25" customHeight="1"/>
    <row r="1192" s="5" customFormat="1" ht="14.25" customHeight="1"/>
    <row r="1193" s="5" customFormat="1" ht="14.25" customHeight="1"/>
    <row r="1194" s="5" customFormat="1" ht="14.25" customHeight="1"/>
    <row r="1195" s="5" customFormat="1" ht="14.25" customHeight="1"/>
    <row r="1196" s="5" customFormat="1" ht="14.25" customHeight="1"/>
    <row r="1197" s="5" customFormat="1" ht="14.25" customHeight="1"/>
    <row r="1198" s="5" customFormat="1" ht="14.25" customHeight="1"/>
    <row r="1199" s="5" customFormat="1" ht="14.25" customHeight="1"/>
    <row r="1200" s="5" customFormat="1" ht="14.25" customHeight="1"/>
    <row r="1201" s="5" customFormat="1" ht="14.25" customHeight="1"/>
    <row r="1202" s="5" customFormat="1" ht="14.25" customHeight="1"/>
    <row r="1203" s="5" customFormat="1" ht="14.25" customHeight="1"/>
    <row r="1204" s="5" customFormat="1" ht="14.25" customHeight="1"/>
    <row r="1205" s="5" customFormat="1" ht="14.25" customHeight="1"/>
    <row r="1206" s="5" customFormat="1" ht="14.25" customHeight="1"/>
    <row r="1207" s="5" customFormat="1" ht="14.25" customHeight="1"/>
    <row r="1208" s="5" customFormat="1" ht="14.25" customHeight="1"/>
    <row r="1209" s="5" customFormat="1" ht="14.25" customHeight="1"/>
    <row r="1210" s="5" customFormat="1" ht="14.25" customHeight="1"/>
    <row r="1211" s="5" customFormat="1" ht="14.25" customHeight="1"/>
    <row r="1212" s="5" customFormat="1" ht="14.25" customHeight="1"/>
    <row r="1213" s="5" customFormat="1" ht="14.25" customHeight="1"/>
    <row r="1214" s="5" customFormat="1" ht="14.25" customHeight="1"/>
    <row r="1215" s="5" customFormat="1" ht="14.25" customHeight="1"/>
    <row r="1216" s="5" customFormat="1" ht="14.25" customHeight="1"/>
    <row r="1217" s="5" customFormat="1" ht="14.25" customHeight="1"/>
    <row r="1218" s="5" customFormat="1" ht="14.25" customHeight="1"/>
    <row r="1219" s="5" customFormat="1" ht="14.25" customHeight="1"/>
    <row r="1220" s="5" customFormat="1" ht="14.25" customHeight="1"/>
    <row r="1221" s="5" customFormat="1" ht="14.25" customHeight="1"/>
    <row r="1222" s="5" customFormat="1" ht="14.25" customHeight="1"/>
    <row r="1223" s="5" customFormat="1" ht="14.25" customHeight="1"/>
    <row r="1224" s="5" customFormat="1" ht="14.25" customHeight="1"/>
    <row r="1225" s="5" customFormat="1" ht="14.25" customHeight="1"/>
    <row r="1226" s="5" customFormat="1" ht="14.25" customHeight="1"/>
    <row r="1227" s="5" customFormat="1" ht="14.25" customHeight="1"/>
    <row r="1228" s="5" customFormat="1" ht="14.25" customHeight="1"/>
    <row r="1229" s="5" customFormat="1" ht="14.25" customHeight="1"/>
    <row r="1230" s="5" customFormat="1" ht="14.25" customHeight="1"/>
    <row r="1231" s="5" customFormat="1" ht="14.25" customHeight="1"/>
    <row r="1232" s="5" customFormat="1" ht="14.25" customHeight="1"/>
    <row r="1233" s="5" customFormat="1" ht="14.25" customHeight="1"/>
    <row r="1234" s="5" customFormat="1" ht="14.25" customHeight="1"/>
    <row r="1235" s="5" customFormat="1" ht="14.25" customHeight="1"/>
    <row r="1236" s="5" customFormat="1" ht="14.25" customHeight="1"/>
    <row r="1237" s="5" customFormat="1" ht="14.25" customHeight="1"/>
    <row r="1238" s="5" customFormat="1" ht="14.25" customHeight="1"/>
    <row r="1239" s="5" customFormat="1" ht="14.25" customHeight="1"/>
    <row r="1240" s="5" customFormat="1" ht="14.25" customHeight="1"/>
    <row r="1241" s="5" customFormat="1" ht="14.25" customHeight="1"/>
    <row r="1242" s="5" customFormat="1" ht="14.25" customHeight="1"/>
    <row r="1243" s="5" customFormat="1" ht="14.25" customHeight="1"/>
    <row r="1244" s="5" customFormat="1" ht="14.25" customHeight="1"/>
    <row r="1245" s="5" customFormat="1" ht="14.25" customHeight="1"/>
    <row r="1246" s="5" customFormat="1" ht="14.25" customHeight="1"/>
    <row r="1247" s="5" customFormat="1" ht="14.25" customHeight="1"/>
    <row r="1248" s="5" customFormat="1" ht="14.25" customHeight="1"/>
    <row r="1249" s="5" customFormat="1" ht="14.25" customHeight="1"/>
    <row r="1250" s="5" customFormat="1" ht="14.25" customHeight="1"/>
    <row r="1251" s="5" customFormat="1" ht="14.25" customHeight="1"/>
    <row r="1252" s="5" customFormat="1" ht="14.25" customHeight="1"/>
    <row r="1253" s="5" customFormat="1" ht="14.25" customHeight="1"/>
    <row r="1254" s="5" customFormat="1" ht="14.25" customHeight="1"/>
    <row r="1255" s="5" customFormat="1" ht="14.25" customHeight="1"/>
    <row r="1256" s="5" customFormat="1" ht="14.25" customHeight="1"/>
    <row r="1257" s="5" customFormat="1" ht="14.25" customHeight="1"/>
    <row r="1258" s="5" customFormat="1" ht="14.25" customHeight="1"/>
    <row r="1259" s="5" customFormat="1" ht="14.25" customHeight="1"/>
    <row r="1260" s="5" customFormat="1" ht="14.25" customHeight="1"/>
    <row r="1261" s="5" customFormat="1" ht="14.25" customHeight="1"/>
    <row r="1262" s="5" customFormat="1" ht="14.25" customHeight="1"/>
    <row r="1263" s="5" customFormat="1" ht="14.25" customHeight="1"/>
    <row r="1264" s="5" customFormat="1" ht="14.25" customHeight="1"/>
    <row r="1265" s="5" customFormat="1" ht="14.25" customHeight="1"/>
    <row r="1266" s="5" customFormat="1" ht="14.25" customHeight="1"/>
    <row r="1267" s="5" customFormat="1" ht="14.25" customHeight="1"/>
    <row r="1268" s="5" customFormat="1" ht="14.25" customHeight="1"/>
    <row r="1269" s="5" customFormat="1" ht="14.25" customHeight="1"/>
    <row r="1270" s="5" customFormat="1" ht="14.25" customHeight="1"/>
    <row r="1271" s="5" customFormat="1" ht="14.25" customHeight="1"/>
    <row r="1272" s="5" customFormat="1" ht="14.25" customHeight="1"/>
    <row r="1273" s="5" customFormat="1" ht="14.25" customHeight="1"/>
    <row r="1274" s="5" customFormat="1" ht="14.25" customHeight="1"/>
    <row r="1275" s="5" customFormat="1" ht="14.25" customHeight="1"/>
    <row r="1276" s="5" customFormat="1" ht="14.25" customHeight="1"/>
    <row r="1277" s="5" customFormat="1" ht="14.25" customHeight="1"/>
    <row r="1278" s="5" customFormat="1" ht="14.25" customHeight="1"/>
    <row r="1279" s="5" customFormat="1" ht="14.25" customHeight="1"/>
    <row r="1280" s="5" customFormat="1" ht="14.25" customHeight="1"/>
    <row r="1281" s="5" customFormat="1" ht="14.25" customHeight="1"/>
    <row r="1282" s="5" customFormat="1" ht="14.25" customHeight="1"/>
    <row r="1283" s="5" customFormat="1" ht="14.25" customHeight="1"/>
    <row r="1284" s="5" customFormat="1" ht="14.25" customHeight="1"/>
    <row r="1285" s="5" customFormat="1" ht="14.25" customHeight="1"/>
    <row r="1286" s="5" customFormat="1" ht="14.25" customHeight="1"/>
    <row r="1287" s="5" customFormat="1" ht="14.25" customHeight="1"/>
    <row r="1288" s="5" customFormat="1" ht="14.25" customHeight="1"/>
    <row r="1289" s="5" customFormat="1" ht="14.25" customHeight="1"/>
    <row r="1290" s="5" customFormat="1" ht="14.25" customHeight="1"/>
    <row r="1291" s="5" customFormat="1" ht="14.25" customHeight="1"/>
    <row r="1292" s="5" customFormat="1" ht="14.25" customHeight="1"/>
    <row r="1293" s="5" customFormat="1" ht="14.25" customHeight="1"/>
    <row r="1294" s="5" customFormat="1" ht="14.25" customHeight="1"/>
    <row r="1295" s="5" customFormat="1" ht="14.25" customHeight="1"/>
    <row r="1296" s="5" customFormat="1" ht="14.25" customHeight="1"/>
    <row r="1297" s="5" customFormat="1" ht="14.25" customHeight="1"/>
    <row r="1298" s="5" customFormat="1" ht="14.25" customHeight="1"/>
    <row r="1299" s="5" customFormat="1" ht="14.25" customHeight="1"/>
    <row r="1300" s="5" customFormat="1" ht="14.25" customHeight="1"/>
    <row r="1301" s="5" customFormat="1" ht="14.25" customHeight="1"/>
    <row r="1302" s="5" customFormat="1" ht="14.25" customHeight="1"/>
    <row r="1303" s="5" customFormat="1" ht="14.25" customHeight="1"/>
    <row r="1304" s="5" customFormat="1" ht="14.25" customHeight="1"/>
    <row r="1305" s="5" customFormat="1" ht="14.25" customHeight="1"/>
    <row r="1306" s="5" customFormat="1" ht="14.25" customHeight="1"/>
    <row r="1307" s="5" customFormat="1" ht="14.25" customHeight="1"/>
    <row r="1308" s="5" customFormat="1" ht="14.25" customHeight="1"/>
    <row r="1309" s="5" customFormat="1" ht="14.25" customHeight="1"/>
    <row r="1310" s="5" customFormat="1" ht="14.25" customHeight="1"/>
    <row r="1311" s="5" customFormat="1" ht="14.25" customHeight="1"/>
    <row r="1312" s="5" customFormat="1" ht="14.25" customHeight="1"/>
    <row r="1313" s="5" customFormat="1" ht="14.25" customHeight="1"/>
    <row r="1314" s="5" customFormat="1" ht="14.25" customHeight="1"/>
    <row r="1315" s="5" customFormat="1" ht="14.25" customHeight="1"/>
    <row r="1316" s="5" customFormat="1" ht="14.25" customHeight="1"/>
    <row r="1317" s="5" customFormat="1" ht="14.25" customHeight="1"/>
    <row r="1318" s="5" customFormat="1" ht="14.25" customHeight="1"/>
    <row r="1319" s="5" customFormat="1" ht="14.25" customHeight="1"/>
    <row r="1320" s="5" customFormat="1" ht="14.25" customHeight="1"/>
    <row r="1321" s="5" customFormat="1" ht="14.25" customHeight="1"/>
    <row r="1322" s="5" customFormat="1" ht="14.25" customHeight="1"/>
    <row r="1323" s="5" customFormat="1" ht="14.25" customHeight="1"/>
    <row r="1324" s="5" customFormat="1" ht="14.25" customHeight="1"/>
    <row r="1325" s="5" customFormat="1" ht="14.25" customHeight="1"/>
    <row r="1326" s="5" customFormat="1" ht="14.25" customHeight="1"/>
    <row r="1327" s="5" customFormat="1" ht="14.25" customHeight="1"/>
    <row r="1328" s="5" customFormat="1" ht="14.25" customHeight="1"/>
    <row r="1329" s="5" customFormat="1" ht="14.25" customHeight="1"/>
    <row r="1330" s="5" customFormat="1" ht="14.25" customHeight="1"/>
    <row r="1331" s="5" customFormat="1" ht="14.25" customHeight="1"/>
    <row r="1332" s="5" customFormat="1" ht="14.25" customHeight="1"/>
    <row r="1333" s="5" customFormat="1" ht="14.25" customHeight="1"/>
    <row r="1334" s="5" customFormat="1" ht="14.25" customHeight="1"/>
    <row r="1335" s="5" customFormat="1" ht="14.25" customHeight="1"/>
    <row r="1336" s="5" customFormat="1" ht="14.25" customHeight="1"/>
    <row r="1337" s="5" customFormat="1" ht="14.25" customHeight="1"/>
    <row r="1338" s="5" customFormat="1" ht="14.25" customHeight="1"/>
    <row r="1339" s="5" customFormat="1" ht="14.25" customHeight="1"/>
    <row r="1340" s="5" customFormat="1" ht="14.25" customHeight="1"/>
    <row r="1341" s="5" customFormat="1" ht="14.25" customHeight="1"/>
    <row r="1342" s="5" customFormat="1" ht="14.25" customHeight="1"/>
    <row r="1343" s="5" customFormat="1" ht="14.25" customHeight="1"/>
    <row r="1344" s="5" customFormat="1" ht="14.25" customHeight="1"/>
    <row r="1345" s="5" customFormat="1" ht="14.25" customHeight="1"/>
    <row r="1346" s="5" customFormat="1" ht="14.25" customHeight="1"/>
    <row r="1347" s="5" customFormat="1" ht="14.25" customHeight="1"/>
    <row r="1348" s="5" customFormat="1" ht="14.25" customHeight="1"/>
    <row r="1349" s="5" customFormat="1" ht="14.25" customHeight="1"/>
    <row r="1350" s="5" customFormat="1" ht="14.25" customHeight="1"/>
    <row r="1351" s="5" customFormat="1" ht="14.25" customHeight="1"/>
    <row r="1352" s="5" customFormat="1" ht="14.25" customHeight="1"/>
    <row r="1353" s="5" customFormat="1" ht="14.25" customHeight="1"/>
    <row r="1354" s="5" customFormat="1" ht="14.25" customHeight="1"/>
    <row r="1355" s="5" customFormat="1" ht="14.25" customHeight="1"/>
    <row r="1356" s="5" customFormat="1" ht="14.25" customHeight="1"/>
    <row r="1357" s="5" customFormat="1" ht="14.25" customHeight="1"/>
    <row r="1358" s="5" customFormat="1" ht="14.25" customHeight="1"/>
    <row r="1359" s="5" customFormat="1" ht="14.25" customHeight="1"/>
    <row r="1360" s="5" customFormat="1" ht="14.25" customHeight="1"/>
    <row r="1361" s="5" customFormat="1" ht="14.25" customHeight="1"/>
    <row r="1362" s="5" customFormat="1" ht="14.25" customHeight="1"/>
    <row r="1363" s="5" customFormat="1" ht="14.25" customHeight="1"/>
    <row r="1364" s="5" customFormat="1" ht="14.25" customHeight="1"/>
    <row r="1365" s="5" customFormat="1" ht="14.25" customHeight="1"/>
    <row r="1366" s="5" customFormat="1" ht="14.25" customHeight="1"/>
    <row r="1367" s="5" customFormat="1" ht="14.25" customHeight="1"/>
    <row r="1368" s="5" customFormat="1" ht="14.25" customHeight="1"/>
    <row r="1369" s="5" customFormat="1" ht="14.25" customHeight="1"/>
    <row r="1370" s="5" customFormat="1" ht="14.25" customHeight="1"/>
    <row r="1371" s="5" customFormat="1" ht="14.25" customHeight="1"/>
    <row r="1372" s="5" customFormat="1" ht="14.25" customHeight="1"/>
    <row r="1373" s="5" customFormat="1" ht="14.25" customHeight="1"/>
    <row r="1374" s="5" customFormat="1" ht="14.25" customHeight="1"/>
    <row r="1375" s="5" customFormat="1" ht="14.25" customHeight="1"/>
    <row r="1376" s="5" customFormat="1" ht="14.25" customHeight="1"/>
    <row r="1377" s="5" customFormat="1" ht="14.25" customHeight="1"/>
    <row r="1378" s="5" customFormat="1" ht="14.25" customHeight="1"/>
    <row r="1379" s="5" customFormat="1" ht="14.25" customHeight="1"/>
    <row r="1380" s="5" customFormat="1" ht="14.25" customHeight="1"/>
    <row r="1381" s="5" customFormat="1" ht="14.25" customHeight="1"/>
    <row r="1382" s="5" customFormat="1" ht="14.25" customHeight="1"/>
    <row r="1383" s="5" customFormat="1" ht="14.25" customHeight="1"/>
    <row r="1384" s="5" customFormat="1" ht="14.25" customHeight="1"/>
    <row r="1385" s="5" customFormat="1" ht="14.25" customHeight="1"/>
    <row r="1386" s="5" customFormat="1" ht="14.25" customHeight="1"/>
    <row r="1387" s="5" customFormat="1" ht="14.25" customHeight="1"/>
    <row r="1388" s="5" customFormat="1" ht="14.25" customHeight="1"/>
    <row r="1389" s="5" customFormat="1" ht="14.25" customHeight="1"/>
    <row r="1390" s="5" customFormat="1" ht="14.25" customHeight="1"/>
    <row r="1391" s="5" customFormat="1" ht="14.25" customHeight="1"/>
    <row r="1392" s="5" customFormat="1" ht="14.25" customHeight="1"/>
    <row r="1393" s="5" customFormat="1" ht="14.25" customHeight="1"/>
    <row r="1394" s="5" customFormat="1" ht="14.25" customHeight="1"/>
    <row r="1395" s="5" customFormat="1" ht="14.25" customHeight="1"/>
    <row r="1396" s="5" customFormat="1" ht="14.25" customHeight="1"/>
    <row r="1397" s="5" customFormat="1" ht="14.25" customHeight="1"/>
    <row r="1398" s="5" customFormat="1" ht="14.25" customHeight="1"/>
    <row r="1399" s="5" customFormat="1" ht="14.25" customHeight="1"/>
    <row r="1400" s="5" customFormat="1" ht="14.25" customHeight="1"/>
    <row r="1401" s="5" customFormat="1" ht="14.25" customHeight="1"/>
    <row r="1402" s="5" customFormat="1" ht="14.25" customHeight="1"/>
    <row r="1403" s="5" customFormat="1" ht="14.25" customHeight="1"/>
    <row r="1404" s="5" customFormat="1" ht="14.25" customHeight="1"/>
    <row r="1405" s="5" customFormat="1" ht="14.25" customHeight="1"/>
    <row r="1406" s="5" customFormat="1" ht="14.25" customHeight="1"/>
    <row r="1407" s="5" customFormat="1" ht="14.25" customHeight="1"/>
    <row r="1408" s="5" customFormat="1" ht="14.25" customHeight="1"/>
    <row r="1409" s="5" customFormat="1" ht="14.25" customHeight="1"/>
    <row r="1410" s="5" customFormat="1" ht="14.25" customHeight="1"/>
    <row r="1411" s="5" customFormat="1" ht="14.25" customHeight="1"/>
    <row r="1412" s="5" customFormat="1" ht="14.25" customHeight="1"/>
    <row r="1413" s="5" customFormat="1" ht="14.25" customHeight="1"/>
    <row r="1414" s="5" customFormat="1" ht="14.25" customHeight="1"/>
    <row r="1415" s="5" customFormat="1" ht="14.25" customHeight="1"/>
    <row r="1416" s="5" customFormat="1" ht="14.25" customHeight="1"/>
    <row r="1417" s="5" customFormat="1" ht="14.25" customHeight="1"/>
    <row r="1418" s="5" customFormat="1" ht="14.25" customHeight="1"/>
    <row r="1419" s="5" customFormat="1" ht="14.25" customHeight="1"/>
    <row r="1420" s="5" customFormat="1" ht="14.25" customHeight="1"/>
    <row r="1421" s="5" customFormat="1" ht="14.25" customHeight="1"/>
    <row r="1422" s="5" customFormat="1" ht="14.25" customHeight="1"/>
    <row r="1423" s="5" customFormat="1" ht="14.25" customHeight="1"/>
    <row r="1424" s="5" customFormat="1" ht="14.25" customHeight="1"/>
    <row r="1425" s="5" customFormat="1" ht="14.25" customHeight="1"/>
    <row r="1426" s="5" customFormat="1" ht="14.25" customHeight="1"/>
    <row r="1427" s="5" customFormat="1" ht="14.25" customHeight="1"/>
    <row r="1428" s="5" customFormat="1" ht="14.25" customHeight="1"/>
    <row r="1429" s="5" customFormat="1" ht="14.25" customHeight="1"/>
    <row r="1430" s="5" customFormat="1" ht="14.25" customHeight="1"/>
    <row r="1431" s="5" customFormat="1" ht="14.25" customHeight="1"/>
    <row r="1432" s="5" customFormat="1" ht="14.25" customHeight="1"/>
    <row r="1433" s="5" customFormat="1" ht="14.25" customHeight="1"/>
    <row r="1434" s="5" customFormat="1" ht="14.25" customHeight="1"/>
    <row r="1435" s="5" customFormat="1" ht="14.25" customHeight="1"/>
    <row r="1436" s="5" customFormat="1" ht="14.25" customHeight="1"/>
    <row r="1437" s="5" customFormat="1" ht="14.25" customHeight="1"/>
    <row r="1438" s="5" customFormat="1" ht="14.25" customHeight="1"/>
    <row r="1439" s="5" customFormat="1" ht="14.25" customHeight="1"/>
    <row r="1440" s="5" customFormat="1" ht="14.25" customHeight="1"/>
    <row r="1441" s="5" customFormat="1" ht="14.25" customHeight="1"/>
    <row r="1442" s="5" customFormat="1" ht="14.25" customHeight="1"/>
    <row r="1443" s="5" customFormat="1" ht="14.25" customHeight="1"/>
    <row r="1444" s="5" customFormat="1" ht="14.25" customHeight="1"/>
    <row r="1445" s="5" customFormat="1" ht="14.25" customHeight="1"/>
    <row r="1446" s="5" customFormat="1" ht="14.25" customHeight="1"/>
    <row r="1447" s="5" customFormat="1" ht="14.25" customHeight="1"/>
    <row r="1448" s="5" customFormat="1" ht="14.25" customHeight="1"/>
    <row r="1449" s="5" customFormat="1" ht="14.25" customHeight="1"/>
    <row r="1450" s="5" customFormat="1" ht="14.25" customHeight="1"/>
    <row r="1451" s="5" customFormat="1" ht="14.25" customHeight="1"/>
    <row r="1452" s="5" customFormat="1" ht="14.25" customHeight="1"/>
    <row r="1453" s="5" customFormat="1" ht="14.25" customHeight="1"/>
    <row r="1454" s="5" customFormat="1" ht="14.25" customHeight="1"/>
    <row r="1455" s="5" customFormat="1" ht="14.25" customHeight="1"/>
    <row r="1456" s="5" customFormat="1" ht="14.25" customHeight="1"/>
    <row r="1457" s="5" customFormat="1" ht="14.25" customHeight="1"/>
    <row r="1458" s="5" customFormat="1" ht="14.25" customHeight="1"/>
    <row r="1459" s="5" customFormat="1" ht="14.25" customHeight="1"/>
    <row r="1460" s="5" customFormat="1" ht="14.25" customHeight="1"/>
    <row r="1461" s="5" customFormat="1" ht="14.25" customHeight="1"/>
    <row r="1462" s="5" customFormat="1" ht="14.25" customHeight="1"/>
    <row r="1463" s="5" customFormat="1" ht="14.25" customHeight="1"/>
    <row r="1464" s="5" customFormat="1" ht="14.25" customHeight="1"/>
    <row r="1465" s="5" customFormat="1" ht="14.25" customHeight="1"/>
    <row r="1466" s="5" customFormat="1" ht="14.25" customHeight="1"/>
    <row r="1467" s="5" customFormat="1" ht="14.25" customHeight="1"/>
    <row r="1468" s="5" customFormat="1" ht="14.25" customHeight="1"/>
    <row r="1469" s="5" customFormat="1" ht="14.25" customHeight="1"/>
    <row r="1470" s="5" customFormat="1" ht="14.25" customHeight="1"/>
    <row r="1471" s="5" customFormat="1" ht="14.25" customHeight="1"/>
    <row r="1472" s="5" customFormat="1" ht="14.25" customHeight="1"/>
    <row r="1473" s="5" customFormat="1" ht="14.25" customHeight="1"/>
    <row r="1474" s="5" customFormat="1" ht="14.25" customHeight="1"/>
    <row r="1475" s="5" customFormat="1" ht="14.25" customHeight="1"/>
    <row r="1476" s="5" customFormat="1" ht="14.25" customHeight="1"/>
    <row r="1477" s="5" customFormat="1" ht="14.25" customHeight="1"/>
    <row r="1478" s="5" customFormat="1" ht="14.25" customHeight="1"/>
    <row r="1479" s="5" customFormat="1" ht="14.25" customHeight="1"/>
    <row r="1480" s="5" customFormat="1" ht="14.25" customHeight="1"/>
    <row r="1481" s="5" customFormat="1" ht="14.25" customHeight="1"/>
    <row r="1482" s="5" customFormat="1" ht="14.25" customHeight="1"/>
    <row r="1483" s="5" customFormat="1" ht="14.25" customHeight="1"/>
    <row r="1484" s="5" customFormat="1" ht="14.25" customHeight="1"/>
    <row r="1485" s="5" customFormat="1" ht="14.25" customHeight="1"/>
    <row r="1486" s="5" customFormat="1" ht="14.25" customHeight="1"/>
    <row r="1487" s="5" customFormat="1" ht="14.25" customHeight="1"/>
    <row r="1488" s="5" customFormat="1" ht="14.25" customHeight="1"/>
    <row r="1489" s="5" customFormat="1" ht="14.25" customHeight="1"/>
    <row r="1490" s="5" customFormat="1" ht="14.25" customHeight="1"/>
    <row r="1491" s="5" customFormat="1" ht="14.25" customHeight="1"/>
    <row r="1492" s="5" customFormat="1" ht="14.25" customHeight="1"/>
    <row r="1493" s="5" customFormat="1" ht="14.25" customHeight="1"/>
    <row r="1494" s="5" customFormat="1" ht="14.25" customHeight="1"/>
    <row r="1495" s="5" customFormat="1" ht="14.25" customHeight="1"/>
    <row r="1496" s="5" customFormat="1" ht="14.25" customHeight="1"/>
    <row r="1497" s="5" customFormat="1" ht="14.25" customHeight="1"/>
    <row r="1498" s="5" customFormat="1" ht="14.25" customHeight="1"/>
    <row r="1499" s="5" customFormat="1" ht="14.25" customHeight="1"/>
    <row r="1500" s="5" customFormat="1" ht="14.25" customHeight="1"/>
    <row r="1501" s="5" customFormat="1" ht="14.25" customHeight="1"/>
    <row r="1502" s="5" customFormat="1" ht="14.25" customHeight="1"/>
    <row r="1503" s="5" customFormat="1" ht="14.25" customHeight="1"/>
    <row r="1504" s="5" customFormat="1" ht="14.25" customHeight="1"/>
    <row r="1505" s="5" customFormat="1" ht="14.25" customHeight="1"/>
    <row r="1506" s="5" customFormat="1" ht="14.25" customHeight="1"/>
    <row r="1507" s="5" customFormat="1" ht="14.25" customHeight="1"/>
    <row r="1508" s="5" customFormat="1" ht="14.25" customHeight="1"/>
    <row r="1509" s="5" customFormat="1" ht="14.25" customHeight="1"/>
    <row r="1510" s="5" customFormat="1" ht="14.25" customHeight="1"/>
    <row r="1511" s="5" customFormat="1" ht="14.25" customHeight="1"/>
    <row r="1512" s="5" customFormat="1" ht="14.25" customHeight="1"/>
    <row r="1513" s="5" customFormat="1" ht="14.25" customHeight="1"/>
    <row r="1514" s="5" customFormat="1" ht="14.25" customHeight="1"/>
    <row r="1515" s="5" customFormat="1" ht="14.25" customHeight="1"/>
    <row r="1516" s="5" customFormat="1" ht="14.25" customHeight="1"/>
    <row r="1517" s="5" customFormat="1" ht="14.25" customHeight="1"/>
    <row r="1518" s="5" customFormat="1" ht="14.25" customHeight="1"/>
    <row r="1519" s="5" customFormat="1" ht="14.25" customHeight="1"/>
    <row r="1520" s="5" customFormat="1" ht="14.25" customHeight="1"/>
    <row r="1521" s="5" customFormat="1" ht="14.25" customHeight="1"/>
    <row r="1522" s="5" customFormat="1" ht="14.25" customHeight="1"/>
    <row r="1523" s="5" customFormat="1" ht="14.25" customHeight="1"/>
    <row r="1524" s="5" customFormat="1" ht="14.25" customHeight="1"/>
    <row r="1525" s="5" customFormat="1" ht="14.25" customHeight="1"/>
    <row r="1526" s="5" customFormat="1" ht="14.25" customHeight="1"/>
    <row r="1527" s="5" customFormat="1" ht="14.25" customHeight="1"/>
    <row r="1528" s="5" customFormat="1" ht="14.25" customHeight="1"/>
    <row r="1529" s="5" customFormat="1" ht="14.25" customHeight="1"/>
    <row r="1530" s="5" customFormat="1" ht="14.25" customHeight="1"/>
    <row r="1531" s="5" customFormat="1" ht="14.25" customHeight="1"/>
    <row r="1532" s="5" customFormat="1" ht="14.25" customHeight="1"/>
  </sheetData>
  <mergeCells count="11">
    <mergeCell ref="G8:I8"/>
    <mergeCell ref="B8:B9"/>
    <mergeCell ref="C8:C9"/>
    <mergeCell ref="D8:D9"/>
    <mergeCell ref="E8:E9"/>
    <mergeCell ref="F8:F9"/>
    <mergeCell ref="J8:J9"/>
    <mergeCell ref="K8:K9"/>
    <mergeCell ref="M8:M9"/>
    <mergeCell ref="N8:N9"/>
    <mergeCell ref="O8:P8"/>
  </mergeCells>
  <pageMargins left="0.23622047244094491" right="0.19685039370078741" top="0.23622047244094491" bottom="0.74803149606299213" header="0.23622047244094491" footer="0.51181102362204722"/>
  <pageSetup paperSize="9" scale="85" firstPageNumber="0" orientation="landscape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2019</vt:lpstr>
      <vt:lpstr>'2019'!Tytuły_wydruku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003</dc:creator>
  <cp:lastModifiedBy>UserSk</cp:lastModifiedBy>
  <cp:lastPrinted>2020-03-10T08:17:43Z</cp:lastPrinted>
  <dcterms:created xsi:type="dcterms:W3CDTF">2019-03-22T12:27:09Z</dcterms:created>
  <dcterms:modified xsi:type="dcterms:W3CDTF">2020-03-10T08:25:31Z</dcterms:modified>
</cp:coreProperties>
</file>