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Sk\Documents\Moje dokumenty\Sprawozdania\Sprawozdania 2017\I pólrocze\"/>
    </mc:Choice>
  </mc:AlternateContent>
  <bookViews>
    <workbookView xWindow="0" yWindow="0" windowWidth="19200" windowHeight="10995"/>
  </bookViews>
  <sheets>
    <sheet name="2017" sheetId="1" r:id="rId1"/>
    <sheet name="Arkusz2" sheetId="2" r:id="rId2"/>
    <sheet name="Arkusz3" sheetId="3" r:id="rId3"/>
  </sheets>
  <definedNames>
    <definedName name="_xlnm.Print_Titles" localSheetId="0">'2017'!$8:$9</definedName>
  </definedNames>
  <calcPr calcId="152511" iterateDelta="1E-4"/>
</workbook>
</file>

<file path=xl/calcChain.xml><?xml version="1.0" encoding="utf-8"?>
<calcChain xmlns="http://schemas.openxmlformats.org/spreadsheetml/2006/main">
  <c r="F251" i="1" l="1"/>
  <c r="K211" i="1"/>
  <c r="J683" i="1" l="1"/>
  <c r="J681" i="1"/>
  <c r="J574" i="1"/>
  <c r="J572" i="1"/>
  <c r="K683" i="1"/>
  <c r="L681" i="1"/>
  <c r="K546" i="1"/>
  <c r="K393" i="1"/>
  <c r="K139" i="1"/>
  <c r="N683" i="1" l="1"/>
  <c r="O683" i="1"/>
  <c r="F662" i="1"/>
  <c r="E545" i="1"/>
  <c r="F545" i="1"/>
  <c r="G545" i="1"/>
  <c r="H545" i="1"/>
  <c r="G662" i="1"/>
  <c r="G24" i="1"/>
  <c r="E158" i="1" l="1"/>
  <c r="E139" i="1"/>
  <c r="P681" i="1" l="1"/>
  <c r="O628" i="1"/>
  <c r="N628" i="1"/>
  <c r="N71" i="1"/>
  <c r="N75" i="1"/>
  <c r="F307" i="1"/>
  <c r="O662" i="1"/>
  <c r="N666" i="1"/>
  <c r="N633" i="1"/>
  <c r="E624" i="1"/>
  <c r="G624" i="1"/>
  <c r="N574" i="1"/>
  <c r="O574" i="1"/>
  <c r="P572" i="1"/>
  <c r="O572" i="1"/>
  <c r="E605" i="1"/>
  <c r="N605" i="1"/>
  <c r="E601" i="1"/>
  <c r="H547" i="1" l="1"/>
  <c r="H546" i="1"/>
  <c r="I546" i="1"/>
  <c r="I547" i="1" s="1"/>
  <c r="I545" i="1"/>
  <c r="L546" i="1"/>
  <c r="L683" i="1" s="1"/>
  <c r="L685" i="1" s="1"/>
  <c r="L545" i="1"/>
  <c r="K547" i="1"/>
  <c r="K545" i="1"/>
  <c r="K570" i="1"/>
  <c r="F570" i="1"/>
  <c r="E570" i="1"/>
  <c r="E569" i="1"/>
  <c r="F569" i="1"/>
  <c r="E568" i="1"/>
  <c r="F568" i="1"/>
  <c r="H566" i="1"/>
  <c r="I566" i="1"/>
  <c r="L566" i="1"/>
  <c r="E564" i="1"/>
  <c r="F565" i="1"/>
  <c r="F566" i="1" s="1"/>
  <c r="F564" i="1"/>
  <c r="G565" i="1"/>
  <c r="G566" i="1" s="1"/>
  <c r="G564" i="1"/>
  <c r="E560" i="1"/>
  <c r="F560" i="1"/>
  <c r="G560" i="1"/>
  <c r="E558" i="1"/>
  <c r="F558" i="1"/>
  <c r="G558" i="1"/>
  <c r="H558" i="1"/>
  <c r="I558" i="1"/>
  <c r="K558" i="1"/>
  <c r="F557" i="1"/>
  <c r="E557" i="1" s="1"/>
  <c r="G557" i="1"/>
  <c r="G556" i="1"/>
  <c r="F556" i="1" s="1"/>
  <c r="E556" i="1" s="1"/>
  <c r="E552" i="1"/>
  <c r="F552" i="1"/>
  <c r="G552" i="1"/>
  <c r="H552" i="1"/>
  <c r="I552" i="1"/>
  <c r="K552" i="1"/>
  <c r="F551" i="1"/>
  <c r="E551" i="1" s="1"/>
  <c r="F549" i="1"/>
  <c r="E549" i="1" s="1"/>
  <c r="G551" i="1"/>
  <c r="G549" i="1"/>
  <c r="L547" i="1" l="1"/>
  <c r="G546" i="1"/>
  <c r="G547" i="1" s="1"/>
  <c r="F546" i="1"/>
  <c r="F547" i="1" s="1"/>
  <c r="E565" i="1"/>
  <c r="J523" i="1"/>
  <c r="F531" i="1"/>
  <c r="E531" i="1"/>
  <c r="E509" i="1"/>
  <c r="F509" i="1"/>
  <c r="G509" i="1"/>
  <c r="I509" i="1"/>
  <c r="E508" i="1"/>
  <c r="F508" i="1"/>
  <c r="G508" i="1"/>
  <c r="I508" i="1"/>
  <c r="E507" i="1"/>
  <c r="F507" i="1"/>
  <c r="G507" i="1"/>
  <c r="I507" i="1"/>
  <c r="E518" i="1"/>
  <c r="F518" i="1"/>
  <c r="G518" i="1"/>
  <c r="I518" i="1"/>
  <c r="E516" i="1"/>
  <c r="E512" i="1"/>
  <c r="F516" i="1"/>
  <c r="G516" i="1"/>
  <c r="F512" i="1"/>
  <c r="G512" i="1"/>
  <c r="K392" i="1"/>
  <c r="K681" i="1" s="1"/>
  <c r="E491" i="1"/>
  <c r="F491" i="1"/>
  <c r="K491" i="1"/>
  <c r="E490" i="1"/>
  <c r="F490" i="1"/>
  <c r="E489" i="1"/>
  <c r="F489" i="1"/>
  <c r="F380" i="1"/>
  <c r="G384" i="1"/>
  <c r="F384" i="1" s="1"/>
  <c r="L368" i="1"/>
  <c r="I272" i="1"/>
  <c r="G272" i="1"/>
  <c r="E271" i="1"/>
  <c r="F271" i="1"/>
  <c r="G271" i="1"/>
  <c r="I271" i="1"/>
  <c r="E270" i="1"/>
  <c r="F270" i="1"/>
  <c r="G270" i="1"/>
  <c r="I270" i="1"/>
  <c r="I275" i="1"/>
  <c r="G275" i="1"/>
  <c r="F275" i="1"/>
  <c r="E275" i="1"/>
  <c r="E274" i="1"/>
  <c r="F274" i="1"/>
  <c r="G274" i="1"/>
  <c r="E273" i="1"/>
  <c r="F273" i="1"/>
  <c r="G273" i="1"/>
  <c r="M282" i="1"/>
  <c r="O211" i="1"/>
  <c r="I211" i="1"/>
  <c r="O138" i="1"/>
  <c r="O681" i="1" s="1"/>
  <c r="N158" i="1"/>
  <c r="N138" i="1" s="1"/>
  <c r="N93" i="1"/>
  <c r="O93" i="1"/>
  <c r="E71" i="1"/>
  <c r="O71" i="1"/>
  <c r="P71" i="1"/>
  <c r="E75" i="1"/>
  <c r="O75" i="1"/>
  <c r="N48" i="1"/>
  <c r="O48" i="1"/>
  <c r="E48" i="1"/>
  <c r="E52" i="1"/>
  <c r="E51" i="1"/>
  <c r="N52" i="1"/>
  <c r="O47" i="1"/>
  <c r="O11" i="1"/>
  <c r="F211" i="1" l="1"/>
  <c r="E251" i="1"/>
  <c r="E211" i="1" s="1"/>
  <c r="G211" i="1"/>
  <c r="E546" i="1"/>
  <c r="E547" i="1" s="1"/>
  <c r="E566" i="1"/>
  <c r="F272" i="1"/>
  <c r="E272" i="1"/>
  <c r="G316" i="1"/>
  <c r="H307" i="1"/>
  <c r="H306" i="1"/>
  <c r="I307" i="1"/>
  <c r="I306" i="1"/>
  <c r="I317" i="1"/>
  <c r="G321" i="1" l="1"/>
  <c r="J306" i="1"/>
  <c r="O630" i="1"/>
  <c r="O631" i="1"/>
  <c r="J630" i="1"/>
  <c r="J628" i="1"/>
  <c r="F657" i="1"/>
  <c r="E657" i="1" s="1"/>
  <c r="N226" i="1"/>
  <c r="N213" i="1"/>
  <c r="E252" i="1"/>
  <c r="N225" i="1"/>
  <c r="N216" i="1"/>
  <c r="I213" i="1"/>
  <c r="H211" i="1"/>
  <c r="G226" i="1"/>
  <c r="F226" i="1" s="1"/>
  <c r="E226" i="1" s="1"/>
  <c r="G225" i="1"/>
  <c r="G229" i="1"/>
  <c r="G242" i="1"/>
  <c r="E216" i="1"/>
  <c r="F225" i="1"/>
  <c r="F242" i="1"/>
  <c r="E242" i="1"/>
  <c r="F229" i="1"/>
  <c r="E229" i="1"/>
  <c r="E230" i="1"/>
  <c r="G186" i="1"/>
  <c r="G181" i="1" s="1"/>
  <c r="G188" i="1"/>
  <c r="F188" i="1" s="1"/>
  <c r="K138" i="1"/>
  <c r="J139" i="1"/>
  <c r="J140" i="1"/>
  <c r="J138" i="1"/>
  <c r="I139" i="1"/>
  <c r="I138" i="1"/>
  <c r="H139" i="1"/>
  <c r="H138" i="1"/>
  <c r="G143" i="1"/>
  <c r="G155" i="1"/>
  <c r="G159" i="1"/>
  <c r="G169" i="1"/>
  <c r="G173" i="1"/>
  <c r="G174" i="1" s="1"/>
  <c r="G142" i="1"/>
  <c r="F142" i="1" s="1"/>
  <c r="E142" i="1" s="1"/>
  <c r="G158" i="1"/>
  <c r="F158" i="1" s="1"/>
  <c r="G154" i="1"/>
  <c r="G168" i="1"/>
  <c r="F151" i="1"/>
  <c r="F159" i="1"/>
  <c r="F169" i="1"/>
  <c r="E169" i="1" s="1"/>
  <c r="F173" i="1"/>
  <c r="E173" i="1" s="1"/>
  <c r="E174" i="1" s="1"/>
  <c r="F154" i="1"/>
  <c r="F172" i="1"/>
  <c r="F150" i="1"/>
  <c r="E151" i="1"/>
  <c r="E154" i="1"/>
  <c r="E150" i="1"/>
  <c r="I393" i="1"/>
  <c r="I392" i="1"/>
  <c r="H393" i="1"/>
  <c r="H392" i="1"/>
  <c r="G399" i="1"/>
  <c r="F399" i="1" s="1"/>
  <c r="E399" i="1" s="1"/>
  <c r="G439" i="1"/>
  <c r="G449" i="1"/>
  <c r="G459" i="1"/>
  <c r="G476" i="1"/>
  <c r="F476" i="1" s="1"/>
  <c r="G486" i="1"/>
  <c r="G503" i="1"/>
  <c r="F393" i="1"/>
  <c r="G398" i="1"/>
  <c r="G436" i="1"/>
  <c r="G447" i="1"/>
  <c r="G458" i="1"/>
  <c r="G460" i="1" s="1"/>
  <c r="G475" i="1"/>
  <c r="F475" i="1" s="1"/>
  <c r="E475" i="1" s="1"/>
  <c r="G484" i="1"/>
  <c r="F484" i="1"/>
  <c r="E484" i="1" s="1"/>
  <c r="G502" i="1"/>
  <c r="F502" i="1" s="1"/>
  <c r="F439" i="1"/>
  <c r="E439" i="1"/>
  <c r="F459" i="1"/>
  <c r="F466" i="1"/>
  <c r="E466" i="1" s="1"/>
  <c r="F486" i="1"/>
  <c r="E486" i="1" s="1"/>
  <c r="F503" i="1"/>
  <c r="E503" i="1" s="1"/>
  <c r="F447" i="1"/>
  <c r="E447" i="1" s="1"/>
  <c r="F465" i="1"/>
  <c r="K524" i="1"/>
  <c r="K523" i="1"/>
  <c r="I523" i="1"/>
  <c r="H523" i="1"/>
  <c r="G528" i="1"/>
  <c r="F528" i="1" s="1"/>
  <c r="E528" i="1" s="1"/>
  <c r="G540" i="1"/>
  <c r="G527" i="1"/>
  <c r="G539" i="1"/>
  <c r="F536" i="1"/>
  <c r="E536" i="1" s="1"/>
  <c r="F540" i="1"/>
  <c r="F539" i="1"/>
  <c r="E539" i="1" s="1"/>
  <c r="F535" i="1"/>
  <c r="E535" i="1"/>
  <c r="N578" i="1"/>
  <c r="N601" i="1"/>
  <c r="N597" i="1"/>
  <c r="N577" i="1"/>
  <c r="N600" i="1"/>
  <c r="N604" i="1"/>
  <c r="N596" i="1"/>
  <c r="I572" i="1"/>
  <c r="G587" i="1"/>
  <c r="F587" i="1" s="1"/>
  <c r="E587" i="1" s="1"/>
  <c r="G591" i="1"/>
  <c r="G600" i="1"/>
  <c r="G619" i="1"/>
  <c r="F619" i="1" s="1"/>
  <c r="E619" i="1"/>
  <c r="G623" i="1"/>
  <c r="F623" i="1" s="1"/>
  <c r="G583" i="1"/>
  <c r="F583" i="1" s="1"/>
  <c r="G577" i="1"/>
  <c r="F577" i="1" s="1"/>
  <c r="E577" i="1" s="1"/>
  <c r="G596" i="1"/>
  <c r="E583" i="1"/>
  <c r="F600" i="1"/>
  <c r="E604" i="1"/>
  <c r="O602" i="1"/>
  <c r="G597" i="1"/>
  <c r="F597" i="1" s="1"/>
  <c r="E597" i="1"/>
  <c r="N598" i="1"/>
  <c r="O598" i="1"/>
  <c r="I598" i="1"/>
  <c r="N677" i="1"/>
  <c r="N662" i="1" s="1"/>
  <c r="N310" i="1"/>
  <c r="N306" i="1"/>
  <c r="N91" i="1"/>
  <c r="N83" i="1" s="1"/>
  <c r="N63" i="1"/>
  <c r="N59" i="1"/>
  <c r="N15" i="1"/>
  <c r="N11" i="1" s="1"/>
  <c r="N51" i="1"/>
  <c r="N47" i="1" s="1"/>
  <c r="I368" i="1"/>
  <c r="G366" i="1"/>
  <c r="F366" i="1" s="1"/>
  <c r="E366" i="1" s="1"/>
  <c r="G367" i="1"/>
  <c r="H368" i="1"/>
  <c r="K307" i="1"/>
  <c r="K306" i="1"/>
  <c r="G311" i="1"/>
  <c r="G322" i="1"/>
  <c r="G330" i="1"/>
  <c r="F330" i="1" s="1"/>
  <c r="E330" i="1" s="1"/>
  <c r="G334" i="1"/>
  <c r="G346" i="1"/>
  <c r="F346" i="1" s="1"/>
  <c r="G354" i="1"/>
  <c r="F354" i="1" s="1"/>
  <c r="E354" i="1" s="1"/>
  <c r="G363" i="1"/>
  <c r="F363" i="1" s="1"/>
  <c r="E363" i="1" s="1"/>
  <c r="G310" i="1"/>
  <c r="F310" i="1" s="1"/>
  <c r="G314" i="1"/>
  <c r="F314" i="1" s="1"/>
  <c r="G329" i="1"/>
  <c r="F329" i="1" s="1"/>
  <c r="E329" i="1" s="1"/>
  <c r="G333" i="1"/>
  <c r="F333" i="1" s="1"/>
  <c r="E333" i="1" s="1"/>
  <c r="G344" i="1"/>
  <c r="G353" i="1"/>
  <c r="G362" i="1"/>
  <c r="F362" i="1" s="1"/>
  <c r="E362" i="1" s="1"/>
  <c r="F311" i="1"/>
  <c r="E311" i="1" s="1"/>
  <c r="F322" i="1"/>
  <c r="E322" i="1" s="1"/>
  <c r="F334" i="1"/>
  <c r="E334" i="1" s="1"/>
  <c r="F344" i="1"/>
  <c r="E344" i="1"/>
  <c r="I355" i="1"/>
  <c r="O306" i="1"/>
  <c r="G666" i="1"/>
  <c r="F666" i="1" s="1"/>
  <c r="E666" i="1" s="1"/>
  <c r="G383" i="1"/>
  <c r="G387" i="1"/>
  <c r="G379" i="1"/>
  <c r="G375" i="1"/>
  <c r="F375" i="1" s="1"/>
  <c r="E375" i="1" s="1"/>
  <c r="G105" i="1"/>
  <c r="F105" i="1" s="1"/>
  <c r="G91" i="1"/>
  <c r="G95" i="1"/>
  <c r="I56" i="1"/>
  <c r="G15" i="1"/>
  <c r="G19" i="1"/>
  <c r="G23" i="1"/>
  <c r="F23" i="1" s="1"/>
  <c r="E23" i="1" s="1"/>
  <c r="G301" i="1"/>
  <c r="G287" i="1" s="1"/>
  <c r="G118" i="1"/>
  <c r="G114" i="1" s="1"/>
  <c r="I47" i="1"/>
  <c r="E53" i="1"/>
  <c r="G119" i="1"/>
  <c r="I115" i="1"/>
  <c r="I114" i="1"/>
  <c r="I120" i="1"/>
  <c r="I97" i="1"/>
  <c r="I504" i="1"/>
  <c r="O679" i="1"/>
  <c r="P574" i="1"/>
  <c r="L307" i="1"/>
  <c r="L306" i="1"/>
  <c r="H364" i="1"/>
  <c r="H355" i="1"/>
  <c r="I287" i="1"/>
  <c r="F278" i="1"/>
  <c r="E278" i="1" s="1"/>
  <c r="G64" i="1"/>
  <c r="F64" i="1" s="1"/>
  <c r="N64" i="1"/>
  <c r="N57" i="1"/>
  <c r="H183" i="1"/>
  <c r="H227" i="1"/>
  <c r="I579" i="1"/>
  <c r="I663" i="1"/>
  <c r="I662" i="1"/>
  <c r="O663" i="1"/>
  <c r="J660" i="1"/>
  <c r="I585" i="1"/>
  <c r="G584" i="1"/>
  <c r="I574" i="1"/>
  <c r="G578" i="1"/>
  <c r="J307" i="1"/>
  <c r="J308" i="1" s="1"/>
  <c r="N92" i="1"/>
  <c r="G60" i="1"/>
  <c r="O65" i="1"/>
  <c r="G12" i="1"/>
  <c r="G20" i="1"/>
  <c r="G21" i="1" s="1"/>
  <c r="O17" i="1"/>
  <c r="G16" i="1"/>
  <c r="N16" i="1"/>
  <c r="N12" i="1" s="1"/>
  <c r="H181" i="1"/>
  <c r="I371" i="1"/>
  <c r="I101" i="1"/>
  <c r="I103" i="1" s="1"/>
  <c r="I83" i="1"/>
  <c r="I11" i="1"/>
  <c r="O84" i="1"/>
  <c r="O83" i="1"/>
  <c r="K663" i="1"/>
  <c r="K213" i="1"/>
  <c r="I524" i="1"/>
  <c r="I372" i="1"/>
  <c r="I102" i="1"/>
  <c r="I84" i="1"/>
  <c r="I57" i="1"/>
  <c r="I58" i="1" s="1"/>
  <c r="I12" i="1"/>
  <c r="H663" i="1"/>
  <c r="H662" i="1"/>
  <c r="F624" i="1"/>
  <c r="H574" i="1"/>
  <c r="K574" i="1"/>
  <c r="K572" i="1"/>
  <c r="F659" i="1"/>
  <c r="F642" i="1"/>
  <c r="F634" i="1"/>
  <c r="F630" i="1" s="1"/>
  <c r="F633" i="1"/>
  <c r="E633" i="1" s="1"/>
  <c r="F641" i="1"/>
  <c r="I377" i="1"/>
  <c r="G376" i="1"/>
  <c r="G377" i="1" s="1"/>
  <c r="H477" i="1"/>
  <c r="O56" i="1"/>
  <c r="O12" i="1"/>
  <c r="O57" i="1"/>
  <c r="K679" i="1"/>
  <c r="I440" i="1"/>
  <c r="J372" i="1"/>
  <c r="J371" i="1"/>
  <c r="J389" i="1"/>
  <c r="G380" i="1"/>
  <c r="K312" i="1"/>
  <c r="H174" i="1"/>
  <c r="N678" i="1"/>
  <c r="N663" i="1" s="1"/>
  <c r="K662" i="1"/>
  <c r="G588" i="1"/>
  <c r="G388" i="1"/>
  <c r="I385" i="1"/>
  <c r="G106" i="1"/>
  <c r="F106" i="1"/>
  <c r="E106" i="1" s="1"/>
  <c r="G96" i="1"/>
  <c r="G92" i="1"/>
  <c r="F88" i="1"/>
  <c r="I69" i="1"/>
  <c r="I61" i="1"/>
  <c r="G68" i="1"/>
  <c r="F68" i="1"/>
  <c r="G67" i="1"/>
  <c r="H572" i="1"/>
  <c r="I144" i="1"/>
  <c r="G59" i="1"/>
  <c r="G61" i="1"/>
  <c r="I450" i="1"/>
  <c r="K372" i="1"/>
  <c r="M683" i="1"/>
  <c r="K460" i="1"/>
  <c r="I460" i="1"/>
  <c r="I487" i="1"/>
  <c r="H487" i="1"/>
  <c r="I477" i="1"/>
  <c r="I400" i="1"/>
  <c r="H400" i="1"/>
  <c r="H12" i="1"/>
  <c r="I25" i="1"/>
  <c r="H25" i="1"/>
  <c r="I21" i="1"/>
  <c r="K174" i="1"/>
  <c r="K156" i="1"/>
  <c r="I156" i="1"/>
  <c r="J663" i="1"/>
  <c r="J664" i="1" s="1"/>
  <c r="J673" i="1"/>
  <c r="F672" i="1"/>
  <c r="F673" i="1" s="1"/>
  <c r="E672" i="1"/>
  <c r="E673" i="1" s="1"/>
  <c r="F670" i="1"/>
  <c r="I668" i="1"/>
  <c r="H668" i="1"/>
  <c r="G667" i="1"/>
  <c r="F667" i="1" s="1"/>
  <c r="J635" i="1"/>
  <c r="J643" i="1"/>
  <c r="E642" i="1"/>
  <c r="I625" i="1"/>
  <c r="H625" i="1"/>
  <c r="I621" i="1"/>
  <c r="G620" i="1"/>
  <c r="G592" i="1"/>
  <c r="G601" i="1"/>
  <c r="G602" i="1" s="1"/>
  <c r="F601" i="1"/>
  <c r="F602" i="1" s="1"/>
  <c r="I602" i="1"/>
  <c r="I593" i="1"/>
  <c r="I589" i="1"/>
  <c r="K585" i="1"/>
  <c r="O579" i="1"/>
  <c r="H524" i="1"/>
  <c r="H525" i="1" s="1"/>
  <c r="I541" i="1"/>
  <c r="K537" i="1"/>
  <c r="K529" i="1"/>
  <c r="I529" i="1"/>
  <c r="H529" i="1"/>
  <c r="K450" i="1"/>
  <c r="K467" i="1"/>
  <c r="I381" i="1"/>
  <c r="H381" i="1"/>
  <c r="H372" i="1"/>
  <c r="H373" i="1" s="1"/>
  <c r="H371" i="1"/>
  <c r="I389" i="1"/>
  <c r="K385" i="1"/>
  <c r="H385" i="1"/>
  <c r="I347" i="1"/>
  <c r="J335" i="1"/>
  <c r="I335" i="1"/>
  <c r="K331" i="1"/>
  <c r="I331" i="1"/>
  <c r="H331" i="1"/>
  <c r="K323" i="1"/>
  <c r="J323" i="1"/>
  <c r="I323" i="1"/>
  <c r="H323" i="1"/>
  <c r="K317" i="1"/>
  <c r="H317" i="1"/>
  <c r="I312" i="1"/>
  <c r="H312" i="1"/>
  <c r="F281" i="1"/>
  <c r="H213" i="1"/>
  <c r="H214" i="1" s="1"/>
  <c r="O227" i="1"/>
  <c r="K227" i="1"/>
  <c r="I227" i="1"/>
  <c r="H189" i="1"/>
  <c r="I170" i="1"/>
  <c r="I160" i="1"/>
  <c r="H160" i="1"/>
  <c r="H144" i="1"/>
  <c r="I107" i="1"/>
  <c r="J84" i="1"/>
  <c r="I93" i="1"/>
  <c r="J89" i="1"/>
  <c r="I65" i="1"/>
  <c r="H11" i="1"/>
  <c r="H13" i="1" s="1"/>
  <c r="I17" i="1"/>
  <c r="F15" i="1"/>
  <c r="F19" i="1"/>
  <c r="E19" i="1" s="1"/>
  <c r="F63" i="1"/>
  <c r="G63" i="1"/>
  <c r="G65" i="1" s="1"/>
  <c r="E87" i="1"/>
  <c r="F91" i="1"/>
  <c r="F95" i="1"/>
  <c r="E95" i="1" s="1"/>
  <c r="F87" i="1"/>
  <c r="J83" i="1"/>
  <c r="F301" i="1"/>
  <c r="E301" i="1" s="1"/>
  <c r="E287" i="1" s="1"/>
  <c r="F379" i="1"/>
  <c r="K371" i="1"/>
  <c r="J662" i="1"/>
  <c r="M681" i="1"/>
  <c r="M685" i="1" s="1"/>
  <c r="F588" i="1"/>
  <c r="E588" i="1" s="1"/>
  <c r="H184" i="1"/>
  <c r="F59" i="1"/>
  <c r="E59" i="1"/>
  <c r="G189" i="1"/>
  <c r="G102" i="1"/>
  <c r="G231" i="1"/>
  <c r="F231" i="1"/>
  <c r="G323" i="1"/>
  <c r="H308" i="1"/>
  <c r="F677" i="1"/>
  <c r="E677" i="1" s="1"/>
  <c r="E662" i="1" s="1"/>
  <c r="G529" i="1"/>
  <c r="G477" i="1"/>
  <c r="F383" i="1"/>
  <c r="G385" i="1"/>
  <c r="G589" i="1"/>
  <c r="F287" i="1"/>
  <c r="F60" i="1"/>
  <c r="E60" i="1" s="1"/>
  <c r="G621" i="1"/>
  <c r="F620" i="1"/>
  <c r="F621" i="1" s="1"/>
  <c r="F16" i="1"/>
  <c r="F61" i="1"/>
  <c r="F96" i="1"/>
  <c r="I85" i="1"/>
  <c r="E91" i="1"/>
  <c r="F83" i="1"/>
  <c r="G57" i="1"/>
  <c r="F20" i="1"/>
  <c r="E20" i="1"/>
  <c r="E670" i="1"/>
  <c r="E384" i="1"/>
  <c r="G524" i="1"/>
  <c r="F537" i="1"/>
  <c r="F591" i="1"/>
  <c r="E591" i="1" s="1"/>
  <c r="E540" i="1"/>
  <c r="E172" i="1"/>
  <c r="G69" i="1"/>
  <c r="F67" i="1"/>
  <c r="G347" i="1"/>
  <c r="F316" i="1"/>
  <c r="N602" i="1"/>
  <c r="G487" i="1"/>
  <c r="G56" i="1"/>
  <c r="G335" i="1"/>
  <c r="N572" i="1"/>
  <c r="N681" i="1" s="1"/>
  <c r="N579" i="1"/>
  <c r="E67" i="1"/>
  <c r="F524" i="1"/>
  <c r="E524" i="1"/>
  <c r="H683" i="1" l="1"/>
  <c r="H681" i="1"/>
  <c r="E623" i="1"/>
  <c r="E572" i="1" s="1"/>
  <c r="F572" i="1"/>
  <c r="E281" i="1"/>
  <c r="E282" i="1" s="1"/>
  <c r="F282" i="1"/>
  <c r="E393" i="1"/>
  <c r="F678" i="1"/>
  <c r="F679" i="1" s="1"/>
  <c r="N679" i="1"/>
  <c r="N664" i="1"/>
  <c r="O664" i="1"/>
  <c r="J685" i="1"/>
  <c r="G668" i="1"/>
  <c r="I683" i="1"/>
  <c r="I681" i="1"/>
  <c r="F628" i="1"/>
  <c r="F631" i="1" s="1"/>
  <c r="J631" i="1"/>
  <c r="H575" i="1"/>
  <c r="E620" i="1"/>
  <c r="I575" i="1"/>
  <c r="O575" i="1"/>
  <c r="E600" i="1"/>
  <c r="N575" i="1"/>
  <c r="F589" i="1"/>
  <c r="E589" i="1"/>
  <c r="G574" i="1"/>
  <c r="G572" i="1"/>
  <c r="E541" i="1"/>
  <c r="G541" i="1"/>
  <c r="F541" i="1"/>
  <c r="E523" i="1"/>
  <c r="F523" i="1"/>
  <c r="E537" i="1"/>
  <c r="K525" i="1"/>
  <c r="F392" i="1"/>
  <c r="F504" i="1"/>
  <c r="E502" i="1"/>
  <c r="E504" i="1" s="1"/>
  <c r="E487" i="1"/>
  <c r="F487" i="1"/>
  <c r="F477" i="1"/>
  <c r="E476" i="1"/>
  <c r="E477" i="1" s="1"/>
  <c r="F458" i="1"/>
  <c r="E458" i="1" s="1"/>
  <c r="K394" i="1"/>
  <c r="G392" i="1"/>
  <c r="I394" i="1"/>
  <c r="G393" i="1"/>
  <c r="H394" i="1"/>
  <c r="G400" i="1"/>
  <c r="J373" i="1"/>
  <c r="G364" i="1"/>
  <c r="E364" i="1"/>
  <c r="F364" i="1"/>
  <c r="G355" i="1"/>
  <c r="F353" i="1"/>
  <c r="E353" i="1" s="1"/>
  <c r="E355" i="1" s="1"/>
  <c r="E346" i="1"/>
  <c r="E347" i="1" s="1"/>
  <c r="F347" i="1"/>
  <c r="E335" i="1"/>
  <c r="G307" i="1"/>
  <c r="G331" i="1"/>
  <c r="K308" i="1"/>
  <c r="G317" i="1"/>
  <c r="G312" i="1"/>
  <c r="F312" i="1"/>
  <c r="E310" i="1"/>
  <c r="E312" i="1" s="1"/>
  <c r="E253" i="1"/>
  <c r="I214" i="1"/>
  <c r="K214" i="1"/>
  <c r="E188" i="1"/>
  <c r="E183" i="1" s="1"/>
  <c r="F183" i="1"/>
  <c r="G183" i="1"/>
  <c r="G184" i="1" s="1"/>
  <c r="F186" i="1"/>
  <c r="F181" i="1" s="1"/>
  <c r="F184" i="1" s="1"/>
  <c r="K140" i="1"/>
  <c r="G170" i="1"/>
  <c r="F168" i="1"/>
  <c r="G138" i="1"/>
  <c r="G160" i="1"/>
  <c r="F138" i="1"/>
  <c r="I140" i="1"/>
  <c r="H140" i="1"/>
  <c r="G120" i="1"/>
  <c r="F118" i="1"/>
  <c r="F107" i="1"/>
  <c r="E105" i="1"/>
  <c r="E107" i="1" s="1"/>
  <c r="G107" i="1"/>
  <c r="O85" i="1"/>
  <c r="G97" i="1"/>
  <c r="G83" i="1"/>
  <c r="E83" i="1"/>
  <c r="N84" i="1"/>
  <c r="N85" i="1" s="1"/>
  <c r="G58" i="1"/>
  <c r="F56" i="1"/>
  <c r="N65" i="1"/>
  <c r="N56" i="1"/>
  <c r="F57" i="1"/>
  <c r="E61" i="1"/>
  <c r="I13" i="1"/>
  <c r="F24" i="1"/>
  <c r="E24" i="1" s="1"/>
  <c r="E25" i="1" s="1"/>
  <c r="G25" i="1"/>
  <c r="E21" i="1"/>
  <c r="F11" i="1"/>
  <c r="F21" i="1"/>
  <c r="G11" i="1"/>
  <c r="G13" i="1" s="1"/>
  <c r="N13" i="1"/>
  <c r="E314" i="1"/>
  <c r="F317" i="1"/>
  <c r="I308" i="1"/>
  <c r="F663" i="1"/>
  <c r="E667" i="1"/>
  <c r="F668" i="1"/>
  <c r="G389" i="1"/>
  <c r="F388" i="1"/>
  <c r="G625" i="1"/>
  <c r="G663" i="1"/>
  <c r="F335" i="1"/>
  <c r="F170" i="1"/>
  <c r="E168" i="1"/>
  <c r="F174" i="1"/>
  <c r="E15" i="1"/>
  <c r="E11" i="1" s="1"/>
  <c r="G593" i="1"/>
  <c r="E331" i="1"/>
  <c r="G372" i="1"/>
  <c r="F97" i="1"/>
  <c r="E96" i="1"/>
  <c r="E97" i="1" s="1"/>
  <c r="J85" i="1"/>
  <c r="E68" i="1"/>
  <c r="E69" i="1" s="1"/>
  <c r="F69" i="1"/>
  <c r="F89" i="1"/>
  <c r="F376" i="1"/>
  <c r="G381" i="1"/>
  <c r="F578" i="1"/>
  <c r="G579" i="1"/>
  <c r="I664" i="1"/>
  <c r="F65" i="1"/>
  <c r="F467" i="1"/>
  <c r="E465" i="1"/>
  <c r="E467" i="1" s="1"/>
  <c r="F398" i="1"/>
  <c r="F436" i="1"/>
  <c r="G440" i="1"/>
  <c r="E159" i="1"/>
  <c r="E160" i="1" s="1"/>
  <c r="F160" i="1"/>
  <c r="F227" i="1"/>
  <c r="N211" i="1"/>
  <c r="N214" i="1" s="1"/>
  <c r="F592" i="1"/>
  <c r="F101" i="1"/>
  <c r="E621" i="1"/>
  <c r="N227" i="1"/>
  <c r="G504" i="1"/>
  <c r="E88" i="1"/>
  <c r="E383" i="1"/>
  <c r="E385" i="1" s="1"/>
  <c r="F385" i="1"/>
  <c r="E379" i="1"/>
  <c r="G84" i="1"/>
  <c r="F92" i="1"/>
  <c r="F84" i="1" s="1"/>
  <c r="F85" i="1" s="1"/>
  <c r="G93" i="1"/>
  <c r="E641" i="1"/>
  <c r="F643" i="1"/>
  <c r="E659" i="1"/>
  <c r="E660" i="1" s="1"/>
  <c r="F660" i="1"/>
  <c r="E225" i="1"/>
  <c r="F17" i="1"/>
  <c r="E16" i="1"/>
  <c r="F387" i="1"/>
  <c r="E387" i="1" s="1"/>
  <c r="G371" i="1"/>
  <c r="G139" i="1"/>
  <c r="G140" i="1" s="1"/>
  <c r="F143" i="1"/>
  <c r="G144" i="1"/>
  <c r="E217" i="1"/>
  <c r="F213" i="1"/>
  <c r="N630" i="1"/>
  <c r="O213" i="1"/>
  <c r="E63" i="1"/>
  <c r="E56" i="1" s="1"/>
  <c r="E316" i="1"/>
  <c r="F331" i="1"/>
  <c r="E602" i="1"/>
  <c r="N17" i="1"/>
  <c r="E64" i="1"/>
  <c r="F635" i="1"/>
  <c r="E634" i="1"/>
  <c r="G47" i="1"/>
  <c r="P683" i="1"/>
  <c r="P685" i="1" s="1"/>
  <c r="F596" i="1"/>
  <c r="G598" i="1"/>
  <c r="F527" i="1"/>
  <c r="G523" i="1"/>
  <c r="I525" i="1"/>
  <c r="E186" i="1"/>
  <c r="F189" i="1"/>
  <c r="E231" i="1"/>
  <c r="F321" i="1"/>
  <c r="G306" i="1"/>
  <c r="O13" i="1"/>
  <c r="H664" i="1"/>
  <c r="I116" i="1"/>
  <c r="G115" i="1"/>
  <c r="G116" i="1" s="1"/>
  <c r="F119" i="1"/>
  <c r="G368" i="1"/>
  <c r="F367" i="1"/>
  <c r="K373" i="1"/>
  <c r="F102" i="1"/>
  <c r="K575" i="1"/>
  <c r="I373" i="1"/>
  <c r="G17" i="1"/>
  <c r="F584" i="1"/>
  <c r="G585" i="1"/>
  <c r="E118" i="1"/>
  <c r="E114" i="1" s="1"/>
  <c r="F114" i="1"/>
  <c r="G101" i="1"/>
  <c r="G103" i="1" s="1"/>
  <c r="E459" i="1"/>
  <c r="E460" i="1" s="1"/>
  <c r="F449" i="1"/>
  <c r="G450" i="1"/>
  <c r="G156" i="1"/>
  <c r="F155" i="1"/>
  <c r="G213" i="1"/>
  <c r="G214" i="1" s="1"/>
  <c r="G227" i="1"/>
  <c r="E392" i="1" l="1"/>
  <c r="E678" i="1"/>
  <c r="E679" i="1" s="1"/>
  <c r="G683" i="1"/>
  <c r="G681" i="1"/>
  <c r="G575" i="1"/>
  <c r="G525" i="1"/>
  <c r="F103" i="1"/>
  <c r="F460" i="1"/>
  <c r="G394" i="1"/>
  <c r="F371" i="1"/>
  <c r="F681" i="1" s="1"/>
  <c r="E371" i="1"/>
  <c r="F355" i="1"/>
  <c r="G308" i="1"/>
  <c r="F214" i="1"/>
  <c r="E101" i="1"/>
  <c r="G85" i="1"/>
  <c r="F58" i="1"/>
  <c r="F25" i="1"/>
  <c r="F12" i="1"/>
  <c r="I685" i="1"/>
  <c r="H685" i="1"/>
  <c r="F368" i="1"/>
  <c r="E367" i="1"/>
  <c r="E368" i="1" s="1"/>
  <c r="E643" i="1"/>
  <c r="E628" i="1"/>
  <c r="F574" i="1"/>
  <c r="F585" i="1"/>
  <c r="E584" i="1"/>
  <c r="E585" i="1" s="1"/>
  <c r="E181" i="1"/>
  <c r="E184" i="1" s="1"/>
  <c r="E189" i="1"/>
  <c r="E527" i="1"/>
  <c r="F529" i="1"/>
  <c r="E57" i="1"/>
  <c r="E58" i="1" s="1"/>
  <c r="E65" i="1"/>
  <c r="E143" i="1"/>
  <c r="F139" i="1"/>
  <c r="F140" i="1" s="1"/>
  <c r="F144" i="1"/>
  <c r="E227" i="1"/>
  <c r="E380" i="1"/>
  <c r="E381" i="1" s="1"/>
  <c r="F381" i="1"/>
  <c r="F115" i="1"/>
  <c r="F116" i="1" s="1"/>
  <c r="F120" i="1"/>
  <c r="E119" i="1"/>
  <c r="E321" i="1"/>
  <c r="F323" i="1"/>
  <c r="F306" i="1"/>
  <c r="F47" i="1"/>
  <c r="E47" i="1" s="1"/>
  <c r="O214" i="1"/>
  <c r="O685" i="1"/>
  <c r="E449" i="1"/>
  <c r="F450" i="1"/>
  <c r="K685" i="1"/>
  <c r="E596" i="1"/>
  <c r="F598" i="1"/>
  <c r="E635" i="1"/>
  <c r="E630" i="1"/>
  <c r="E317" i="1"/>
  <c r="N631" i="1"/>
  <c r="E218" i="1"/>
  <c r="E213" i="1"/>
  <c r="E17" i="1"/>
  <c r="E12" i="1"/>
  <c r="E13" i="1" s="1"/>
  <c r="E436" i="1"/>
  <c r="E440" i="1" s="1"/>
  <c r="F440" i="1"/>
  <c r="F579" i="1"/>
  <c r="E578" i="1"/>
  <c r="E376" i="1"/>
  <c r="F377" i="1"/>
  <c r="E170" i="1"/>
  <c r="E138" i="1"/>
  <c r="E625" i="1"/>
  <c r="F625" i="1"/>
  <c r="E668" i="1"/>
  <c r="E663" i="1"/>
  <c r="F156" i="1"/>
  <c r="E155" i="1"/>
  <c r="E156" i="1" s="1"/>
  <c r="F593" i="1"/>
  <c r="E592" i="1"/>
  <c r="E593" i="1" s="1"/>
  <c r="E388" i="1"/>
  <c r="E389" i="1" s="1"/>
  <c r="F389" i="1"/>
  <c r="F372" i="1"/>
  <c r="F664" i="1"/>
  <c r="E89" i="1"/>
  <c r="G373" i="1"/>
  <c r="G664" i="1"/>
  <c r="F93" i="1"/>
  <c r="E92" i="1"/>
  <c r="E93" i="1" s="1"/>
  <c r="F400" i="1"/>
  <c r="E398" i="1"/>
  <c r="E102" i="1"/>
  <c r="E631" i="1" l="1"/>
  <c r="E681" i="1"/>
  <c r="E574" i="1"/>
  <c r="F575" i="1"/>
  <c r="F683" i="1"/>
  <c r="F13" i="1"/>
  <c r="F525" i="1"/>
  <c r="F373" i="1"/>
  <c r="E103" i="1"/>
  <c r="N685" i="1"/>
  <c r="G685" i="1"/>
  <c r="E664" i="1"/>
  <c r="E579" i="1"/>
  <c r="E214" i="1"/>
  <c r="E323" i="1"/>
  <c r="E306" i="1"/>
  <c r="E400" i="1"/>
  <c r="F308" i="1"/>
  <c r="E84" i="1"/>
  <c r="E85" i="1" s="1"/>
  <c r="E307" i="1"/>
  <c r="E598" i="1"/>
  <c r="E450" i="1"/>
  <c r="E115" i="1"/>
  <c r="E116" i="1" s="1"/>
  <c r="E120" i="1"/>
  <c r="E144" i="1"/>
  <c r="E529" i="1"/>
  <c r="E372" i="1"/>
  <c r="E373" i="1" s="1"/>
  <c r="E377" i="1"/>
  <c r="F394" i="1"/>
  <c r="E140" i="1" l="1"/>
  <c r="E683" i="1"/>
  <c r="E525" i="1"/>
  <c r="E394" i="1"/>
  <c r="F685" i="1"/>
  <c r="E308" i="1"/>
  <c r="E575" i="1"/>
  <c r="E685" i="1" l="1"/>
</calcChain>
</file>

<file path=xl/sharedStrings.xml><?xml version="1.0" encoding="utf-8"?>
<sst xmlns="http://schemas.openxmlformats.org/spreadsheetml/2006/main" count="389" uniqueCount="194">
  <si>
    <t xml:space="preserve">Dział </t>
  </si>
  <si>
    <t>Rozdz.</t>
  </si>
  <si>
    <t>Wyszczególnienie</t>
  </si>
  <si>
    <t>Ogółem</t>
  </si>
  <si>
    <t>Razem wydatki bieżące</t>
  </si>
  <si>
    <t>Jednostki budżetowe</t>
  </si>
  <si>
    <t>Dotacje na zadania bieżące</t>
  </si>
  <si>
    <t>Świadczenia na rzecz osób fizycznych</t>
  </si>
  <si>
    <t>Obsługa długu</t>
  </si>
  <si>
    <t>Razem wydatki majątkowe</t>
  </si>
  <si>
    <t>Inwestycje i zak.inwestyc.</t>
  </si>
  <si>
    <t>Razem</t>
  </si>
  <si>
    <t>Wynagrodz. i pochodne</t>
  </si>
  <si>
    <t>Zadania statutowe</t>
  </si>
  <si>
    <t>w tym z udziałem środków z UE</t>
  </si>
  <si>
    <t>010</t>
  </si>
  <si>
    <t>01010</t>
  </si>
  <si>
    <t>01030</t>
  </si>
  <si>
    <t>01095</t>
  </si>
  <si>
    <t>Pozostała działalność</t>
  </si>
  <si>
    <t>Urzędy Naczelnych organów władzy państwowej</t>
  </si>
  <si>
    <t>Obsługa długu publicznego</t>
  </si>
  <si>
    <t>Oddziały przedszkolne w szkołach podstawowych</t>
  </si>
  <si>
    <t>80113</t>
  </si>
  <si>
    <t>80146</t>
  </si>
  <si>
    <t>Dokształcanie i doskonalenie nauczycieli</t>
  </si>
  <si>
    <t>80195</t>
  </si>
  <si>
    <t>85153</t>
  </si>
  <si>
    <t>85154</t>
  </si>
  <si>
    <t>85195</t>
  </si>
  <si>
    <t>85203</t>
  </si>
  <si>
    <t>85213</t>
  </si>
  <si>
    <t>85214</t>
  </si>
  <si>
    <t>85215</t>
  </si>
  <si>
    <t>85216</t>
  </si>
  <si>
    <t>85219</t>
  </si>
  <si>
    <t>85228</t>
  </si>
  <si>
    <t>85295</t>
  </si>
  <si>
    <t>85401</t>
  </si>
  <si>
    <t>85495</t>
  </si>
  <si>
    <t>90001</t>
  </si>
  <si>
    <t>90002</t>
  </si>
  <si>
    <t>90003</t>
  </si>
  <si>
    <t>90004</t>
  </si>
  <si>
    <t>90015</t>
  </si>
  <si>
    <t>90095</t>
  </si>
  <si>
    <t xml:space="preserve">Kultura i Ochrona Dziedzictwa </t>
  </si>
  <si>
    <t>92109</t>
  </si>
  <si>
    <t>92116</t>
  </si>
  <si>
    <t>92601</t>
  </si>
  <si>
    <t>92605</t>
  </si>
  <si>
    <t>Zadania w zakresie kultury fizycznej i sportu</t>
  </si>
  <si>
    <t>92695</t>
  </si>
  <si>
    <t>Promocja jednostek samorządu terytorialnego</t>
  </si>
  <si>
    <t xml:space="preserve">Bezpieczeństwo publiczne i ochrona </t>
  </si>
  <si>
    <t xml:space="preserve">Obsługa papierów wartościowych, kredytów i pożyczek </t>
  </si>
  <si>
    <t>Składki na ubezpieczenia zdrowotne opłacane za osoby</t>
  </si>
  <si>
    <t xml:space="preserve">Zasiłki i pomoc w naturze oraz składki na ubezpieczenia </t>
  </si>
  <si>
    <t>Usługi opiekuńcze i specjalistyczne usłługi opiekuńcze</t>
  </si>
  <si>
    <t>Gospodarka. Komunalna i Ochrona Środowiska</t>
  </si>
  <si>
    <t>pobierające niektóre świadczenia z pomocy społecznej oraz</t>
  </si>
  <si>
    <t>składki  na ubezpieczenia emerytalne i rentowe z ubezpieczenia społecznego</t>
  </si>
  <si>
    <t>Świadczenia rodzinne, świadczenia z funduszu alimentacyjnego oraz</t>
  </si>
  <si>
    <t>WYKONANIE</t>
  </si>
  <si>
    <t>Infrastruktura wodociągowa i sanitarna wsi-PLAN</t>
  </si>
  <si>
    <t xml:space="preserve">% wsk.wykonania </t>
  </si>
  <si>
    <t>Izby rolnicze                                                 PLAN</t>
  </si>
  <si>
    <t>Pozostała działalność                                  PLAN</t>
  </si>
  <si>
    <t>Drogi publiczne powiatowe-                         PLAN</t>
  </si>
  <si>
    <t xml:space="preserve"> % wsk.wykonania </t>
  </si>
  <si>
    <t>Drogi publiczne gminne-                             PLAN</t>
  </si>
  <si>
    <t>Drogi wewnętrzne -                                       PLAN</t>
  </si>
  <si>
    <t>Rolnictwo i Łowiectwo-                          PLAN</t>
  </si>
  <si>
    <t>Transport i Łączność-                            PLAN</t>
  </si>
  <si>
    <t xml:space="preserve">                                                         WYKONANIE</t>
  </si>
  <si>
    <t>Gospodarka Mieszkaniowa-                  PLAN</t>
  </si>
  <si>
    <t>zakłady gospodarki mieszkaniowej  -          PLAN</t>
  </si>
  <si>
    <t>Gospodarka gruntami i nieruchomościami -PLAN</t>
  </si>
  <si>
    <t>Działalność usługowa-                           PLAN</t>
  </si>
  <si>
    <t>Plany zagospodarowania przestrzennego  - PLAN</t>
  </si>
  <si>
    <t>Administracja publiczna                        PLAN</t>
  </si>
  <si>
    <t>Urzędy Wojewódzkie   -                                PLAN</t>
  </si>
  <si>
    <t xml:space="preserve">                                                                      PLAN</t>
  </si>
  <si>
    <t>Rady Gmin  -                                                 PLAN</t>
  </si>
  <si>
    <t>Urzędy Gmin                                       -          PLAN</t>
  </si>
  <si>
    <t xml:space="preserve">                                                                       PLAN</t>
  </si>
  <si>
    <t>Pozostała działalność                 -               PLAN</t>
  </si>
  <si>
    <t>kontroli i ochrony prawa oraz sądownictwa     -       PLAN</t>
  </si>
  <si>
    <t>Komendy Wojewódzkie Policji                      PLAN</t>
  </si>
  <si>
    <t>Ochotnicze Straże Pożarne           -              PLAN</t>
  </si>
  <si>
    <t>Zarządzanie kryzysowe      -                        PLAN</t>
  </si>
  <si>
    <t>jednostek samorządu terytorialnego                 -      PLAN</t>
  </si>
  <si>
    <t>kontroli i ochrony prawa oraz sądownictwa- PLAN</t>
  </si>
  <si>
    <t>przeciwpożarowa            -                         PLAN</t>
  </si>
  <si>
    <t>Oświata i wychowanie                    -         PLAN</t>
  </si>
  <si>
    <t>Szkoły podstawowe               -                       PLAN</t>
  </si>
  <si>
    <t>Przedszkola                            -                    PLAN</t>
  </si>
  <si>
    <t>Gimnazja                           -                           PLAN</t>
  </si>
  <si>
    <t>Pozostała działalność                       -           PLAN</t>
  </si>
  <si>
    <t xml:space="preserve"> </t>
  </si>
  <si>
    <t>Zwalczanie narkomanii                -                PLAN</t>
  </si>
  <si>
    <t>Przeciwdziałanie alkoholizmowi          -       PLAN</t>
  </si>
  <si>
    <t>Pozostała działalność                -                  PLAN</t>
  </si>
  <si>
    <t>Ochrona zdrowia                       -               PLAN</t>
  </si>
  <si>
    <t>Pomoc społeczna         -                            PLAN</t>
  </si>
  <si>
    <t>Ośrodki wsparcia          -                              PLAN</t>
  </si>
  <si>
    <t>niektóre świadczenia rodzinne               -               PLAN</t>
  </si>
  <si>
    <t>emerytalne i rentowe                  -                        PLAN</t>
  </si>
  <si>
    <t>Dodatki mieszkaniowe              -                   PLAN</t>
  </si>
  <si>
    <t>Zasiłki stałe                    -                             PLAN</t>
  </si>
  <si>
    <t>Ośrodki Pomocy Społecznej             -          PLAN</t>
  </si>
  <si>
    <t>Pozostała działalność                   -               PLAN</t>
  </si>
  <si>
    <t xml:space="preserve">                                                    WYKONANIE</t>
  </si>
  <si>
    <t xml:space="preserve">                                                     WYKONANIE</t>
  </si>
  <si>
    <t>Edukacyjna opieka wychowawcza   -    PLAN</t>
  </si>
  <si>
    <t>Świetlice szkolne            -                            PLAN</t>
  </si>
  <si>
    <t>Pozostała działalność      -                           PLAN</t>
  </si>
  <si>
    <t>Gospodarka ściekowa i ochrona wód   -   PLAN</t>
  </si>
  <si>
    <t>Gospodarka odpadami                               PLAN</t>
  </si>
  <si>
    <t>Oczyszczanie miast i wsi        -                    PLAN</t>
  </si>
  <si>
    <t>Utrzymanie zieleni w miastach i gminach- PLAN</t>
  </si>
  <si>
    <t>Oświetlenie ulic, placów i dróg  -                 PLAN</t>
  </si>
  <si>
    <t>Pozostała działalność                -                 PLAN</t>
  </si>
  <si>
    <t>Narodowego                                              PLAN</t>
  </si>
  <si>
    <t>85415</t>
  </si>
  <si>
    <t>Pomoc materialna dla uczniów     -               PLAN</t>
  </si>
  <si>
    <t>90019</t>
  </si>
  <si>
    <t>Wpływy i wydatki związane z gromadzeniem</t>
  </si>
  <si>
    <t>środków z opłat i kar za korzystanie</t>
  </si>
  <si>
    <t>ze środowiska                                      -     PLAN</t>
  </si>
  <si>
    <t>Domy i ośrodki kultury, świetlice i kluby - PLAN</t>
  </si>
  <si>
    <t>Biblioteki                                 -                    PLAN</t>
  </si>
  <si>
    <t>Obiekty sportowe                         -               PLAN</t>
  </si>
  <si>
    <t>Starostwa powiatowe                                    PLAN</t>
  </si>
  <si>
    <t xml:space="preserve">PLAN OGÓŁEM </t>
  </si>
  <si>
    <t>WYKONANIE OGÓŁEM</t>
  </si>
  <si>
    <t>Pozostała działalność              -                  PLAN</t>
  </si>
  <si>
    <t xml:space="preserve">                                                                     PLAN</t>
  </si>
  <si>
    <t>Wydatki zw. z realizacją zadań unijnych</t>
  </si>
  <si>
    <t>Kultura Fizyczna                                         PLAN</t>
  </si>
  <si>
    <t>92195</t>
  </si>
  <si>
    <t xml:space="preserve">Pozostała działalność                -               </t>
  </si>
  <si>
    <t>Obrona cywilna                                         -  PLAN</t>
  </si>
  <si>
    <t>Rezerwy ogólne i celowe                               PLAN</t>
  </si>
  <si>
    <t>85149</t>
  </si>
  <si>
    <t>Programy polityki zdrowotnej                          PLAN</t>
  </si>
  <si>
    <t>90017</t>
  </si>
  <si>
    <t>Zakłady gospodarki komunalnej                   PLAN</t>
  </si>
  <si>
    <t>Różne rozliczenia                                        PLAN</t>
  </si>
  <si>
    <t>80149</t>
  </si>
  <si>
    <t xml:space="preserve">Realizacja zadań wymagajacych stosowania </t>
  </si>
  <si>
    <t>specjalnej organizacji nauki i metod pracy</t>
  </si>
  <si>
    <t>dla dzieci w przedszkolach,oddziałach</t>
  </si>
  <si>
    <t xml:space="preserve">w szkolach podsatwowych i innych formach </t>
  </si>
  <si>
    <t>wychowania przedszkolnego                      PLAN</t>
  </si>
  <si>
    <t>80150</t>
  </si>
  <si>
    <t>w szkolach podstawowych,gimnazjach,liceach</t>
  </si>
  <si>
    <t xml:space="preserve">ogólnokształcących ,liceach profilowanych i </t>
  </si>
  <si>
    <t>szkołach zawodowych oraz szkolach artystyczn.</t>
  </si>
  <si>
    <t>Pozostała dzialalność                                - PLAN</t>
  </si>
  <si>
    <t>Informatyka                                 -             PLAN</t>
  </si>
  <si>
    <t xml:space="preserve">Wytwarzanie i zaopatrywanie w energię </t>
  </si>
  <si>
    <t>elektryczną, gaz i wodę                           PLAN</t>
  </si>
  <si>
    <t>40001</t>
  </si>
  <si>
    <t xml:space="preserve">Dostarczanie ciepła                                  PLAN </t>
  </si>
  <si>
    <t>% wsk. Wykonania</t>
  </si>
  <si>
    <t>PLAN</t>
  </si>
  <si>
    <t>90005</t>
  </si>
  <si>
    <t xml:space="preserve">Zakup usług pozostałych </t>
  </si>
  <si>
    <t>Turystyka                                                     PLAN</t>
  </si>
  <si>
    <t xml:space="preserve">Pozostała działalność                              PLAN </t>
  </si>
  <si>
    <t xml:space="preserve">Usuwanie skutków klesk żywiołowych </t>
  </si>
  <si>
    <t>Wymiar sprawiedliwości                           PLAN</t>
  </si>
  <si>
    <t>Nieodpłatna pomoc prawna                            PLAN</t>
  </si>
  <si>
    <t>85230</t>
  </si>
  <si>
    <t>Pomoc w zakresie dożywiania                      PLAN</t>
  </si>
  <si>
    <t>Pozostałe zadania w zakresie polityki społ.</t>
  </si>
  <si>
    <t>85334</t>
  </si>
  <si>
    <t>Pomoc dla repatriantów                                 PLAN</t>
  </si>
  <si>
    <t>85406</t>
  </si>
  <si>
    <t>Poradnie psych.pedagogiczne                      PLAN</t>
  </si>
  <si>
    <t>85501</t>
  </si>
  <si>
    <t>Świadczenia wychowawcze                           PLAN</t>
  </si>
  <si>
    <t>85502</t>
  </si>
  <si>
    <t>85503</t>
  </si>
  <si>
    <t>Karta dużej rodziny                                        PLAN</t>
  </si>
  <si>
    <t>85504</t>
  </si>
  <si>
    <t>Wspieranie rodziny                                         PLAN</t>
  </si>
  <si>
    <t>88508</t>
  </si>
  <si>
    <t>Rodziny zastępcze                                         PLAN</t>
  </si>
  <si>
    <t>Rodzina                                                         PLAN</t>
  </si>
  <si>
    <t>Wykonanie wydatków budżetowych na dzień 30.06.2017 roku</t>
  </si>
  <si>
    <t xml:space="preserve">                                                                    PLAN</t>
  </si>
  <si>
    <t>Dowożenie uczniów do szkół       -              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</si>
</sst>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24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i/>
      <sz val="9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zcionka tekstu podstawowego"/>
      <charset val="238"/>
    </font>
    <font>
      <i/>
      <sz val="7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Czcionka tekstu podstawowego"/>
      <charset val="238"/>
    </font>
    <font>
      <i/>
      <sz val="6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Czcionka tekstu podstawowego"/>
      <charset val="238"/>
    </font>
    <font>
      <b/>
      <i/>
      <sz val="9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3" xfId="1" applyBorder="1"/>
    <xf numFmtId="0" fontId="2" fillId="0" borderId="2" xfId="1" applyFont="1" applyBorder="1"/>
    <xf numFmtId="49" fontId="7" fillId="0" borderId="3" xfId="1" applyNumberFormat="1" applyFont="1" applyBorder="1" applyAlignment="1">
      <alignment horizontal="left"/>
    </xf>
    <xf numFmtId="4" fontId="1" fillId="0" borderId="3" xfId="1" applyNumberFormat="1" applyBorder="1"/>
    <xf numFmtId="49" fontId="6" fillId="0" borderId="3" xfId="1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left"/>
    </xf>
    <xf numFmtId="0" fontId="6" fillId="0" borderId="3" xfId="1" applyFont="1" applyBorder="1" applyAlignment="1">
      <alignment horizontal="center"/>
    </xf>
    <xf numFmtId="0" fontId="7" fillId="0" borderId="3" xfId="1" applyFont="1" applyBorder="1" applyAlignment="1">
      <alignment horizontal="left"/>
    </xf>
    <xf numFmtId="0" fontId="10" fillId="0" borderId="3" xfId="1" applyFont="1" applyBorder="1" applyAlignment="1">
      <alignment horizontal="left"/>
    </xf>
    <xf numFmtId="4" fontId="11" fillId="0" borderId="3" xfId="1" applyNumberFormat="1" applyFont="1" applyBorder="1"/>
    <xf numFmtId="0" fontId="9" fillId="0" borderId="3" xfId="1" applyFont="1" applyBorder="1" applyAlignment="1">
      <alignment horizontal="left"/>
    </xf>
    <xf numFmtId="0" fontId="13" fillId="0" borderId="3" xfId="1" applyFont="1" applyBorder="1" applyAlignment="1">
      <alignment horizontal="left"/>
    </xf>
    <xf numFmtId="0" fontId="14" fillId="0" borderId="0" xfId="1" applyFont="1"/>
    <xf numFmtId="4" fontId="1" fillId="0" borderId="0" xfId="1" applyNumberFormat="1"/>
    <xf numFmtId="4" fontId="13" fillId="0" borderId="4" xfId="1" applyNumberFormat="1" applyFont="1" applyBorder="1"/>
    <xf numFmtId="0" fontId="8" fillId="0" borderId="0" xfId="1" applyFont="1"/>
    <xf numFmtId="49" fontId="8" fillId="0" borderId="0" xfId="1" applyNumberFormat="1" applyFont="1"/>
    <xf numFmtId="4" fontId="8" fillId="0" borderId="0" xfId="1" applyNumberFormat="1" applyFont="1"/>
    <xf numFmtId="4" fontId="8" fillId="0" borderId="0" xfId="1" applyNumberFormat="1" applyFont="1" applyBorder="1"/>
    <xf numFmtId="0" fontId="8" fillId="0" borderId="0" xfId="1" applyFont="1" applyBorder="1"/>
    <xf numFmtId="0" fontId="16" fillId="0" borderId="3" xfId="1" applyFont="1" applyBorder="1" applyAlignment="1">
      <alignment horizontal="left"/>
    </xf>
    <xf numFmtId="0" fontId="12" fillId="0" borderId="5" xfId="1" applyFont="1" applyBorder="1"/>
    <xf numFmtId="0" fontId="12" fillId="0" borderId="6" xfId="1" applyFont="1" applyBorder="1"/>
    <xf numFmtId="0" fontId="12" fillId="0" borderId="3" xfId="1" applyFont="1" applyBorder="1"/>
    <xf numFmtId="4" fontId="13" fillId="0" borderId="3" xfId="1" applyNumberFormat="1" applyFont="1" applyBorder="1"/>
    <xf numFmtId="4" fontId="13" fillId="0" borderId="3" xfId="1" applyNumberFormat="1" applyFont="1" applyBorder="1" applyAlignment="1"/>
    <xf numFmtId="0" fontId="13" fillId="0" borderId="4" xfId="1" applyFont="1" applyBorder="1"/>
    <xf numFmtId="4" fontId="12" fillId="0" borderId="3" xfId="1" applyNumberFormat="1" applyFont="1" applyBorder="1"/>
    <xf numFmtId="4" fontId="12" fillId="0" borderId="3" xfId="1" applyNumberFormat="1" applyFont="1" applyBorder="1" applyAlignment="1"/>
    <xf numFmtId="4" fontId="12" fillId="0" borderId="4" xfId="1" applyNumberFormat="1" applyFont="1" applyBorder="1"/>
    <xf numFmtId="4" fontId="12" fillId="0" borderId="0" xfId="1" applyNumberFormat="1" applyFont="1"/>
    <xf numFmtId="4" fontId="12" fillId="0" borderId="0" xfId="1" applyNumberFormat="1" applyFont="1" applyBorder="1"/>
    <xf numFmtId="4" fontId="12" fillId="0" borderId="7" xfId="1" applyNumberFormat="1" applyFont="1" applyBorder="1"/>
    <xf numFmtId="4" fontId="12" fillId="0" borderId="8" xfId="1" applyNumberFormat="1" applyFont="1" applyBorder="1"/>
    <xf numFmtId="0" fontId="6" fillId="0" borderId="6" xfId="1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49" fontId="6" fillId="0" borderId="4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4" fontId="12" fillId="0" borderId="5" xfId="1" applyNumberFormat="1" applyFont="1" applyBorder="1"/>
    <xf numFmtId="4" fontId="12" fillId="0" borderId="6" xfId="1" applyNumberFormat="1" applyFont="1" applyBorder="1"/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4" fontId="12" fillId="0" borderId="7" xfId="1" applyNumberFormat="1" applyFont="1" applyBorder="1" applyAlignment="1"/>
    <xf numFmtId="0" fontId="7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right" vertical="center"/>
    </xf>
    <xf numFmtId="0" fontId="17" fillId="0" borderId="3" xfId="1" applyFont="1" applyBorder="1" applyAlignment="1">
      <alignment horizontal="right" vertical="center"/>
    </xf>
    <xf numFmtId="10" fontId="12" fillId="0" borderId="3" xfId="1" applyNumberFormat="1" applyFont="1" applyBorder="1" applyAlignment="1">
      <alignment horizontal="center"/>
    </xf>
    <xf numFmtId="10" fontId="12" fillId="0" borderId="4" xfId="1" applyNumberFormat="1" applyFont="1" applyBorder="1" applyAlignment="1">
      <alignment horizont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right" vertical="center"/>
    </xf>
    <xf numFmtId="10" fontId="13" fillId="0" borderId="3" xfId="1" applyNumberFormat="1" applyFont="1" applyBorder="1"/>
    <xf numFmtId="10" fontId="13" fillId="0" borderId="3" xfId="1" applyNumberFormat="1" applyFont="1" applyBorder="1" applyAlignment="1"/>
    <xf numFmtId="10" fontId="13" fillId="0" borderId="4" xfId="1" applyNumberFormat="1" applyFont="1" applyBorder="1"/>
    <xf numFmtId="10" fontId="12" fillId="0" borderId="3" xfId="1" applyNumberFormat="1" applyFont="1" applyBorder="1" applyAlignment="1">
      <alignment horizontal="right"/>
    </xf>
    <xf numFmtId="10" fontId="12" fillId="0" borderId="4" xfId="1" applyNumberFormat="1" applyFont="1" applyBorder="1" applyAlignment="1">
      <alignment horizontal="right"/>
    </xf>
    <xf numFmtId="4" fontId="12" fillId="0" borderId="9" xfId="1" applyNumberFormat="1" applyFont="1" applyBorder="1"/>
    <xf numFmtId="0" fontId="1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7" fillId="0" borderId="0" xfId="1" applyFont="1" applyBorder="1" applyAlignment="1">
      <alignment horizontal="left" vertical="center"/>
    </xf>
    <xf numFmtId="4" fontId="13" fillId="0" borderId="9" xfId="1" applyNumberFormat="1" applyFont="1" applyBorder="1"/>
    <xf numFmtId="4" fontId="13" fillId="0" borderId="11" xfId="1" applyNumberFormat="1" applyFont="1" applyBorder="1"/>
    <xf numFmtId="4" fontId="12" fillId="0" borderId="11" xfId="1" applyNumberFormat="1" applyFont="1" applyBorder="1"/>
    <xf numFmtId="4" fontId="12" fillId="0" borderId="12" xfId="1" applyNumberFormat="1" applyFont="1" applyBorder="1"/>
    <xf numFmtId="4" fontId="13" fillId="0" borderId="0" xfId="1" applyNumberFormat="1" applyFont="1" applyBorder="1"/>
    <xf numFmtId="4" fontId="12" fillId="0" borderId="10" xfId="1" applyNumberFormat="1" applyFont="1" applyBorder="1"/>
    <xf numFmtId="4" fontId="12" fillId="0" borderId="13" xfId="1" applyNumberFormat="1" applyFont="1" applyBorder="1"/>
    <xf numFmtId="4" fontId="1" fillId="0" borderId="0" xfId="1" applyNumberFormat="1" applyBorder="1"/>
    <xf numFmtId="0" fontId="17" fillId="0" borderId="3" xfId="1" applyFont="1" applyBorder="1" applyAlignment="1">
      <alignment horizontal="center"/>
    </xf>
    <xf numFmtId="0" fontId="10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/>
    </xf>
    <xf numFmtId="0" fontId="13" fillId="0" borderId="0" xfId="1" applyFont="1" applyBorder="1" applyAlignment="1">
      <alignment horizontal="left"/>
    </xf>
    <xf numFmtId="0" fontId="12" fillId="0" borderId="3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4" fontId="12" fillId="0" borderId="14" xfId="1" applyNumberFormat="1" applyFont="1" applyBorder="1"/>
    <xf numFmtId="4" fontId="12" fillId="0" borderId="15" xfId="1" applyNumberFormat="1" applyFont="1" applyBorder="1"/>
    <xf numFmtId="4" fontId="12" fillId="0" borderId="16" xfId="1" applyNumberFormat="1" applyFont="1" applyBorder="1"/>
    <xf numFmtId="4" fontId="12" fillId="0" borderId="17" xfId="1" applyNumberFormat="1" applyFont="1" applyBorder="1"/>
    <xf numFmtId="4" fontId="12" fillId="0" borderId="18" xfId="1" applyNumberFormat="1" applyFont="1" applyBorder="1"/>
    <xf numFmtId="0" fontId="17" fillId="0" borderId="14" xfId="1" applyFont="1" applyBorder="1" applyAlignment="1">
      <alignment horizontal="right" vertical="center"/>
    </xf>
    <xf numFmtId="4" fontId="12" fillId="0" borderId="19" xfId="1" applyNumberFormat="1" applyFont="1" applyBorder="1"/>
    <xf numFmtId="4" fontId="13" fillId="0" borderId="14" xfId="1" applyNumberFormat="1" applyFont="1" applyBorder="1"/>
    <xf numFmtId="4" fontId="12" fillId="0" borderId="20" xfId="1" applyNumberFormat="1" applyFont="1" applyBorder="1"/>
    <xf numFmtId="4" fontId="11" fillId="0" borderId="0" xfId="1" applyNumberFormat="1" applyFont="1" applyBorder="1"/>
    <xf numFmtId="10" fontId="12" fillId="0" borderId="14" xfId="1" applyNumberFormat="1" applyFont="1" applyBorder="1"/>
    <xf numFmtId="10" fontId="12" fillId="0" borderId="11" xfId="1" applyNumberFormat="1" applyFont="1" applyBorder="1"/>
    <xf numFmtId="10" fontId="12" fillId="0" borderId="0" xfId="1" applyNumberFormat="1" applyFont="1" applyBorder="1"/>
    <xf numFmtId="10" fontId="12" fillId="0" borderId="19" xfId="1" applyNumberFormat="1" applyFont="1" applyBorder="1"/>
    <xf numFmtId="10" fontId="12" fillId="0" borderId="3" xfId="1" applyNumberFormat="1" applyFont="1" applyBorder="1"/>
    <xf numFmtId="10" fontId="12" fillId="0" borderId="4" xfId="1" applyNumberFormat="1" applyFont="1" applyBorder="1"/>
    <xf numFmtId="10" fontId="12" fillId="0" borderId="8" xfId="1" applyNumberFormat="1" applyFont="1" applyBorder="1"/>
    <xf numFmtId="10" fontId="12" fillId="0" borderId="7" xfId="1" applyNumberFormat="1" applyFont="1" applyBorder="1"/>
    <xf numFmtId="10" fontId="12" fillId="0" borderId="21" xfId="1" applyNumberFormat="1" applyFont="1" applyBorder="1"/>
    <xf numFmtId="10" fontId="12" fillId="0" borderId="22" xfId="1" applyNumberFormat="1" applyFont="1" applyBorder="1"/>
    <xf numFmtId="10" fontId="12" fillId="0" borderId="12" xfId="1" applyNumberFormat="1" applyFont="1" applyBorder="1"/>
    <xf numFmtId="0" fontId="12" fillId="0" borderId="11" xfId="1" applyFont="1" applyBorder="1" applyAlignment="1">
      <alignment horizontal="center"/>
    </xf>
    <xf numFmtId="0" fontId="13" fillId="0" borderId="11" xfId="1" applyFont="1" applyBorder="1" applyAlignment="1">
      <alignment horizontal="left"/>
    </xf>
    <xf numFmtId="0" fontId="6" fillId="0" borderId="14" xfId="1" applyFont="1" applyBorder="1" applyAlignment="1">
      <alignment horizontal="center"/>
    </xf>
    <xf numFmtId="0" fontId="10" fillId="0" borderId="14" xfId="1" applyFont="1" applyBorder="1" applyAlignment="1">
      <alignment horizontal="left"/>
    </xf>
    <xf numFmtId="10" fontId="13" fillId="0" borderId="11" xfId="1" applyNumberFormat="1" applyFont="1" applyBorder="1"/>
    <xf numFmtId="10" fontId="13" fillId="0" borderId="9" xfId="1" applyNumberFormat="1" applyFont="1" applyBorder="1"/>
    <xf numFmtId="10" fontId="13" fillId="0" borderId="0" xfId="1" applyNumberFormat="1" applyFont="1" applyBorder="1"/>
    <xf numFmtId="10" fontId="12" fillId="0" borderId="13" xfId="1" applyNumberFormat="1" applyFont="1" applyBorder="1"/>
    <xf numFmtId="10" fontId="12" fillId="0" borderId="3" xfId="1" applyNumberFormat="1" applyFont="1" applyBorder="1" applyAlignment="1"/>
    <xf numFmtId="0" fontId="12" fillId="0" borderId="12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4" fontId="13" fillId="0" borderId="12" xfId="1" applyNumberFormat="1" applyFont="1" applyBorder="1"/>
    <xf numFmtId="4" fontId="13" fillId="0" borderId="10" xfId="1" applyNumberFormat="1" applyFont="1" applyBorder="1"/>
    <xf numFmtId="0" fontId="17" fillId="0" borderId="10" xfId="1" applyFont="1" applyBorder="1" applyAlignment="1">
      <alignment horizontal="right" vertical="center"/>
    </xf>
    <xf numFmtId="49" fontId="10" fillId="0" borderId="11" xfId="1" applyNumberFormat="1" applyFont="1" applyBorder="1" applyAlignment="1">
      <alignment horizontal="left"/>
    </xf>
    <xf numFmtId="0" fontId="17" fillId="0" borderId="11" xfId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center"/>
    </xf>
    <xf numFmtId="0" fontId="10" fillId="0" borderId="11" xfId="1" applyFont="1" applyBorder="1" applyAlignment="1">
      <alignment horizontal="left" vertical="center"/>
    </xf>
    <xf numFmtId="10" fontId="1" fillId="0" borderId="0" xfId="1" applyNumberFormat="1" applyBorder="1"/>
    <xf numFmtId="10" fontId="13" fillId="0" borderId="14" xfId="1" applyNumberFormat="1" applyFont="1" applyBorder="1"/>
    <xf numFmtId="10" fontId="13" fillId="0" borderId="15" xfId="1" applyNumberFormat="1" applyFont="1" applyBorder="1"/>
    <xf numFmtId="0" fontId="1" fillId="0" borderId="0" xfId="1" applyBorder="1"/>
    <xf numFmtId="0" fontId="7" fillId="0" borderId="23" xfId="1" applyFont="1" applyBorder="1" applyAlignment="1">
      <alignment horizontal="center"/>
    </xf>
    <xf numFmtId="0" fontId="7" fillId="0" borderId="24" xfId="1" applyFont="1" applyBorder="1" applyAlignment="1">
      <alignment horizontal="left"/>
    </xf>
    <xf numFmtId="4" fontId="13" fillId="0" borderId="23" xfId="1" applyNumberFormat="1" applyFont="1" applyBorder="1"/>
    <xf numFmtId="4" fontId="13" fillId="0" borderId="24" xfId="1" applyNumberFormat="1" applyFont="1" applyBorder="1"/>
    <xf numFmtId="0" fontId="6" fillId="0" borderId="19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4" fontId="4" fillId="0" borderId="0" xfId="1" applyNumberFormat="1" applyFont="1" applyBorder="1"/>
    <xf numFmtId="4" fontId="13" fillId="0" borderId="13" xfId="1" applyNumberFormat="1" applyFont="1" applyBorder="1"/>
    <xf numFmtId="10" fontId="13" fillId="0" borderId="13" xfId="1" applyNumberFormat="1" applyFont="1" applyBorder="1"/>
    <xf numFmtId="4" fontId="12" fillId="0" borderId="25" xfId="1" applyNumberFormat="1" applyFont="1" applyBorder="1"/>
    <xf numFmtId="0" fontId="7" fillId="0" borderId="19" xfId="1" applyFont="1" applyBorder="1" applyAlignment="1">
      <alignment horizontal="center"/>
    </xf>
    <xf numFmtId="0" fontId="17" fillId="0" borderId="19" xfId="1" applyFont="1" applyBorder="1" applyAlignment="1">
      <alignment horizontal="right" vertical="center"/>
    </xf>
    <xf numFmtId="0" fontId="17" fillId="0" borderId="19" xfId="1" applyFont="1" applyBorder="1" applyAlignment="1">
      <alignment horizontal="center"/>
    </xf>
    <xf numFmtId="49" fontId="6" fillId="0" borderId="14" xfId="1" applyNumberFormat="1" applyFont="1" applyBorder="1" applyAlignment="1">
      <alignment horizontal="center"/>
    </xf>
    <xf numFmtId="0" fontId="9" fillId="0" borderId="14" xfId="1" applyFont="1" applyBorder="1" applyAlignment="1">
      <alignment horizontal="left"/>
    </xf>
    <xf numFmtId="49" fontId="10" fillId="0" borderId="14" xfId="1" applyNumberFormat="1" applyFont="1" applyBorder="1" applyAlignment="1">
      <alignment horizontal="left"/>
    </xf>
    <xf numFmtId="0" fontId="7" fillId="0" borderId="14" xfId="1" applyFont="1" applyBorder="1" applyAlignment="1">
      <alignment horizontal="left" vertical="center"/>
    </xf>
    <xf numFmtId="0" fontId="7" fillId="0" borderId="14" xfId="1" applyFont="1" applyBorder="1" applyAlignment="1">
      <alignment horizontal="right" vertical="center"/>
    </xf>
    <xf numFmtId="0" fontId="2" fillId="0" borderId="2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4" fontId="12" fillId="0" borderId="27" xfId="1" applyNumberFormat="1" applyFont="1" applyBorder="1"/>
    <xf numFmtId="4" fontId="13" fillId="0" borderId="21" xfId="1" applyNumberFormat="1" applyFont="1" applyBorder="1"/>
    <xf numFmtId="4" fontId="13" fillId="0" borderId="19" xfId="1" applyNumberFormat="1" applyFont="1" applyBorder="1"/>
    <xf numFmtId="4" fontId="12" fillId="0" borderId="21" xfId="1" applyNumberFormat="1" applyFont="1" applyBorder="1"/>
    <xf numFmtId="4" fontId="12" fillId="0" borderId="22" xfId="1" applyNumberFormat="1" applyFont="1" applyBorder="1"/>
    <xf numFmtId="10" fontId="13" fillId="0" borderId="19" xfId="1" applyNumberFormat="1" applyFont="1" applyBorder="1"/>
    <xf numFmtId="4" fontId="13" fillId="0" borderId="15" xfId="1" applyNumberFormat="1" applyFont="1" applyBorder="1"/>
    <xf numFmtId="4" fontId="13" fillId="0" borderId="27" xfId="1" applyNumberFormat="1" applyFont="1" applyBorder="1"/>
    <xf numFmtId="0" fontId="6" fillId="0" borderId="27" xfId="1" applyFont="1" applyBorder="1" applyAlignment="1">
      <alignment horizontal="center"/>
    </xf>
    <xf numFmtId="0" fontId="12" fillId="0" borderId="11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0" fontId="1" fillId="0" borderId="26" xfId="1" applyBorder="1"/>
    <xf numFmtId="0" fontId="13" fillId="0" borderId="14" xfId="1" applyFont="1" applyBorder="1" applyAlignment="1">
      <alignment horizontal="left"/>
    </xf>
    <xf numFmtId="0" fontId="17" fillId="0" borderId="11" xfId="1" applyFont="1" applyBorder="1" applyAlignment="1">
      <alignment horizontal="center"/>
    </xf>
    <xf numFmtId="49" fontId="7" fillId="0" borderId="14" xfId="1" applyNumberFormat="1" applyFont="1" applyBorder="1" applyAlignment="1">
      <alignment horizontal="center"/>
    </xf>
    <xf numFmtId="49" fontId="13" fillId="0" borderId="11" xfId="1" applyNumberFormat="1" applyFont="1" applyBorder="1" applyAlignment="1">
      <alignment horizontal="left"/>
    </xf>
    <xf numFmtId="0" fontId="7" fillId="0" borderId="11" xfId="1" applyFont="1" applyBorder="1" applyAlignment="1">
      <alignment horizontal="left"/>
    </xf>
    <xf numFmtId="49" fontId="6" fillId="0" borderId="28" xfId="1" applyNumberFormat="1" applyFont="1" applyBorder="1" applyAlignment="1">
      <alignment horizontal="center"/>
    </xf>
    <xf numFmtId="49" fontId="10" fillId="0" borderId="26" xfId="1" applyNumberFormat="1" applyFont="1" applyBorder="1" applyAlignment="1">
      <alignment horizontal="left"/>
    </xf>
    <xf numFmtId="4" fontId="12" fillId="0" borderId="28" xfId="1" applyNumberFormat="1" applyFont="1" applyBorder="1"/>
    <xf numFmtId="4" fontId="12" fillId="0" borderId="26" xfId="1" applyNumberFormat="1" applyFont="1" applyBorder="1"/>
    <xf numFmtId="4" fontId="12" fillId="0" borderId="24" xfId="1" applyNumberFormat="1" applyFont="1" applyBorder="1"/>
    <xf numFmtId="4" fontId="12" fillId="0" borderId="23" xfId="1" applyNumberFormat="1" applyFont="1" applyBorder="1"/>
    <xf numFmtId="4" fontId="18" fillId="0" borderId="0" xfId="1" applyNumberFormat="1" applyFont="1"/>
    <xf numFmtId="0" fontId="9" fillId="0" borderId="7" xfId="1" applyFont="1" applyBorder="1" applyAlignment="1">
      <alignment horizontal="left"/>
    </xf>
    <xf numFmtId="0" fontId="1" fillId="0" borderId="10" xfId="1" applyBorder="1"/>
    <xf numFmtId="0" fontId="8" fillId="0" borderId="14" xfId="1" applyFont="1" applyBorder="1"/>
    <xf numFmtId="0" fontId="8" fillId="0" borderId="20" xfId="1" applyFont="1" applyBorder="1"/>
    <xf numFmtId="0" fontId="17" fillId="0" borderId="26" xfId="1" applyFont="1" applyBorder="1" applyAlignment="1">
      <alignment horizontal="right" vertical="center"/>
    </xf>
    <xf numFmtId="4" fontId="11" fillId="0" borderId="10" xfId="1" applyNumberFormat="1" applyFont="1" applyBorder="1"/>
    <xf numFmtId="10" fontId="12" fillId="0" borderId="25" xfId="1" applyNumberFormat="1" applyFont="1" applyBorder="1"/>
    <xf numFmtId="49" fontId="7" fillId="0" borderId="11" xfId="1" applyNumberFormat="1" applyFont="1" applyBorder="1"/>
    <xf numFmtId="49" fontId="8" fillId="0" borderId="11" xfId="1" applyNumberFormat="1" applyFont="1" applyBorder="1"/>
    <xf numFmtId="49" fontId="8" fillId="0" borderId="17" xfId="1" applyNumberFormat="1" applyFont="1" applyBorder="1"/>
    <xf numFmtId="49" fontId="5" fillId="0" borderId="11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17" fillId="0" borderId="29" xfId="1" applyFont="1" applyBorder="1" applyAlignment="1">
      <alignment horizontal="right" vertical="center"/>
    </xf>
    <xf numFmtId="10" fontId="12" fillId="0" borderId="23" xfId="1" applyNumberFormat="1" applyFont="1" applyBorder="1"/>
    <xf numFmtId="10" fontId="12" fillId="0" borderId="24" xfId="1" applyNumberFormat="1" applyFont="1" applyBorder="1"/>
    <xf numFmtId="10" fontId="12" fillId="0" borderId="28" xfId="1" applyNumberFormat="1" applyFont="1" applyBorder="1"/>
    <xf numFmtId="0" fontId="7" fillId="0" borderId="11" xfId="1" applyFont="1" applyBorder="1" applyAlignment="1">
      <alignment horizontal="left" vertical="center"/>
    </xf>
    <xf numFmtId="2" fontId="12" fillId="0" borderId="14" xfId="1" applyNumberFormat="1" applyFont="1" applyBorder="1"/>
    <xf numFmtId="0" fontId="6" fillId="2" borderId="19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10" fontId="12" fillId="0" borderId="9" xfId="1" applyNumberFormat="1" applyFont="1" applyFill="1" applyBorder="1"/>
    <xf numFmtId="10" fontId="12" fillId="0" borderId="3" xfId="1" applyNumberFormat="1" applyFont="1" applyFill="1" applyBorder="1"/>
    <xf numFmtId="10" fontId="12" fillId="0" borderId="4" xfId="1" applyNumberFormat="1" applyFont="1" applyFill="1" applyBorder="1"/>
    <xf numFmtId="10" fontId="12" fillId="0" borderId="13" xfId="1" applyNumberFormat="1" applyFont="1" applyFill="1" applyBorder="1"/>
    <xf numFmtId="0" fontId="17" fillId="0" borderId="11" xfId="1" applyFont="1" applyFill="1" applyBorder="1" applyAlignment="1">
      <alignment horizontal="right" vertical="center"/>
    </xf>
    <xf numFmtId="10" fontId="12" fillId="0" borderId="15" xfId="1" applyNumberFormat="1" applyFont="1" applyFill="1" applyBorder="1"/>
    <xf numFmtId="0" fontId="10" fillId="0" borderId="11" xfId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left" vertical="center"/>
    </xf>
    <xf numFmtId="164" fontId="12" fillId="0" borderId="3" xfId="1" applyNumberFormat="1" applyFont="1" applyFill="1" applyBorder="1" applyAlignment="1">
      <alignment horizontal="right"/>
    </xf>
    <xf numFmtId="2" fontId="12" fillId="0" borderId="3" xfId="1" applyNumberFormat="1" applyFont="1" applyFill="1" applyBorder="1"/>
    <xf numFmtId="164" fontId="12" fillId="0" borderId="4" xfId="1" applyNumberFormat="1" applyFont="1" applyFill="1" applyBorder="1" applyAlignment="1">
      <alignment horizontal="right"/>
    </xf>
    <xf numFmtId="2" fontId="12" fillId="0" borderId="4" xfId="1" applyNumberFormat="1" applyFont="1" applyFill="1" applyBorder="1"/>
    <xf numFmtId="4" fontId="12" fillId="0" borderId="9" xfId="1" applyNumberFormat="1" applyFont="1" applyFill="1" applyBorder="1"/>
    <xf numFmtId="4" fontId="12" fillId="0" borderId="15" xfId="1" applyNumberFormat="1" applyFont="1" applyFill="1" applyBorder="1"/>
    <xf numFmtId="0" fontId="7" fillId="0" borderId="30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30" xfId="1" applyFont="1" applyBorder="1" applyAlignment="1">
      <alignment horizontal="left"/>
    </xf>
    <xf numFmtId="0" fontId="7" fillId="0" borderId="15" xfId="1" applyFont="1" applyBorder="1" applyAlignment="1">
      <alignment horizontal="left" vertical="center"/>
    </xf>
    <xf numFmtId="0" fontId="7" fillId="0" borderId="15" xfId="1" applyFont="1" applyBorder="1" applyAlignment="1">
      <alignment horizontal="right" vertical="center"/>
    </xf>
    <xf numFmtId="4" fontId="13" fillId="0" borderId="26" xfId="1" applyNumberFormat="1" applyFont="1" applyBorder="1"/>
    <xf numFmtId="4" fontId="13" fillId="0" borderId="30" xfId="1" applyNumberFormat="1" applyFont="1" applyBorder="1"/>
    <xf numFmtId="0" fontId="1" fillId="2" borderId="0" xfId="1" applyFill="1"/>
    <xf numFmtId="49" fontId="6" fillId="0" borderId="3" xfId="1" applyNumberFormat="1" applyFont="1" applyFill="1" applyBorder="1" applyAlignment="1">
      <alignment horizontal="center"/>
    </xf>
    <xf numFmtId="49" fontId="10" fillId="0" borderId="19" xfId="1" applyNumberFormat="1" applyFont="1" applyFill="1" applyBorder="1" applyAlignment="1">
      <alignment horizontal="left"/>
    </xf>
    <xf numFmtId="4" fontId="12" fillId="0" borderId="4" xfId="1" applyNumberFormat="1" applyFont="1" applyFill="1" applyBorder="1"/>
    <xf numFmtId="4" fontId="12" fillId="0" borderId="3" xfId="1" applyNumberFormat="1" applyFont="1" applyFill="1" applyBorder="1"/>
    <xf numFmtId="0" fontId="17" fillId="0" borderId="19" xfId="1" applyFont="1" applyFill="1" applyBorder="1" applyAlignment="1">
      <alignment horizontal="right" vertical="center"/>
    </xf>
    <xf numFmtId="10" fontId="17" fillId="0" borderId="19" xfId="1" applyNumberFormat="1" applyFont="1" applyFill="1" applyBorder="1" applyAlignment="1">
      <alignment horizontal="right" vertical="center"/>
    </xf>
    <xf numFmtId="0" fontId="1" fillId="0" borderId="0" xfId="1" applyFill="1"/>
    <xf numFmtId="0" fontId="6" fillId="0" borderId="31" xfId="1" applyFont="1" applyFill="1" applyBorder="1"/>
    <xf numFmtId="49" fontId="7" fillId="0" borderId="19" xfId="1" applyNumberFormat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10" fontId="13" fillId="0" borderId="4" xfId="1" applyNumberFormat="1" applyFont="1" applyFill="1" applyBorder="1"/>
    <xf numFmtId="0" fontId="7" fillId="0" borderId="13" xfId="1" applyFont="1" applyFill="1" applyBorder="1" applyAlignment="1">
      <alignment horizontal="center"/>
    </xf>
    <xf numFmtId="0" fontId="7" fillId="0" borderId="15" xfId="1" applyFont="1" applyFill="1" applyBorder="1" applyAlignment="1">
      <alignment horizontal="right" vertical="center"/>
    </xf>
    <xf numFmtId="10" fontId="13" fillId="0" borderId="11" xfId="1" applyNumberFormat="1" applyFont="1" applyFill="1" applyBorder="1"/>
    <xf numFmtId="10" fontId="13" fillId="0" borderId="15" xfId="1" applyNumberFormat="1" applyFont="1" applyFill="1" applyBorder="1"/>
    <xf numFmtId="10" fontId="13" fillId="0" borderId="0" xfId="1" applyNumberFormat="1" applyFont="1" applyFill="1" applyBorder="1"/>
    <xf numFmtId="0" fontId="6" fillId="0" borderId="4" xfId="1" applyFont="1" applyFill="1" applyBorder="1" applyAlignment="1">
      <alignment horizontal="center"/>
    </xf>
    <xf numFmtId="0" fontId="10" fillId="0" borderId="13" xfId="1" applyFont="1" applyFill="1" applyBorder="1" applyAlignment="1">
      <alignment horizontal="left"/>
    </xf>
    <xf numFmtId="4" fontId="12" fillId="0" borderId="11" xfId="1" applyNumberFormat="1" applyFont="1" applyFill="1" applyBorder="1"/>
    <xf numFmtId="4" fontId="12" fillId="0" borderId="0" xfId="1" applyNumberFormat="1" applyFont="1" applyFill="1" applyBorder="1"/>
    <xf numFmtId="0" fontId="17" fillId="0" borderId="0" xfId="1" applyFont="1" applyFill="1" applyBorder="1" applyAlignment="1">
      <alignment horizontal="right" vertical="center"/>
    </xf>
    <xf numFmtId="4" fontId="12" fillId="0" borderId="13" xfId="1" applyNumberFormat="1" applyFont="1" applyFill="1" applyBorder="1"/>
    <xf numFmtId="0" fontId="12" fillId="0" borderId="4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17" fillId="0" borderId="3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 vertical="center"/>
    </xf>
    <xf numFmtId="4" fontId="12" fillId="0" borderId="14" xfId="1" applyNumberFormat="1" applyFont="1" applyFill="1" applyBorder="1"/>
    <xf numFmtId="0" fontId="12" fillId="0" borderId="14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right" vertical="center"/>
    </xf>
    <xf numFmtId="10" fontId="12" fillId="0" borderId="14" xfId="1" applyNumberFormat="1" applyFont="1" applyFill="1" applyBorder="1"/>
    <xf numFmtId="10" fontId="12" fillId="0" borderId="11" xfId="1" applyNumberFormat="1" applyFont="1" applyFill="1" applyBorder="1"/>
    <xf numFmtId="0" fontId="10" fillId="0" borderId="14" xfId="1" applyFont="1" applyFill="1" applyBorder="1" applyAlignment="1">
      <alignment horizontal="left"/>
    </xf>
    <xf numFmtId="10" fontId="12" fillId="0" borderId="19" xfId="1" applyNumberFormat="1" applyFont="1" applyFill="1" applyBorder="1"/>
    <xf numFmtId="4" fontId="12" fillId="0" borderId="19" xfId="1" applyNumberFormat="1" applyFont="1" applyFill="1" applyBorder="1"/>
    <xf numFmtId="0" fontId="10" fillId="0" borderId="3" xfId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left"/>
    </xf>
    <xf numFmtId="0" fontId="6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4" fontId="12" fillId="0" borderId="8" xfId="1" applyNumberFormat="1" applyFont="1" applyFill="1" applyBorder="1"/>
    <xf numFmtId="4" fontId="12" fillId="0" borderId="7" xfId="1" applyNumberFormat="1" applyFont="1" applyFill="1" applyBorder="1"/>
    <xf numFmtId="4" fontId="12" fillId="0" borderId="21" xfId="1" applyNumberFormat="1" applyFont="1" applyFill="1" applyBorder="1"/>
    <xf numFmtId="0" fontId="7" fillId="0" borderId="21" xfId="1" applyFont="1" applyFill="1" applyBorder="1" applyAlignment="1">
      <alignment horizontal="center"/>
    </xf>
    <xf numFmtId="0" fontId="17" fillId="0" borderId="12" xfId="1" applyFont="1" applyFill="1" applyBorder="1" applyAlignment="1">
      <alignment horizontal="right" vertical="center"/>
    </xf>
    <xf numFmtId="0" fontId="17" fillId="0" borderId="14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49" fontId="10" fillId="0" borderId="11" xfId="1" applyNumberFormat="1" applyFont="1" applyFill="1" applyBorder="1" applyAlignment="1">
      <alignment horizontal="left"/>
    </xf>
    <xf numFmtId="49" fontId="6" fillId="0" borderId="11" xfId="1" applyNumberFormat="1" applyFont="1" applyFill="1" applyBorder="1" applyAlignment="1">
      <alignment horizontal="center"/>
    </xf>
    <xf numFmtId="0" fontId="17" fillId="0" borderId="11" xfId="1" applyFont="1" applyFill="1" applyBorder="1" applyAlignment="1">
      <alignment horizontal="center"/>
    </xf>
    <xf numFmtId="10" fontId="10" fillId="0" borderId="19" xfId="1" applyNumberFormat="1" applyFont="1" applyFill="1" applyBorder="1"/>
    <xf numFmtId="10" fontId="10" fillId="0" borderId="4" xfId="1" applyNumberFormat="1" applyFont="1" applyFill="1" applyBorder="1"/>
    <xf numFmtId="10" fontId="10" fillId="0" borderId="3" xfId="1" applyNumberFormat="1" applyFont="1" applyFill="1" applyBorder="1"/>
    <xf numFmtId="49" fontId="17" fillId="0" borderId="3" xfId="1" applyNumberFormat="1" applyFont="1" applyFill="1" applyBorder="1" applyAlignment="1">
      <alignment horizontal="center"/>
    </xf>
    <xf numFmtId="10" fontId="10" fillId="0" borderId="9" xfId="1" applyNumberFormat="1" applyFont="1" applyFill="1" applyBorder="1"/>
    <xf numFmtId="49" fontId="6" fillId="0" borderId="3" xfId="1" applyNumberFormat="1" applyFont="1" applyFill="1" applyBorder="1" applyAlignment="1">
      <alignment horizontal="left"/>
    </xf>
    <xf numFmtId="49" fontId="6" fillId="0" borderId="7" xfId="1" applyNumberFormat="1" applyFont="1" applyFill="1" applyBorder="1" applyAlignment="1">
      <alignment horizontal="center"/>
    </xf>
    <xf numFmtId="49" fontId="6" fillId="0" borderId="22" xfId="1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49" fontId="13" fillId="0" borderId="3" xfId="1" applyNumberFormat="1" applyFont="1" applyFill="1" applyBorder="1" applyAlignment="1">
      <alignment horizontal="left"/>
    </xf>
    <xf numFmtId="4" fontId="13" fillId="0" borderId="4" xfId="1" applyNumberFormat="1" applyFont="1" applyFill="1" applyBorder="1"/>
    <xf numFmtId="4" fontId="13" fillId="0" borderId="3" xfId="1" applyNumberFormat="1" applyFont="1" applyFill="1" applyBorder="1"/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10" fontId="13" fillId="0" borderId="3" xfId="1" applyNumberFormat="1" applyFont="1" applyFill="1" applyBorder="1"/>
    <xf numFmtId="49" fontId="10" fillId="0" borderId="3" xfId="1" applyNumberFormat="1" applyFont="1" applyFill="1" applyBorder="1" applyAlignment="1">
      <alignment horizontal="left"/>
    </xf>
    <xf numFmtId="49" fontId="6" fillId="0" borderId="4" xfId="1" applyNumberFormat="1" applyFont="1" applyFill="1" applyBorder="1" applyAlignment="1">
      <alignment horizontal="center"/>
    </xf>
    <xf numFmtId="49" fontId="12" fillId="0" borderId="3" xfId="1" applyNumberFormat="1" applyFont="1" applyFill="1" applyBorder="1" applyAlignment="1">
      <alignment horizontal="center"/>
    </xf>
    <xf numFmtId="49" fontId="6" fillId="0" borderId="8" xfId="1" applyNumberFormat="1" applyFont="1" applyFill="1" applyBorder="1" applyAlignment="1">
      <alignment horizontal="center"/>
    </xf>
    <xf numFmtId="4" fontId="1" fillId="0" borderId="3" xfId="1" applyNumberFormat="1" applyFill="1" applyBorder="1"/>
    <xf numFmtId="4" fontId="1" fillId="0" borderId="0" xfId="1" applyNumberFormat="1" applyFill="1"/>
    <xf numFmtId="10" fontId="17" fillId="0" borderId="0" xfId="1" applyNumberFormat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/>
    </xf>
    <xf numFmtId="0" fontId="17" fillId="0" borderId="19" xfId="1" applyFont="1" applyFill="1" applyBorder="1" applyAlignment="1">
      <alignment horizontal="center"/>
    </xf>
    <xf numFmtId="10" fontId="1" fillId="0" borderId="3" xfId="1" applyNumberFormat="1" applyFill="1" applyBorder="1"/>
    <xf numFmtId="49" fontId="6" fillId="0" borderId="19" xfId="1" applyNumberFormat="1" applyFont="1" applyFill="1" applyBorder="1" applyAlignment="1">
      <alignment horizontal="center"/>
    </xf>
    <xf numFmtId="49" fontId="12" fillId="0" borderId="3" xfId="1" applyNumberFormat="1" applyFont="1" applyFill="1" applyBorder="1" applyAlignment="1">
      <alignment horizontal="left"/>
    </xf>
    <xf numFmtId="49" fontId="15" fillId="0" borderId="19" xfId="1" applyNumberFormat="1" applyFont="1" applyFill="1" applyBorder="1" applyAlignment="1">
      <alignment horizontal="left"/>
    </xf>
    <xf numFmtId="0" fontId="15" fillId="0" borderId="19" xfId="1" applyFont="1" applyFill="1" applyBorder="1" applyAlignment="1">
      <alignment horizontal="left"/>
    </xf>
    <xf numFmtId="0" fontId="15" fillId="0" borderId="14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center"/>
    </xf>
    <xf numFmtId="4" fontId="1" fillId="0" borderId="0" xfId="1" applyNumberFormat="1" applyFill="1" applyBorder="1"/>
    <xf numFmtId="49" fontId="9" fillId="0" borderId="14" xfId="1" applyNumberFormat="1" applyFont="1" applyFill="1" applyBorder="1" applyAlignment="1">
      <alignment horizontal="left"/>
    </xf>
    <xf numFmtId="0" fontId="9" fillId="0" borderId="14" xfId="1" applyFont="1" applyFill="1" applyBorder="1" applyAlignment="1">
      <alignment horizontal="left"/>
    </xf>
    <xf numFmtId="0" fontId="9" fillId="0" borderId="19" xfId="1" applyFont="1" applyFill="1" applyBorder="1" applyAlignment="1">
      <alignment horizontal="left"/>
    </xf>
    <xf numFmtId="49" fontId="12" fillId="0" borderId="19" xfId="1" applyNumberFormat="1" applyFont="1" applyFill="1" applyBorder="1" applyAlignment="1">
      <alignment horizontal="center"/>
    </xf>
    <xf numFmtId="49" fontId="9" fillId="0" borderId="19" xfId="1" applyNumberFormat="1" applyFont="1" applyFill="1" applyBorder="1" applyAlignment="1">
      <alignment horizontal="left"/>
    </xf>
    <xf numFmtId="49" fontId="6" fillId="0" borderId="0" xfId="1" applyNumberFormat="1" applyFont="1" applyFill="1" applyBorder="1" applyAlignment="1">
      <alignment horizontal="center"/>
    </xf>
    <xf numFmtId="49" fontId="6" fillId="0" borderId="14" xfId="1" applyNumberFormat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/>
    </xf>
    <xf numFmtId="10" fontId="1" fillId="0" borderId="0" xfId="1" applyNumberFormat="1" applyFill="1"/>
    <xf numFmtId="49" fontId="7" fillId="0" borderId="3" xfId="1" applyNumberFormat="1" applyFont="1" applyFill="1" applyBorder="1" applyAlignment="1">
      <alignment horizontal="center"/>
    </xf>
    <xf numFmtId="49" fontId="13" fillId="0" borderId="14" xfId="1" applyNumberFormat="1" applyFont="1" applyFill="1" applyBorder="1" applyAlignment="1">
      <alignment horizontal="left"/>
    </xf>
    <xf numFmtId="4" fontId="13" fillId="0" borderId="14" xfId="1" applyNumberFormat="1" applyFont="1" applyFill="1" applyBorder="1"/>
    <xf numFmtId="4" fontId="13" fillId="0" borderId="19" xfId="1" applyNumberFormat="1" applyFont="1" applyFill="1" applyBorder="1"/>
    <xf numFmtId="0" fontId="7" fillId="0" borderId="11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right" vertical="center"/>
    </xf>
    <xf numFmtId="10" fontId="13" fillId="0" borderId="14" xfId="1" applyNumberFormat="1" applyFont="1" applyFill="1" applyBorder="1"/>
    <xf numFmtId="10" fontId="13" fillId="0" borderId="19" xfId="1" applyNumberFormat="1" applyFont="1" applyFill="1" applyBorder="1"/>
    <xf numFmtId="0" fontId="7" fillId="0" borderId="11" xfId="1" applyFont="1" applyFill="1" applyBorder="1" applyAlignment="1">
      <alignment horizontal="right" vertical="center"/>
    </xf>
    <xf numFmtId="4" fontId="13" fillId="0" borderId="11" xfId="1" applyNumberFormat="1" applyFont="1" applyFill="1" applyBorder="1"/>
    <xf numFmtId="10" fontId="12" fillId="0" borderId="0" xfId="1" applyNumberFormat="1" applyFont="1" applyFill="1" applyBorder="1"/>
    <xf numFmtId="10" fontId="1" fillId="0" borderId="0" xfId="1" applyNumberFormat="1" applyFill="1" applyBorder="1"/>
    <xf numFmtId="49" fontId="12" fillId="0" borderId="11" xfId="1" applyNumberFormat="1" applyFont="1" applyFill="1" applyBorder="1" applyAlignment="1">
      <alignment horizontal="center"/>
    </xf>
    <xf numFmtId="49" fontId="10" fillId="0" borderId="11" xfId="1" applyNumberFormat="1" applyFont="1" applyFill="1" applyBorder="1" applyAlignment="1">
      <alignment horizontal="right"/>
    </xf>
    <xf numFmtId="0" fontId="10" fillId="0" borderId="14" xfId="1" applyFont="1" applyFill="1" applyBorder="1" applyAlignment="1">
      <alignment horizontal="left" vertical="center"/>
    </xf>
    <xf numFmtId="10" fontId="12" fillId="0" borderId="22" xfId="1" applyNumberFormat="1" applyFont="1" applyFill="1" applyBorder="1"/>
    <xf numFmtId="10" fontId="12" fillId="0" borderId="8" xfId="1" applyNumberFormat="1" applyFont="1" applyFill="1" applyBorder="1"/>
    <xf numFmtId="10" fontId="12" fillId="0" borderId="7" xfId="1" applyNumberFormat="1" applyFont="1" applyFill="1" applyBorder="1"/>
    <xf numFmtId="49" fontId="7" fillId="0" borderId="14" xfId="1" applyNumberFormat="1" applyFont="1" applyFill="1" applyBorder="1" applyAlignment="1">
      <alignment horizontal="center"/>
    </xf>
    <xf numFmtId="49" fontId="10" fillId="0" borderId="14" xfId="1" applyNumberFormat="1" applyFont="1" applyFill="1" applyBorder="1" applyAlignment="1">
      <alignment horizontal="left"/>
    </xf>
    <xf numFmtId="49" fontId="6" fillId="0" borderId="12" xfId="1" applyNumberFormat="1" applyFont="1" applyFill="1" applyBorder="1" applyAlignment="1">
      <alignment horizontal="center"/>
    </xf>
    <xf numFmtId="0" fontId="17" fillId="0" borderId="26" xfId="1" applyFont="1" applyFill="1" applyBorder="1" applyAlignment="1">
      <alignment horizontal="right" vertical="center"/>
    </xf>
    <xf numFmtId="4" fontId="12" fillId="0" borderId="32" xfId="1" applyNumberFormat="1" applyFont="1" applyFill="1" applyBorder="1"/>
    <xf numFmtId="4" fontId="13" fillId="0" borderId="13" xfId="1" applyNumberFormat="1" applyFont="1" applyFill="1" applyBorder="1"/>
    <xf numFmtId="4" fontId="13" fillId="0" borderId="9" xfId="1" applyNumberFormat="1" applyFont="1" applyFill="1" applyBorder="1"/>
    <xf numFmtId="4" fontId="14" fillId="0" borderId="3" xfId="1" applyNumberFormat="1" applyFont="1" applyFill="1" applyBorder="1"/>
    <xf numFmtId="4" fontId="14" fillId="0" borderId="0" xfId="1" applyNumberFormat="1" applyFont="1" applyFill="1"/>
    <xf numFmtId="0" fontId="14" fillId="0" borderId="0" xfId="1" applyFont="1" applyFill="1"/>
    <xf numFmtId="10" fontId="13" fillId="0" borderId="13" xfId="1" applyNumberFormat="1" applyFont="1" applyFill="1" applyBorder="1"/>
    <xf numFmtId="10" fontId="13" fillId="0" borderId="9" xfId="1" applyNumberFormat="1" applyFont="1" applyFill="1" applyBorder="1"/>
    <xf numFmtId="4" fontId="11" fillId="0" borderId="3" xfId="1" applyNumberFormat="1" applyFont="1" applyFill="1" applyBorder="1"/>
    <xf numFmtId="4" fontId="11" fillId="0" borderId="0" xfId="1" applyNumberFormat="1" applyFont="1" applyFill="1"/>
    <xf numFmtId="4" fontId="11" fillId="0" borderId="0" xfId="1" applyNumberFormat="1" applyFont="1" applyFill="1" applyBorder="1"/>
    <xf numFmtId="10" fontId="12" fillId="0" borderId="21" xfId="1" applyNumberFormat="1" applyFont="1" applyFill="1" applyBorder="1"/>
    <xf numFmtId="10" fontId="12" fillId="0" borderId="12" xfId="1" applyNumberFormat="1" applyFont="1" applyFill="1" applyBorder="1"/>
    <xf numFmtId="10" fontId="12" fillId="0" borderId="10" xfId="1" applyNumberFormat="1" applyFont="1" applyFill="1" applyBorder="1"/>
    <xf numFmtId="10" fontId="12" fillId="0" borderId="33" xfId="1" applyNumberFormat="1" applyFont="1" applyFill="1" applyBorder="1"/>
    <xf numFmtId="49" fontId="6" fillId="0" borderId="11" xfId="1" applyNumberFormat="1" applyFont="1" applyFill="1" applyBorder="1"/>
    <xf numFmtId="49" fontId="7" fillId="0" borderId="11" xfId="1" applyNumberFormat="1" applyFont="1" applyFill="1" applyBorder="1"/>
    <xf numFmtId="4" fontId="13" fillId="0" borderId="0" xfId="1" applyNumberFormat="1" applyFont="1" applyFill="1" applyBorder="1"/>
    <xf numFmtId="4" fontId="13" fillId="0" borderId="15" xfId="1" applyNumberFormat="1" applyFont="1" applyFill="1" applyBorder="1"/>
    <xf numFmtId="4" fontId="8" fillId="0" borderId="0" xfId="1" applyNumberFormat="1" applyFont="1" applyFill="1" applyBorder="1"/>
    <xf numFmtId="10" fontId="10" fillId="0" borderId="19" xfId="1" applyNumberFormat="1" applyFont="1" applyFill="1" applyBorder="1" applyAlignment="1">
      <alignment horizontal="left" vertical="center"/>
    </xf>
    <xf numFmtId="4" fontId="12" fillId="0" borderId="3" xfId="1" applyNumberFormat="1" applyFont="1" applyFill="1" applyBorder="1" applyAlignment="1">
      <alignment wrapText="1"/>
    </xf>
    <xf numFmtId="10" fontId="12" fillId="0" borderId="32" xfId="1" applyNumberFormat="1" applyFont="1" applyBorder="1"/>
    <xf numFmtId="0" fontId="7" fillId="0" borderId="11" xfId="1" applyFont="1" applyBorder="1" applyAlignment="1">
      <alignment horizontal="right" vertical="center"/>
    </xf>
    <xf numFmtId="0" fontId="17" fillId="0" borderId="11" xfId="1" applyFont="1" applyBorder="1" applyAlignment="1">
      <alignment horizontal="left" vertical="center"/>
    </xf>
    <xf numFmtId="0" fontId="17" fillId="0" borderId="12" xfId="1" applyFont="1" applyBorder="1" applyAlignment="1">
      <alignment horizontal="right" vertical="center"/>
    </xf>
    <xf numFmtId="0" fontId="7" fillId="0" borderId="26" xfId="1" applyFont="1" applyFill="1" applyBorder="1" applyAlignment="1">
      <alignment horizontal="center"/>
    </xf>
    <xf numFmtId="0" fontId="17" fillId="0" borderId="0" xfId="1" applyFont="1" applyBorder="1" applyAlignment="1">
      <alignment horizontal="left" vertical="center"/>
    </xf>
    <xf numFmtId="0" fontId="6" fillId="0" borderId="26" xfId="1" applyFont="1" applyBorder="1" applyAlignment="1">
      <alignment horizontal="center"/>
    </xf>
    <xf numFmtId="0" fontId="6" fillId="0" borderId="37" xfId="1" applyFont="1" applyFill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17" fillId="0" borderId="38" xfId="1" applyFont="1" applyBorder="1" applyAlignment="1">
      <alignment horizontal="right" vertical="center"/>
    </xf>
    <xf numFmtId="10" fontId="12" fillId="0" borderId="36" xfId="1" applyNumberFormat="1" applyFont="1" applyBorder="1"/>
    <xf numFmtId="10" fontId="12" fillId="0" borderId="38" xfId="1" applyNumberFormat="1" applyFont="1" applyBorder="1"/>
    <xf numFmtId="10" fontId="12" fillId="0" borderId="37" xfId="1" applyNumberFormat="1" applyFont="1" applyBorder="1"/>
    <xf numFmtId="4" fontId="1" fillId="0" borderId="14" xfId="1" applyNumberFormat="1" applyBorder="1"/>
    <xf numFmtId="0" fontId="20" fillId="0" borderId="26" xfId="1" applyFont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19" fillId="0" borderId="19" xfId="1" applyFont="1" applyFill="1" applyBorder="1" applyAlignment="1">
      <alignment horizontal="center"/>
    </xf>
    <xf numFmtId="0" fontId="19" fillId="0" borderId="19" xfId="1" applyFont="1" applyFill="1" applyBorder="1" applyAlignment="1">
      <alignment horizontal="right" vertical="center"/>
    </xf>
    <xf numFmtId="0" fontId="1" fillId="2" borderId="38" xfId="1" applyFill="1" applyBorder="1"/>
    <xf numFmtId="0" fontId="7" fillId="0" borderId="39" xfId="1" applyFont="1" applyFill="1" applyBorder="1" applyAlignment="1">
      <alignment horizontal="center"/>
    </xf>
    <xf numFmtId="49" fontId="6" fillId="0" borderId="40" xfId="1" applyNumberFormat="1" applyFont="1" applyFill="1" applyBorder="1" applyAlignment="1">
      <alignment horizontal="center"/>
    </xf>
    <xf numFmtId="0" fontId="13" fillId="0" borderId="37" xfId="1" applyFont="1" applyFill="1" applyBorder="1" applyAlignment="1">
      <alignment horizontal="left" vertical="center"/>
    </xf>
    <xf numFmtId="10" fontId="12" fillId="0" borderId="41" xfId="1" applyNumberFormat="1" applyFont="1" applyFill="1" applyBorder="1"/>
    <xf numFmtId="10" fontId="12" fillId="0" borderId="40" xfId="1" applyNumberFormat="1" applyFont="1" applyFill="1" applyBorder="1"/>
    <xf numFmtId="0" fontId="12" fillId="0" borderId="11" xfId="1" applyFont="1" applyFill="1" applyBorder="1" applyAlignment="1">
      <alignment horizontal="center"/>
    </xf>
    <xf numFmtId="4" fontId="12" fillId="0" borderId="22" xfId="1" applyNumberFormat="1" applyFont="1" applyFill="1" applyBorder="1"/>
    <xf numFmtId="4" fontId="12" fillId="0" borderId="12" xfId="1" applyNumberFormat="1" applyFont="1" applyFill="1" applyBorder="1"/>
    <xf numFmtId="0" fontId="6" fillId="0" borderId="42" xfId="1" applyFont="1" applyFill="1" applyBorder="1" applyAlignment="1">
      <alignment horizontal="center"/>
    </xf>
    <xf numFmtId="49" fontId="6" fillId="0" borderId="0" xfId="1" applyNumberFormat="1" applyFont="1" applyBorder="1" applyAlignment="1">
      <alignment horizontal="center"/>
    </xf>
    <xf numFmtId="0" fontId="10" fillId="0" borderId="0" xfId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center"/>
    </xf>
    <xf numFmtId="49" fontId="7" fillId="0" borderId="0" xfId="1" applyNumberFormat="1" applyFont="1" applyBorder="1" applyAlignment="1">
      <alignment horizontal="left"/>
    </xf>
    <xf numFmtId="49" fontId="10" fillId="0" borderId="0" xfId="1" applyNumberFormat="1" applyFont="1" applyBorder="1" applyAlignment="1">
      <alignment horizontal="left"/>
    </xf>
    <xf numFmtId="49" fontId="15" fillId="0" borderId="9" xfId="1" applyNumberFormat="1" applyFont="1" applyFill="1" applyBorder="1" applyAlignment="1">
      <alignment horizontal="left"/>
    </xf>
    <xf numFmtId="0" fontId="15" fillId="0" borderId="9" xfId="1" applyFont="1" applyFill="1" applyBorder="1" applyAlignment="1">
      <alignment horizontal="left"/>
    </xf>
    <xf numFmtId="49" fontId="10" fillId="0" borderId="15" xfId="1" applyNumberFormat="1" applyFont="1" applyFill="1" applyBorder="1" applyAlignment="1">
      <alignment horizontal="right"/>
    </xf>
    <xf numFmtId="49" fontId="10" fillId="0" borderId="0" xfId="1" applyNumberFormat="1" applyFont="1" applyFill="1" applyBorder="1" applyAlignment="1">
      <alignment horizontal="right"/>
    </xf>
    <xf numFmtId="49" fontId="10" fillId="0" borderId="0" xfId="1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left"/>
    </xf>
    <xf numFmtId="49" fontId="10" fillId="0" borderId="15" xfId="1" applyNumberFormat="1" applyFont="1" applyFill="1" applyBorder="1" applyAlignment="1">
      <alignment horizontal="left"/>
    </xf>
    <xf numFmtId="0" fontId="17" fillId="0" borderId="15" xfId="1" applyFont="1" applyFill="1" applyBorder="1" applyAlignment="1">
      <alignment horizontal="right" vertical="center"/>
    </xf>
    <xf numFmtId="49" fontId="7" fillId="0" borderId="11" xfId="1" applyNumberFormat="1" applyFont="1" applyBorder="1" applyAlignment="1">
      <alignment horizontal="center"/>
    </xf>
    <xf numFmtId="49" fontId="7" fillId="0" borderId="11" xfId="1" applyNumberFormat="1" applyFont="1" applyFill="1" applyBorder="1" applyAlignment="1">
      <alignment horizontal="center"/>
    </xf>
    <xf numFmtId="0" fontId="21" fillId="0" borderId="26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/>
    </xf>
    <xf numFmtId="0" fontId="22" fillId="0" borderId="11" xfId="1" applyFont="1" applyFill="1" applyBorder="1" applyAlignment="1">
      <alignment horizontal="center"/>
    </xf>
    <xf numFmtId="0" fontId="21" fillId="0" borderId="11" xfId="1" applyFont="1" applyFill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10" fontId="12" fillId="0" borderId="43" xfId="1" applyNumberFormat="1" applyFont="1" applyFill="1" applyBorder="1"/>
    <xf numFmtId="0" fontId="23" fillId="0" borderId="11" xfId="1" applyFont="1" applyFill="1" applyBorder="1" applyAlignment="1">
      <alignment horizontal="center"/>
    </xf>
    <xf numFmtId="0" fontId="23" fillId="0" borderId="11" xfId="1" applyNumberFormat="1" applyFont="1" applyFill="1" applyBorder="1" applyAlignment="1">
      <alignment horizontal="center"/>
    </xf>
    <xf numFmtId="0" fontId="19" fillId="0" borderId="14" xfId="1" applyFont="1" applyFill="1" applyBorder="1" applyAlignment="1">
      <alignment horizontal="right"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812"/>
  <sheetViews>
    <sheetView tabSelected="1" topLeftCell="B649" workbookViewId="0">
      <selection activeCell="K681" sqref="K681"/>
    </sheetView>
  </sheetViews>
  <sheetFormatPr defaultColWidth="9.42578125" defaultRowHeight="14.25" customHeight="1"/>
  <cols>
    <col min="1" max="1" width="3.7109375" style="1" hidden="1" customWidth="1"/>
    <col min="2" max="2" width="5.28515625" style="1" customWidth="1"/>
    <col min="3" max="3" width="5.85546875" style="1" customWidth="1"/>
    <col min="4" max="4" width="36.140625" style="1" customWidth="1"/>
    <col min="5" max="5" width="11.28515625" style="1" customWidth="1"/>
    <col min="6" max="6" width="10.7109375" style="1" customWidth="1"/>
    <col min="7" max="7" width="10.85546875" style="1" customWidth="1"/>
    <col min="8" max="8" width="10.5703125" style="1" customWidth="1"/>
    <col min="9" max="9" width="9.85546875" style="1" customWidth="1"/>
    <col min="10" max="10" width="9.7109375" style="1" customWidth="1"/>
    <col min="11" max="11" width="10.85546875" style="1" customWidth="1"/>
    <col min="12" max="12" width="8.5703125" style="1" customWidth="1"/>
    <col min="13" max="13" width="9.140625" style="1" customWidth="1"/>
    <col min="14" max="14" width="10" style="1" customWidth="1"/>
    <col min="15" max="15" width="12.5703125" style="1" customWidth="1"/>
    <col min="16" max="16" width="11" style="1" customWidth="1"/>
    <col min="17" max="16384" width="9.42578125" style="1"/>
  </cols>
  <sheetData>
    <row r="2" spans="1:17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2"/>
      <c r="P2" s="2"/>
    </row>
    <row r="3" spans="1:17" ht="14.25" hidden="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2"/>
      <c r="P3" s="2"/>
    </row>
    <row r="4" spans="1:17" ht="14.25" customHeight="1">
      <c r="B4" s="2"/>
      <c r="C4" s="2"/>
      <c r="D4" s="2"/>
      <c r="E4" s="2"/>
      <c r="F4" s="4" t="s">
        <v>191</v>
      </c>
      <c r="G4" s="4"/>
      <c r="H4" s="5"/>
      <c r="I4" s="5"/>
      <c r="J4" s="5"/>
      <c r="K4" s="2"/>
      <c r="L4" s="2"/>
      <c r="M4" s="2"/>
      <c r="N4" s="2"/>
      <c r="O4" s="2"/>
      <c r="P4" s="2"/>
    </row>
    <row r="5" spans="1:17" ht="12.7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2.75" hidden="1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12.75" hidden="1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28.5" customHeight="1">
      <c r="B8" s="419" t="s">
        <v>0</v>
      </c>
      <c r="C8" s="420" t="s">
        <v>1</v>
      </c>
      <c r="D8" s="421" t="s">
        <v>2</v>
      </c>
      <c r="E8" s="422" t="s">
        <v>3</v>
      </c>
      <c r="F8" s="423" t="s">
        <v>4</v>
      </c>
      <c r="G8" s="422" t="s">
        <v>5</v>
      </c>
      <c r="H8" s="422"/>
      <c r="I8" s="422"/>
      <c r="J8" s="424" t="s">
        <v>6</v>
      </c>
      <c r="K8" s="425" t="s">
        <v>7</v>
      </c>
      <c r="L8" s="150"/>
      <c r="M8" s="426" t="s">
        <v>8</v>
      </c>
      <c r="N8" s="427" t="s">
        <v>9</v>
      </c>
      <c r="O8" s="422" t="s">
        <v>10</v>
      </c>
      <c r="P8" s="422"/>
      <c r="Q8" s="8"/>
    </row>
    <row r="9" spans="1:17" ht="76.5" customHeight="1">
      <c r="B9" s="419"/>
      <c r="C9" s="420"/>
      <c r="D9" s="421"/>
      <c r="E9" s="422"/>
      <c r="F9" s="423"/>
      <c r="G9" s="6" t="s">
        <v>11</v>
      </c>
      <c r="H9" s="6" t="s">
        <v>12</v>
      </c>
      <c r="I9" s="7" t="s">
        <v>13</v>
      </c>
      <c r="J9" s="424"/>
      <c r="K9" s="425"/>
      <c r="L9" s="151" t="s">
        <v>138</v>
      </c>
      <c r="M9" s="426"/>
      <c r="N9" s="427"/>
      <c r="O9" s="9"/>
      <c r="P9" s="6" t="s">
        <v>14</v>
      </c>
      <c r="Q9" s="8"/>
    </row>
    <row r="10" spans="1:17" ht="14.25" customHeight="1">
      <c r="A10" s="228"/>
      <c r="B10" s="229"/>
      <c r="C10" s="42"/>
      <c r="D10" s="53"/>
      <c r="E10" s="29"/>
      <c r="F10" s="29"/>
      <c r="G10" s="29"/>
      <c r="H10" s="48"/>
      <c r="I10" s="30"/>
      <c r="J10" s="48"/>
      <c r="K10" s="49"/>
      <c r="L10" s="35"/>
      <c r="M10" s="48"/>
      <c r="N10" s="31"/>
      <c r="O10" s="30"/>
      <c r="P10" s="29"/>
      <c r="Q10" s="8"/>
    </row>
    <row r="11" spans="1:17" ht="14.25" customHeight="1">
      <c r="A11" s="228"/>
      <c r="B11" s="230" t="s">
        <v>15</v>
      </c>
      <c r="C11" s="43"/>
      <c r="D11" s="10" t="s">
        <v>72</v>
      </c>
      <c r="E11" s="32">
        <f t="shared" ref="E11:G12" si="0">+E15+E19+E23</f>
        <v>1117104.77</v>
      </c>
      <c r="F11" s="33">
        <f t="shared" si="0"/>
        <v>545841.89999999991</v>
      </c>
      <c r="G11" s="32">
        <f>+G15+G19+G23</f>
        <v>545841.89999999991</v>
      </c>
      <c r="H11" s="32">
        <f>+H23</f>
        <v>9604.67</v>
      </c>
      <c r="I11" s="32">
        <f>+I15+I19+I23</f>
        <v>536237.23</v>
      </c>
      <c r="J11" s="22"/>
      <c r="K11" s="32"/>
      <c r="L11" s="32"/>
      <c r="M11" s="22"/>
      <c r="N11" s="22">
        <f>+N15</f>
        <v>571262.87</v>
      </c>
      <c r="O11" s="32">
        <f>+O15</f>
        <v>571262.87</v>
      </c>
      <c r="P11" s="22"/>
      <c r="Q11" s="8"/>
    </row>
    <row r="12" spans="1:17" ht="14.25" customHeight="1">
      <c r="A12" s="228"/>
      <c r="B12" s="230"/>
      <c r="C12" s="43"/>
      <c r="D12" s="58" t="s">
        <v>112</v>
      </c>
      <c r="E12" s="32">
        <f t="shared" si="0"/>
        <v>508356.18</v>
      </c>
      <c r="F12" s="33">
        <f t="shared" si="0"/>
        <v>506880.18</v>
      </c>
      <c r="G12" s="32">
        <f t="shared" si="0"/>
        <v>506880.18</v>
      </c>
      <c r="H12" s="32">
        <f>+H24</f>
        <v>9604.67</v>
      </c>
      <c r="I12" s="32">
        <f>I16+I20+I24</f>
        <v>497275.51</v>
      </c>
      <c r="J12" s="22"/>
      <c r="K12" s="32"/>
      <c r="L12" s="32"/>
      <c r="M12" s="22"/>
      <c r="N12" s="22">
        <f>+N16</f>
        <v>1476</v>
      </c>
      <c r="O12" s="32">
        <f>+O16</f>
        <v>1476</v>
      </c>
      <c r="P12" s="22"/>
      <c r="Q12" s="8"/>
    </row>
    <row r="13" spans="1:17" ht="14.25" customHeight="1">
      <c r="A13" s="228"/>
      <c r="B13" s="230"/>
      <c r="C13" s="43"/>
      <c r="D13" s="59" t="s">
        <v>65</v>
      </c>
      <c r="E13" s="60">
        <f>E12/E11</f>
        <v>0.45506580372045136</v>
      </c>
      <c r="F13" s="61">
        <f>F12/F11</f>
        <v>0.9286208698892483</v>
      </c>
      <c r="G13" s="60">
        <f>G12/G11</f>
        <v>0.9286208698892483</v>
      </c>
      <c r="H13" s="60">
        <f>H12/H11</f>
        <v>1</v>
      </c>
      <c r="I13" s="60">
        <f>I12/I11</f>
        <v>0.92734238165447791</v>
      </c>
      <c r="J13" s="62"/>
      <c r="K13" s="60"/>
      <c r="L13" s="60"/>
      <c r="M13" s="62"/>
      <c r="N13" s="62">
        <f>N12/N11</f>
        <v>2.5837492291420935E-3</v>
      </c>
      <c r="O13" s="60">
        <f>O12/O11</f>
        <v>2.5837492291420935E-3</v>
      </c>
      <c r="P13" s="62"/>
      <c r="Q13" s="8"/>
    </row>
    <row r="14" spans="1:17" ht="12" customHeight="1">
      <c r="A14" s="228"/>
      <c r="B14" s="230"/>
      <c r="C14" s="43"/>
      <c r="D14" s="59"/>
      <c r="E14" s="60"/>
      <c r="F14" s="61"/>
      <c r="G14" s="60"/>
      <c r="H14" s="60"/>
      <c r="I14" s="60"/>
      <c r="J14" s="62"/>
      <c r="K14" s="60"/>
      <c r="L14" s="60"/>
      <c r="M14" s="62"/>
      <c r="N14" s="62"/>
      <c r="O14" s="60"/>
      <c r="P14" s="34"/>
      <c r="Q14" s="8"/>
    </row>
    <row r="15" spans="1:17" ht="14.25" customHeight="1">
      <c r="A15" s="228"/>
      <c r="B15" s="231"/>
      <c r="C15" s="45" t="s">
        <v>16</v>
      </c>
      <c r="D15" s="13" t="s">
        <v>64</v>
      </c>
      <c r="E15" s="35">
        <f>+F15+N15</f>
        <v>576952.87</v>
      </c>
      <c r="F15" s="36">
        <f>+I15</f>
        <v>5690</v>
      </c>
      <c r="G15" s="37">
        <f>+I15</f>
        <v>5690</v>
      </c>
      <c r="H15" s="37"/>
      <c r="I15" s="35">
        <v>5690</v>
      </c>
      <c r="J15" s="37"/>
      <c r="K15" s="35"/>
      <c r="L15" s="35"/>
      <c r="M15" s="37"/>
      <c r="N15" s="37">
        <f>+O15</f>
        <v>571262.87</v>
      </c>
      <c r="O15" s="35">
        <v>571262.87</v>
      </c>
      <c r="P15" s="37"/>
      <c r="Q15" s="11"/>
    </row>
    <row r="16" spans="1:17" ht="12.75" customHeight="1">
      <c r="A16" s="228"/>
      <c r="B16" s="231"/>
      <c r="C16" s="45"/>
      <c r="D16" s="54" t="s">
        <v>63</v>
      </c>
      <c r="E16" s="35">
        <f>+F16+N16</f>
        <v>5166</v>
      </c>
      <c r="F16" s="36">
        <f>+G16</f>
        <v>3690</v>
      </c>
      <c r="G16" s="37">
        <f>+I16</f>
        <v>3690</v>
      </c>
      <c r="H16" s="37"/>
      <c r="I16" s="35">
        <v>3690</v>
      </c>
      <c r="J16" s="37"/>
      <c r="K16" s="35"/>
      <c r="L16" s="35"/>
      <c r="M16" s="37"/>
      <c r="N16" s="37">
        <f>+O16</f>
        <v>1476</v>
      </c>
      <c r="O16" s="35">
        <v>1476</v>
      </c>
      <c r="P16" s="37"/>
      <c r="Q16" s="11"/>
    </row>
    <row r="17" spans="1:17" ht="12.75" customHeight="1">
      <c r="A17" s="228"/>
      <c r="B17" s="231"/>
      <c r="C17" s="45"/>
      <c r="D17" s="55" t="s">
        <v>65</v>
      </c>
      <c r="E17" s="63">
        <f>E16/E15</f>
        <v>8.9539376067234062E-3</v>
      </c>
      <c r="F17" s="63">
        <f>F16/F15</f>
        <v>0.64850615114235499</v>
      </c>
      <c r="G17" s="64">
        <f>G16/G15</f>
        <v>0.64850615114235499</v>
      </c>
      <c r="H17" s="64"/>
      <c r="I17" s="63">
        <f>I16/I15</f>
        <v>0.64850615114235499</v>
      </c>
      <c r="J17" s="57"/>
      <c r="K17" s="56"/>
      <c r="L17" s="56"/>
      <c r="M17" s="57"/>
      <c r="N17" s="64">
        <f>N16/N15</f>
        <v>2.5837492291420935E-3</v>
      </c>
      <c r="O17" s="63">
        <f>O16/O15</f>
        <v>2.5837492291420935E-3</v>
      </c>
      <c r="P17" s="57"/>
      <c r="Q17" s="11"/>
    </row>
    <row r="18" spans="1:17" ht="12.75" customHeight="1">
      <c r="A18" s="228"/>
      <c r="B18" s="231"/>
      <c r="C18" s="45"/>
      <c r="D18" s="55"/>
      <c r="E18" s="63"/>
      <c r="F18" s="63"/>
      <c r="G18" s="64"/>
      <c r="H18" s="64"/>
      <c r="I18" s="63"/>
      <c r="J18" s="57"/>
      <c r="K18" s="56"/>
      <c r="L18" s="56"/>
      <c r="M18" s="57"/>
      <c r="N18" s="57"/>
      <c r="O18" s="56"/>
      <c r="P18" s="57"/>
      <c r="Q18" s="11"/>
    </row>
    <row r="19" spans="1:17" ht="14.25" customHeight="1">
      <c r="A19" s="228"/>
      <c r="B19" s="231"/>
      <c r="C19" s="45" t="s">
        <v>17</v>
      </c>
      <c r="D19" s="13" t="s">
        <v>66</v>
      </c>
      <c r="E19" s="35">
        <f>+F19</f>
        <v>32500</v>
      </c>
      <c r="F19" s="36">
        <f>+I19</f>
        <v>32500</v>
      </c>
      <c r="G19" s="37">
        <f>+I19</f>
        <v>32500</v>
      </c>
      <c r="H19" s="37"/>
      <c r="I19" s="35">
        <v>32500</v>
      </c>
      <c r="J19" s="37"/>
      <c r="K19" s="35"/>
      <c r="L19" s="35"/>
      <c r="M19" s="37"/>
      <c r="N19" s="37"/>
      <c r="O19" s="35"/>
      <c r="P19" s="37"/>
      <c r="Q19" s="11"/>
    </row>
    <row r="20" spans="1:17" ht="12.75" customHeight="1">
      <c r="A20" s="228"/>
      <c r="B20" s="231"/>
      <c r="C20" s="44"/>
      <c r="D20" s="54" t="s">
        <v>63</v>
      </c>
      <c r="E20" s="35">
        <f>+F20</f>
        <v>11462.11</v>
      </c>
      <c r="F20" s="36">
        <f>+G20</f>
        <v>11462.11</v>
      </c>
      <c r="G20" s="35">
        <f>+I20</f>
        <v>11462.11</v>
      </c>
      <c r="H20" s="35"/>
      <c r="I20" s="35">
        <v>11462.11</v>
      </c>
      <c r="J20" s="37"/>
      <c r="K20" s="35"/>
      <c r="L20" s="35"/>
      <c r="M20" s="37"/>
      <c r="N20" s="37"/>
      <c r="O20" s="35"/>
      <c r="P20" s="37"/>
      <c r="Q20" s="11"/>
    </row>
    <row r="21" spans="1:17" ht="12.75" customHeight="1">
      <c r="A21" s="228"/>
      <c r="B21" s="231"/>
      <c r="C21" s="44"/>
      <c r="D21" s="55" t="s">
        <v>65</v>
      </c>
      <c r="E21" s="103">
        <f>E20/E19</f>
        <v>0.35268030769230774</v>
      </c>
      <c r="F21" s="118">
        <f>F20/F19</f>
        <v>0.35268030769230774</v>
      </c>
      <c r="G21" s="103">
        <f>G20/G19</f>
        <v>0.35268030769230774</v>
      </c>
      <c r="H21" s="103"/>
      <c r="I21" s="103">
        <f>I20/I19</f>
        <v>0.35268030769230774</v>
      </c>
      <c r="J21" s="104"/>
      <c r="K21" s="103"/>
      <c r="L21" s="103"/>
      <c r="M21" s="104"/>
      <c r="N21" s="104"/>
      <c r="O21" s="103"/>
      <c r="P21" s="104"/>
      <c r="Q21" s="11"/>
    </row>
    <row r="22" spans="1:17" ht="12.75" customHeight="1">
      <c r="A22" s="228"/>
      <c r="B22" s="231"/>
      <c r="C22" s="44"/>
      <c r="D22" s="55"/>
      <c r="E22" s="35"/>
      <c r="F22" s="36"/>
      <c r="G22" s="35"/>
      <c r="H22" s="35"/>
      <c r="I22" s="35"/>
      <c r="J22" s="37"/>
      <c r="K22" s="35"/>
      <c r="L22" s="35"/>
      <c r="M22" s="37"/>
      <c r="N22" s="37"/>
      <c r="O22" s="35"/>
      <c r="P22" s="37"/>
      <c r="Q22" s="11"/>
    </row>
    <row r="23" spans="1:17" ht="14.25" customHeight="1">
      <c r="A23" s="228"/>
      <c r="B23" s="231"/>
      <c r="C23" s="45" t="s">
        <v>18</v>
      </c>
      <c r="D23" s="13" t="s">
        <v>67</v>
      </c>
      <c r="E23" s="35">
        <f>+F23</f>
        <v>507651.89999999997</v>
      </c>
      <c r="F23" s="36">
        <f>+G23</f>
        <v>507651.89999999997</v>
      </c>
      <c r="G23" s="35">
        <f>+H23+I23</f>
        <v>507651.89999999997</v>
      </c>
      <c r="H23" s="35">
        <v>9604.67</v>
      </c>
      <c r="I23" s="35">
        <v>498047.23</v>
      </c>
      <c r="J23" s="37"/>
      <c r="K23" s="35"/>
      <c r="L23" s="35"/>
      <c r="M23" s="37"/>
      <c r="N23" s="37"/>
      <c r="O23" s="35"/>
      <c r="P23" s="37"/>
      <c r="Q23" s="11"/>
    </row>
    <row r="24" spans="1:17" ht="14.25" customHeight="1">
      <c r="A24" s="228"/>
      <c r="B24" s="231"/>
      <c r="C24" s="45"/>
      <c r="D24" s="54" t="s">
        <v>63</v>
      </c>
      <c r="E24" s="35">
        <f>+F24</f>
        <v>491728.07</v>
      </c>
      <c r="F24" s="36">
        <f>+G24</f>
        <v>491728.07</v>
      </c>
      <c r="G24" s="35">
        <f>+H24+I24</f>
        <v>491728.07</v>
      </c>
      <c r="H24" s="35">
        <v>9604.67</v>
      </c>
      <c r="I24" s="35">
        <v>482123.4</v>
      </c>
      <c r="J24" s="37"/>
      <c r="K24" s="35"/>
      <c r="L24" s="35"/>
      <c r="M24" s="37"/>
      <c r="N24" s="37"/>
      <c r="O24" s="35"/>
      <c r="P24" s="37"/>
      <c r="Q24" s="11"/>
    </row>
    <row r="25" spans="1:17" ht="14.25" customHeight="1">
      <c r="A25" s="228"/>
      <c r="B25" s="230"/>
      <c r="C25" s="45"/>
      <c r="D25" s="55" t="s">
        <v>65</v>
      </c>
      <c r="E25" s="103">
        <f>E24/E23</f>
        <v>0.96863238372593508</v>
      </c>
      <c r="F25" s="118">
        <f>F24/F23</f>
        <v>0.96863238372593508</v>
      </c>
      <c r="G25" s="103">
        <f>G24/G23</f>
        <v>0.96863238372593508</v>
      </c>
      <c r="H25" s="103">
        <f>H24/H23</f>
        <v>1</v>
      </c>
      <c r="I25" s="103">
        <f>I24/I23</f>
        <v>0.96802747000520417</v>
      </c>
      <c r="J25" s="104"/>
      <c r="K25" s="103"/>
      <c r="L25" s="103"/>
      <c r="M25" s="104"/>
      <c r="N25" s="104"/>
      <c r="O25" s="103"/>
      <c r="P25" s="104"/>
      <c r="Q25" s="11"/>
    </row>
    <row r="26" spans="1:17" ht="12" customHeight="1">
      <c r="A26" s="228"/>
      <c r="B26" s="230"/>
      <c r="C26" s="47"/>
      <c r="D26" s="55"/>
      <c r="E26" s="103"/>
      <c r="F26" s="118"/>
      <c r="G26" s="103"/>
      <c r="H26" s="103"/>
      <c r="I26" s="103"/>
      <c r="J26" s="104"/>
      <c r="K26" s="103"/>
      <c r="L26" s="103"/>
      <c r="M26" s="104"/>
      <c r="N26" s="104"/>
      <c r="O26" s="103"/>
      <c r="P26" s="104"/>
      <c r="Q26" s="11"/>
    </row>
    <row r="27" spans="1:17" ht="14.25" hidden="1" customHeight="1">
      <c r="A27" s="228"/>
      <c r="B27" s="230"/>
      <c r="C27" s="47"/>
      <c r="D27" s="82"/>
      <c r="E27" s="103"/>
      <c r="F27" s="118"/>
      <c r="G27" s="103"/>
      <c r="H27" s="103"/>
      <c r="I27" s="103"/>
      <c r="J27" s="104"/>
      <c r="K27" s="103"/>
      <c r="L27" s="103"/>
      <c r="M27" s="104"/>
      <c r="N27" s="104"/>
      <c r="O27" s="103"/>
      <c r="P27" s="104"/>
      <c r="Q27" s="11"/>
    </row>
    <row r="28" spans="1:17" ht="14.25" hidden="1" customHeight="1">
      <c r="A28" s="228"/>
      <c r="B28" s="230"/>
      <c r="C28" s="47"/>
      <c r="D28" s="66"/>
      <c r="E28" s="103"/>
      <c r="F28" s="118"/>
      <c r="G28" s="103"/>
      <c r="H28" s="103"/>
      <c r="I28" s="103"/>
      <c r="J28" s="104"/>
      <c r="K28" s="103"/>
      <c r="L28" s="103"/>
      <c r="M28" s="104"/>
      <c r="N28" s="104"/>
      <c r="O28" s="103"/>
      <c r="P28" s="104"/>
      <c r="Q28" s="11"/>
    </row>
    <row r="29" spans="1:17" ht="14.25" hidden="1" customHeight="1">
      <c r="A29" s="228"/>
      <c r="B29" s="231"/>
      <c r="C29" s="45"/>
      <c r="D29" s="66"/>
      <c r="E29" s="35"/>
      <c r="F29" s="36"/>
      <c r="G29" s="35"/>
      <c r="H29" s="35"/>
      <c r="I29" s="35"/>
      <c r="J29" s="37"/>
      <c r="K29" s="35"/>
      <c r="L29" s="35"/>
      <c r="M29" s="37"/>
      <c r="N29" s="37"/>
      <c r="O29" s="35"/>
      <c r="P29" s="37"/>
      <c r="Q29" s="11"/>
    </row>
    <row r="30" spans="1:17" ht="9" hidden="1" customHeight="1">
      <c r="A30" s="228"/>
      <c r="B30" s="231"/>
      <c r="C30" s="45"/>
      <c r="D30" s="12"/>
      <c r="E30" s="35"/>
      <c r="F30" s="36"/>
      <c r="G30" s="35"/>
      <c r="H30" s="35"/>
      <c r="I30" s="35"/>
      <c r="J30" s="37"/>
      <c r="K30" s="35"/>
      <c r="L30" s="35"/>
      <c r="M30" s="37"/>
      <c r="N30" s="37"/>
      <c r="O30" s="35"/>
      <c r="P30" s="37"/>
      <c r="Q30" s="11"/>
    </row>
    <row r="31" spans="1:17" ht="14.25" hidden="1" customHeight="1">
      <c r="A31" s="228"/>
      <c r="B31" s="231"/>
      <c r="C31" s="45"/>
      <c r="D31" s="13"/>
      <c r="E31" s="35"/>
      <c r="F31" s="36"/>
      <c r="G31" s="35"/>
      <c r="H31" s="35"/>
      <c r="I31" s="35"/>
      <c r="J31" s="37"/>
      <c r="K31" s="35"/>
      <c r="L31" s="35"/>
      <c r="M31" s="37"/>
      <c r="N31" s="37"/>
      <c r="O31" s="35"/>
      <c r="P31" s="37"/>
      <c r="Q31" s="11"/>
    </row>
    <row r="32" spans="1:17" ht="11.25" hidden="1" customHeight="1">
      <c r="A32" s="228"/>
      <c r="B32" s="231"/>
      <c r="C32" s="45"/>
      <c r="D32" s="13"/>
      <c r="E32" s="35"/>
      <c r="F32" s="36"/>
      <c r="G32" s="35"/>
      <c r="H32" s="35"/>
      <c r="I32" s="35"/>
      <c r="J32" s="37"/>
      <c r="K32" s="35"/>
      <c r="L32" s="35"/>
      <c r="M32" s="37"/>
      <c r="N32" s="37"/>
      <c r="O32" s="35"/>
      <c r="P32" s="37"/>
      <c r="Q32" s="11"/>
    </row>
    <row r="33" spans="1:17" ht="15" hidden="1" customHeight="1">
      <c r="A33" s="228"/>
      <c r="B33" s="231"/>
      <c r="C33" s="45"/>
      <c r="D33" s="13"/>
      <c r="E33" s="35"/>
      <c r="F33" s="36"/>
      <c r="G33" s="35"/>
      <c r="H33" s="35"/>
      <c r="I33" s="35"/>
      <c r="J33" s="37"/>
      <c r="K33" s="35"/>
      <c r="L33" s="35"/>
      <c r="M33" s="37"/>
      <c r="N33" s="37"/>
      <c r="O33" s="35"/>
      <c r="P33" s="37"/>
      <c r="Q33" s="11"/>
    </row>
    <row r="34" spans="1:17" ht="12.75" hidden="1" customHeight="1">
      <c r="A34" s="228"/>
      <c r="B34" s="232"/>
      <c r="C34" s="50"/>
      <c r="D34" s="50"/>
      <c r="E34" s="40"/>
      <c r="F34" s="52"/>
      <c r="G34" s="40"/>
      <c r="H34" s="40"/>
      <c r="I34" s="40"/>
      <c r="J34" s="41"/>
      <c r="K34" s="40"/>
      <c r="L34" s="40"/>
      <c r="M34" s="41"/>
      <c r="N34" s="41"/>
      <c r="O34" s="41"/>
      <c r="P34" s="41"/>
      <c r="Q34" s="11"/>
    </row>
    <row r="35" spans="1:17" ht="0.75" hidden="1" customHeight="1">
      <c r="A35" s="228"/>
      <c r="B35" s="231"/>
      <c r="C35" s="45" t="s">
        <v>18</v>
      </c>
      <c r="D35" s="13" t="s">
        <v>19</v>
      </c>
      <c r="E35" s="37"/>
      <c r="F35" s="37"/>
      <c r="G35" s="35"/>
      <c r="H35" s="35"/>
      <c r="I35" s="35"/>
      <c r="J35" s="37"/>
      <c r="K35" s="35"/>
      <c r="L35" s="35"/>
      <c r="M35" s="37"/>
      <c r="N35" s="37"/>
      <c r="O35" s="35"/>
      <c r="P35" s="37"/>
      <c r="Q35" s="11"/>
    </row>
    <row r="36" spans="1:17" ht="2.25" hidden="1" customHeight="1">
      <c r="A36" s="228"/>
      <c r="B36" s="233"/>
      <c r="C36" s="145"/>
      <c r="D36" s="124"/>
      <c r="E36" s="89"/>
      <c r="F36" s="89"/>
      <c r="G36" s="89"/>
      <c r="H36" s="76"/>
      <c r="I36" s="89"/>
      <c r="J36" s="95"/>
      <c r="K36" s="35"/>
      <c r="L36" s="35"/>
      <c r="M36" s="95"/>
      <c r="N36" s="37"/>
      <c r="O36" s="35"/>
      <c r="P36" s="37"/>
      <c r="Q36" s="11"/>
    </row>
    <row r="37" spans="1:17" ht="15" hidden="1" customHeight="1">
      <c r="A37" s="228"/>
      <c r="B37" s="234"/>
      <c r="C37" s="168"/>
      <c r="D37" s="169"/>
      <c r="E37" s="89"/>
      <c r="F37" s="89"/>
      <c r="G37" s="89"/>
      <c r="H37" s="76"/>
      <c r="I37" s="89"/>
      <c r="J37" s="95"/>
      <c r="K37" s="35"/>
      <c r="L37" s="35"/>
      <c r="M37" s="95"/>
      <c r="N37" s="37"/>
      <c r="O37" s="35"/>
      <c r="P37" s="37"/>
      <c r="Q37" s="11"/>
    </row>
    <row r="38" spans="1:17" ht="15" hidden="1" customHeight="1">
      <c r="A38" s="228"/>
      <c r="B38" s="233"/>
      <c r="C38" s="145"/>
      <c r="D38" s="169"/>
      <c r="E38" s="96"/>
      <c r="F38" s="96"/>
      <c r="G38" s="96"/>
      <c r="H38" s="75"/>
      <c r="I38" s="96"/>
      <c r="J38" s="154"/>
      <c r="K38" s="32"/>
      <c r="L38" s="32"/>
      <c r="M38" s="154"/>
      <c r="N38" s="22"/>
      <c r="O38" s="32"/>
      <c r="P38" s="22"/>
      <c r="Q38" s="11"/>
    </row>
    <row r="39" spans="1:17" ht="15" hidden="1" customHeight="1">
      <c r="A39" s="228"/>
      <c r="B39" s="233"/>
      <c r="C39" s="145"/>
      <c r="D39" s="125"/>
      <c r="E39" s="96"/>
      <c r="F39" s="89"/>
      <c r="G39" s="89"/>
      <c r="H39" s="76"/>
      <c r="I39" s="89"/>
      <c r="J39" s="95"/>
      <c r="K39" s="35"/>
      <c r="L39" s="35"/>
      <c r="M39" s="95"/>
      <c r="N39" s="22"/>
      <c r="O39" s="32"/>
      <c r="P39" s="37"/>
      <c r="Q39" s="11"/>
    </row>
    <row r="40" spans="1:17" ht="15" hidden="1" customHeight="1">
      <c r="A40" s="228"/>
      <c r="B40" s="233"/>
      <c r="C40" s="145"/>
      <c r="D40" s="125"/>
      <c r="E40" s="99"/>
      <c r="F40" s="89"/>
      <c r="G40" s="89"/>
      <c r="H40" s="76"/>
      <c r="I40" s="89"/>
      <c r="J40" s="95"/>
      <c r="K40" s="35"/>
      <c r="L40" s="35"/>
      <c r="M40" s="95"/>
      <c r="N40" s="104"/>
      <c r="O40" s="103"/>
      <c r="P40" s="37"/>
      <c r="Q40" s="11"/>
    </row>
    <row r="41" spans="1:17" ht="12" hidden="1" customHeight="1">
      <c r="A41" s="228"/>
      <c r="B41" s="233"/>
      <c r="C41" s="145"/>
      <c r="D41" s="125"/>
      <c r="E41" s="99"/>
      <c r="F41" s="89"/>
      <c r="G41" s="89"/>
      <c r="H41" s="76"/>
      <c r="I41" s="89"/>
      <c r="J41" s="95"/>
      <c r="K41" s="35"/>
      <c r="L41" s="35"/>
      <c r="M41" s="95"/>
      <c r="N41" s="37"/>
      <c r="O41" s="35"/>
      <c r="P41" s="37"/>
      <c r="Q41" s="11"/>
    </row>
    <row r="42" spans="1:17" ht="12.75" hidden="1" customHeight="1">
      <c r="A42" s="228"/>
      <c r="B42" s="233"/>
      <c r="C42" s="145"/>
      <c r="D42" s="127"/>
      <c r="E42" s="89"/>
      <c r="F42" s="89"/>
      <c r="G42" s="89"/>
      <c r="H42" s="76"/>
      <c r="I42" s="89"/>
      <c r="J42" s="95"/>
      <c r="K42" s="35"/>
      <c r="L42" s="35"/>
      <c r="M42" s="95"/>
      <c r="N42" s="37"/>
      <c r="O42" s="35"/>
      <c r="P42" s="37"/>
      <c r="Q42" s="11"/>
    </row>
    <row r="43" spans="1:17" ht="12.75" hidden="1" customHeight="1">
      <c r="A43" s="228"/>
      <c r="B43" s="233"/>
      <c r="C43" s="145"/>
      <c r="D43" s="125"/>
      <c r="E43" s="89"/>
      <c r="F43" s="89"/>
      <c r="G43" s="89"/>
      <c r="H43" s="76"/>
      <c r="I43" s="89"/>
      <c r="J43" s="95"/>
      <c r="K43" s="35"/>
      <c r="L43" s="35"/>
      <c r="M43" s="95"/>
      <c r="N43" s="37"/>
      <c r="O43" s="35"/>
      <c r="P43" s="37"/>
      <c r="Q43" s="11"/>
    </row>
    <row r="44" spans="1:17" ht="14.25" hidden="1" customHeight="1">
      <c r="A44" s="228"/>
      <c r="B44" s="233"/>
      <c r="C44" s="145"/>
      <c r="D44" s="125"/>
      <c r="E44" s="99"/>
      <c r="F44" s="89"/>
      <c r="G44" s="89"/>
      <c r="H44" s="76"/>
      <c r="I44" s="89"/>
      <c r="J44" s="95"/>
      <c r="K44" s="35"/>
      <c r="L44" s="35"/>
      <c r="M44" s="95"/>
      <c r="N44" s="104"/>
      <c r="O44" s="103"/>
      <c r="P44" s="37"/>
      <c r="Q44" s="11"/>
    </row>
    <row r="45" spans="1:17" ht="14.25" customHeight="1">
      <c r="A45" s="228"/>
      <c r="B45" s="235"/>
      <c r="C45" s="171"/>
      <c r="D45" s="182"/>
      <c r="E45" s="195"/>
      <c r="F45" s="173"/>
      <c r="G45" s="173"/>
      <c r="H45" s="174"/>
      <c r="I45" s="173"/>
      <c r="J45" s="152"/>
      <c r="K45" s="175"/>
      <c r="L45" s="175"/>
      <c r="M45" s="152"/>
      <c r="N45" s="193"/>
      <c r="O45" s="194"/>
      <c r="P45" s="176"/>
      <c r="Q45" s="11"/>
    </row>
    <row r="46" spans="1:17" ht="14.25" customHeight="1">
      <c r="A46" s="228"/>
      <c r="B46" s="233">
        <v>400</v>
      </c>
      <c r="C46" s="145"/>
      <c r="D46" s="196" t="s">
        <v>161</v>
      </c>
      <c r="E46" s="99"/>
      <c r="F46" s="89"/>
      <c r="G46" s="89"/>
      <c r="H46" s="76"/>
      <c r="I46" s="89"/>
      <c r="J46" s="95"/>
      <c r="K46" s="35"/>
      <c r="L46" s="35"/>
      <c r="M46" s="95"/>
      <c r="N46" s="104"/>
      <c r="O46" s="103"/>
      <c r="P46" s="37"/>
      <c r="Q46" s="11"/>
    </row>
    <row r="47" spans="1:17" ht="14.25" customHeight="1">
      <c r="A47" s="228"/>
      <c r="B47" s="233"/>
      <c r="C47" s="145"/>
      <c r="D47" s="196" t="s">
        <v>162</v>
      </c>
      <c r="E47" s="96">
        <f>+F47+N47</f>
        <v>704000</v>
      </c>
      <c r="F47" s="96">
        <f>+F51</f>
        <v>0</v>
      </c>
      <c r="G47" s="96">
        <f>+G51</f>
        <v>0</v>
      </c>
      <c r="H47" s="75"/>
      <c r="I47" s="96">
        <f>+I51</f>
        <v>0</v>
      </c>
      <c r="J47" s="154"/>
      <c r="K47" s="32"/>
      <c r="L47" s="32"/>
      <c r="M47" s="154"/>
      <c r="N47" s="22">
        <f>+N51</f>
        <v>704000</v>
      </c>
      <c r="O47" s="32">
        <f>+O51</f>
        <v>704000</v>
      </c>
      <c r="P47" s="37"/>
      <c r="Q47" s="11"/>
    </row>
    <row r="48" spans="1:17" ht="14.25" customHeight="1">
      <c r="A48" s="228"/>
      <c r="B48" s="233"/>
      <c r="C48" s="145"/>
      <c r="D48" s="196" t="s">
        <v>113</v>
      </c>
      <c r="E48" s="96">
        <f>+E52</f>
        <v>4920</v>
      </c>
      <c r="F48" s="96">
        <v>0</v>
      </c>
      <c r="G48" s="96">
        <v>0</v>
      </c>
      <c r="H48" s="75"/>
      <c r="I48" s="96">
        <v>0</v>
      </c>
      <c r="J48" s="154"/>
      <c r="K48" s="32"/>
      <c r="L48" s="32"/>
      <c r="M48" s="154"/>
      <c r="N48" s="22">
        <f>+N52</f>
        <v>4920</v>
      </c>
      <c r="O48" s="32">
        <f>+O52</f>
        <v>4920</v>
      </c>
      <c r="P48" s="37"/>
      <c r="Q48" s="11"/>
    </row>
    <row r="49" spans="1:17" ht="14.25" customHeight="1">
      <c r="A49" s="228"/>
      <c r="B49" s="233"/>
      <c r="C49" s="145"/>
      <c r="D49" s="367" t="s">
        <v>69</v>
      </c>
      <c r="E49" s="129">
        <v>0</v>
      </c>
      <c r="F49" s="96">
        <v>0</v>
      </c>
      <c r="G49" s="96">
        <v>0</v>
      </c>
      <c r="H49" s="75"/>
      <c r="I49" s="96">
        <v>0</v>
      </c>
      <c r="J49" s="154"/>
      <c r="K49" s="32"/>
      <c r="L49" s="32"/>
      <c r="M49" s="154"/>
      <c r="N49" s="62">
        <v>0</v>
      </c>
      <c r="O49" s="60">
        <v>0</v>
      </c>
      <c r="P49" s="37"/>
      <c r="Q49" s="11"/>
    </row>
    <row r="50" spans="1:17" ht="7.5" customHeight="1">
      <c r="A50" s="228"/>
      <c r="B50" s="233"/>
      <c r="C50" s="145"/>
      <c r="D50" s="367"/>
      <c r="E50" s="99"/>
      <c r="F50" s="89"/>
      <c r="G50" s="89"/>
      <c r="H50" s="76"/>
      <c r="I50" s="89"/>
      <c r="J50" s="95"/>
      <c r="K50" s="35"/>
      <c r="L50" s="35"/>
      <c r="M50" s="95"/>
      <c r="N50" s="104"/>
      <c r="O50" s="103"/>
      <c r="P50" s="37"/>
      <c r="Q50" s="11"/>
    </row>
    <row r="51" spans="1:17" ht="14.25" customHeight="1">
      <c r="A51" s="228"/>
      <c r="B51" s="233"/>
      <c r="C51" s="145" t="s">
        <v>163</v>
      </c>
      <c r="D51" s="368" t="s">
        <v>164</v>
      </c>
      <c r="E51" s="89">
        <f>+N51</f>
        <v>704000</v>
      </c>
      <c r="F51" s="89"/>
      <c r="G51" s="89"/>
      <c r="H51" s="76"/>
      <c r="I51" s="89"/>
      <c r="J51" s="95"/>
      <c r="K51" s="35"/>
      <c r="L51" s="35"/>
      <c r="M51" s="95"/>
      <c r="N51" s="37">
        <f>+O51</f>
        <v>704000</v>
      </c>
      <c r="O51" s="35">
        <v>704000</v>
      </c>
      <c r="P51" s="37"/>
      <c r="Q51" s="11"/>
    </row>
    <row r="52" spans="1:17" ht="14.25" customHeight="1">
      <c r="A52" s="228"/>
      <c r="B52" s="233"/>
      <c r="C52" s="145"/>
      <c r="D52" s="125" t="s">
        <v>63</v>
      </c>
      <c r="E52" s="197">
        <f>+N52</f>
        <v>4920</v>
      </c>
      <c r="F52" s="89"/>
      <c r="G52" s="89"/>
      <c r="H52" s="76"/>
      <c r="I52" s="89"/>
      <c r="J52" s="95"/>
      <c r="K52" s="35"/>
      <c r="L52" s="35"/>
      <c r="M52" s="95"/>
      <c r="N52" s="37">
        <f>+O52</f>
        <v>4920</v>
      </c>
      <c r="O52" s="35">
        <v>4920</v>
      </c>
      <c r="P52" s="37"/>
      <c r="Q52" s="11"/>
    </row>
    <row r="53" spans="1:17" ht="14.25" customHeight="1">
      <c r="A53" s="228"/>
      <c r="B53" s="233"/>
      <c r="C53" s="145"/>
      <c r="D53" s="125" t="s">
        <v>65</v>
      </c>
      <c r="E53" s="99">
        <f>+F53</f>
        <v>0</v>
      </c>
      <c r="F53" s="99"/>
      <c r="G53" s="99"/>
      <c r="H53" s="100"/>
      <c r="I53" s="99"/>
      <c r="J53" s="102"/>
      <c r="K53" s="103"/>
      <c r="L53" s="103"/>
      <c r="M53" s="102"/>
      <c r="N53" s="104">
        <v>0</v>
      </c>
      <c r="O53" s="103">
        <v>0</v>
      </c>
      <c r="P53" s="37"/>
      <c r="Q53" s="11"/>
    </row>
    <row r="54" spans="1:17" ht="14.25" customHeight="1">
      <c r="A54" s="228"/>
      <c r="B54" s="233"/>
      <c r="C54" s="145"/>
      <c r="D54" s="369"/>
      <c r="E54" s="99"/>
      <c r="F54" s="89"/>
      <c r="G54" s="89"/>
      <c r="H54" s="76"/>
      <c r="I54" s="89"/>
      <c r="J54" s="95"/>
      <c r="K54" s="35"/>
      <c r="L54" s="35"/>
      <c r="M54" s="95"/>
      <c r="N54" s="104"/>
      <c r="O54" s="103"/>
      <c r="P54" s="37"/>
      <c r="Q54" s="11"/>
    </row>
    <row r="55" spans="1:17" ht="11.25" customHeight="1">
      <c r="A55" s="228"/>
      <c r="B55" s="235"/>
      <c r="C55" s="171"/>
      <c r="D55" s="172"/>
      <c r="E55" s="173"/>
      <c r="F55" s="173"/>
      <c r="G55" s="173"/>
      <c r="H55" s="174"/>
      <c r="I55" s="173"/>
      <c r="J55" s="152"/>
      <c r="K55" s="175"/>
      <c r="L55" s="175"/>
      <c r="M55" s="152"/>
      <c r="N55" s="176"/>
      <c r="O55" s="175"/>
      <c r="P55" s="176"/>
      <c r="Q55" s="11"/>
    </row>
    <row r="56" spans="1:17" ht="14.25" customHeight="1">
      <c r="A56" s="228"/>
      <c r="B56" s="234">
        <v>600</v>
      </c>
      <c r="C56" s="88"/>
      <c r="D56" s="170" t="s">
        <v>73</v>
      </c>
      <c r="E56" s="96">
        <f>+E59+E63+E67</f>
        <v>4591151.5</v>
      </c>
      <c r="F56" s="96">
        <f>+F59+F63+F67</f>
        <v>1159000</v>
      </c>
      <c r="G56" s="96">
        <f>+H56+I56</f>
        <v>1159000</v>
      </c>
      <c r="H56" s="75"/>
      <c r="I56" s="96">
        <f>+I63+I67+I59</f>
        <v>1159000</v>
      </c>
      <c r="J56" s="154"/>
      <c r="K56" s="32"/>
      <c r="L56" s="32"/>
      <c r="M56" s="154"/>
      <c r="N56" s="22">
        <f>+N63+N59</f>
        <v>3432151.5</v>
      </c>
      <c r="O56" s="32">
        <f>+O63+O59</f>
        <v>3432151.5</v>
      </c>
      <c r="P56" s="22"/>
      <c r="Q56" s="11"/>
    </row>
    <row r="57" spans="1:17" ht="14.25" customHeight="1">
      <c r="A57" s="228"/>
      <c r="B57" s="234"/>
      <c r="C57" s="70"/>
      <c r="D57" s="73" t="s">
        <v>113</v>
      </c>
      <c r="E57" s="96">
        <f>+E64+E60+E68</f>
        <v>437952.16</v>
      </c>
      <c r="F57" s="96">
        <f>+F64+F60+F68</f>
        <v>344349.16</v>
      </c>
      <c r="G57" s="75">
        <f>+G64+G60+G68</f>
        <v>344349.16</v>
      </c>
      <c r="H57" s="78"/>
      <c r="I57" s="75">
        <f>+I64+I68+I60</f>
        <v>344349.16</v>
      </c>
      <c r="J57" s="74"/>
      <c r="K57" s="32"/>
      <c r="L57" s="32"/>
      <c r="M57" s="154"/>
      <c r="N57" s="22">
        <f>+N64</f>
        <v>93603</v>
      </c>
      <c r="O57" s="32">
        <f>+O64</f>
        <v>93603</v>
      </c>
      <c r="P57" s="22"/>
      <c r="Q57" s="11"/>
    </row>
    <row r="58" spans="1:17" ht="14.25" customHeight="1">
      <c r="B58" s="234"/>
      <c r="C58" s="70"/>
      <c r="D58" s="67" t="s">
        <v>69</v>
      </c>
      <c r="E58" s="129">
        <f>E57/E56</f>
        <v>9.5390483193595332E-2</v>
      </c>
      <c r="F58" s="129">
        <f>F57/F56</f>
        <v>0.29710885245901636</v>
      </c>
      <c r="G58" s="114">
        <f>G57/G56</f>
        <v>0.29710885245901636</v>
      </c>
      <c r="H58" s="116"/>
      <c r="I58" s="114">
        <f>I57/I56</f>
        <v>0.29710885245901636</v>
      </c>
      <c r="J58" s="115"/>
      <c r="K58" s="60"/>
      <c r="L58" s="60"/>
      <c r="M58" s="157"/>
      <c r="N58" s="62"/>
      <c r="O58" s="60"/>
      <c r="P58" s="62"/>
      <c r="Q58" s="11"/>
    </row>
    <row r="59" spans="1:17" ht="14.25" customHeight="1">
      <c r="B59" s="233"/>
      <c r="C59" s="71">
        <v>60014</v>
      </c>
      <c r="D59" s="68" t="s">
        <v>68</v>
      </c>
      <c r="E59" s="76">
        <f>+F59+N59</f>
        <v>366500</v>
      </c>
      <c r="F59" s="39">
        <f>+G59</f>
        <v>200000</v>
      </c>
      <c r="G59" s="76">
        <f>+I59</f>
        <v>200000</v>
      </c>
      <c r="H59" s="39"/>
      <c r="I59" s="76">
        <v>200000</v>
      </c>
      <c r="J59" s="65"/>
      <c r="K59" s="35"/>
      <c r="L59" s="35"/>
      <c r="M59" s="95"/>
      <c r="N59" s="37">
        <f>+O59</f>
        <v>166500</v>
      </c>
      <c r="O59" s="35">
        <v>166500</v>
      </c>
      <c r="P59" s="37"/>
      <c r="Q59" s="11"/>
    </row>
    <row r="60" spans="1:17" ht="14.25" customHeight="1">
      <c r="B60" s="233"/>
      <c r="C60" s="71"/>
      <c r="D60" s="66" t="s">
        <v>63</v>
      </c>
      <c r="E60" s="76">
        <f>+F60</f>
        <v>25243.94</v>
      </c>
      <c r="F60" s="39">
        <f>+G60</f>
        <v>25243.94</v>
      </c>
      <c r="G60" s="76">
        <f>+I60</f>
        <v>25243.94</v>
      </c>
      <c r="H60" s="39"/>
      <c r="I60" s="76">
        <v>25243.94</v>
      </c>
      <c r="J60" s="65"/>
      <c r="K60" s="35"/>
      <c r="L60" s="35"/>
      <c r="M60" s="95"/>
      <c r="N60" s="37">
        <v>0</v>
      </c>
      <c r="O60" s="35">
        <v>0</v>
      </c>
      <c r="P60" s="37"/>
      <c r="Q60" s="11"/>
    </row>
    <row r="61" spans="1:17" ht="14.25" customHeight="1">
      <c r="B61" s="233"/>
      <c r="C61" s="71"/>
      <c r="D61" s="66" t="s">
        <v>65</v>
      </c>
      <c r="E61" s="100">
        <f>E60/E59</f>
        <v>6.8878417462482938E-2</v>
      </c>
      <c r="F61" s="101">
        <f>F60/F59</f>
        <v>0.12621969999999999</v>
      </c>
      <c r="G61" s="100">
        <f>G60/G59</f>
        <v>0.12621969999999999</v>
      </c>
      <c r="H61" s="101"/>
      <c r="I61" s="100">
        <f>I60/I59</f>
        <v>0.12621969999999999</v>
      </c>
      <c r="J61" s="65"/>
      <c r="K61" s="35"/>
      <c r="L61" s="35"/>
      <c r="M61" s="95"/>
      <c r="N61" s="104">
        <v>0</v>
      </c>
      <c r="O61" s="103">
        <v>0</v>
      </c>
      <c r="P61" s="37"/>
      <c r="Q61" s="11"/>
    </row>
    <row r="62" spans="1:17" ht="9.75" customHeight="1">
      <c r="B62" s="233"/>
      <c r="C62" s="71"/>
      <c r="D62" s="66"/>
      <c r="E62" s="76"/>
      <c r="F62" s="39"/>
      <c r="G62" s="76"/>
      <c r="H62" s="39"/>
      <c r="I62" s="76"/>
      <c r="J62" s="65"/>
      <c r="K62" s="35"/>
      <c r="L62" s="35"/>
      <c r="M62" s="95"/>
      <c r="N62" s="37"/>
      <c r="O62" s="35"/>
      <c r="P62" s="37"/>
      <c r="Q62" s="11"/>
    </row>
    <row r="63" spans="1:17" ht="14.25" customHeight="1">
      <c r="B63" s="233"/>
      <c r="C63" s="71">
        <v>60016</v>
      </c>
      <c r="D63" s="68" t="s">
        <v>70</v>
      </c>
      <c r="E63" s="76">
        <f>+F63+N63</f>
        <v>3911651.5</v>
      </c>
      <c r="F63" s="39">
        <f>+H63+I63</f>
        <v>646000</v>
      </c>
      <c r="G63" s="76">
        <f>+H63+I63</f>
        <v>646000</v>
      </c>
      <c r="H63" s="39"/>
      <c r="I63" s="76">
        <v>646000</v>
      </c>
      <c r="J63" s="65"/>
      <c r="K63" s="35"/>
      <c r="L63" s="35"/>
      <c r="M63" s="95"/>
      <c r="N63" s="37">
        <f>+O63</f>
        <v>3265651.5</v>
      </c>
      <c r="O63" s="35">
        <v>3265651.5</v>
      </c>
      <c r="P63" s="37"/>
      <c r="Q63" s="11"/>
    </row>
    <row r="64" spans="1:17" ht="14.25" customHeight="1">
      <c r="B64" s="233"/>
      <c r="C64" s="71"/>
      <c r="D64" s="66" t="s">
        <v>63</v>
      </c>
      <c r="E64" s="76">
        <f>+F64+N64</f>
        <v>408280.22</v>
      </c>
      <c r="F64" s="39">
        <f>+G64</f>
        <v>314677.21999999997</v>
      </c>
      <c r="G64" s="76">
        <f>++I64</f>
        <v>314677.21999999997</v>
      </c>
      <c r="H64" s="39"/>
      <c r="I64" s="76">
        <v>314677.21999999997</v>
      </c>
      <c r="J64" s="65"/>
      <c r="K64" s="35"/>
      <c r="L64" s="35"/>
      <c r="M64" s="89"/>
      <c r="N64" s="76">
        <f>+O64</f>
        <v>93603</v>
      </c>
      <c r="O64" s="39">
        <v>93603</v>
      </c>
      <c r="P64" s="80"/>
      <c r="Q64" s="81"/>
    </row>
    <row r="65" spans="2:17" ht="14.25" customHeight="1">
      <c r="B65" s="233"/>
      <c r="C65" s="71"/>
      <c r="D65" s="66" t="s">
        <v>65</v>
      </c>
      <c r="E65" s="100">
        <f>E64/E63</f>
        <v>0.10437540767627176</v>
      </c>
      <c r="F65" s="101">
        <f>F64/F63</f>
        <v>0.48711643962848294</v>
      </c>
      <c r="G65" s="100">
        <f>G64/G63</f>
        <v>0.48711643962848294</v>
      </c>
      <c r="H65" s="101"/>
      <c r="I65" s="100">
        <f>I64/I63</f>
        <v>0.48711643962848294</v>
      </c>
      <c r="J65" s="101"/>
      <c r="K65" s="100"/>
      <c r="L65" s="101"/>
      <c r="M65" s="99"/>
      <c r="N65" s="100">
        <f>N64/N63</f>
        <v>2.8662887022696697E-2</v>
      </c>
      <c r="O65" s="101">
        <f>O64/O63</f>
        <v>2.8662887022696697E-2</v>
      </c>
      <c r="P65" s="117"/>
      <c r="Q65" s="81"/>
    </row>
    <row r="66" spans="2:17" ht="7.5" customHeight="1">
      <c r="B66" s="233"/>
      <c r="C66" s="71"/>
      <c r="D66" s="66"/>
      <c r="E66" s="76"/>
      <c r="F66" s="39"/>
      <c r="G66" s="76"/>
      <c r="H66" s="39"/>
      <c r="I66" s="76"/>
      <c r="J66" s="39"/>
      <c r="K66" s="76"/>
      <c r="L66" s="39"/>
      <c r="M66" s="89"/>
      <c r="N66" s="76"/>
      <c r="O66" s="39"/>
      <c r="P66" s="76"/>
      <c r="Q66" s="81"/>
    </row>
    <row r="67" spans="2:17" ht="14.25" customHeight="1">
      <c r="B67" s="233"/>
      <c r="C67" s="71">
        <v>60017</v>
      </c>
      <c r="D67" s="68" t="s">
        <v>71</v>
      </c>
      <c r="E67" s="76">
        <f>+F67</f>
        <v>313000</v>
      </c>
      <c r="F67" s="39">
        <f>+G67</f>
        <v>313000</v>
      </c>
      <c r="G67" s="76">
        <f>+I67</f>
        <v>313000</v>
      </c>
      <c r="H67" s="39"/>
      <c r="I67" s="76">
        <v>313000</v>
      </c>
      <c r="J67" s="39"/>
      <c r="K67" s="76"/>
      <c r="L67" s="39"/>
      <c r="M67" s="89"/>
      <c r="N67" s="76"/>
      <c r="O67" s="39"/>
      <c r="P67" s="76"/>
      <c r="Q67" s="81"/>
    </row>
    <row r="68" spans="2:17" ht="14.25" customHeight="1">
      <c r="B68" s="233"/>
      <c r="C68" s="71"/>
      <c r="D68" s="66" t="s">
        <v>63</v>
      </c>
      <c r="E68" s="76">
        <f>+F68</f>
        <v>4428</v>
      </c>
      <c r="F68" s="39">
        <f>+G68</f>
        <v>4428</v>
      </c>
      <c r="G68" s="76">
        <f>+I68</f>
        <v>4428</v>
      </c>
      <c r="H68" s="39"/>
      <c r="I68" s="76">
        <v>4428</v>
      </c>
      <c r="J68" s="39"/>
      <c r="K68" s="76"/>
      <c r="L68" s="39"/>
      <c r="M68" s="89"/>
      <c r="N68" s="76"/>
      <c r="O68" s="39"/>
      <c r="P68" s="76"/>
      <c r="Q68" s="81"/>
    </row>
    <row r="69" spans="2:17" ht="14.25" customHeight="1">
      <c r="B69" s="233"/>
      <c r="C69" s="71"/>
      <c r="D69" s="66" t="s">
        <v>65</v>
      </c>
      <c r="E69" s="100">
        <f>E68/E67</f>
        <v>1.4146964856230033E-2</v>
      </c>
      <c r="F69" s="101">
        <f>F68/F67</f>
        <v>1.4146964856230033E-2</v>
      </c>
      <c r="G69" s="100">
        <f>G68/G67</f>
        <v>1.4146964856230033E-2</v>
      </c>
      <c r="H69" s="101"/>
      <c r="I69" s="100">
        <f>I68/I67</f>
        <v>1.4146964856230033E-2</v>
      </c>
      <c r="J69" s="101"/>
      <c r="K69" s="100"/>
      <c r="L69" s="101"/>
      <c r="M69" s="99"/>
      <c r="N69" s="100"/>
      <c r="O69" s="101"/>
      <c r="P69" s="100"/>
      <c r="Q69" s="81"/>
    </row>
    <row r="70" spans="2:17" ht="14.25" customHeight="1" thickBot="1">
      <c r="B70" s="373"/>
      <c r="C70" s="374"/>
      <c r="D70" s="375"/>
      <c r="E70" s="376"/>
      <c r="F70" s="377"/>
      <c r="G70" s="376"/>
      <c r="H70" s="377"/>
      <c r="I70" s="376"/>
      <c r="J70" s="377"/>
      <c r="K70" s="376"/>
      <c r="L70" s="377"/>
      <c r="M70" s="378"/>
      <c r="N70" s="376"/>
      <c r="O70" s="377"/>
      <c r="P70" s="376"/>
      <c r="Q70" s="81"/>
    </row>
    <row r="71" spans="2:17" ht="14.25" customHeight="1">
      <c r="B71" s="234">
        <v>630</v>
      </c>
      <c r="C71" s="71"/>
      <c r="D71" s="217" t="s">
        <v>169</v>
      </c>
      <c r="E71" s="75">
        <f>+E75</f>
        <v>1619491.27</v>
      </c>
      <c r="F71" s="78"/>
      <c r="G71" s="75"/>
      <c r="H71" s="78"/>
      <c r="I71" s="75"/>
      <c r="J71" s="78"/>
      <c r="K71" s="75"/>
      <c r="L71" s="78"/>
      <c r="M71" s="96"/>
      <c r="N71" s="75">
        <f>+N75</f>
        <v>1619491.27</v>
      </c>
      <c r="O71" s="78">
        <f>+O75</f>
        <v>1619491.27</v>
      </c>
      <c r="P71" s="75">
        <f>+P75</f>
        <v>1619491.27</v>
      </c>
      <c r="Q71" s="81"/>
    </row>
    <row r="72" spans="2:17" ht="14.25" customHeight="1">
      <c r="B72" s="233"/>
      <c r="C72" s="71"/>
      <c r="D72" s="73" t="s">
        <v>113</v>
      </c>
      <c r="E72" s="76">
        <v>0</v>
      </c>
      <c r="F72" s="39"/>
      <c r="G72" s="76"/>
      <c r="H72" s="39"/>
      <c r="I72" s="76"/>
      <c r="J72" s="39"/>
      <c r="K72" s="76"/>
      <c r="L72" s="39"/>
      <c r="M72" s="89"/>
      <c r="N72" s="76">
        <v>0</v>
      </c>
      <c r="O72" s="39">
        <v>0</v>
      </c>
      <c r="P72" s="76">
        <v>0</v>
      </c>
      <c r="Q72" s="81"/>
    </row>
    <row r="73" spans="2:17" ht="14.25" customHeight="1">
      <c r="B73" s="233"/>
      <c r="C73" s="71"/>
      <c r="D73" s="67" t="s">
        <v>69</v>
      </c>
      <c r="E73" s="100">
        <v>0</v>
      </c>
      <c r="F73" s="101"/>
      <c r="G73" s="100"/>
      <c r="H73" s="101"/>
      <c r="I73" s="100"/>
      <c r="J73" s="101"/>
      <c r="K73" s="100"/>
      <c r="L73" s="101"/>
      <c r="M73" s="99"/>
      <c r="N73" s="100">
        <v>0</v>
      </c>
      <c r="O73" s="101">
        <v>0</v>
      </c>
      <c r="P73" s="76">
        <v>0</v>
      </c>
      <c r="Q73" s="81"/>
    </row>
    <row r="74" spans="2:17" ht="6.75" customHeight="1">
      <c r="B74" s="233"/>
      <c r="C74" s="71"/>
      <c r="D74" s="67"/>
      <c r="E74" s="100"/>
      <c r="F74" s="101"/>
      <c r="G74" s="100"/>
      <c r="H74" s="101"/>
      <c r="I74" s="100"/>
      <c r="J74" s="101"/>
      <c r="K74" s="100"/>
      <c r="L74" s="101"/>
      <c r="M74" s="99"/>
      <c r="N74" s="100"/>
      <c r="O74" s="101"/>
      <c r="P74" s="76"/>
      <c r="Q74" s="81"/>
    </row>
    <row r="75" spans="2:17" ht="14.25" customHeight="1">
      <c r="B75" s="233"/>
      <c r="C75" s="71">
        <v>63095</v>
      </c>
      <c r="D75" s="371" t="s">
        <v>170</v>
      </c>
      <c r="E75" s="76">
        <f>+O75</f>
        <v>1619491.27</v>
      </c>
      <c r="F75" s="39"/>
      <c r="G75" s="76"/>
      <c r="H75" s="39"/>
      <c r="I75" s="76"/>
      <c r="J75" s="39"/>
      <c r="K75" s="76"/>
      <c r="L75" s="39"/>
      <c r="M75" s="89"/>
      <c r="N75" s="76">
        <f>+O75</f>
        <v>1619491.27</v>
      </c>
      <c r="O75" s="39">
        <f>+P75</f>
        <v>1619491.27</v>
      </c>
      <c r="P75" s="76">
        <v>1619491.27</v>
      </c>
      <c r="Q75" s="81"/>
    </row>
    <row r="76" spans="2:17" ht="14.25" customHeight="1">
      <c r="B76" s="233"/>
      <c r="C76" s="71"/>
      <c r="D76" s="66" t="s">
        <v>63</v>
      </c>
      <c r="E76" s="76">
        <v>0</v>
      </c>
      <c r="F76" s="39"/>
      <c r="G76" s="76"/>
      <c r="H76" s="39"/>
      <c r="I76" s="76"/>
      <c r="J76" s="39"/>
      <c r="K76" s="76"/>
      <c r="L76" s="39"/>
      <c r="M76" s="89"/>
      <c r="N76" s="76">
        <v>0</v>
      </c>
      <c r="O76" s="39">
        <v>0</v>
      </c>
      <c r="P76" s="76">
        <v>0</v>
      </c>
      <c r="Q76" s="81"/>
    </row>
    <row r="77" spans="2:17" ht="14.25" customHeight="1">
      <c r="B77" s="233"/>
      <c r="C77" s="71"/>
      <c r="D77" s="66" t="s">
        <v>65</v>
      </c>
      <c r="E77" s="100">
        <v>0</v>
      </c>
      <c r="F77" s="101"/>
      <c r="G77" s="100"/>
      <c r="H77" s="101"/>
      <c r="I77" s="100"/>
      <c r="J77" s="101"/>
      <c r="K77" s="100"/>
      <c r="L77" s="101"/>
      <c r="M77" s="99"/>
      <c r="N77" s="100">
        <v>0</v>
      </c>
      <c r="O77" s="101">
        <v>0</v>
      </c>
      <c r="P77" s="76">
        <v>0</v>
      </c>
      <c r="Q77" s="81"/>
    </row>
    <row r="78" spans="2:17" ht="12.75" customHeight="1">
      <c r="B78" s="236"/>
      <c r="C78" s="72"/>
      <c r="D78" s="69"/>
      <c r="E78" s="77"/>
      <c r="F78" s="79"/>
      <c r="G78" s="77"/>
      <c r="H78" s="79"/>
      <c r="I78" s="77"/>
      <c r="J78" s="79"/>
      <c r="K78" s="77"/>
      <c r="L78" s="79"/>
      <c r="M78" s="155"/>
      <c r="N78" s="77"/>
      <c r="O78" s="79"/>
      <c r="P78" s="77"/>
      <c r="Q78" s="81"/>
    </row>
    <row r="79" spans="2:17" ht="12.75" hidden="1" customHeight="1">
      <c r="B79" s="231"/>
      <c r="C79" s="44"/>
      <c r="D79" s="14"/>
      <c r="E79" s="37"/>
      <c r="F79" s="37"/>
      <c r="G79" s="35"/>
      <c r="H79" s="35"/>
      <c r="I79" s="35"/>
      <c r="J79" s="37"/>
      <c r="K79" s="35"/>
      <c r="L79" s="35"/>
      <c r="M79" s="95"/>
      <c r="N79" s="37"/>
      <c r="O79" s="35"/>
      <c r="P79" s="37"/>
      <c r="Q79" s="11"/>
    </row>
    <row r="80" spans="2:17" ht="1.5" hidden="1" customHeight="1">
      <c r="B80" s="231"/>
      <c r="C80" s="44"/>
      <c r="D80" s="14"/>
      <c r="E80" s="37"/>
      <c r="F80" s="37"/>
      <c r="G80" s="35"/>
      <c r="H80" s="35"/>
      <c r="I80" s="35"/>
      <c r="J80" s="37"/>
      <c r="K80" s="35"/>
      <c r="L80" s="35"/>
      <c r="M80" s="95"/>
      <c r="N80" s="37"/>
      <c r="O80" s="35"/>
      <c r="P80" s="37"/>
      <c r="Q80" s="11"/>
    </row>
    <row r="81" spans="1:17" ht="0.75" hidden="1" customHeight="1">
      <c r="B81" s="231"/>
      <c r="C81" s="44"/>
      <c r="D81" s="14"/>
      <c r="E81" s="37"/>
      <c r="F81" s="37"/>
      <c r="G81" s="35"/>
      <c r="H81" s="35"/>
      <c r="I81" s="35"/>
      <c r="J81" s="37"/>
      <c r="K81" s="35"/>
      <c r="L81" s="35"/>
      <c r="M81" s="95"/>
      <c r="N81" s="37"/>
      <c r="O81" s="35"/>
      <c r="P81" s="37"/>
      <c r="Q81" s="11"/>
    </row>
    <row r="82" spans="1:17" ht="0.75" customHeight="1">
      <c r="B82" s="231"/>
      <c r="C82" s="44"/>
      <c r="D82" s="14"/>
      <c r="E82" s="37"/>
      <c r="F82" s="37"/>
      <c r="G82" s="35"/>
      <c r="H82" s="35"/>
      <c r="I82" s="35"/>
      <c r="J82" s="37"/>
      <c r="K82" s="35"/>
      <c r="L82" s="35"/>
      <c r="M82" s="95"/>
      <c r="N82" s="37"/>
      <c r="O82" s="35"/>
      <c r="P82" s="37"/>
      <c r="Q82" s="11"/>
    </row>
    <row r="83" spans="1:17" ht="14.25" customHeight="1">
      <c r="B83" s="237">
        <v>700</v>
      </c>
      <c r="C83" s="132"/>
      <c r="D83" s="133" t="s">
        <v>75</v>
      </c>
      <c r="E83" s="134">
        <f>+E87+E91+E95</f>
        <v>583055.87</v>
      </c>
      <c r="F83" s="134">
        <f>+F87+F91+F95</f>
        <v>423430.54000000004</v>
      </c>
      <c r="G83" s="135">
        <f>+G87+G91+G95</f>
        <v>367430.54</v>
      </c>
      <c r="H83" s="135"/>
      <c r="I83" s="135">
        <f>+I91+I95</f>
        <v>367430.54</v>
      </c>
      <c r="J83" s="134">
        <f>+J87</f>
        <v>56000</v>
      </c>
      <c r="K83" s="135"/>
      <c r="L83" s="135"/>
      <c r="M83" s="159"/>
      <c r="N83" s="134">
        <f>+N91+N95</f>
        <v>159625.32999999999</v>
      </c>
      <c r="O83" s="135">
        <f>+O91+O95</f>
        <v>159625.32999999999</v>
      </c>
      <c r="P83" s="134"/>
      <c r="Q83" s="11"/>
    </row>
    <row r="84" spans="1:17" ht="14.25" customHeight="1">
      <c r="B84" s="238"/>
      <c r="C84" s="46"/>
      <c r="D84" s="73" t="s">
        <v>74</v>
      </c>
      <c r="E84" s="22">
        <f>+E88+E92+E96</f>
        <v>196718.35</v>
      </c>
      <c r="F84" s="22">
        <f>+F88+F92+F96</f>
        <v>194495.85</v>
      </c>
      <c r="G84" s="32">
        <f>+G92+G96</f>
        <v>166499.85</v>
      </c>
      <c r="H84" s="32"/>
      <c r="I84" s="32">
        <f>+I92+I96</f>
        <v>166499.85</v>
      </c>
      <c r="J84" s="22">
        <f>+J88</f>
        <v>27996</v>
      </c>
      <c r="K84" s="32"/>
      <c r="L84" s="32"/>
      <c r="M84" s="154"/>
      <c r="N84" s="22">
        <f>+N92+N96</f>
        <v>2222.5</v>
      </c>
      <c r="O84" s="32">
        <f>+O92+O96</f>
        <v>2222.5</v>
      </c>
      <c r="P84" s="22"/>
      <c r="Q84" s="11"/>
    </row>
    <row r="85" spans="1:17" ht="14.25" customHeight="1">
      <c r="B85" s="238"/>
      <c r="C85" s="46"/>
      <c r="D85" s="67" t="s">
        <v>69</v>
      </c>
      <c r="E85" s="62">
        <f>E84/E83</f>
        <v>0.33739193810020301</v>
      </c>
      <c r="F85" s="62">
        <f>F84/F83</f>
        <v>0.45933354263960269</v>
      </c>
      <c r="G85" s="60">
        <f>G84/G83</f>
        <v>0.45314646409087284</v>
      </c>
      <c r="H85" s="60"/>
      <c r="I85" s="60">
        <f>I84/I83</f>
        <v>0.45314646409087284</v>
      </c>
      <c r="J85" s="62">
        <f>J84/J83</f>
        <v>0.49992857142857144</v>
      </c>
      <c r="K85" s="60"/>
      <c r="L85" s="60"/>
      <c r="M85" s="157"/>
      <c r="N85" s="62">
        <f>N84/N83</f>
        <v>1.3923228850959934E-2</v>
      </c>
      <c r="O85" s="60">
        <f>O84/O83</f>
        <v>1.3923228850959934E-2</v>
      </c>
      <c r="P85" s="62"/>
      <c r="Q85" s="11"/>
    </row>
    <row r="86" spans="1:17" ht="7.5" customHeight="1">
      <c r="B86" s="238"/>
      <c r="C86" s="46"/>
      <c r="D86" s="67"/>
      <c r="E86" s="62"/>
      <c r="F86" s="62"/>
      <c r="G86" s="60"/>
      <c r="H86" s="60"/>
      <c r="I86" s="60"/>
      <c r="J86" s="62"/>
      <c r="K86" s="60"/>
      <c r="L86" s="60"/>
      <c r="M86" s="157"/>
      <c r="N86" s="62"/>
      <c r="O86" s="60"/>
      <c r="P86" s="62"/>
      <c r="Q86" s="11"/>
    </row>
    <row r="87" spans="1:17" ht="14.25" customHeight="1">
      <c r="B87" s="231"/>
      <c r="C87" s="44">
        <v>70001</v>
      </c>
      <c r="D87" s="16" t="s">
        <v>76</v>
      </c>
      <c r="E87" s="37">
        <f>+J87</f>
        <v>56000</v>
      </c>
      <c r="F87" s="37">
        <f>+J87</f>
        <v>56000</v>
      </c>
      <c r="G87" s="35"/>
      <c r="H87" s="35"/>
      <c r="I87" s="35"/>
      <c r="J87" s="37">
        <v>56000</v>
      </c>
      <c r="K87" s="35"/>
      <c r="L87" s="35"/>
      <c r="M87" s="95"/>
      <c r="N87" s="37"/>
      <c r="O87" s="35"/>
      <c r="P87" s="37"/>
      <c r="Q87" s="11"/>
    </row>
    <row r="88" spans="1:17" ht="14.25" customHeight="1">
      <c r="B88" s="231"/>
      <c r="C88" s="44"/>
      <c r="D88" s="66" t="s">
        <v>63</v>
      </c>
      <c r="E88" s="37">
        <f>+F88</f>
        <v>27996</v>
      </c>
      <c r="F88" s="37">
        <f>+J88</f>
        <v>27996</v>
      </c>
      <c r="G88" s="35"/>
      <c r="H88" s="35"/>
      <c r="I88" s="35"/>
      <c r="J88" s="37">
        <v>27996</v>
      </c>
      <c r="K88" s="35"/>
      <c r="L88" s="35"/>
      <c r="M88" s="95"/>
      <c r="N88" s="37"/>
      <c r="O88" s="35"/>
      <c r="P88" s="37"/>
      <c r="Q88" s="11"/>
    </row>
    <row r="89" spans="1:17" ht="14.25" customHeight="1">
      <c r="B89" s="231"/>
      <c r="C89" s="44"/>
      <c r="D89" s="66" t="s">
        <v>65</v>
      </c>
      <c r="E89" s="104">
        <f>E88/E87</f>
        <v>0.49992857142857144</v>
      </c>
      <c r="F89" s="104">
        <f>F88/F87</f>
        <v>0.49992857142857144</v>
      </c>
      <c r="G89" s="103"/>
      <c r="H89" s="103"/>
      <c r="I89" s="103"/>
      <c r="J89" s="104">
        <f>J88/J87</f>
        <v>0.49992857142857144</v>
      </c>
      <c r="K89" s="103"/>
      <c r="L89" s="103"/>
      <c r="M89" s="102"/>
      <c r="N89" s="104"/>
      <c r="O89" s="103"/>
      <c r="P89" s="104"/>
      <c r="Q89" s="11"/>
    </row>
    <row r="90" spans="1:17" ht="14.25" customHeight="1">
      <c r="B90" s="231"/>
      <c r="C90" s="44"/>
      <c r="D90" s="14"/>
      <c r="E90" s="37"/>
      <c r="F90" s="37"/>
      <c r="G90" s="35"/>
      <c r="H90" s="35"/>
      <c r="I90" s="35"/>
      <c r="J90" s="37"/>
      <c r="K90" s="35"/>
      <c r="L90" s="35"/>
      <c r="M90" s="95"/>
      <c r="N90" s="37"/>
      <c r="O90" s="35"/>
      <c r="P90" s="37"/>
      <c r="Q90" s="11"/>
    </row>
    <row r="91" spans="1:17" ht="14.25" customHeight="1">
      <c r="B91" s="231"/>
      <c r="C91" s="44">
        <v>70005</v>
      </c>
      <c r="D91" s="16" t="s">
        <v>77</v>
      </c>
      <c r="E91" s="37">
        <f>+F91+N91</f>
        <v>224255.87</v>
      </c>
      <c r="F91" s="37">
        <f>+I91</f>
        <v>64630.54</v>
      </c>
      <c r="G91" s="35">
        <f>+I91</f>
        <v>64630.54</v>
      </c>
      <c r="H91" s="35"/>
      <c r="I91" s="35">
        <v>64630.54</v>
      </c>
      <c r="J91" s="37"/>
      <c r="K91" s="35"/>
      <c r="L91" s="35"/>
      <c r="M91" s="95"/>
      <c r="N91" s="37">
        <f>+O91</f>
        <v>159625.32999999999</v>
      </c>
      <c r="O91" s="35">
        <v>159625.32999999999</v>
      </c>
      <c r="P91" s="37"/>
      <c r="Q91" s="11"/>
    </row>
    <row r="92" spans="1:17" ht="14.25" customHeight="1">
      <c r="A92" s="228"/>
      <c r="B92" s="231"/>
      <c r="C92" s="44"/>
      <c r="D92" s="66" t="s">
        <v>63</v>
      </c>
      <c r="E92" s="37">
        <f>N92+F92</f>
        <v>13390.34</v>
      </c>
      <c r="F92" s="37">
        <f>+G92</f>
        <v>11167.84</v>
      </c>
      <c r="G92" s="35">
        <f>+I92</f>
        <v>11167.84</v>
      </c>
      <c r="H92" s="35"/>
      <c r="I92" s="35">
        <v>11167.84</v>
      </c>
      <c r="J92" s="37"/>
      <c r="K92" s="35"/>
      <c r="L92" s="35"/>
      <c r="M92" s="95"/>
      <c r="N92" s="37">
        <f>+O92</f>
        <v>2222.5</v>
      </c>
      <c r="O92" s="35">
        <v>2222.5</v>
      </c>
      <c r="P92" s="37"/>
      <c r="Q92" s="11"/>
    </row>
    <row r="93" spans="1:17" ht="14.25" customHeight="1">
      <c r="A93" s="228"/>
      <c r="B93" s="231"/>
      <c r="C93" s="44"/>
      <c r="D93" s="66" t="s">
        <v>65</v>
      </c>
      <c r="E93" s="104">
        <f>E92/E91</f>
        <v>5.9710098112481964E-2</v>
      </c>
      <c r="F93" s="104">
        <f>F92/F91</f>
        <v>0.17279509037058952</v>
      </c>
      <c r="G93" s="103">
        <f>G92/G91</f>
        <v>0.17279509037058952</v>
      </c>
      <c r="H93" s="103"/>
      <c r="I93" s="103">
        <f>I92/I91</f>
        <v>0.17279509037058952</v>
      </c>
      <c r="J93" s="104"/>
      <c r="K93" s="103"/>
      <c r="L93" s="103"/>
      <c r="M93" s="102"/>
      <c r="N93" s="104">
        <f>N92/N91</f>
        <v>1.3923228850959934E-2</v>
      </c>
      <c r="O93" s="103">
        <f>O92/O91</f>
        <v>1.3923228850959934E-2</v>
      </c>
      <c r="P93" s="104"/>
      <c r="Q93" s="11"/>
    </row>
    <row r="94" spans="1:17" ht="7.5" customHeight="1">
      <c r="A94" s="228"/>
      <c r="B94" s="231"/>
      <c r="C94" s="44"/>
      <c r="D94" s="66"/>
      <c r="E94" s="37"/>
      <c r="F94" s="37"/>
      <c r="G94" s="35"/>
      <c r="H94" s="35"/>
      <c r="I94" s="35"/>
      <c r="J94" s="37"/>
      <c r="K94" s="35"/>
      <c r="L94" s="35"/>
      <c r="M94" s="95"/>
      <c r="N94" s="37"/>
      <c r="O94" s="35"/>
      <c r="P94" s="37"/>
      <c r="Q94" s="11"/>
    </row>
    <row r="95" spans="1:17" ht="14.25" customHeight="1">
      <c r="A95" s="228"/>
      <c r="B95" s="231"/>
      <c r="C95" s="44">
        <v>70095</v>
      </c>
      <c r="D95" s="16" t="s">
        <v>136</v>
      </c>
      <c r="E95" s="37">
        <f>+F95+N95</f>
        <v>302800</v>
      </c>
      <c r="F95" s="37">
        <f>+I95</f>
        <v>302800</v>
      </c>
      <c r="G95" s="35">
        <f>+I95</f>
        <v>302800</v>
      </c>
      <c r="H95" s="35"/>
      <c r="I95" s="35">
        <v>302800</v>
      </c>
      <c r="J95" s="37"/>
      <c r="K95" s="35"/>
      <c r="L95" s="35"/>
      <c r="M95" s="95"/>
      <c r="N95" s="37"/>
      <c r="O95" s="35"/>
      <c r="P95" s="37"/>
      <c r="Q95" s="11"/>
    </row>
    <row r="96" spans="1:17" ht="14.25" customHeight="1">
      <c r="A96" s="228"/>
      <c r="B96" s="231"/>
      <c r="C96" s="44"/>
      <c r="D96" s="66" t="s">
        <v>63</v>
      </c>
      <c r="E96" s="37">
        <f>+F96+N96</f>
        <v>155332.01</v>
      </c>
      <c r="F96" s="37">
        <f>+G96</f>
        <v>155332.01</v>
      </c>
      <c r="G96" s="35">
        <f>+I96</f>
        <v>155332.01</v>
      </c>
      <c r="H96" s="35"/>
      <c r="I96" s="35">
        <v>155332.01</v>
      </c>
      <c r="J96" s="37"/>
      <c r="K96" s="35"/>
      <c r="L96" s="35"/>
      <c r="M96" s="95"/>
      <c r="N96" s="37"/>
      <c r="O96" s="35"/>
      <c r="P96" s="37"/>
      <c r="Q96" s="11"/>
    </row>
    <row r="97" spans="1:17" ht="14.25" customHeight="1">
      <c r="A97" s="228"/>
      <c r="B97" s="231"/>
      <c r="C97" s="44"/>
      <c r="D97" s="66" t="s">
        <v>65</v>
      </c>
      <c r="E97" s="104">
        <f>E96/E95</f>
        <v>0.51298550198150594</v>
      </c>
      <c r="F97" s="104">
        <f>F96/F95</f>
        <v>0.51298550198150594</v>
      </c>
      <c r="G97" s="103">
        <f>G96/G95</f>
        <v>0.51298550198150594</v>
      </c>
      <c r="H97" s="103"/>
      <c r="I97" s="103">
        <f>I96/I95</f>
        <v>0.51298550198150594</v>
      </c>
      <c r="J97" s="104"/>
      <c r="K97" s="103"/>
      <c r="L97" s="103"/>
      <c r="M97" s="102"/>
      <c r="N97" s="104"/>
      <c r="O97" s="103"/>
      <c r="P97" s="104"/>
      <c r="Q97" s="11"/>
    </row>
    <row r="98" spans="1:17" ht="13.5" customHeight="1">
      <c r="A98" s="228"/>
      <c r="B98" s="232"/>
      <c r="C98" s="50"/>
      <c r="D98" s="51"/>
      <c r="E98" s="41"/>
      <c r="F98" s="41"/>
      <c r="G98" s="40"/>
      <c r="H98" s="40"/>
      <c r="I98" s="40"/>
      <c r="J98" s="41"/>
      <c r="K98" s="40"/>
      <c r="L98" s="40"/>
      <c r="M98" s="156"/>
      <c r="N98" s="41"/>
      <c r="O98" s="41"/>
      <c r="P98" s="41"/>
      <c r="Q98" s="11"/>
    </row>
    <row r="99" spans="1:17" ht="0.75" customHeight="1">
      <c r="A99" s="228"/>
      <c r="B99" s="231"/>
      <c r="C99" s="44"/>
      <c r="D99" s="14"/>
      <c r="E99" s="37"/>
      <c r="F99" s="37"/>
      <c r="G99" s="35"/>
      <c r="H99" s="35"/>
      <c r="I99" s="35"/>
      <c r="J99" s="37"/>
      <c r="K99" s="35"/>
      <c r="L99" s="35"/>
      <c r="M99" s="95"/>
      <c r="N99" s="37"/>
      <c r="O99" s="35"/>
      <c r="P99" s="37"/>
      <c r="Q99" s="11"/>
    </row>
    <row r="100" spans="1:17" ht="4.5" hidden="1" customHeight="1">
      <c r="A100" s="228"/>
      <c r="B100" s="231"/>
      <c r="C100" s="44"/>
      <c r="D100" s="14"/>
      <c r="E100" s="37"/>
      <c r="F100" s="37"/>
      <c r="G100" s="35"/>
      <c r="H100" s="35"/>
      <c r="I100" s="35"/>
      <c r="J100" s="37"/>
      <c r="K100" s="35"/>
      <c r="L100" s="35"/>
      <c r="M100" s="95"/>
      <c r="N100" s="37"/>
      <c r="O100" s="35"/>
      <c r="P100" s="37"/>
      <c r="Q100" s="11"/>
    </row>
    <row r="101" spans="1:17" ht="14.25" customHeight="1">
      <c r="A101" s="228"/>
      <c r="B101" s="238">
        <v>710</v>
      </c>
      <c r="C101" s="46"/>
      <c r="D101" s="15" t="s">
        <v>78</v>
      </c>
      <c r="E101" s="22">
        <f t="shared" ref="E101:G102" si="1">+E105+E109+E123</f>
        <v>60000</v>
      </c>
      <c r="F101" s="22">
        <f t="shared" si="1"/>
        <v>60000</v>
      </c>
      <c r="G101" s="32">
        <f t="shared" si="1"/>
        <v>60000</v>
      </c>
      <c r="H101" s="32"/>
      <c r="I101" s="32">
        <f>+I105+I109+I123</f>
        <v>60000</v>
      </c>
      <c r="J101" s="22"/>
      <c r="K101" s="32"/>
      <c r="L101" s="32"/>
      <c r="M101" s="154"/>
      <c r="N101" s="22"/>
      <c r="O101" s="32"/>
      <c r="P101" s="22"/>
      <c r="Q101" s="11"/>
    </row>
    <row r="102" spans="1:17" ht="14.25" customHeight="1">
      <c r="A102" s="228"/>
      <c r="B102" s="238"/>
      <c r="C102" s="46"/>
      <c r="D102" s="73" t="s">
        <v>74</v>
      </c>
      <c r="E102" s="22">
        <f t="shared" si="1"/>
        <v>18964.349999999999</v>
      </c>
      <c r="F102" s="22">
        <f t="shared" si="1"/>
        <v>18964.349999999999</v>
      </c>
      <c r="G102" s="32">
        <f t="shared" si="1"/>
        <v>18964.349999999999</v>
      </c>
      <c r="H102" s="32"/>
      <c r="I102" s="32">
        <f>+I106+I110+I124</f>
        <v>18964.349999999999</v>
      </c>
      <c r="J102" s="22"/>
      <c r="K102" s="32"/>
      <c r="L102" s="32"/>
      <c r="M102" s="22"/>
      <c r="N102" s="22"/>
      <c r="O102" s="32"/>
      <c r="P102" s="22"/>
      <c r="Q102" s="11"/>
    </row>
    <row r="103" spans="1:17" ht="14.25" customHeight="1">
      <c r="A103" s="228"/>
      <c r="B103" s="238"/>
      <c r="C103" s="46"/>
      <c r="D103" s="67" t="s">
        <v>69</v>
      </c>
      <c r="E103" s="62">
        <f>E102/E101</f>
        <v>0.31607249999999998</v>
      </c>
      <c r="F103" s="62">
        <f>F102/F101</f>
        <v>0.31607249999999998</v>
      </c>
      <c r="G103" s="60">
        <f>G102/G101</f>
        <v>0.31607249999999998</v>
      </c>
      <c r="H103" s="60"/>
      <c r="I103" s="60">
        <f>I102/I101</f>
        <v>0.31607249999999998</v>
      </c>
      <c r="J103" s="62"/>
      <c r="K103" s="60"/>
      <c r="L103" s="60"/>
      <c r="M103" s="62"/>
      <c r="N103" s="62"/>
      <c r="O103" s="60"/>
      <c r="P103" s="62"/>
      <c r="Q103" s="11"/>
    </row>
    <row r="104" spans="1:17" ht="9.75" customHeight="1">
      <c r="A104" s="228"/>
      <c r="B104" s="238"/>
      <c r="C104" s="46"/>
      <c r="D104" s="67"/>
      <c r="E104" s="22"/>
      <c r="F104" s="22"/>
      <c r="G104" s="32"/>
      <c r="H104" s="32"/>
      <c r="I104" s="32"/>
      <c r="J104" s="22"/>
      <c r="K104" s="32"/>
      <c r="L104" s="32"/>
      <c r="M104" s="22"/>
      <c r="N104" s="22"/>
      <c r="O104" s="32"/>
      <c r="P104" s="22"/>
      <c r="Q104" s="11"/>
    </row>
    <row r="105" spans="1:17" ht="14.25" customHeight="1">
      <c r="A105" s="228"/>
      <c r="B105" s="231"/>
      <c r="C105" s="44">
        <v>71004</v>
      </c>
      <c r="D105" s="16" t="s">
        <v>79</v>
      </c>
      <c r="E105" s="37">
        <f>+F105</f>
        <v>60000</v>
      </c>
      <c r="F105" s="37">
        <f>+G105</f>
        <v>60000</v>
      </c>
      <c r="G105" s="35">
        <f>+I105</f>
        <v>60000</v>
      </c>
      <c r="H105" s="35"/>
      <c r="I105" s="35">
        <v>60000</v>
      </c>
      <c r="J105" s="37"/>
      <c r="K105" s="35"/>
      <c r="L105" s="35"/>
      <c r="M105" s="37"/>
      <c r="N105" s="37"/>
      <c r="O105" s="35"/>
      <c r="P105" s="37"/>
      <c r="Q105" s="17"/>
    </row>
    <row r="106" spans="1:17" ht="14.25" customHeight="1">
      <c r="A106" s="228"/>
      <c r="B106" s="231"/>
      <c r="C106" s="44"/>
      <c r="D106" s="66" t="s">
        <v>63</v>
      </c>
      <c r="E106" s="37">
        <f>+F106</f>
        <v>18964.349999999999</v>
      </c>
      <c r="F106" s="37">
        <f>+G106</f>
        <v>18964.349999999999</v>
      </c>
      <c r="G106" s="35">
        <f>+I106</f>
        <v>18964.349999999999</v>
      </c>
      <c r="H106" s="35"/>
      <c r="I106" s="35">
        <v>18964.349999999999</v>
      </c>
      <c r="J106" s="37"/>
      <c r="K106" s="35"/>
      <c r="L106" s="35"/>
      <c r="M106" s="37"/>
      <c r="N106" s="37"/>
      <c r="O106" s="35"/>
      <c r="P106" s="37"/>
      <c r="Q106" s="17"/>
    </row>
    <row r="107" spans="1:17" ht="15.75" customHeight="1">
      <c r="A107" s="228"/>
      <c r="B107" s="231"/>
      <c r="C107" s="44"/>
      <c r="D107" s="66" t="s">
        <v>65</v>
      </c>
      <c r="E107" s="104">
        <f>E106/E105</f>
        <v>0.31607249999999998</v>
      </c>
      <c r="F107" s="104">
        <f>F106/F105</f>
        <v>0.31607249999999998</v>
      </c>
      <c r="G107" s="103">
        <f>G106/G105</f>
        <v>0.31607249999999998</v>
      </c>
      <c r="H107" s="103"/>
      <c r="I107" s="103">
        <f>I106/I105</f>
        <v>0.31607249999999998</v>
      </c>
      <c r="J107" s="104"/>
      <c r="K107" s="103"/>
      <c r="L107" s="103"/>
      <c r="M107" s="104"/>
      <c r="N107" s="104"/>
      <c r="O107" s="103"/>
      <c r="P107" s="104"/>
      <c r="Q107" s="17"/>
    </row>
    <row r="108" spans="1:17" ht="4.5" hidden="1" customHeight="1">
      <c r="A108" s="228"/>
      <c r="B108" s="231"/>
      <c r="C108" s="44"/>
      <c r="D108" s="66"/>
      <c r="E108" s="37"/>
      <c r="F108" s="37"/>
      <c r="G108" s="35"/>
      <c r="H108" s="35"/>
      <c r="I108" s="35"/>
      <c r="J108" s="37"/>
      <c r="K108" s="35"/>
      <c r="L108" s="35"/>
      <c r="M108" s="37"/>
      <c r="N108" s="37"/>
      <c r="O108" s="35"/>
      <c r="P108" s="37"/>
      <c r="Q108" s="17"/>
    </row>
    <row r="109" spans="1:17" ht="2.25" hidden="1" customHeight="1">
      <c r="A109" s="228"/>
      <c r="B109" s="231"/>
      <c r="C109" s="44"/>
      <c r="D109" s="16"/>
      <c r="E109" s="37"/>
      <c r="F109" s="37"/>
      <c r="G109" s="35"/>
      <c r="H109" s="35"/>
      <c r="I109" s="35"/>
      <c r="J109" s="37"/>
      <c r="K109" s="35"/>
      <c r="L109" s="35"/>
      <c r="M109" s="37"/>
      <c r="N109" s="37"/>
      <c r="O109" s="35"/>
      <c r="P109" s="37"/>
      <c r="Q109" s="17"/>
    </row>
    <row r="110" spans="1:17" ht="14.25" hidden="1" customHeight="1">
      <c r="A110" s="228"/>
      <c r="B110" s="231"/>
      <c r="C110" s="44"/>
      <c r="D110" s="66"/>
      <c r="E110" s="37"/>
      <c r="F110" s="37"/>
      <c r="G110" s="35"/>
      <c r="H110" s="35"/>
      <c r="I110" s="35"/>
      <c r="J110" s="37"/>
      <c r="K110" s="35"/>
      <c r="L110" s="35"/>
      <c r="M110" s="37"/>
      <c r="N110" s="37"/>
      <c r="O110" s="35"/>
      <c r="P110" s="37"/>
      <c r="Q110" s="17"/>
    </row>
    <row r="111" spans="1:17" ht="6" hidden="1" customHeight="1">
      <c r="A111" s="228"/>
      <c r="B111" s="231"/>
      <c r="C111" s="44"/>
      <c r="D111" s="66"/>
      <c r="E111" s="104"/>
      <c r="F111" s="104"/>
      <c r="G111" s="103"/>
      <c r="H111" s="103"/>
      <c r="I111" s="103"/>
      <c r="J111" s="104"/>
      <c r="K111" s="103"/>
      <c r="L111" s="103"/>
      <c r="M111" s="104"/>
      <c r="N111" s="104"/>
      <c r="O111" s="103"/>
      <c r="P111" s="104"/>
      <c r="Q111" s="17"/>
    </row>
    <row r="112" spans="1:17" ht="4.5" customHeight="1">
      <c r="A112" s="228"/>
      <c r="B112" s="231"/>
      <c r="C112" s="44"/>
      <c r="D112" s="66"/>
      <c r="E112" s="104"/>
      <c r="F112" s="104"/>
      <c r="G112" s="103"/>
      <c r="H112" s="103"/>
      <c r="I112" s="103"/>
      <c r="J112" s="104"/>
      <c r="K112" s="103"/>
      <c r="L112" s="103"/>
      <c r="M112" s="104"/>
      <c r="N112" s="104"/>
      <c r="O112" s="103"/>
      <c r="P112" s="104"/>
      <c r="Q112" s="17"/>
    </row>
    <row r="113" spans="1:17" ht="7.5" customHeight="1">
      <c r="A113" s="228"/>
      <c r="B113" s="239"/>
      <c r="C113" s="191"/>
      <c r="D113" s="192"/>
      <c r="E113" s="193"/>
      <c r="F113" s="193"/>
      <c r="G113" s="194"/>
      <c r="H113" s="194"/>
      <c r="I113" s="194"/>
      <c r="J113" s="193"/>
      <c r="K113" s="194"/>
      <c r="L113" s="194"/>
      <c r="M113" s="193"/>
      <c r="N113" s="193"/>
      <c r="O113" s="194"/>
      <c r="P113" s="193"/>
      <c r="Q113" s="17"/>
    </row>
    <row r="114" spans="1:17" ht="14.25" customHeight="1">
      <c r="A114" s="228"/>
      <c r="B114" s="238">
        <v>720</v>
      </c>
      <c r="C114" s="44"/>
      <c r="D114" s="73" t="s">
        <v>160</v>
      </c>
      <c r="E114" s="22">
        <f t="shared" ref="E114:G115" si="2">+E118</f>
        <v>7500</v>
      </c>
      <c r="F114" s="22">
        <f t="shared" si="2"/>
        <v>7500</v>
      </c>
      <c r="G114" s="32">
        <f t="shared" si="2"/>
        <v>7500</v>
      </c>
      <c r="H114" s="32"/>
      <c r="I114" s="32">
        <f>+I118</f>
        <v>7500</v>
      </c>
      <c r="J114" s="104"/>
      <c r="K114" s="103"/>
      <c r="L114" s="103"/>
      <c r="M114" s="104"/>
      <c r="N114" s="104"/>
      <c r="O114" s="103"/>
      <c r="P114" s="104"/>
      <c r="Q114" s="17"/>
    </row>
    <row r="115" spans="1:17" ht="14.25" customHeight="1">
      <c r="A115" s="228"/>
      <c r="B115" s="231"/>
      <c r="C115" s="44"/>
      <c r="D115" s="73" t="s">
        <v>74</v>
      </c>
      <c r="E115" s="22">
        <f t="shared" si="2"/>
        <v>7380</v>
      </c>
      <c r="F115" s="22">
        <f t="shared" si="2"/>
        <v>7380</v>
      </c>
      <c r="G115" s="32">
        <f t="shared" si="2"/>
        <v>7380</v>
      </c>
      <c r="H115" s="32"/>
      <c r="I115" s="32">
        <f>+I119</f>
        <v>7380</v>
      </c>
      <c r="J115" s="104"/>
      <c r="K115" s="103"/>
      <c r="L115" s="103"/>
      <c r="M115" s="104"/>
      <c r="N115" s="104"/>
      <c r="O115" s="103"/>
      <c r="P115" s="104"/>
      <c r="Q115" s="17"/>
    </row>
    <row r="116" spans="1:17" ht="14.25" customHeight="1">
      <c r="B116" s="231"/>
      <c r="C116" s="44"/>
      <c r="D116" s="67" t="s">
        <v>69</v>
      </c>
      <c r="E116" s="104">
        <f>E115/E114</f>
        <v>0.98399999999999999</v>
      </c>
      <c r="F116" s="104">
        <f>F115/F114</f>
        <v>0.98399999999999999</v>
      </c>
      <c r="G116" s="103">
        <f>G115/G114</f>
        <v>0.98399999999999999</v>
      </c>
      <c r="H116" s="103"/>
      <c r="I116" s="103">
        <f>I115/I114</f>
        <v>0.98399999999999999</v>
      </c>
      <c r="J116" s="104"/>
      <c r="K116" s="103"/>
      <c r="L116" s="103"/>
      <c r="M116" s="104"/>
      <c r="N116" s="104"/>
      <c r="O116" s="103"/>
      <c r="P116" s="104"/>
      <c r="Q116" s="17"/>
    </row>
    <row r="117" spans="1:17" ht="6" customHeight="1">
      <c r="B117" s="231"/>
      <c r="C117" s="44"/>
      <c r="D117" s="67"/>
      <c r="E117" s="104"/>
      <c r="F117" s="104"/>
      <c r="G117" s="103"/>
      <c r="H117" s="103"/>
      <c r="I117" s="103"/>
      <c r="J117" s="104"/>
      <c r="K117" s="103"/>
      <c r="L117" s="103"/>
      <c r="M117" s="104"/>
      <c r="N117" s="104"/>
      <c r="O117" s="103"/>
      <c r="P117" s="104"/>
      <c r="Q117" s="17"/>
    </row>
    <row r="118" spans="1:17" ht="14.25" customHeight="1">
      <c r="B118" s="231"/>
      <c r="C118" s="44">
        <v>72095</v>
      </c>
      <c r="D118" s="16" t="s">
        <v>159</v>
      </c>
      <c r="E118" s="37">
        <f>+F118</f>
        <v>7500</v>
      </c>
      <c r="F118" s="37">
        <f>+G118</f>
        <v>7500</v>
      </c>
      <c r="G118" s="35">
        <f>+I118</f>
        <v>7500</v>
      </c>
      <c r="H118" s="35"/>
      <c r="I118" s="35">
        <v>7500</v>
      </c>
      <c r="J118" s="104"/>
      <c r="K118" s="103"/>
      <c r="L118" s="103"/>
      <c r="M118" s="104"/>
      <c r="N118" s="104"/>
      <c r="O118" s="103"/>
      <c r="P118" s="104"/>
      <c r="Q118" s="17"/>
    </row>
    <row r="119" spans="1:17" ht="14.25" customHeight="1">
      <c r="B119" s="231"/>
      <c r="C119" s="44"/>
      <c r="D119" s="66" t="s">
        <v>63</v>
      </c>
      <c r="E119" s="37">
        <f>+F119</f>
        <v>7380</v>
      </c>
      <c r="F119" s="37">
        <f>+G119</f>
        <v>7380</v>
      </c>
      <c r="G119" s="35">
        <f>+I119</f>
        <v>7380</v>
      </c>
      <c r="H119" s="35"/>
      <c r="I119" s="35">
        <v>7380</v>
      </c>
      <c r="J119" s="104"/>
      <c r="K119" s="103"/>
      <c r="L119" s="103"/>
      <c r="M119" s="104"/>
      <c r="N119" s="104"/>
      <c r="O119" s="103"/>
      <c r="P119" s="104"/>
      <c r="Q119" s="17"/>
    </row>
    <row r="120" spans="1:17" ht="14.25" customHeight="1">
      <c r="B120" s="231"/>
      <c r="C120" s="44"/>
      <c r="D120" s="66" t="s">
        <v>65</v>
      </c>
      <c r="E120" s="104">
        <f>E119/E118</f>
        <v>0.98399999999999999</v>
      </c>
      <c r="F120" s="104">
        <f>F119/F118</f>
        <v>0.98399999999999999</v>
      </c>
      <c r="G120" s="103">
        <f>G119/G118</f>
        <v>0.98399999999999999</v>
      </c>
      <c r="H120" s="103"/>
      <c r="I120" s="103">
        <f>I119/I118</f>
        <v>0.98399999999999999</v>
      </c>
      <c r="J120" s="104"/>
      <c r="K120" s="103"/>
      <c r="L120" s="103"/>
      <c r="M120" s="104"/>
      <c r="N120" s="104"/>
      <c r="O120" s="103"/>
      <c r="P120" s="104"/>
      <c r="Q120" s="17"/>
    </row>
    <row r="121" spans="1:17" ht="2.25" customHeight="1">
      <c r="B121" s="231"/>
      <c r="C121" s="44"/>
      <c r="D121" s="67"/>
      <c r="E121" s="104"/>
      <c r="F121" s="104"/>
      <c r="G121" s="103"/>
      <c r="H121" s="103"/>
      <c r="I121" s="103"/>
      <c r="J121" s="104"/>
      <c r="K121" s="103"/>
      <c r="L121" s="103"/>
      <c r="M121" s="104"/>
      <c r="N121" s="104"/>
      <c r="O121" s="103"/>
      <c r="P121" s="104"/>
      <c r="Q121" s="17"/>
    </row>
    <row r="122" spans="1:17" ht="10.5" hidden="1" customHeight="1">
      <c r="B122" s="231"/>
      <c r="C122" s="44"/>
      <c r="D122" s="14"/>
      <c r="E122" s="37"/>
      <c r="F122" s="37"/>
      <c r="G122" s="35"/>
      <c r="H122" s="35"/>
      <c r="I122" s="35"/>
      <c r="J122" s="37"/>
      <c r="K122" s="35"/>
      <c r="L122" s="35"/>
      <c r="M122" s="37"/>
      <c r="N122" s="37"/>
      <c r="O122" s="35"/>
      <c r="P122" s="37"/>
      <c r="Q122" s="17"/>
    </row>
    <row r="123" spans="1:17" ht="0.75" hidden="1" customHeight="1">
      <c r="B123" s="231"/>
      <c r="C123" s="44"/>
      <c r="D123" s="16"/>
      <c r="E123" s="37"/>
      <c r="F123" s="37"/>
      <c r="G123" s="35"/>
      <c r="H123" s="35"/>
      <c r="I123" s="35"/>
      <c r="J123" s="37"/>
      <c r="K123" s="35"/>
      <c r="L123" s="35"/>
      <c r="M123" s="37"/>
      <c r="N123" s="37"/>
      <c r="O123" s="35"/>
      <c r="P123" s="37"/>
      <c r="Q123" s="17"/>
    </row>
    <row r="124" spans="1:17" ht="14.25" hidden="1" customHeight="1">
      <c r="B124" s="231"/>
      <c r="C124" s="44"/>
      <c r="D124" s="66"/>
      <c r="E124" s="37"/>
      <c r="F124" s="37"/>
      <c r="G124" s="35"/>
      <c r="H124" s="35"/>
      <c r="I124" s="35"/>
      <c r="J124" s="37"/>
      <c r="K124" s="35"/>
      <c r="L124" s="35"/>
      <c r="M124" s="37"/>
      <c r="N124" s="37"/>
      <c r="O124" s="35"/>
      <c r="P124" s="80"/>
      <c r="Q124" s="98"/>
    </row>
    <row r="125" spans="1:17" ht="14.25" hidden="1" customHeight="1">
      <c r="B125" s="231"/>
      <c r="C125" s="44"/>
      <c r="D125" s="66"/>
      <c r="E125" s="104"/>
      <c r="F125" s="104"/>
      <c r="G125" s="103"/>
      <c r="H125" s="103"/>
      <c r="I125" s="103"/>
      <c r="J125" s="104"/>
      <c r="K125" s="103"/>
      <c r="L125" s="103"/>
      <c r="M125" s="104"/>
      <c r="N125" s="104"/>
      <c r="O125" s="103"/>
      <c r="P125" s="117"/>
      <c r="Q125" s="98"/>
    </row>
    <row r="126" spans="1:17" s="179" customFormat="1" ht="6" hidden="1" customHeight="1">
      <c r="B126" s="232"/>
      <c r="C126" s="50"/>
      <c r="D126" s="123"/>
      <c r="E126" s="105"/>
      <c r="F126" s="105"/>
      <c r="G126" s="106"/>
      <c r="H126" s="106"/>
      <c r="I126" s="106"/>
      <c r="J126" s="105"/>
      <c r="K126" s="106"/>
      <c r="L126" s="106"/>
      <c r="M126" s="105"/>
      <c r="N126" s="105"/>
      <c r="O126" s="106"/>
      <c r="P126" s="184"/>
      <c r="Q126" s="183"/>
    </row>
    <row r="127" spans="1:17" ht="14.25" hidden="1" customHeight="1">
      <c r="B127" s="231"/>
      <c r="C127" s="44"/>
      <c r="D127" s="66"/>
      <c r="E127" s="104"/>
      <c r="F127" s="104"/>
      <c r="G127" s="103"/>
      <c r="H127" s="103"/>
      <c r="I127" s="103"/>
      <c r="J127" s="104"/>
      <c r="K127" s="103"/>
      <c r="L127" s="103"/>
      <c r="M127" s="104"/>
      <c r="N127" s="104"/>
      <c r="O127" s="103"/>
      <c r="P127" s="117"/>
      <c r="Q127" s="98"/>
    </row>
    <row r="128" spans="1:17" ht="14.25" hidden="1" customHeight="1">
      <c r="B128" s="231"/>
      <c r="C128" s="44"/>
      <c r="D128" s="66"/>
      <c r="E128" s="104"/>
      <c r="F128" s="104"/>
      <c r="G128" s="103"/>
      <c r="H128" s="103"/>
      <c r="I128" s="103"/>
      <c r="J128" s="104"/>
      <c r="K128" s="103"/>
      <c r="L128" s="103"/>
      <c r="M128" s="104"/>
      <c r="N128" s="104"/>
      <c r="O128" s="103"/>
      <c r="P128" s="117"/>
      <c r="Q128" s="98"/>
    </row>
    <row r="129" spans="2:17" ht="14.25" hidden="1" customHeight="1">
      <c r="B129" s="232"/>
      <c r="C129" s="50"/>
      <c r="D129" s="51"/>
      <c r="E129" s="41"/>
      <c r="F129" s="41"/>
      <c r="G129" s="40"/>
      <c r="H129" s="40"/>
      <c r="I129" s="40"/>
      <c r="J129" s="41"/>
      <c r="K129" s="40"/>
      <c r="L129" s="40"/>
      <c r="M129" s="41"/>
      <c r="N129" s="41"/>
      <c r="O129" s="41"/>
      <c r="P129" s="141"/>
      <c r="Q129" s="98"/>
    </row>
    <row r="130" spans="2:17" ht="12.75" hidden="1" customHeight="1">
      <c r="B130" s="231"/>
      <c r="C130" s="44"/>
      <c r="D130" s="14"/>
      <c r="E130" s="37"/>
      <c r="F130" s="37"/>
      <c r="G130" s="35"/>
      <c r="H130" s="35"/>
      <c r="I130" s="35"/>
      <c r="J130" s="37"/>
      <c r="K130" s="35"/>
      <c r="L130" s="35"/>
      <c r="M130" s="37"/>
      <c r="N130" s="37"/>
      <c r="O130" s="35"/>
      <c r="P130" s="80"/>
      <c r="Q130" s="98"/>
    </row>
    <row r="131" spans="2:17" ht="12.75" hidden="1" customHeight="1">
      <c r="B131" s="231"/>
      <c r="C131" s="44"/>
      <c r="D131" s="14"/>
      <c r="E131" s="37"/>
      <c r="F131" s="37"/>
      <c r="G131" s="35"/>
      <c r="H131" s="35"/>
      <c r="I131" s="35"/>
      <c r="J131" s="37"/>
      <c r="K131" s="35"/>
      <c r="L131" s="35"/>
      <c r="M131" s="37"/>
      <c r="N131" s="37"/>
      <c r="O131" s="35"/>
      <c r="P131" s="80"/>
      <c r="Q131" s="98"/>
    </row>
    <row r="132" spans="2:17" ht="0.75" hidden="1" customHeight="1">
      <c r="B132" s="231"/>
      <c r="C132" s="44"/>
      <c r="D132" s="14"/>
      <c r="E132" s="37"/>
      <c r="F132" s="37"/>
      <c r="G132" s="35"/>
      <c r="H132" s="35"/>
      <c r="I132" s="35"/>
      <c r="J132" s="37"/>
      <c r="K132" s="35"/>
      <c r="L132" s="35"/>
      <c r="M132" s="37"/>
      <c r="N132" s="37"/>
      <c r="O132" s="35"/>
      <c r="P132" s="80"/>
      <c r="Q132" s="98"/>
    </row>
    <row r="133" spans="2:17" ht="12.75" hidden="1" customHeight="1">
      <c r="B133" s="231"/>
      <c r="C133" s="44"/>
      <c r="D133" s="14"/>
      <c r="E133" s="37"/>
      <c r="F133" s="37"/>
      <c r="G133" s="35"/>
      <c r="H133" s="35"/>
      <c r="I133" s="35"/>
      <c r="J133" s="37"/>
      <c r="K133" s="35"/>
      <c r="L133" s="35"/>
      <c r="M133" s="37"/>
      <c r="N133" s="37"/>
      <c r="O133" s="35"/>
      <c r="P133" s="80"/>
      <c r="Q133" s="98"/>
    </row>
    <row r="134" spans="2:17" ht="12.75" hidden="1" customHeight="1">
      <c r="B134" s="231"/>
      <c r="C134" s="44"/>
      <c r="D134" s="14"/>
      <c r="E134" s="37"/>
      <c r="F134" s="37"/>
      <c r="G134" s="35"/>
      <c r="H134" s="35"/>
      <c r="I134" s="35"/>
      <c r="J134" s="37"/>
      <c r="K134" s="35"/>
      <c r="L134" s="35"/>
      <c r="M134" s="37"/>
      <c r="N134" s="37"/>
      <c r="O134" s="35"/>
      <c r="P134" s="80"/>
      <c r="Q134" s="98"/>
    </row>
    <row r="135" spans="2:17" ht="11.25" customHeight="1">
      <c r="B135" s="231"/>
      <c r="C135" s="44"/>
      <c r="D135" s="14"/>
      <c r="E135" s="37"/>
      <c r="F135" s="37"/>
      <c r="G135" s="35"/>
      <c r="H135" s="35"/>
      <c r="I135" s="35"/>
      <c r="J135" s="37"/>
      <c r="K135" s="35"/>
      <c r="L135" s="35"/>
      <c r="M135" s="37"/>
      <c r="N135" s="37"/>
      <c r="O135" s="35"/>
      <c r="P135" s="80"/>
      <c r="Q135" s="98"/>
    </row>
    <row r="136" spans="2:17" ht="12.75" hidden="1" customHeight="1">
      <c r="B136" s="231"/>
      <c r="C136" s="44"/>
      <c r="D136" s="14"/>
      <c r="E136" s="37"/>
      <c r="F136" s="37"/>
      <c r="G136" s="35"/>
      <c r="H136" s="35"/>
      <c r="I136" s="35"/>
      <c r="J136" s="37"/>
      <c r="K136" s="35"/>
      <c r="L136" s="35"/>
      <c r="M136" s="37"/>
      <c r="N136" s="37"/>
      <c r="O136" s="35"/>
      <c r="P136" s="80"/>
      <c r="Q136" s="98"/>
    </row>
    <row r="137" spans="2:17" ht="0.75" customHeight="1">
      <c r="B137" s="231"/>
      <c r="C137" s="44"/>
      <c r="D137" s="14"/>
      <c r="E137" s="37"/>
      <c r="F137" s="37"/>
      <c r="G137" s="35"/>
      <c r="H137" s="35"/>
      <c r="I137" s="35"/>
      <c r="J137" s="37"/>
      <c r="K137" s="35"/>
      <c r="L137" s="35"/>
      <c r="M137" s="37"/>
      <c r="N137" s="37"/>
      <c r="O137" s="35"/>
      <c r="P137" s="80"/>
      <c r="Q137" s="98"/>
    </row>
    <row r="138" spans="2:17" ht="14.25" customHeight="1">
      <c r="B138" s="370">
        <v>750</v>
      </c>
      <c r="C138" s="214"/>
      <c r="D138" s="216" t="s">
        <v>80</v>
      </c>
      <c r="E138" s="219">
        <f>+E142+E154+E158+E167+E172+E168+E150+E162</f>
        <v>4547974.8499999996</v>
      </c>
      <c r="F138" s="220">
        <f>F142+F154+F158+F167+F172+F168+F150+F162</f>
        <v>4517974.8499999996</v>
      </c>
      <c r="G138" s="219">
        <f>+G142+G158+G154+G167+G172+G168+G162</f>
        <v>4313774.8499999996</v>
      </c>
      <c r="H138" s="219">
        <f>+H142+H158+H162+H172</f>
        <v>3179576</v>
      </c>
      <c r="I138" s="220">
        <f>+I142+I154+I158+I167+I172+I168+I162</f>
        <v>1134198.8500000001</v>
      </c>
      <c r="J138" s="219">
        <f>+J150</f>
        <v>2000</v>
      </c>
      <c r="K138" s="219">
        <f>+K158+K154+K172+K162</f>
        <v>202200</v>
      </c>
      <c r="L138" s="78"/>
      <c r="M138" s="22"/>
      <c r="N138" s="22">
        <f>+N158</f>
        <v>30000</v>
      </c>
      <c r="O138" s="32">
        <f>+O158</f>
        <v>30000</v>
      </c>
      <c r="P138" s="139"/>
      <c r="Q138" s="138"/>
    </row>
    <row r="139" spans="2:17" ht="14.25" customHeight="1">
      <c r="B139" s="325"/>
      <c r="C139" s="215"/>
      <c r="D139" s="217" t="s">
        <v>74</v>
      </c>
      <c r="E139" s="75">
        <f>+E143+E151+E155+E159+E169+E173+E163</f>
        <v>2169040.87</v>
      </c>
      <c r="F139" s="158">
        <f>+F143+F151+F155+F159+F169+F173+F163</f>
        <v>2169040.87</v>
      </c>
      <c r="G139" s="75">
        <f>+G143+G155+G159+G169+G163+G173</f>
        <v>2074160.87</v>
      </c>
      <c r="H139" s="75">
        <f>+H143+H159+H163+H173</f>
        <v>1521115.78</v>
      </c>
      <c r="I139" s="158">
        <f>I143+I155+I159+I169</f>
        <v>553045.09</v>
      </c>
      <c r="J139" s="75">
        <f>+J151</f>
        <v>2000</v>
      </c>
      <c r="K139" s="75">
        <f>K155+K173</f>
        <v>92880</v>
      </c>
      <c r="L139" s="78"/>
      <c r="M139" s="22"/>
      <c r="N139" s="22">
        <v>0</v>
      </c>
      <c r="O139" s="32">
        <v>0</v>
      </c>
      <c r="P139" s="139"/>
      <c r="Q139" s="138"/>
    </row>
    <row r="140" spans="2:17" ht="14.25" customHeight="1">
      <c r="B140" s="325"/>
      <c r="C140" s="215"/>
      <c r="D140" s="218" t="s">
        <v>69</v>
      </c>
      <c r="E140" s="114">
        <f t="shared" ref="E140:K140" si="3">E139/E138</f>
        <v>0.47692455247416338</v>
      </c>
      <c r="F140" s="130">
        <f t="shared" si="3"/>
        <v>0.48009139980051024</v>
      </c>
      <c r="G140" s="114">
        <f t="shared" si="3"/>
        <v>0.48082269986807502</v>
      </c>
      <c r="H140" s="114">
        <f t="shared" si="3"/>
        <v>0.4784020825418232</v>
      </c>
      <c r="I140" s="130">
        <f>I139/I138</f>
        <v>0.48760857939505048</v>
      </c>
      <c r="J140" s="114">
        <f>J139/J138</f>
        <v>1</v>
      </c>
      <c r="K140" s="114">
        <f t="shared" si="3"/>
        <v>0.45934718100890209</v>
      </c>
      <c r="L140" s="116"/>
      <c r="M140" s="62"/>
      <c r="N140" s="62">
        <v>0</v>
      </c>
      <c r="O140" s="60">
        <v>0</v>
      </c>
      <c r="P140" s="140"/>
      <c r="Q140" s="138"/>
    </row>
    <row r="141" spans="2:17" ht="6" customHeight="1">
      <c r="B141" s="238"/>
      <c r="C141" s="241"/>
      <c r="D141" s="242"/>
      <c r="E141" s="243"/>
      <c r="F141" s="244"/>
      <c r="G141" s="243"/>
      <c r="H141" s="243"/>
      <c r="I141" s="244"/>
      <c r="J141" s="243"/>
      <c r="K141" s="245"/>
      <c r="L141" s="129"/>
      <c r="M141" s="62"/>
      <c r="N141" s="62"/>
      <c r="O141" s="60"/>
      <c r="P141" s="140"/>
      <c r="Q141" s="138"/>
    </row>
    <row r="142" spans="2:17" ht="14.25" customHeight="1">
      <c r="B142" s="231"/>
      <c r="C142" s="246">
        <v>75011</v>
      </c>
      <c r="D142" s="247" t="s">
        <v>81</v>
      </c>
      <c r="E142" s="248">
        <f>+F142+N142</f>
        <v>247963.78</v>
      </c>
      <c r="F142" s="213">
        <f>+G142</f>
        <v>247963.78</v>
      </c>
      <c r="G142" s="248">
        <f>+H142+I142</f>
        <v>247963.78</v>
      </c>
      <c r="H142" s="248">
        <v>218132</v>
      </c>
      <c r="I142" s="213">
        <v>29831.78</v>
      </c>
      <c r="J142" s="248"/>
      <c r="K142" s="249"/>
      <c r="L142" s="89"/>
      <c r="M142" s="37"/>
      <c r="N142" s="37"/>
      <c r="O142" s="35"/>
      <c r="P142" s="80"/>
      <c r="Q142" s="98"/>
    </row>
    <row r="143" spans="2:17" ht="14.25" customHeight="1">
      <c r="B143" s="231"/>
      <c r="C143" s="246"/>
      <c r="D143" s="250" t="s">
        <v>63</v>
      </c>
      <c r="E143" s="224">
        <f>+F143</f>
        <v>110443.35</v>
      </c>
      <c r="F143" s="251">
        <f>+G143</f>
        <v>110443.35</v>
      </c>
      <c r="G143" s="249">
        <f>+H143+I143</f>
        <v>110443.35</v>
      </c>
      <c r="H143" s="225">
        <v>100150.94</v>
      </c>
      <c r="I143" s="251">
        <v>10292.41</v>
      </c>
      <c r="J143" s="212"/>
      <c r="K143" s="225"/>
      <c r="L143" s="89"/>
      <c r="M143" s="37"/>
      <c r="N143" s="37"/>
      <c r="O143" s="35"/>
      <c r="P143" s="80"/>
      <c r="Q143" s="98"/>
    </row>
    <row r="144" spans="2:17" ht="14.25" customHeight="1">
      <c r="B144" s="231"/>
      <c r="C144" s="246"/>
      <c r="D144" s="250" t="s">
        <v>65</v>
      </c>
      <c r="E144" s="202">
        <f>E143/E142</f>
        <v>0.44540113882761428</v>
      </c>
      <c r="F144" s="202">
        <f>F143/F142</f>
        <v>0.44540113882761428</v>
      </c>
      <c r="G144" s="201">
        <f>G143/G142</f>
        <v>0.44540113882761428</v>
      </c>
      <c r="H144" s="201">
        <f>H143/H142</f>
        <v>0.45912997634459868</v>
      </c>
      <c r="I144" s="201">
        <f>I143/I142</f>
        <v>0.34501494714696879</v>
      </c>
      <c r="J144" s="202"/>
      <c r="K144" s="201"/>
      <c r="L144" s="99"/>
      <c r="M144" s="104"/>
      <c r="N144" s="104"/>
      <c r="O144" s="103"/>
      <c r="P144" s="117"/>
      <c r="Q144" s="98"/>
    </row>
    <row r="145" spans="2:17" ht="5.25" customHeight="1">
      <c r="B145" s="231"/>
      <c r="C145" s="252"/>
      <c r="D145" s="253"/>
      <c r="E145" s="224"/>
      <c r="F145" s="224"/>
      <c r="G145" s="225"/>
      <c r="H145" s="225"/>
      <c r="I145" s="225"/>
      <c r="J145" s="224"/>
      <c r="K145" s="225"/>
      <c r="L145" s="89"/>
      <c r="M145" s="37"/>
      <c r="N145" s="37"/>
      <c r="O145" s="35"/>
      <c r="P145" s="80"/>
      <c r="Q145" s="98"/>
    </row>
    <row r="146" spans="2:17" ht="14.25" hidden="1" customHeight="1">
      <c r="B146" s="231"/>
      <c r="C146" s="252"/>
      <c r="D146" s="254"/>
      <c r="E146" s="224"/>
      <c r="F146" s="224"/>
      <c r="G146" s="225"/>
      <c r="H146" s="225"/>
      <c r="I146" s="225"/>
      <c r="J146" s="224"/>
      <c r="K146" s="225"/>
      <c r="L146" s="89"/>
      <c r="M146" s="37"/>
      <c r="N146" s="37"/>
      <c r="O146" s="35"/>
      <c r="P146" s="80"/>
      <c r="Q146" s="98"/>
    </row>
    <row r="147" spans="2:17" ht="14.25" hidden="1" customHeight="1">
      <c r="B147" s="231"/>
      <c r="C147" s="252"/>
      <c r="D147" s="250"/>
      <c r="E147" s="224"/>
      <c r="F147" s="224"/>
      <c r="G147" s="225"/>
      <c r="H147" s="225"/>
      <c r="I147" s="225"/>
      <c r="J147" s="224"/>
      <c r="K147" s="225"/>
      <c r="L147" s="89"/>
      <c r="M147" s="37"/>
      <c r="N147" s="37"/>
      <c r="O147" s="35"/>
      <c r="P147" s="80"/>
      <c r="Q147" s="98"/>
    </row>
    <row r="148" spans="2:17" ht="14.25" hidden="1" customHeight="1">
      <c r="B148" s="231"/>
      <c r="C148" s="252"/>
      <c r="D148" s="250"/>
      <c r="E148" s="202"/>
      <c r="F148" s="202"/>
      <c r="G148" s="201"/>
      <c r="H148" s="201"/>
      <c r="I148" s="201"/>
      <c r="J148" s="202"/>
      <c r="K148" s="201"/>
      <c r="L148" s="99"/>
      <c r="M148" s="104"/>
      <c r="N148" s="104"/>
      <c r="O148" s="103"/>
      <c r="P148" s="117"/>
      <c r="Q148" s="98"/>
    </row>
    <row r="149" spans="2:17" ht="14.25" hidden="1" customHeight="1">
      <c r="B149" s="231"/>
      <c r="C149" s="252"/>
      <c r="D149" s="250"/>
      <c r="E149" s="224"/>
      <c r="F149" s="224"/>
      <c r="G149" s="225"/>
      <c r="H149" s="225"/>
      <c r="I149" s="225"/>
      <c r="J149" s="224"/>
      <c r="K149" s="225"/>
      <c r="L149" s="89"/>
      <c r="M149" s="37"/>
      <c r="N149" s="37"/>
      <c r="O149" s="35"/>
      <c r="P149" s="80"/>
      <c r="Q149" s="98"/>
    </row>
    <row r="150" spans="2:17" ht="14.25" customHeight="1">
      <c r="B150" s="231"/>
      <c r="C150" s="252">
        <v>75020</v>
      </c>
      <c r="D150" s="255" t="s">
        <v>133</v>
      </c>
      <c r="E150" s="256">
        <f>+J150</f>
        <v>2000</v>
      </c>
      <c r="F150" s="256">
        <f>+J150</f>
        <v>2000</v>
      </c>
      <c r="G150" s="256"/>
      <c r="H150" s="248"/>
      <c r="I150" s="256"/>
      <c r="J150" s="225">
        <v>2000</v>
      </c>
      <c r="K150" s="256"/>
      <c r="L150" s="89"/>
      <c r="M150" s="35"/>
      <c r="N150" s="95"/>
      <c r="O150" s="35"/>
      <c r="P150" s="76"/>
      <c r="Q150" s="98"/>
    </row>
    <row r="151" spans="2:17" ht="14.25" customHeight="1">
      <c r="B151" s="233"/>
      <c r="C151" s="257"/>
      <c r="D151" s="258" t="s">
        <v>63</v>
      </c>
      <c r="E151" s="256">
        <f>+J151</f>
        <v>2000</v>
      </c>
      <c r="F151" s="256">
        <f>+J151</f>
        <v>2000</v>
      </c>
      <c r="G151" s="256"/>
      <c r="H151" s="248"/>
      <c r="I151" s="256"/>
      <c r="J151" s="256">
        <v>2000</v>
      </c>
      <c r="K151" s="256"/>
      <c r="L151" s="89"/>
      <c r="M151" s="89"/>
      <c r="N151" s="89"/>
      <c r="O151" s="89"/>
      <c r="P151" s="76"/>
      <c r="Q151" s="98"/>
    </row>
    <row r="152" spans="2:17" ht="14.25" customHeight="1">
      <c r="B152" s="233"/>
      <c r="C152" s="257"/>
      <c r="D152" s="258" t="s">
        <v>65</v>
      </c>
      <c r="E152" s="259">
        <v>1</v>
      </c>
      <c r="F152" s="259">
        <v>1</v>
      </c>
      <c r="G152" s="259"/>
      <c r="H152" s="260"/>
      <c r="I152" s="259"/>
      <c r="J152" s="259">
        <v>1</v>
      </c>
      <c r="K152" s="259"/>
      <c r="L152" s="99"/>
      <c r="M152" s="99"/>
      <c r="N152" s="99"/>
      <c r="O152" s="99"/>
      <c r="P152" s="100"/>
      <c r="Q152" s="98"/>
    </row>
    <row r="153" spans="2:17" ht="3.75" customHeight="1">
      <c r="B153" s="233"/>
      <c r="C153" s="233"/>
      <c r="D153" s="233"/>
      <c r="E153" s="256"/>
      <c r="F153" s="256"/>
      <c r="G153" s="256"/>
      <c r="H153" s="248"/>
      <c r="I153" s="256"/>
      <c r="J153" s="256"/>
      <c r="K153" s="256"/>
      <c r="L153" s="89"/>
      <c r="M153" s="89"/>
      <c r="N153" s="89"/>
      <c r="O153" s="89"/>
      <c r="P153" s="76"/>
      <c r="Q153" s="98"/>
    </row>
    <row r="154" spans="2:17" ht="14.25" customHeight="1">
      <c r="B154" s="233"/>
      <c r="C154" s="233">
        <v>75022</v>
      </c>
      <c r="D154" s="261" t="s">
        <v>83</v>
      </c>
      <c r="E154" s="256">
        <f>+F154</f>
        <v>150000</v>
      </c>
      <c r="F154" s="256">
        <f>+I154+K154</f>
        <v>150000</v>
      </c>
      <c r="G154" s="256">
        <f>+I154</f>
        <v>14000</v>
      </c>
      <c r="H154" s="248"/>
      <c r="I154" s="256">
        <v>14000</v>
      </c>
      <c r="J154" s="256"/>
      <c r="K154" s="256">
        <v>136000</v>
      </c>
      <c r="L154" s="89"/>
      <c r="M154" s="89"/>
      <c r="N154" s="89"/>
      <c r="O154" s="89"/>
      <c r="P154" s="76"/>
      <c r="Q154" s="98"/>
    </row>
    <row r="155" spans="2:17" ht="14.25" customHeight="1">
      <c r="B155" s="233"/>
      <c r="C155" s="233"/>
      <c r="D155" s="258" t="s">
        <v>63</v>
      </c>
      <c r="E155" s="256">
        <f>+F155</f>
        <v>74925.75</v>
      </c>
      <c r="F155" s="256">
        <f>+G155+K155</f>
        <v>74925.75</v>
      </c>
      <c r="G155" s="256">
        <f>+I155</f>
        <v>11945.75</v>
      </c>
      <c r="H155" s="248"/>
      <c r="I155" s="256">
        <v>11945.75</v>
      </c>
      <c r="J155" s="256"/>
      <c r="K155" s="256">
        <v>62980</v>
      </c>
      <c r="L155" s="89"/>
      <c r="M155" s="89"/>
      <c r="N155" s="89"/>
      <c r="O155" s="89"/>
      <c r="P155" s="76"/>
      <c r="Q155" s="98"/>
    </row>
    <row r="156" spans="2:17" ht="14.25" customHeight="1">
      <c r="B156" s="233"/>
      <c r="C156" s="233"/>
      <c r="D156" s="258" t="s">
        <v>65</v>
      </c>
      <c r="E156" s="259">
        <f>E155/E154</f>
        <v>0.49950499999999998</v>
      </c>
      <c r="F156" s="259">
        <f>F155/F154</f>
        <v>0.49950499999999998</v>
      </c>
      <c r="G156" s="259">
        <f>G155/G154</f>
        <v>0.85326785714285713</v>
      </c>
      <c r="H156" s="260"/>
      <c r="I156" s="259">
        <f>I155/I154</f>
        <v>0.85326785714285713</v>
      </c>
      <c r="J156" s="262"/>
      <c r="K156" s="201">
        <f>K155/K154</f>
        <v>0.46308823529411763</v>
      </c>
      <c r="L156" s="99"/>
      <c r="M156" s="102"/>
      <c r="N156" s="103"/>
      <c r="O156" s="99"/>
      <c r="P156" s="100"/>
      <c r="Q156" s="98"/>
    </row>
    <row r="157" spans="2:17" ht="4.5" customHeight="1">
      <c r="B157" s="231"/>
      <c r="C157" s="253"/>
      <c r="D157" s="233"/>
      <c r="E157" s="256"/>
      <c r="F157" s="263"/>
      <c r="G157" s="225"/>
      <c r="H157" s="225"/>
      <c r="I157" s="225"/>
      <c r="J157" s="224"/>
      <c r="K157" s="225"/>
      <c r="L157" s="89"/>
      <c r="M157" s="37"/>
      <c r="N157" s="37"/>
      <c r="O157" s="35"/>
      <c r="P157" s="80"/>
      <c r="Q157" s="98"/>
    </row>
    <row r="158" spans="2:17" ht="14.25" customHeight="1">
      <c r="B158" s="231"/>
      <c r="C158" s="246">
        <v>75023</v>
      </c>
      <c r="D158" s="264" t="s">
        <v>84</v>
      </c>
      <c r="E158" s="224">
        <f>+F158+N158</f>
        <v>3830011.07</v>
      </c>
      <c r="F158" s="224">
        <f>+G158+K158</f>
        <v>3800011.07</v>
      </c>
      <c r="G158" s="225">
        <f>+H158+I158</f>
        <v>3798811.07</v>
      </c>
      <c r="H158" s="225">
        <v>2816444</v>
      </c>
      <c r="I158" s="225">
        <v>982367.07</v>
      </c>
      <c r="J158" s="224"/>
      <c r="K158" s="225">
        <v>1200</v>
      </c>
      <c r="L158" s="89"/>
      <c r="M158" s="37"/>
      <c r="N158" s="37">
        <f>+O158</f>
        <v>30000</v>
      </c>
      <c r="O158" s="35">
        <v>30000</v>
      </c>
      <c r="P158" s="80"/>
      <c r="Q158" s="98"/>
    </row>
    <row r="159" spans="2:17" ht="14.25" customHeight="1">
      <c r="B159" s="231"/>
      <c r="C159" s="246"/>
      <c r="D159" s="250" t="s">
        <v>63</v>
      </c>
      <c r="E159" s="224">
        <f>+F159+N159</f>
        <v>1841522.78</v>
      </c>
      <c r="F159" s="224">
        <f>+G159</f>
        <v>1841522.78</v>
      </c>
      <c r="G159" s="225">
        <f>+H159+I159</f>
        <v>1841522.78</v>
      </c>
      <c r="H159" s="225">
        <v>1352990.84</v>
      </c>
      <c r="I159" s="225">
        <v>488531.94</v>
      </c>
      <c r="J159" s="224"/>
      <c r="K159" s="225">
        <v>0</v>
      </c>
      <c r="L159" s="89"/>
      <c r="M159" s="37"/>
      <c r="N159" s="37">
        <v>0</v>
      </c>
      <c r="O159" s="35">
        <v>0</v>
      </c>
      <c r="P159" s="80"/>
      <c r="Q159" s="98"/>
    </row>
    <row r="160" spans="2:17" ht="14.25" customHeight="1">
      <c r="B160" s="231"/>
      <c r="C160" s="246"/>
      <c r="D160" s="250" t="s">
        <v>65</v>
      </c>
      <c r="E160" s="202">
        <f>E159/E158</f>
        <v>0.48081395754294781</v>
      </c>
      <c r="F160" s="202">
        <f>F159/F158</f>
        <v>0.48460984614973768</v>
      </c>
      <c r="G160" s="201">
        <f>G159/G158</f>
        <v>0.48476292873391047</v>
      </c>
      <c r="H160" s="201">
        <f>H159/H158</f>
        <v>0.4803897538882364</v>
      </c>
      <c r="I160" s="201">
        <f>I159/I158</f>
        <v>0.49730081037834467</v>
      </c>
      <c r="J160" s="202"/>
      <c r="K160" s="201">
        <v>0</v>
      </c>
      <c r="L160" s="103"/>
      <c r="M160" s="104"/>
      <c r="N160" s="104">
        <v>0</v>
      </c>
      <c r="O160" s="103">
        <v>0</v>
      </c>
      <c r="P160" s="117"/>
      <c r="Q160" s="98"/>
    </row>
    <row r="161" spans="2:17" ht="6.75" customHeight="1">
      <c r="B161" s="231"/>
      <c r="C161" s="246"/>
      <c r="D161" s="250"/>
      <c r="E161" s="202"/>
      <c r="F161" s="202"/>
      <c r="G161" s="201"/>
      <c r="H161" s="201"/>
      <c r="I161" s="201"/>
      <c r="J161" s="202"/>
      <c r="K161" s="201"/>
      <c r="L161" s="103"/>
      <c r="M161" s="104"/>
      <c r="N161" s="104"/>
      <c r="O161" s="103"/>
      <c r="P161" s="117"/>
      <c r="Q161" s="98"/>
    </row>
    <row r="162" spans="2:17" ht="1.5" hidden="1" customHeight="1">
      <c r="B162" s="231"/>
      <c r="C162" s="246"/>
      <c r="D162" s="265"/>
      <c r="E162" s="224"/>
      <c r="F162" s="224"/>
      <c r="G162" s="225"/>
      <c r="H162" s="225"/>
      <c r="I162" s="225"/>
      <c r="J162" s="224"/>
      <c r="K162" s="225"/>
      <c r="L162" s="35"/>
      <c r="M162" s="104"/>
      <c r="N162" s="104"/>
      <c r="O162" s="103"/>
      <c r="P162" s="117"/>
      <c r="Q162" s="98"/>
    </row>
    <row r="163" spans="2:17" ht="14.25" hidden="1" customHeight="1">
      <c r="B163" s="231"/>
      <c r="C163" s="246"/>
      <c r="D163" s="250"/>
      <c r="E163" s="224"/>
      <c r="F163" s="224"/>
      <c r="G163" s="225"/>
      <c r="H163" s="225"/>
      <c r="I163" s="225"/>
      <c r="J163" s="224"/>
      <c r="K163" s="225"/>
      <c r="L163" s="103"/>
      <c r="M163" s="104"/>
      <c r="N163" s="104"/>
      <c r="O163" s="103"/>
      <c r="P163" s="117"/>
      <c r="Q163" s="98"/>
    </row>
    <row r="164" spans="2:17" ht="14.25" hidden="1" customHeight="1">
      <c r="B164" s="231"/>
      <c r="C164" s="246"/>
      <c r="D164" s="250"/>
      <c r="E164" s="202"/>
      <c r="F164" s="202"/>
      <c r="G164" s="201"/>
      <c r="H164" s="201"/>
      <c r="I164" s="201"/>
      <c r="J164" s="202"/>
      <c r="K164" s="201"/>
      <c r="L164" s="103"/>
      <c r="M164" s="104"/>
      <c r="N164" s="104"/>
      <c r="O164" s="103"/>
      <c r="P164" s="117"/>
      <c r="Q164" s="98"/>
    </row>
    <row r="165" spans="2:17" ht="14.25" hidden="1" customHeight="1">
      <c r="B165" s="231"/>
      <c r="C165" s="246"/>
      <c r="D165" s="266"/>
      <c r="E165" s="224"/>
      <c r="F165" s="224"/>
      <c r="G165" s="225"/>
      <c r="H165" s="225"/>
      <c r="I165" s="225"/>
      <c r="J165" s="224"/>
      <c r="K165" s="225"/>
      <c r="L165" s="35"/>
      <c r="M165" s="37"/>
      <c r="N165" s="37"/>
      <c r="O165" s="35"/>
      <c r="P165" s="80"/>
      <c r="Q165" s="98"/>
    </row>
    <row r="166" spans="2:17" ht="14.25" hidden="1" customHeight="1">
      <c r="B166" s="231"/>
      <c r="C166" s="246"/>
      <c r="D166" s="253"/>
      <c r="E166" s="224"/>
      <c r="F166" s="224"/>
      <c r="G166" s="225"/>
      <c r="H166" s="225"/>
      <c r="I166" s="225"/>
      <c r="J166" s="224"/>
      <c r="K166" s="225"/>
      <c r="L166" s="35"/>
      <c r="M166" s="37"/>
      <c r="N166" s="37"/>
      <c r="O166" s="35"/>
      <c r="P166" s="80"/>
      <c r="Q166" s="98"/>
    </row>
    <row r="167" spans="2:17" ht="14.25" customHeight="1">
      <c r="B167" s="231"/>
      <c r="C167" s="246">
        <v>75075</v>
      </c>
      <c r="D167" s="264" t="s">
        <v>53</v>
      </c>
      <c r="E167" s="224"/>
      <c r="F167" s="224"/>
      <c r="G167" s="225"/>
      <c r="H167" s="225"/>
      <c r="I167" s="225"/>
      <c r="J167" s="224"/>
      <c r="K167" s="225"/>
      <c r="L167" s="35"/>
      <c r="M167" s="37"/>
      <c r="N167" s="37"/>
      <c r="O167" s="35"/>
      <c r="P167" s="80"/>
      <c r="Q167" s="98"/>
    </row>
    <row r="168" spans="2:17" ht="14.25" customHeight="1">
      <c r="B168" s="231"/>
      <c r="C168" s="246"/>
      <c r="D168" s="264" t="s">
        <v>85</v>
      </c>
      <c r="E168" s="224">
        <f>+F168</f>
        <v>108000</v>
      </c>
      <c r="F168" s="224">
        <f>+G168+L168</f>
        <v>108000</v>
      </c>
      <c r="G168" s="225">
        <f>+I168</f>
        <v>108000</v>
      </c>
      <c r="H168" s="225"/>
      <c r="I168" s="225">
        <v>108000</v>
      </c>
      <c r="J168" s="224"/>
      <c r="K168" s="225"/>
      <c r="L168" s="35"/>
      <c r="M168" s="37"/>
      <c r="N168" s="37"/>
      <c r="O168" s="35"/>
      <c r="P168" s="80"/>
      <c r="Q168" s="98"/>
    </row>
    <row r="169" spans="2:17" ht="14.25" customHeight="1">
      <c r="B169" s="231"/>
      <c r="C169" s="246"/>
      <c r="D169" s="250" t="s">
        <v>63</v>
      </c>
      <c r="E169" s="224">
        <f>+F169</f>
        <v>42274.99</v>
      </c>
      <c r="F169" s="224">
        <f>+G169+L169</f>
        <v>42274.99</v>
      </c>
      <c r="G169" s="225">
        <f>+I169</f>
        <v>42274.99</v>
      </c>
      <c r="H169" s="225"/>
      <c r="I169" s="225">
        <v>42274.99</v>
      </c>
      <c r="J169" s="224"/>
      <c r="K169" s="225"/>
      <c r="L169" s="35"/>
      <c r="M169" s="37"/>
      <c r="N169" s="37"/>
      <c r="O169" s="35"/>
      <c r="P169" s="80"/>
      <c r="Q169" s="98"/>
    </row>
    <row r="170" spans="2:17" ht="11.25" customHeight="1">
      <c r="B170" s="231"/>
      <c r="C170" s="246"/>
      <c r="D170" s="250" t="s">
        <v>65</v>
      </c>
      <c r="E170" s="202">
        <f>E169/E168</f>
        <v>0.39143509259259257</v>
      </c>
      <c r="F170" s="202">
        <f>F169/F168</f>
        <v>0.39143509259259257</v>
      </c>
      <c r="G170" s="201">
        <f>G169/G168</f>
        <v>0.39143509259259257</v>
      </c>
      <c r="H170" s="201"/>
      <c r="I170" s="201">
        <f>I169/I168</f>
        <v>0.39143509259259257</v>
      </c>
      <c r="J170" s="202"/>
      <c r="K170" s="201"/>
      <c r="L170" s="103"/>
      <c r="M170" s="102"/>
      <c r="N170" s="104"/>
      <c r="O170" s="103"/>
      <c r="P170" s="117"/>
      <c r="Q170" s="98"/>
    </row>
    <row r="171" spans="2:17" ht="6.75" customHeight="1">
      <c r="B171" s="231"/>
      <c r="C171" s="246"/>
      <c r="D171" s="250"/>
      <c r="E171" s="224"/>
      <c r="F171" s="224"/>
      <c r="G171" s="225"/>
      <c r="H171" s="256"/>
      <c r="I171" s="225"/>
      <c r="J171" s="256"/>
      <c r="K171" s="256"/>
      <c r="L171" s="76"/>
      <c r="M171" s="95"/>
      <c r="N171" s="37"/>
      <c r="O171" s="35"/>
      <c r="P171" s="80"/>
      <c r="Q171" s="98"/>
    </row>
    <row r="172" spans="2:17" ht="14.25" customHeight="1">
      <c r="B172" s="231"/>
      <c r="C172" s="246">
        <v>75095</v>
      </c>
      <c r="D172" s="264" t="s">
        <v>86</v>
      </c>
      <c r="E172" s="224">
        <f>+F172</f>
        <v>210000</v>
      </c>
      <c r="F172" s="224">
        <f>G172+K172</f>
        <v>210000</v>
      </c>
      <c r="G172" s="225">
        <v>145000</v>
      </c>
      <c r="H172" s="256">
        <v>145000</v>
      </c>
      <c r="I172" s="256"/>
      <c r="J172" s="256"/>
      <c r="K172" s="256">
        <v>65000</v>
      </c>
      <c r="L172" s="76"/>
      <c r="M172" s="95"/>
      <c r="N172" s="37"/>
      <c r="O172" s="35"/>
      <c r="P172" s="80"/>
      <c r="Q172" s="98"/>
    </row>
    <row r="173" spans="2:17" ht="14.25" customHeight="1">
      <c r="B173" s="231"/>
      <c r="C173" s="246"/>
      <c r="D173" s="250" t="s">
        <v>63</v>
      </c>
      <c r="E173" s="224">
        <f>+F173</f>
        <v>97874</v>
      </c>
      <c r="F173" s="225">
        <f>+K173+H173</f>
        <v>97874</v>
      </c>
      <c r="G173" s="256">
        <f>+H173</f>
        <v>67974</v>
      </c>
      <c r="H173" s="256">
        <v>67974</v>
      </c>
      <c r="I173" s="256"/>
      <c r="J173" s="256"/>
      <c r="K173" s="256">
        <v>29900</v>
      </c>
      <c r="L173" s="76"/>
      <c r="M173" s="95"/>
      <c r="N173" s="37"/>
      <c r="O173" s="35"/>
      <c r="P173" s="80"/>
      <c r="Q173" s="98"/>
    </row>
    <row r="174" spans="2:17" ht="14.25" customHeight="1">
      <c r="B174" s="231"/>
      <c r="C174" s="246"/>
      <c r="D174" s="250" t="s">
        <v>65</v>
      </c>
      <c r="E174" s="202">
        <f>E173/E172</f>
        <v>0.46606666666666668</v>
      </c>
      <c r="F174" s="201">
        <f>F173/F172</f>
        <v>0.46606666666666668</v>
      </c>
      <c r="G174" s="259">
        <f>G173/G172</f>
        <v>0.4687862068965517</v>
      </c>
      <c r="H174" s="259">
        <f>H173/H172</f>
        <v>0.4687862068965517</v>
      </c>
      <c r="I174" s="259"/>
      <c r="J174" s="259"/>
      <c r="K174" s="259">
        <f>K173/K172</f>
        <v>0.46</v>
      </c>
      <c r="L174" s="100"/>
      <c r="M174" s="99"/>
      <c r="N174" s="102"/>
      <c r="O174" s="103"/>
      <c r="P174" s="117"/>
      <c r="Q174" s="98"/>
    </row>
    <row r="175" spans="2:17" ht="7.5" customHeight="1">
      <c r="B175" s="232"/>
      <c r="C175" s="267"/>
      <c r="D175" s="268"/>
      <c r="E175" s="269"/>
      <c r="F175" s="270"/>
      <c r="G175" s="271"/>
      <c r="H175" s="271"/>
      <c r="I175" s="271"/>
      <c r="J175" s="271"/>
      <c r="K175" s="271"/>
      <c r="L175" s="77"/>
      <c r="M175" s="155"/>
      <c r="N175" s="156"/>
      <c r="O175" s="41"/>
      <c r="P175" s="141"/>
      <c r="Q175" s="98"/>
    </row>
    <row r="176" spans="2:17" ht="0.75" customHeight="1">
      <c r="B176" s="136"/>
      <c r="C176" s="44"/>
      <c r="D176" s="14"/>
      <c r="E176" s="37"/>
      <c r="F176" s="35"/>
      <c r="G176" s="89"/>
      <c r="H176" s="89"/>
      <c r="I176" s="89"/>
      <c r="J176" s="89"/>
      <c r="K176" s="89"/>
      <c r="L176" s="76"/>
      <c r="M176" s="89"/>
      <c r="N176" s="95"/>
      <c r="O176" s="35"/>
      <c r="P176" s="80"/>
      <c r="Q176" s="98"/>
    </row>
    <row r="177" spans="2:17" ht="14.25" hidden="1" customHeight="1">
      <c r="B177" s="136"/>
      <c r="C177" s="44"/>
      <c r="D177" s="14"/>
      <c r="E177" s="37"/>
      <c r="F177" s="35"/>
      <c r="G177" s="89"/>
      <c r="H177" s="89"/>
      <c r="I177" s="89"/>
      <c r="J177" s="89"/>
      <c r="K177" s="89"/>
      <c r="L177" s="76"/>
      <c r="M177" s="89"/>
      <c r="N177" s="95"/>
      <c r="O177" s="35"/>
      <c r="P177" s="80"/>
      <c r="Q177" s="98"/>
    </row>
    <row r="178" spans="2:17" ht="14.25" hidden="1" customHeight="1">
      <c r="B178" s="136"/>
      <c r="C178" s="44"/>
      <c r="D178" s="14"/>
      <c r="E178" s="37"/>
      <c r="F178" s="35"/>
      <c r="G178" s="89"/>
      <c r="H178" s="89"/>
      <c r="I178" s="89"/>
      <c r="J178" s="89"/>
      <c r="K178" s="89"/>
      <c r="L178" s="76"/>
      <c r="M178" s="89"/>
      <c r="N178" s="95"/>
      <c r="O178" s="35"/>
      <c r="P178" s="80"/>
      <c r="Q178" s="98"/>
    </row>
    <row r="179" spans="2:17" ht="14.25" hidden="1" customHeight="1">
      <c r="B179" s="136"/>
      <c r="C179" s="44"/>
      <c r="D179" s="14"/>
      <c r="E179" s="37"/>
      <c r="F179" s="35"/>
      <c r="G179" s="89"/>
      <c r="H179" s="89"/>
      <c r="I179" s="89"/>
      <c r="J179" s="89"/>
      <c r="K179" s="89"/>
      <c r="L179" s="76"/>
      <c r="M179" s="89"/>
      <c r="N179" s="95"/>
      <c r="O179" s="35"/>
      <c r="P179" s="80"/>
      <c r="Q179" s="98"/>
    </row>
    <row r="180" spans="2:17" ht="14.25" hidden="1" customHeight="1">
      <c r="B180" s="136"/>
      <c r="C180" s="44"/>
      <c r="D180" s="14"/>
      <c r="E180" s="37"/>
      <c r="F180" s="35"/>
      <c r="G180" s="89"/>
      <c r="H180" s="89"/>
      <c r="I180" s="89"/>
      <c r="J180" s="89"/>
      <c r="K180" s="89"/>
      <c r="L180" s="76"/>
      <c r="M180" s="89"/>
      <c r="N180" s="95"/>
      <c r="O180" s="35"/>
      <c r="P180" s="80"/>
      <c r="Q180" s="98"/>
    </row>
    <row r="181" spans="2:17" ht="14.25" customHeight="1">
      <c r="B181" s="238">
        <v>751</v>
      </c>
      <c r="C181" s="46"/>
      <c r="D181" s="28" t="s">
        <v>20</v>
      </c>
      <c r="E181" s="22">
        <f>+E186+E199+E202+E190</f>
        <v>2274</v>
      </c>
      <c r="F181" s="32">
        <f>+F186+F199+F202+F190</f>
        <v>2274</v>
      </c>
      <c r="G181" s="96">
        <f>+G186+G202+G190</f>
        <v>2274</v>
      </c>
      <c r="H181" s="96">
        <f>+H190+H186</f>
        <v>2274</v>
      </c>
      <c r="I181" s="96"/>
      <c r="J181" s="96"/>
      <c r="K181" s="96"/>
      <c r="L181" s="75"/>
      <c r="M181" s="89"/>
      <c r="N181" s="95"/>
      <c r="O181" s="35"/>
      <c r="P181" s="80"/>
      <c r="Q181" s="98"/>
    </row>
    <row r="182" spans="2:17" ht="14.25" customHeight="1">
      <c r="B182" s="238"/>
      <c r="C182" s="46"/>
      <c r="D182" s="28" t="s">
        <v>92</v>
      </c>
      <c r="E182" s="22"/>
      <c r="F182" s="32"/>
      <c r="G182" s="75"/>
      <c r="H182" s="96"/>
      <c r="I182" s="96"/>
      <c r="J182" s="96"/>
      <c r="K182" s="96"/>
      <c r="L182" s="75"/>
      <c r="M182" s="95"/>
      <c r="N182" s="37"/>
      <c r="O182" s="35"/>
      <c r="P182" s="80"/>
      <c r="Q182" s="98"/>
    </row>
    <row r="183" spans="2:17" ht="14.25" customHeight="1">
      <c r="B183" s="238"/>
      <c r="C183" s="46"/>
      <c r="D183" s="73" t="s">
        <v>74</v>
      </c>
      <c r="E183" s="22">
        <f>+E188+E203+E191</f>
        <v>691.25</v>
      </c>
      <c r="F183" s="32">
        <f>+F188+F203+F191</f>
        <v>691.25</v>
      </c>
      <c r="G183" s="75">
        <f>+G188+G203+G191</f>
        <v>691.25</v>
      </c>
      <c r="H183" s="96">
        <f>+H188+H203+H191</f>
        <v>691.25</v>
      </c>
      <c r="I183" s="32"/>
      <c r="J183" s="96"/>
      <c r="K183" s="96"/>
      <c r="L183" s="75"/>
      <c r="M183" s="95"/>
      <c r="N183" s="37"/>
      <c r="O183" s="35"/>
      <c r="P183" s="80"/>
      <c r="Q183" s="98"/>
    </row>
    <row r="184" spans="2:17" ht="14.25" customHeight="1">
      <c r="B184" s="238"/>
      <c r="C184" s="46"/>
      <c r="D184" s="67" t="s">
        <v>69</v>
      </c>
      <c r="E184" s="62">
        <f>E183/E181</f>
        <v>0.30397977132805631</v>
      </c>
      <c r="F184" s="60">
        <f>F183/F181</f>
        <v>0.30397977132805631</v>
      </c>
      <c r="G184" s="114">
        <f>G183/G181</f>
        <v>0.30397977132805631</v>
      </c>
      <c r="H184" s="129">
        <f>H183/H181</f>
        <v>0.30397977132805631</v>
      </c>
      <c r="I184" s="60"/>
      <c r="J184" s="129"/>
      <c r="K184" s="129"/>
      <c r="L184" s="114"/>
      <c r="M184" s="102"/>
      <c r="N184" s="104"/>
      <c r="O184" s="103"/>
      <c r="P184" s="117"/>
      <c r="Q184" s="98"/>
    </row>
    <row r="185" spans="2:17" ht="5.25" customHeight="1">
      <c r="B185" s="238"/>
      <c r="C185" s="46"/>
      <c r="D185" s="67"/>
      <c r="E185" s="62"/>
      <c r="F185" s="60"/>
      <c r="G185" s="114"/>
      <c r="H185" s="129"/>
      <c r="I185" s="60"/>
      <c r="J185" s="129"/>
      <c r="K185" s="129"/>
      <c r="L185" s="114"/>
      <c r="M185" s="102"/>
      <c r="N185" s="104"/>
      <c r="O185" s="103"/>
      <c r="P185" s="117"/>
      <c r="Q185" s="98"/>
    </row>
    <row r="186" spans="2:17" ht="14.25" customHeight="1">
      <c r="B186" s="231"/>
      <c r="C186" s="246">
        <v>75101</v>
      </c>
      <c r="D186" s="18" t="s">
        <v>20</v>
      </c>
      <c r="E186" s="37">
        <f>+F186</f>
        <v>2274</v>
      </c>
      <c r="F186" s="35">
        <f>+G186</f>
        <v>2274</v>
      </c>
      <c r="G186" s="76">
        <f>+H186+I186</f>
        <v>2274</v>
      </c>
      <c r="H186" s="89">
        <v>2274</v>
      </c>
      <c r="I186" s="35"/>
      <c r="J186" s="89"/>
      <c r="K186" s="89"/>
      <c r="L186" s="76"/>
      <c r="M186" s="95"/>
      <c r="N186" s="37"/>
      <c r="O186" s="35"/>
      <c r="P186" s="80"/>
      <c r="Q186" s="98"/>
    </row>
    <row r="187" spans="2:17" ht="14.25" customHeight="1">
      <c r="B187" s="231"/>
      <c r="C187" s="44"/>
      <c r="D187" s="18" t="s">
        <v>87</v>
      </c>
      <c r="E187" s="37"/>
      <c r="F187" s="35"/>
      <c r="G187" s="76"/>
      <c r="H187" s="89"/>
      <c r="I187" s="35"/>
      <c r="J187" s="89"/>
      <c r="K187" s="89"/>
      <c r="L187" s="76"/>
      <c r="M187" s="95"/>
      <c r="N187" s="37"/>
      <c r="O187" s="35"/>
      <c r="P187" s="80"/>
      <c r="Q187" s="98"/>
    </row>
    <row r="188" spans="2:17" ht="14.25" customHeight="1">
      <c r="B188" s="231"/>
      <c r="C188" s="44"/>
      <c r="D188" s="66" t="s">
        <v>63</v>
      </c>
      <c r="E188" s="37">
        <f>+F188</f>
        <v>691.25</v>
      </c>
      <c r="F188" s="35">
        <f>+G188</f>
        <v>691.25</v>
      </c>
      <c r="G188" s="76">
        <f>+H188+I188</f>
        <v>691.25</v>
      </c>
      <c r="H188" s="89">
        <v>691.25</v>
      </c>
      <c r="I188" s="35"/>
      <c r="J188" s="89"/>
      <c r="K188" s="89"/>
      <c r="L188" s="76"/>
      <c r="M188" s="95"/>
      <c r="N188" s="37"/>
      <c r="O188" s="35"/>
      <c r="P188" s="80"/>
      <c r="Q188" s="98"/>
    </row>
    <row r="189" spans="2:17" ht="14.25" customHeight="1">
      <c r="B189" s="232"/>
      <c r="C189" s="50"/>
      <c r="D189" s="123" t="s">
        <v>65</v>
      </c>
      <c r="E189" s="105">
        <f>E188/E186</f>
        <v>0.30397977132805631</v>
      </c>
      <c r="F189" s="106">
        <f>F188/F186</f>
        <v>0.30397977132805631</v>
      </c>
      <c r="G189" s="109">
        <f>G188/G186</f>
        <v>0.30397977132805631</v>
      </c>
      <c r="H189" s="107">
        <f>H188/H186</f>
        <v>0.30397977132805631</v>
      </c>
      <c r="I189" s="106"/>
      <c r="J189" s="107"/>
      <c r="K189" s="107"/>
      <c r="L189" s="109"/>
      <c r="M189" s="108"/>
      <c r="N189" s="105"/>
      <c r="O189" s="105"/>
      <c r="P189" s="117"/>
      <c r="Q189" s="98"/>
    </row>
    <row r="190" spans="2:17" ht="6.75" customHeight="1">
      <c r="B190" s="231"/>
      <c r="C190" s="44"/>
      <c r="D190" s="83"/>
      <c r="E190" s="37"/>
      <c r="F190" s="35"/>
      <c r="G190" s="76"/>
      <c r="H190" s="89"/>
      <c r="I190" s="35"/>
      <c r="J190" s="99"/>
      <c r="K190" s="89"/>
      <c r="L190" s="100"/>
      <c r="M190" s="102"/>
      <c r="N190" s="104"/>
      <c r="O190" s="103"/>
      <c r="P190" s="366"/>
      <c r="Q190" s="98"/>
    </row>
    <row r="191" spans="2:17" ht="14.25" hidden="1" customHeight="1">
      <c r="B191" s="231"/>
      <c r="C191" s="44"/>
      <c r="D191" s="66"/>
      <c r="E191" s="37"/>
      <c r="F191" s="35"/>
      <c r="G191" s="76"/>
      <c r="H191" s="89"/>
      <c r="I191" s="35"/>
      <c r="J191" s="99"/>
      <c r="K191" s="89"/>
      <c r="L191" s="100"/>
      <c r="M191" s="102"/>
      <c r="N191" s="104"/>
      <c r="O191" s="103"/>
      <c r="P191" s="117"/>
      <c r="Q191" s="98"/>
    </row>
    <row r="192" spans="2:17" ht="12" hidden="1" customHeight="1">
      <c r="B192" s="231"/>
      <c r="C192" s="44"/>
      <c r="D192" s="66"/>
      <c r="E192" s="104"/>
      <c r="F192" s="103"/>
      <c r="G192" s="100"/>
      <c r="H192" s="99"/>
      <c r="I192" s="103"/>
      <c r="J192" s="99"/>
      <c r="K192" s="99"/>
      <c r="L192" s="100"/>
      <c r="M192" s="102"/>
      <c r="N192" s="104"/>
      <c r="O192" s="103"/>
      <c r="P192" s="117"/>
      <c r="Q192" s="98"/>
    </row>
    <row r="193" spans="2:17" ht="12" hidden="1" customHeight="1">
      <c r="B193" s="232"/>
      <c r="C193" s="50"/>
      <c r="D193" s="178"/>
      <c r="E193" s="41"/>
      <c r="F193" s="40"/>
      <c r="G193" s="77"/>
      <c r="H193" s="155"/>
      <c r="I193" s="40"/>
      <c r="J193" s="155"/>
      <c r="K193" s="155"/>
      <c r="L193" s="77"/>
      <c r="M193" s="156"/>
      <c r="N193" s="41"/>
      <c r="O193" s="40"/>
      <c r="P193" s="141"/>
      <c r="Q193" s="98"/>
    </row>
    <row r="194" spans="2:17" ht="0.75" hidden="1" customHeight="1">
      <c r="B194" s="231"/>
      <c r="C194" s="47"/>
      <c r="D194" s="14"/>
      <c r="E194" s="37"/>
      <c r="F194" s="35"/>
      <c r="G194" s="76"/>
      <c r="H194" s="89"/>
      <c r="I194" s="35"/>
      <c r="J194" s="89"/>
      <c r="K194" s="89"/>
      <c r="L194" s="76"/>
      <c r="M194" s="95"/>
      <c r="N194" s="37"/>
      <c r="O194" s="35"/>
      <c r="P194" s="80"/>
      <c r="Q194" s="81"/>
    </row>
    <row r="195" spans="2:17" ht="14.25" hidden="1" customHeight="1">
      <c r="B195" s="231"/>
      <c r="C195" s="47"/>
      <c r="D195" s="82"/>
      <c r="E195" s="37"/>
      <c r="F195" s="35"/>
      <c r="G195" s="76"/>
      <c r="H195" s="89"/>
      <c r="I195" s="35"/>
      <c r="J195" s="89"/>
      <c r="K195" s="89"/>
      <c r="L195" s="76"/>
      <c r="M195" s="95"/>
      <c r="N195" s="37"/>
      <c r="O195" s="35"/>
      <c r="P195" s="80"/>
      <c r="Q195" s="81"/>
    </row>
    <row r="196" spans="2:17" ht="14.25" hidden="1" customHeight="1">
      <c r="B196" s="233"/>
      <c r="C196" s="110"/>
      <c r="D196" s="66"/>
      <c r="E196" s="37"/>
      <c r="F196" s="35"/>
      <c r="G196" s="76"/>
      <c r="H196" s="89"/>
      <c r="I196" s="35"/>
      <c r="J196" s="89"/>
      <c r="K196" s="89"/>
      <c r="L196" s="76"/>
      <c r="M196" s="95"/>
      <c r="N196" s="37"/>
      <c r="O196" s="35"/>
      <c r="P196" s="80"/>
      <c r="Q196" s="81"/>
    </row>
    <row r="197" spans="2:17" ht="14.25" hidden="1" customHeight="1">
      <c r="B197" s="233"/>
      <c r="C197" s="110"/>
      <c r="D197" s="66"/>
      <c r="E197" s="100"/>
      <c r="F197" s="101"/>
      <c r="G197" s="100"/>
      <c r="H197" s="99"/>
      <c r="I197" s="103"/>
      <c r="J197" s="99"/>
      <c r="K197" s="99"/>
      <c r="L197" s="100"/>
      <c r="M197" s="102"/>
      <c r="N197" s="104"/>
      <c r="O197" s="103"/>
      <c r="P197" s="117"/>
      <c r="Q197" s="81"/>
    </row>
    <row r="198" spans="2:17" ht="14.25" hidden="1" customHeight="1">
      <c r="B198" s="233"/>
      <c r="C198" s="110"/>
      <c r="D198" s="66"/>
      <c r="E198" s="76"/>
      <c r="F198" s="39"/>
      <c r="G198" s="76"/>
      <c r="H198" s="89"/>
      <c r="I198" s="35"/>
      <c r="J198" s="89"/>
      <c r="K198" s="89"/>
      <c r="L198" s="76"/>
      <c r="M198" s="95"/>
      <c r="N198" s="37"/>
      <c r="O198" s="35"/>
      <c r="P198" s="80"/>
      <c r="Q198" s="81"/>
    </row>
    <row r="199" spans="2:17" ht="0.75" hidden="1" customHeight="1">
      <c r="B199" s="233"/>
      <c r="C199" s="110"/>
      <c r="D199" s="83"/>
      <c r="E199" s="76"/>
      <c r="F199" s="39"/>
      <c r="G199" s="76"/>
      <c r="H199" s="89"/>
      <c r="I199" s="89"/>
      <c r="J199" s="89"/>
      <c r="K199" s="89"/>
      <c r="L199" s="76"/>
      <c r="M199" s="89"/>
      <c r="N199" s="76"/>
      <c r="O199" s="39"/>
      <c r="P199" s="76"/>
      <c r="Q199" s="81"/>
    </row>
    <row r="200" spans="2:17" ht="14.25" hidden="1" customHeight="1">
      <c r="B200" s="233"/>
      <c r="C200" s="110"/>
      <c r="D200" s="83"/>
      <c r="E200" s="76"/>
      <c r="F200" s="39"/>
      <c r="G200" s="76"/>
      <c r="H200" s="89"/>
      <c r="I200" s="89"/>
      <c r="J200" s="89"/>
      <c r="K200" s="89"/>
      <c r="L200" s="76"/>
      <c r="M200" s="89"/>
      <c r="N200" s="76"/>
      <c r="O200" s="39"/>
      <c r="P200" s="76"/>
      <c r="Q200" s="81"/>
    </row>
    <row r="201" spans="2:17" ht="14.25" hidden="1" customHeight="1">
      <c r="B201" s="233"/>
      <c r="C201" s="110"/>
      <c r="D201" s="83"/>
      <c r="E201" s="76"/>
      <c r="F201" s="39"/>
      <c r="G201" s="76"/>
      <c r="H201" s="89"/>
      <c r="I201" s="89"/>
      <c r="J201" s="89"/>
      <c r="K201" s="89"/>
      <c r="L201" s="76"/>
      <c r="M201" s="89"/>
      <c r="N201" s="76"/>
      <c r="O201" s="39"/>
      <c r="P201" s="76"/>
      <c r="Q201" s="81"/>
    </row>
    <row r="202" spans="2:17" ht="14.25" hidden="1" customHeight="1">
      <c r="B202" s="233"/>
      <c r="C202" s="110"/>
      <c r="D202" s="83"/>
      <c r="E202" s="76"/>
      <c r="F202" s="39"/>
      <c r="G202" s="76"/>
      <c r="H202" s="89"/>
      <c r="I202" s="89"/>
      <c r="J202" s="89"/>
      <c r="K202" s="89"/>
      <c r="L202" s="76"/>
      <c r="M202" s="89"/>
      <c r="N202" s="76"/>
      <c r="O202" s="39"/>
      <c r="P202" s="76"/>
      <c r="Q202" s="81"/>
    </row>
    <row r="203" spans="2:17" ht="14.25" hidden="1" customHeight="1">
      <c r="B203" s="233"/>
      <c r="C203" s="110"/>
      <c r="D203" s="66"/>
      <c r="E203" s="76"/>
      <c r="F203" s="39"/>
      <c r="G203" s="76"/>
      <c r="H203" s="89"/>
      <c r="I203" s="89"/>
      <c r="J203" s="89"/>
      <c r="K203" s="89"/>
      <c r="L203" s="76"/>
      <c r="M203" s="89"/>
      <c r="N203" s="76"/>
      <c r="O203" s="39"/>
      <c r="P203" s="76"/>
      <c r="Q203" s="81"/>
    </row>
    <row r="204" spans="2:17" ht="14.25" hidden="1" customHeight="1">
      <c r="B204" s="233"/>
      <c r="C204" s="110"/>
      <c r="D204" s="66"/>
      <c r="E204" s="100"/>
      <c r="F204" s="101"/>
      <c r="G204" s="100"/>
      <c r="H204" s="99"/>
      <c r="I204" s="99"/>
      <c r="J204" s="99"/>
      <c r="K204" s="99"/>
      <c r="L204" s="100"/>
      <c r="M204" s="99"/>
      <c r="N204" s="100"/>
      <c r="O204" s="101"/>
      <c r="P204" s="100"/>
      <c r="Q204" s="81"/>
    </row>
    <row r="205" spans="2:17" ht="0.75" hidden="1" customHeight="1">
      <c r="B205" s="233"/>
      <c r="C205" s="110"/>
      <c r="D205" s="66"/>
      <c r="E205" s="76"/>
      <c r="F205" s="39"/>
      <c r="G205" s="76"/>
      <c r="H205" s="89"/>
      <c r="I205" s="89"/>
      <c r="J205" s="89"/>
      <c r="K205" s="89"/>
      <c r="L205" s="76"/>
      <c r="M205" s="89"/>
      <c r="N205" s="76"/>
      <c r="O205" s="39"/>
      <c r="P205" s="76"/>
      <c r="Q205" s="81"/>
    </row>
    <row r="206" spans="2:17" ht="14.25" hidden="1" customHeight="1">
      <c r="B206" s="233"/>
      <c r="C206" s="110"/>
      <c r="D206" s="87"/>
      <c r="E206" s="76"/>
      <c r="F206" s="39"/>
      <c r="G206" s="76"/>
      <c r="H206" s="89"/>
      <c r="I206" s="89"/>
      <c r="J206" s="89"/>
      <c r="K206" s="89"/>
      <c r="L206" s="76"/>
      <c r="M206" s="89"/>
      <c r="N206" s="76"/>
      <c r="O206" s="39"/>
      <c r="P206" s="76"/>
      <c r="Q206" s="81"/>
    </row>
    <row r="207" spans="2:17" ht="14.25" hidden="1" customHeight="1">
      <c r="B207" s="233"/>
      <c r="C207" s="110"/>
      <c r="D207" s="66"/>
      <c r="E207" s="76"/>
      <c r="F207" s="39"/>
      <c r="G207" s="76"/>
      <c r="H207" s="89"/>
      <c r="I207" s="89"/>
      <c r="J207" s="89"/>
      <c r="K207" s="89"/>
      <c r="L207" s="76"/>
      <c r="M207" s="89"/>
      <c r="N207" s="76"/>
      <c r="O207" s="39"/>
      <c r="P207" s="76"/>
      <c r="Q207" s="81"/>
    </row>
    <row r="208" spans="2:17" ht="14.25" hidden="1" customHeight="1">
      <c r="B208" s="234"/>
      <c r="C208" s="110"/>
      <c r="D208" s="66"/>
      <c r="E208" s="75"/>
      <c r="F208" s="78"/>
      <c r="G208" s="75"/>
      <c r="H208" s="96"/>
      <c r="I208" s="96"/>
      <c r="J208" s="96"/>
      <c r="K208" s="96"/>
      <c r="L208" s="75"/>
      <c r="M208" s="96"/>
      <c r="N208" s="76"/>
      <c r="O208" s="39"/>
      <c r="P208" s="76"/>
      <c r="Q208" s="81"/>
    </row>
    <row r="209" spans="2:17" ht="14.25" hidden="1" customHeight="1">
      <c r="B209" s="234"/>
      <c r="C209" s="110"/>
      <c r="D209" s="66"/>
      <c r="E209" s="114"/>
      <c r="F209" s="116"/>
      <c r="G209" s="114"/>
      <c r="H209" s="129"/>
      <c r="I209" s="129"/>
      <c r="J209" s="129"/>
      <c r="K209" s="129"/>
      <c r="L209" s="114"/>
      <c r="M209" s="129"/>
      <c r="N209" s="100"/>
      <c r="O209" s="101"/>
      <c r="P209" s="100"/>
      <c r="Q209" s="81"/>
    </row>
    <row r="210" spans="2:17" ht="14.25" hidden="1" customHeight="1">
      <c r="B210" s="272"/>
      <c r="C210" s="119"/>
      <c r="D210" s="120"/>
      <c r="E210" s="121"/>
      <c r="F210" s="122"/>
      <c r="G210" s="121"/>
      <c r="H210" s="153"/>
      <c r="I210" s="153"/>
      <c r="J210" s="153"/>
      <c r="K210" s="153"/>
      <c r="L210" s="121"/>
      <c r="M210" s="153"/>
      <c r="N210" s="77"/>
      <c r="O210" s="79"/>
      <c r="P210" s="77"/>
      <c r="Q210" s="81"/>
    </row>
    <row r="211" spans="2:17" ht="14.25" customHeight="1">
      <c r="B211" s="234">
        <v>754</v>
      </c>
      <c r="C211" s="111"/>
      <c r="D211" s="85" t="s">
        <v>54</v>
      </c>
      <c r="E211" s="75">
        <f>+E216+E225+E234+E242+E229+E246+E221+E251</f>
        <v>560825.1</v>
      </c>
      <c r="F211" s="78">
        <f>+F216+F225+F234+F242+F229+F246+F221+F251</f>
        <v>433825.1</v>
      </c>
      <c r="G211" s="75">
        <f>+G225+G229+G242+G251</f>
        <v>351825.1</v>
      </c>
      <c r="H211" s="78">
        <f>+H225</f>
        <v>3500</v>
      </c>
      <c r="I211" s="96">
        <f>+I225+I242+I229+I251</f>
        <v>348325.1</v>
      </c>
      <c r="J211" s="96"/>
      <c r="K211" s="75">
        <f>+K225+K246+K251</f>
        <v>82000</v>
      </c>
      <c r="L211" s="78"/>
      <c r="M211" s="96"/>
      <c r="N211" s="75">
        <f>+N225+N216+N221+N251</f>
        <v>127000</v>
      </c>
      <c r="O211" s="78">
        <f>+O225+O216+O221+O251</f>
        <v>127000</v>
      </c>
      <c r="P211" s="75"/>
      <c r="Q211" s="81"/>
    </row>
    <row r="212" spans="2:17" ht="14.25" customHeight="1">
      <c r="B212" s="234"/>
      <c r="C212" s="111"/>
      <c r="D212" s="85" t="s">
        <v>93</v>
      </c>
      <c r="E212" s="75"/>
      <c r="F212" s="78"/>
      <c r="G212" s="75"/>
      <c r="H212" s="78"/>
      <c r="I212" s="75"/>
      <c r="J212" s="78"/>
      <c r="K212" s="75"/>
      <c r="L212" s="78"/>
      <c r="M212" s="96"/>
      <c r="N212" s="75"/>
      <c r="O212" s="78"/>
      <c r="P212" s="75"/>
      <c r="Q212" s="81"/>
    </row>
    <row r="213" spans="2:17" ht="14.25" customHeight="1">
      <c r="B213" s="234"/>
      <c r="C213" s="111"/>
      <c r="D213" s="73" t="s">
        <v>74</v>
      </c>
      <c r="E213" s="75">
        <f>+E217+E226+E235+E230+E222+E252</f>
        <v>134455.9</v>
      </c>
      <c r="F213" s="78">
        <f>F247+F243+F230+F226+F217+F222+F252</f>
        <v>125795.4</v>
      </c>
      <c r="G213" s="75">
        <f>G230+G226</f>
        <v>92685.099999999991</v>
      </c>
      <c r="H213" s="78">
        <f>+H226</f>
        <v>694.54</v>
      </c>
      <c r="I213" s="75">
        <f>I226+I230</f>
        <v>91990.56</v>
      </c>
      <c r="J213" s="78"/>
      <c r="K213" s="75">
        <f>K226</f>
        <v>33110.300000000003</v>
      </c>
      <c r="L213" s="78"/>
      <c r="M213" s="96"/>
      <c r="N213" s="75">
        <f>+N226+N217+N222+N252</f>
        <v>8660.5</v>
      </c>
      <c r="O213" s="78">
        <f>+O226+O217+O222+O252</f>
        <v>8660.5</v>
      </c>
      <c r="P213" s="75"/>
      <c r="Q213" s="81"/>
    </row>
    <row r="214" spans="2:17" ht="14.25" customHeight="1">
      <c r="B214" s="234"/>
      <c r="C214" s="111"/>
      <c r="D214" s="67" t="s">
        <v>69</v>
      </c>
      <c r="E214" s="114">
        <f>E213/E211</f>
        <v>0.23974658052929515</v>
      </c>
      <c r="F214" s="116">
        <f t="shared" ref="F214:K214" si="4">F213/F211</f>
        <v>0.289968007844636</v>
      </c>
      <c r="G214" s="114">
        <f t="shared" si="4"/>
        <v>0.26344084034936677</v>
      </c>
      <c r="H214" s="116">
        <f t="shared" si="4"/>
        <v>0.19843999999999998</v>
      </c>
      <c r="I214" s="114">
        <f t="shared" si="4"/>
        <v>0.26409397427862652</v>
      </c>
      <c r="J214" s="116"/>
      <c r="K214" s="114">
        <f t="shared" si="4"/>
        <v>0.40378414634146342</v>
      </c>
      <c r="L214" s="116"/>
      <c r="M214" s="129"/>
      <c r="N214" s="114">
        <f>N213/N211</f>
        <v>6.8192913385826767E-2</v>
      </c>
      <c r="O214" s="116">
        <f>O213/O211</f>
        <v>6.8192913385826767E-2</v>
      </c>
      <c r="P214" s="114"/>
      <c r="Q214" s="81"/>
    </row>
    <row r="215" spans="2:17" ht="2.25" customHeight="1">
      <c r="B215" s="234"/>
      <c r="C215" s="111"/>
      <c r="D215" s="67"/>
      <c r="E215" s="75"/>
      <c r="F215" s="78"/>
      <c r="G215" s="75"/>
      <c r="H215" s="78"/>
      <c r="I215" s="75"/>
      <c r="J215" s="78"/>
      <c r="K215" s="75"/>
      <c r="L215" s="78"/>
      <c r="M215" s="96"/>
      <c r="N215" s="75"/>
      <c r="O215" s="78"/>
      <c r="P215" s="80"/>
      <c r="Q215" s="81"/>
    </row>
    <row r="216" spans="2:17" ht="14.25" customHeight="1">
      <c r="B216" s="233"/>
      <c r="C216" s="199">
        <v>75404</v>
      </c>
      <c r="D216" s="68" t="s">
        <v>88</v>
      </c>
      <c r="E216" s="76">
        <f>+F216+N216</f>
        <v>11000</v>
      </c>
      <c r="F216" s="39"/>
      <c r="G216" s="76"/>
      <c r="H216" s="39"/>
      <c r="I216" s="89"/>
      <c r="J216" s="35"/>
      <c r="K216" s="76"/>
      <c r="L216" s="39"/>
      <c r="M216" s="95"/>
      <c r="N216" s="37">
        <f>+O216</f>
        <v>11000</v>
      </c>
      <c r="O216" s="35">
        <v>11000</v>
      </c>
      <c r="P216" s="80"/>
      <c r="Q216" s="81"/>
    </row>
    <row r="217" spans="2:17" ht="14.25" customHeight="1">
      <c r="B217" s="233"/>
      <c r="C217" s="71"/>
      <c r="D217" s="66" t="s">
        <v>63</v>
      </c>
      <c r="E217" s="76">
        <f>+F217</f>
        <v>0</v>
      </c>
      <c r="F217" s="39"/>
      <c r="G217" s="76"/>
      <c r="H217" s="39"/>
      <c r="I217" s="35"/>
      <c r="J217" s="37"/>
      <c r="K217" s="35"/>
      <c r="L217" s="35"/>
      <c r="M217" s="95"/>
      <c r="N217" s="37">
        <v>0</v>
      </c>
      <c r="O217" s="35">
        <v>0</v>
      </c>
      <c r="P217" s="80"/>
      <c r="Q217" s="81"/>
    </row>
    <row r="218" spans="2:17" ht="14.25" customHeight="1">
      <c r="B218" s="233"/>
      <c r="C218" s="199"/>
      <c r="D218" s="204" t="s">
        <v>65</v>
      </c>
      <c r="E218" s="205">
        <f>E217/E216</f>
        <v>0</v>
      </c>
      <c r="F218" s="200"/>
      <c r="G218" s="201"/>
      <c r="H218" s="201"/>
      <c r="I218" s="201"/>
      <c r="J218" s="202"/>
      <c r="K218" s="201"/>
      <c r="L218" s="203"/>
      <c r="M218" s="200"/>
      <c r="N218" s="202">
        <v>0</v>
      </c>
      <c r="O218" s="201">
        <v>0</v>
      </c>
      <c r="P218" s="117"/>
      <c r="Q218" s="81"/>
    </row>
    <row r="219" spans="2:17" ht="1.5" customHeight="1">
      <c r="B219" s="233"/>
      <c r="C219" s="199"/>
      <c r="D219" s="204"/>
      <c r="E219" s="205"/>
      <c r="F219" s="200"/>
      <c r="G219" s="201"/>
      <c r="H219" s="201"/>
      <c r="I219" s="201"/>
      <c r="J219" s="202"/>
      <c r="K219" s="201"/>
      <c r="L219" s="203"/>
      <c r="M219" s="200"/>
      <c r="N219" s="202"/>
      <c r="O219" s="201"/>
      <c r="P219" s="117"/>
      <c r="Q219" s="81"/>
    </row>
    <row r="220" spans="2:17" ht="14.25" hidden="1" customHeight="1">
      <c r="B220" s="233"/>
      <c r="C220" s="199"/>
      <c r="D220" s="207"/>
      <c r="E220" s="205"/>
      <c r="F220" s="200"/>
      <c r="G220" s="201"/>
      <c r="H220" s="201"/>
      <c r="I220" s="201"/>
      <c r="J220" s="202"/>
      <c r="K220" s="201"/>
      <c r="L220" s="203"/>
      <c r="M220" s="200"/>
      <c r="N220" s="202"/>
      <c r="O220" s="201"/>
      <c r="P220" s="203"/>
      <c r="Q220" s="81"/>
    </row>
    <row r="221" spans="2:17" ht="14.25" hidden="1" customHeight="1">
      <c r="B221" s="233"/>
      <c r="C221" s="199"/>
      <c r="D221" s="207"/>
      <c r="E221" s="213"/>
      <c r="F221" s="212"/>
      <c r="G221" s="201"/>
      <c r="H221" s="201"/>
      <c r="I221" s="201"/>
      <c r="J221" s="202"/>
      <c r="K221" s="201"/>
      <c r="L221" s="203"/>
      <c r="M221" s="200"/>
      <c r="N221" s="210"/>
      <c r="O221" s="208"/>
      <c r="P221" s="203"/>
      <c r="Q221" s="81"/>
    </row>
    <row r="222" spans="2:17" ht="14.25" hidden="1" customHeight="1">
      <c r="B222" s="233"/>
      <c r="C222" s="199"/>
      <c r="D222" s="204"/>
      <c r="E222" s="213"/>
      <c r="F222" s="212"/>
      <c r="G222" s="201"/>
      <c r="H222" s="201"/>
      <c r="I222" s="201"/>
      <c r="J222" s="202"/>
      <c r="K222" s="201"/>
      <c r="L222" s="203"/>
      <c r="M222" s="200"/>
      <c r="N222" s="211"/>
      <c r="O222" s="209"/>
      <c r="P222" s="203"/>
      <c r="Q222" s="81"/>
    </row>
    <row r="223" spans="2:17" ht="14.25" hidden="1" customHeight="1">
      <c r="B223" s="233"/>
      <c r="C223" s="199"/>
      <c r="D223" s="204"/>
      <c r="E223" s="205"/>
      <c r="F223" s="200"/>
      <c r="G223" s="201"/>
      <c r="H223" s="201"/>
      <c r="I223" s="201"/>
      <c r="J223" s="202"/>
      <c r="K223" s="201"/>
      <c r="L223" s="203"/>
      <c r="M223" s="200"/>
      <c r="N223" s="202"/>
      <c r="O223" s="201"/>
      <c r="P223" s="203"/>
      <c r="Q223" s="81"/>
    </row>
    <row r="224" spans="2:17" ht="8.25" hidden="1" customHeight="1">
      <c r="B224" s="233"/>
      <c r="C224" s="199"/>
      <c r="D224" s="204"/>
      <c r="E224" s="205"/>
      <c r="F224" s="200"/>
      <c r="G224" s="201"/>
      <c r="H224" s="201"/>
      <c r="I224" s="201"/>
      <c r="J224" s="202"/>
      <c r="K224" s="201"/>
      <c r="L224" s="203"/>
      <c r="M224" s="200"/>
      <c r="N224" s="202"/>
      <c r="O224" s="201"/>
      <c r="P224" s="203"/>
      <c r="Q224" s="81"/>
    </row>
    <row r="225" spans="2:17" ht="14.25" customHeight="1">
      <c r="B225" s="231"/>
      <c r="C225" s="246">
        <v>75412</v>
      </c>
      <c r="D225" s="16" t="s">
        <v>89</v>
      </c>
      <c r="E225" s="37">
        <f>+F225+N225</f>
        <v>425625.1</v>
      </c>
      <c r="F225" s="37">
        <f>+H225+I225+K225+J225</f>
        <v>309625.09999999998</v>
      </c>
      <c r="G225" s="35">
        <f>+H225+I225</f>
        <v>229625.1</v>
      </c>
      <c r="H225" s="35">
        <v>3500</v>
      </c>
      <c r="I225" s="35">
        <v>226125.1</v>
      </c>
      <c r="J225" s="37"/>
      <c r="K225" s="35">
        <v>80000</v>
      </c>
      <c r="L225" s="35"/>
      <c r="M225" s="37"/>
      <c r="N225" s="37">
        <f>+O225</f>
        <v>116000</v>
      </c>
      <c r="O225" s="35">
        <v>116000</v>
      </c>
      <c r="P225" s="80"/>
      <c r="Q225" s="81"/>
    </row>
    <row r="226" spans="2:17" ht="14.25" customHeight="1">
      <c r="B226" s="231"/>
      <c r="C226" s="246"/>
      <c r="D226" s="250" t="s">
        <v>63</v>
      </c>
      <c r="E226" s="224">
        <f>+F226+N226</f>
        <v>134455.9</v>
      </c>
      <c r="F226" s="224">
        <f>+G226+K226</f>
        <v>125795.4</v>
      </c>
      <c r="G226" s="35">
        <f>+H226+I226</f>
        <v>92685.099999999991</v>
      </c>
      <c r="H226" s="35">
        <v>694.54</v>
      </c>
      <c r="I226" s="35">
        <v>91990.56</v>
      </c>
      <c r="J226" s="37"/>
      <c r="K226" s="35">
        <v>33110.300000000003</v>
      </c>
      <c r="L226" s="35"/>
      <c r="M226" s="37"/>
      <c r="N226" s="37">
        <f>+O226</f>
        <v>8660.5</v>
      </c>
      <c r="O226" s="35">
        <v>8660.5</v>
      </c>
      <c r="P226" s="80"/>
      <c r="Q226" s="81"/>
    </row>
    <row r="227" spans="2:17" ht="14.25" customHeight="1">
      <c r="B227" s="231"/>
      <c r="C227" s="246"/>
      <c r="D227" s="250" t="s">
        <v>65</v>
      </c>
      <c r="E227" s="202">
        <f>E226/E225</f>
        <v>0.31590218715954488</v>
      </c>
      <c r="F227" s="202">
        <f>F226/F225</f>
        <v>0.40628295315851332</v>
      </c>
      <c r="G227" s="201">
        <f>G226/G225</f>
        <v>0.40363662334823147</v>
      </c>
      <c r="H227" s="201">
        <f>H226/H225</f>
        <v>0.19843999999999998</v>
      </c>
      <c r="I227" s="201">
        <f>I226/I225</f>
        <v>0.4068126890822823</v>
      </c>
      <c r="J227" s="202"/>
      <c r="K227" s="201">
        <f>K226/K225</f>
        <v>0.41387875000000002</v>
      </c>
      <c r="L227" s="201"/>
      <c r="M227" s="202"/>
      <c r="N227" s="202">
        <f>N226/N225</f>
        <v>7.4659482758620693E-2</v>
      </c>
      <c r="O227" s="201">
        <f>O226/O225</f>
        <v>7.4659482758620693E-2</v>
      </c>
      <c r="P227" s="203"/>
      <c r="Q227" s="81"/>
    </row>
    <row r="228" spans="2:17" ht="3.75" customHeight="1">
      <c r="B228" s="231"/>
      <c r="C228" s="246"/>
      <c r="D228" s="250"/>
      <c r="E228" s="202"/>
      <c r="F228" s="202"/>
      <c r="G228" s="201"/>
      <c r="H228" s="201"/>
      <c r="I228" s="201"/>
      <c r="J228" s="202"/>
      <c r="K228" s="201"/>
      <c r="L228" s="201"/>
      <c r="M228" s="202"/>
      <c r="N228" s="202"/>
      <c r="O228" s="201"/>
      <c r="P228" s="203"/>
      <c r="Q228" s="81"/>
    </row>
    <row r="229" spans="2:17" ht="14.25" customHeight="1">
      <c r="B229" s="231"/>
      <c r="C229" s="246">
        <v>75414</v>
      </c>
      <c r="D229" s="255" t="s">
        <v>142</v>
      </c>
      <c r="E229" s="224">
        <f>+F229</f>
        <v>1300</v>
      </c>
      <c r="F229" s="224">
        <f>+G229</f>
        <v>1300</v>
      </c>
      <c r="G229" s="225">
        <f>+I229</f>
        <v>1300</v>
      </c>
      <c r="H229" s="225"/>
      <c r="I229" s="225">
        <v>1300</v>
      </c>
      <c r="J229" s="202"/>
      <c r="K229" s="201"/>
      <c r="L229" s="201"/>
      <c r="M229" s="202"/>
      <c r="N229" s="202"/>
      <c r="O229" s="201"/>
      <c r="P229" s="203"/>
      <c r="Q229" s="81"/>
    </row>
    <row r="230" spans="2:17" ht="14.25" customHeight="1">
      <c r="B230" s="231"/>
      <c r="C230" s="246"/>
      <c r="D230" s="250" t="s">
        <v>63</v>
      </c>
      <c r="E230" s="224">
        <f>F230</f>
        <v>0</v>
      </c>
      <c r="F230" s="224">
        <v>0</v>
      </c>
      <c r="G230" s="225">
        <v>0</v>
      </c>
      <c r="H230" s="225"/>
      <c r="I230" s="225">
        <v>0</v>
      </c>
      <c r="J230" s="202"/>
      <c r="K230" s="201"/>
      <c r="L230" s="201"/>
      <c r="M230" s="202"/>
      <c r="N230" s="202"/>
      <c r="O230" s="201"/>
      <c r="P230" s="203"/>
      <c r="Q230" s="81"/>
    </row>
    <row r="231" spans="2:17" ht="14.25" customHeight="1">
      <c r="B231" s="231"/>
      <c r="C231" s="246"/>
      <c r="D231" s="250" t="s">
        <v>65</v>
      </c>
      <c r="E231" s="202">
        <f>E230/E229</f>
        <v>0</v>
      </c>
      <c r="F231" s="202">
        <f>F230/F229</f>
        <v>0</v>
      </c>
      <c r="G231" s="201">
        <f>G230/G229</f>
        <v>0</v>
      </c>
      <c r="H231" s="201"/>
      <c r="I231" s="201">
        <v>0</v>
      </c>
      <c r="J231" s="202"/>
      <c r="K231" s="201"/>
      <c r="L231" s="201"/>
      <c r="M231" s="202"/>
      <c r="N231" s="202"/>
      <c r="O231" s="201"/>
      <c r="P231" s="203"/>
      <c r="Q231" s="81"/>
    </row>
    <row r="232" spans="2:17" ht="4.5" customHeight="1">
      <c r="B232" s="231"/>
      <c r="C232" s="246"/>
      <c r="D232" s="250"/>
      <c r="E232" s="202"/>
      <c r="F232" s="202"/>
      <c r="G232" s="201"/>
      <c r="H232" s="201"/>
      <c r="I232" s="201"/>
      <c r="J232" s="202"/>
      <c r="K232" s="201"/>
      <c r="L232" s="201"/>
      <c r="M232" s="202"/>
      <c r="N232" s="202"/>
      <c r="O232" s="201"/>
      <c r="P232" s="203"/>
      <c r="Q232" s="81"/>
    </row>
    <row r="233" spans="2:17" ht="13.5" hidden="1" customHeight="1">
      <c r="B233" s="231"/>
      <c r="C233" s="246"/>
      <c r="D233" s="253"/>
      <c r="E233" s="224"/>
      <c r="F233" s="224"/>
      <c r="G233" s="225"/>
      <c r="H233" s="225"/>
      <c r="I233" s="225"/>
      <c r="J233" s="224"/>
      <c r="K233" s="225"/>
      <c r="L233" s="225"/>
      <c r="M233" s="224"/>
      <c r="N233" s="224"/>
      <c r="O233" s="225"/>
      <c r="P233" s="251"/>
      <c r="Q233" s="81"/>
    </row>
    <row r="234" spans="2:17" ht="14.25" hidden="1" customHeight="1">
      <c r="B234" s="231"/>
      <c r="C234" s="246"/>
      <c r="D234" s="264"/>
      <c r="E234" s="224"/>
      <c r="F234" s="224"/>
      <c r="G234" s="225"/>
      <c r="H234" s="225"/>
      <c r="I234" s="225"/>
      <c r="J234" s="224"/>
      <c r="K234" s="225"/>
      <c r="L234" s="225"/>
      <c r="M234" s="224"/>
      <c r="N234" s="224"/>
      <c r="O234" s="225"/>
      <c r="P234" s="251"/>
      <c r="Q234" s="81"/>
    </row>
    <row r="235" spans="2:17" ht="14.25" hidden="1" customHeight="1">
      <c r="B235" s="231"/>
      <c r="C235" s="246"/>
      <c r="D235" s="250"/>
      <c r="E235" s="224"/>
      <c r="F235" s="224"/>
      <c r="G235" s="225"/>
      <c r="H235" s="225"/>
      <c r="I235" s="225"/>
      <c r="J235" s="224"/>
      <c r="K235" s="225"/>
      <c r="L235" s="225"/>
      <c r="M235" s="224"/>
      <c r="N235" s="224"/>
      <c r="O235" s="225"/>
      <c r="P235" s="251"/>
      <c r="Q235" s="81"/>
    </row>
    <row r="236" spans="2:17" ht="14.25" hidden="1" customHeight="1">
      <c r="B236" s="231"/>
      <c r="C236" s="246"/>
      <c r="D236" s="250"/>
      <c r="E236" s="202"/>
      <c r="F236" s="202"/>
      <c r="G236" s="201"/>
      <c r="H236" s="201"/>
      <c r="I236" s="201"/>
      <c r="J236" s="202"/>
      <c r="K236" s="201"/>
      <c r="L236" s="201"/>
      <c r="M236" s="202"/>
      <c r="N236" s="202"/>
      <c r="O236" s="201"/>
      <c r="P236" s="203"/>
      <c r="Q236" s="81"/>
    </row>
    <row r="237" spans="2:17" ht="14.25" hidden="1" customHeight="1">
      <c r="B237" s="231"/>
      <c r="C237" s="246"/>
      <c r="D237" s="250"/>
      <c r="E237" s="224"/>
      <c r="F237" s="224"/>
      <c r="G237" s="225"/>
      <c r="H237" s="225"/>
      <c r="I237" s="225"/>
      <c r="J237" s="224"/>
      <c r="K237" s="225"/>
      <c r="L237" s="225"/>
      <c r="M237" s="224"/>
      <c r="N237" s="224"/>
      <c r="O237" s="225"/>
      <c r="P237" s="251"/>
      <c r="Q237" s="81"/>
    </row>
    <row r="238" spans="2:17" ht="14.25" hidden="1" customHeight="1">
      <c r="B238" s="231"/>
      <c r="C238" s="252"/>
      <c r="D238" s="254"/>
      <c r="E238" s="224"/>
      <c r="F238" s="224"/>
      <c r="G238" s="225"/>
      <c r="H238" s="225"/>
      <c r="I238" s="225"/>
      <c r="J238" s="224"/>
      <c r="K238" s="225"/>
      <c r="L238" s="225"/>
      <c r="M238" s="224"/>
      <c r="N238" s="224"/>
      <c r="O238" s="225"/>
      <c r="P238" s="251"/>
      <c r="Q238" s="81"/>
    </row>
    <row r="239" spans="2:17" ht="14.25" hidden="1" customHeight="1">
      <c r="B239" s="231"/>
      <c r="C239" s="252"/>
      <c r="D239" s="250"/>
      <c r="E239" s="224"/>
      <c r="F239" s="224"/>
      <c r="G239" s="225"/>
      <c r="H239" s="225"/>
      <c r="I239" s="225"/>
      <c r="J239" s="224"/>
      <c r="K239" s="225"/>
      <c r="L239" s="225"/>
      <c r="M239" s="224"/>
      <c r="N239" s="224"/>
      <c r="O239" s="225"/>
      <c r="P239" s="251"/>
      <c r="Q239" s="81"/>
    </row>
    <row r="240" spans="2:17" ht="14.25" hidden="1" customHeight="1">
      <c r="B240" s="231"/>
      <c r="C240" s="252"/>
      <c r="D240" s="250"/>
      <c r="E240" s="202"/>
      <c r="F240" s="202"/>
      <c r="G240" s="201"/>
      <c r="H240" s="201"/>
      <c r="I240" s="201"/>
      <c r="J240" s="202"/>
      <c r="K240" s="201"/>
      <c r="L240" s="201"/>
      <c r="M240" s="202"/>
      <c r="N240" s="202"/>
      <c r="O240" s="201"/>
      <c r="P240" s="203"/>
      <c r="Q240" s="81"/>
    </row>
    <row r="241" spans="2:22" ht="14.25" hidden="1" customHeight="1">
      <c r="B241" s="231"/>
      <c r="C241" s="246"/>
      <c r="D241" s="253"/>
      <c r="E241" s="224"/>
      <c r="F241" s="224"/>
      <c r="G241" s="225"/>
      <c r="H241" s="225"/>
      <c r="I241" s="225"/>
      <c r="J241" s="224"/>
      <c r="K241" s="225"/>
      <c r="L241" s="225"/>
      <c r="M241" s="224"/>
      <c r="N241" s="224"/>
      <c r="O241" s="225"/>
      <c r="P241" s="251"/>
      <c r="Q241" s="81"/>
    </row>
    <row r="242" spans="2:22" ht="14.25" customHeight="1">
      <c r="B242" s="231"/>
      <c r="C242" s="246">
        <v>75421</v>
      </c>
      <c r="D242" s="264" t="s">
        <v>90</v>
      </c>
      <c r="E242" s="224">
        <f>+F242</f>
        <v>120900</v>
      </c>
      <c r="F242" s="224">
        <f>+I242</f>
        <v>120900</v>
      </c>
      <c r="G242" s="225">
        <f>+I242</f>
        <v>120900</v>
      </c>
      <c r="H242" s="225"/>
      <c r="I242" s="225">
        <v>120900</v>
      </c>
      <c r="J242" s="224"/>
      <c r="K242" s="225"/>
      <c r="L242" s="225"/>
      <c r="M242" s="224"/>
      <c r="N242" s="224"/>
      <c r="O242" s="225"/>
      <c r="P242" s="251"/>
      <c r="Q242" s="81"/>
    </row>
    <row r="243" spans="2:22" ht="14.25" customHeight="1">
      <c r="B243" s="231"/>
      <c r="C243" s="246"/>
      <c r="D243" s="250" t="s">
        <v>63</v>
      </c>
      <c r="E243" s="224">
        <v>0</v>
      </c>
      <c r="F243" s="224">
        <v>0</v>
      </c>
      <c r="G243" s="225">
        <v>0</v>
      </c>
      <c r="H243" s="225"/>
      <c r="I243" s="225">
        <v>0</v>
      </c>
      <c r="J243" s="224"/>
      <c r="K243" s="225"/>
      <c r="L243" s="225"/>
      <c r="M243" s="224"/>
      <c r="N243" s="224"/>
      <c r="O243" s="225"/>
      <c r="P243" s="251"/>
      <c r="Q243" s="81"/>
    </row>
    <row r="244" spans="2:22" ht="14.25" customHeight="1">
      <c r="B244" s="231"/>
      <c r="C244" s="246"/>
      <c r="D244" s="250" t="s">
        <v>65</v>
      </c>
      <c r="E244" s="202">
        <v>0</v>
      </c>
      <c r="F244" s="202">
        <v>0</v>
      </c>
      <c r="G244" s="201">
        <v>0</v>
      </c>
      <c r="H244" s="201"/>
      <c r="I244" s="201">
        <v>0</v>
      </c>
      <c r="J244" s="202"/>
      <c r="K244" s="201"/>
      <c r="L244" s="201"/>
      <c r="M244" s="202"/>
      <c r="N244" s="202"/>
      <c r="O244" s="225"/>
      <c r="P244" s="203"/>
      <c r="Q244" s="81"/>
    </row>
    <row r="245" spans="2:22" ht="2.25" customHeight="1">
      <c r="B245" s="231"/>
      <c r="C245" s="246"/>
      <c r="D245" s="250"/>
      <c r="E245" s="202"/>
      <c r="F245" s="202"/>
      <c r="G245" s="103"/>
      <c r="H245" s="103"/>
      <c r="I245" s="103"/>
      <c r="J245" s="104"/>
      <c r="K245" s="103"/>
      <c r="L245" s="103"/>
      <c r="M245" s="104"/>
      <c r="N245" s="104"/>
      <c r="O245" s="35"/>
      <c r="P245" s="117"/>
      <c r="Q245" s="81"/>
    </row>
    <row r="246" spans="2:22" ht="0.75" hidden="1" customHeight="1">
      <c r="B246" s="231"/>
      <c r="C246" s="246"/>
      <c r="D246" s="264"/>
      <c r="E246" s="224"/>
      <c r="F246" s="224"/>
      <c r="G246" s="35"/>
      <c r="H246" s="35"/>
      <c r="I246" s="35"/>
      <c r="J246" s="37"/>
      <c r="K246" s="35"/>
      <c r="L246" s="103"/>
      <c r="M246" s="104"/>
      <c r="N246" s="104"/>
      <c r="O246" s="35"/>
      <c r="P246" s="117"/>
      <c r="Q246" s="81"/>
    </row>
    <row r="247" spans="2:22" ht="13.5" hidden="1" customHeight="1">
      <c r="B247" s="231"/>
      <c r="C247" s="246"/>
      <c r="D247" s="250"/>
      <c r="E247" s="224"/>
      <c r="F247" s="224"/>
      <c r="G247" s="35"/>
      <c r="H247" s="35"/>
      <c r="I247" s="35"/>
      <c r="J247" s="37"/>
      <c r="K247" s="35"/>
      <c r="L247" s="103"/>
      <c r="M247" s="104"/>
      <c r="N247" s="104"/>
      <c r="O247" s="35"/>
      <c r="P247" s="117"/>
      <c r="Q247" s="81"/>
    </row>
    <row r="248" spans="2:22" ht="12.75" hidden="1" customHeight="1">
      <c r="B248" s="231"/>
      <c r="C248" s="246"/>
      <c r="D248" s="250"/>
      <c r="E248" s="202"/>
      <c r="F248" s="202"/>
      <c r="G248" s="103"/>
      <c r="H248" s="103"/>
      <c r="I248" s="103"/>
      <c r="J248" s="104"/>
      <c r="K248" s="103"/>
      <c r="L248" s="103"/>
      <c r="M248" s="104"/>
      <c r="N248" s="104"/>
      <c r="O248" s="35"/>
      <c r="P248" s="117"/>
      <c r="Q248" s="81"/>
    </row>
    <row r="249" spans="2:22" ht="18" customHeight="1">
      <c r="B249" s="231"/>
      <c r="C249" s="246">
        <v>75478</v>
      </c>
      <c r="D249" s="255" t="s">
        <v>171</v>
      </c>
      <c r="E249" s="202"/>
      <c r="F249" s="202"/>
      <c r="G249" s="103"/>
      <c r="H249" s="103"/>
      <c r="I249" s="103"/>
      <c r="J249" s="104"/>
      <c r="K249" s="103"/>
      <c r="L249" s="103"/>
      <c r="M249" s="104"/>
      <c r="N249" s="104"/>
      <c r="O249" s="35"/>
      <c r="P249" s="117"/>
      <c r="Q249" s="379"/>
      <c r="R249" s="131"/>
      <c r="S249" s="131"/>
      <c r="T249" s="131"/>
      <c r="U249" s="131"/>
      <c r="V249" s="131"/>
    </row>
    <row r="250" spans="2:22" ht="0.75" customHeight="1">
      <c r="B250" s="231"/>
      <c r="C250" s="246"/>
      <c r="D250" s="255"/>
      <c r="E250" s="202"/>
      <c r="F250" s="202"/>
      <c r="G250" s="103"/>
      <c r="H250" s="103"/>
      <c r="I250" s="103"/>
      <c r="J250" s="104"/>
      <c r="K250" s="103"/>
      <c r="L250" s="103"/>
      <c r="M250" s="104"/>
      <c r="N250" s="104"/>
      <c r="O250" s="35"/>
      <c r="P250" s="117"/>
      <c r="Q250" s="379"/>
      <c r="R250" s="131"/>
      <c r="S250" s="131"/>
      <c r="T250" s="131"/>
      <c r="U250" s="131"/>
      <c r="V250" s="131"/>
    </row>
    <row r="251" spans="2:22" ht="12.75" customHeight="1">
      <c r="B251" s="231"/>
      <c r="C251" s="246"/>
      <c r="D251" s="250" t="s">
        <v>166</v>
      </c>
      <c r="E251" s="224">
        <f>+F251</f>
        <v>2000</v>
      </c>
      <c r="F251" s="224">
        <f>+K251</f>
        <v>2000</v>
      </c>
      <c r="G251" s="35"/>
      <c r="H251" s="35"/>
      <c r="I251" s="35"/>
      <c r="J251" s="37"/>
      <c r="K251" s="35">
        <v>2000</v>
      </c>
      <c r="L251" s="103"/>
      <c r="M251" s="104"/>
      <c r="N251" s="37"/>
      <c r="O251" s="35"/>
      <c r="P251" s="80"/>
      <c r="Q251" s="379"/>
      <c r="R251" s="131"/>
      <c r="S251" s="131"/>
      <c r="T251" s="131"/>
      <c r="U251" s="131"/>
      <c r="V251" s="131"/>
    </row>
    <row r="252" spans="2:22" ht="12.75" customHeight="1">
      <c r="B252" s="231"/>
      <c r="C252" s="246"/>
      <c r="D252" s="250" t="s">
        <v>63</v>
      </c>
      <c r="E252" s="224">
        <f>+N252</f>
        <v>0</v>
      </c>
      <c r="F252" s="224">
        <v>0</v>
      </c>
      <c r="G252" s="35"/>
      <c r="H252" s="35"/>
      <c r="I252" s="35"/>
      <c r="J252" s="37"/>
      <c r="K252" s="35">
        <v>0</v>
      </c>
      <c r="L252" s="103"/>
      <c r="M252" s="104"/>
      <c r="N252" s="37"/>
      <c r="O252" s="35"/>
      <c r="P252" s="80"/>
      <c r="Q252" s="379"/>
      <c r="R252" s="131"/>
      <c r="S252" s="131"/>
      <c r="T252" s="131"/>
      <c r="U252" s="131"/>
      <c r="V252" s="131"/>
    </row>
    <row r="253" spans="2:22" ht="12.75" customHeight="1">
      <c r="B253" s="231"/>
      <c r="C253" s="246"/>
      <c r="D253" s="250" t="s">
        <v>165</v>
      </c>
      <c r="E253" s="202">
        <f>E252/E251</f>
        <v>0</v>
      </c>
      <c r="F253" s="202">
        <v>0</v>
      </c>
      <c r="G253" s="201"/>
      <c r="H253" s="201"/>
      <c r="I253" s="201"/>
      <c r="J253" s="202"/>
      <c r="K253" s="201">
        <v>0</v>
      </c>
      <c r="L253" s="201"/>
      <c r="M253" s="202"/>
      <c r="N253" s="202"/>
      <c r="O253" s="201"/>
      <c r="P253" s="203"/>
      <c r="Q253" s="379"/>
      <c r="R253" s="131"/>
      <c r="S253" s="131"/>
      <c r="T253" s="131"/>
      <c r="U253" s="131"/>
      <c r="V253" s="131"/>
    </row>
    <row r="254" spans="2:22" ht="9.75" customHeight="1">
      <c r="B254" s="232"/>
      <c r="C254" s="50"/>
      <c r="D254" s="51"/>
      <c r="E254" s="156"/>
      <c r="F254" s="41"/>
      <c r="G254" s="40"/>
      <c r="H254" s="40"/>
      <c r="I254" s="40"/>
      <c r="J254" s="41"/>
      <c r="K254" s="40"/>
      <c r="L254" s="40"/>
      <c r="M254" s="41"/>
      <c r="N254" s="41"/>
      <c r="O254" s="41"/>
      <c r="P254" s="141"/>
      <c r="Q254" s="379"/>
      <c r="R254" s="131"/>
      <c r="S254" s="131"/>
      <c r="T254" s="131"/>
      <c r="U254" s="131"/>
      <c r="V254" s="131"/>
    </row>
    <row r="255" spans="2:22" ht="7.5" hidden="1" customHeight="1">
      <c r="B255" s="112"/>
      <c r="C255" s="160"/>
      <c r="D255" s="14"/>
      <c r="E255" s="95"/>
      <c r="F255" s="37"/>
      <c r="G255" s="35"/>
      <c r="H255" s="35"/>
      <c r="I255" s="35"/>
      <c r="J255" s="37"/>
      <c r="K255" s="35"/>
      <c r="L255" s="35"/>
      <c r="M255" s="37"/>
      <c r="N255" s="37"/>
      <c r="O255" s="35"/>
      <c r="P255" s="80"/>
      <c r="Q255" s="379"/>
      <c r="R255" s="131"/>
      <c r="S255" s="131"/>
      <c r="T255" s="131"/>
      <c r="U255" s="131"/>
      <c r="V255" s="131"/>
    </row>
    <row r="256" spans="2:22" ht="14.25" hidden="1" customHeight="1">
      <c r="B256" s="112"/>
      <c r="C256" s="136"/>
      <c r="D256" s="14"/>
      <c r="E256" s="95"/>
      <c r="F256" s="37"/>
      <c r="G256" s="35"/>
      <c r="H256" s="35"/>
      <c r="I256" s="35"/>
      <c r="J256" s="37"/>
      <c r="K256" s="35"/>
      <c r="L256" s="35"/>
      <c r="M256" s="37"/>
      <c r="N256" s="37"/>
      <c r="O256" s="35"/>
      <c r="P256" s="80"/>
      <c r="Q256" s="379"/>
      <c r="R256" s="131"/>
      <c r="S256" s="131"/>
      <c r="T256" s="131"/>
      <c r="U256" s="131"/>
      <c r="V256" s="131"/>
    </row>
    <row r="257" spans="2:22" ht="14.25" hidden="1" customHeight="1">
      <c r="B257" s="88"/>
      <c r="C257" s="142"/>
      <c r="D257" s="19"/>
      <c r="E257" s="154"/>
      <c r="F257" s="22"/>
      <c r="G257" s="32"/>
      <c r="H257" s="32"/>
      <c r="I257" s="32"/>
      <c r="J257" s="22"/>
      <c r="K257" s="32"/>
      <c r="L257" s="32"/>
      <c r="M257" s="22"/>
      <c r="N257" s="22"/>
      <c r="O257" s="32"/>
      <c r="P257" s="139"/>
      <c r="Q257" s="379"/>
      <c r="R257" s="131"/>
      <c r="S257" s="131"/>
      <c r="T257" s="131"/>
      <c r="U257" s="131"/>
      <c r="V257" s="131"/>
    </row>
    <row r="258" spans="2:22" ht="14.25" hidden="1" customHeight="1">
      <c r="B258" s="142"/>
      <c r="C258" s="46"/>
      <c r="D258" s="19"/>
      <c r="E258" s="154"/>
      <c r="F258" s="22"/>
      <c r="G258" s="32"/>
      <c r="H258" s="32"/>
      <c r="I258" s="32"/>
      <c r="J258" s="22"/>
      <c r="K258" s="32"/>
      <c r="L258" s="32"/>
      <c r="M258" s="22"/>
      <c r="N258" s="22"/>
      <c r="O258" s="32"/>
      <c r="P258" s="139"/>
      <c r="Q258" s="379"/>
      <c r="R258" s="131"/>
      <c r="S258" s="131"/>
      <c r="T258" s="131"/>
      <c r="U258" s="131"/>
      <c r="V258" s="131"/>
    </row>
    <row r="259" spans="2:22" ht="14.25" hidden="1" customHeight="1">
      <c r="B259" s="142"/>
      <c r="C259" s="46"/>
      <c r="D259" s="19"/>
      <c r="E259" s="154"/>
      <c r="F259" s="22"/>
      <c r="G259" s="32"/>
      <c r="H259" s="32"/>
      <c r="I259" s="32"/>
      <c r="J259" s="22"/>
      <c r="K259" s="32"/>
      <c r="L259" s="32"/>
      <c r="M259" s="154"/>
      <c r="N259" s="22"/>
      <c r="O259" s="32"/>
      <c r="P259" s="139"/>
      <c r="Q259" s="379"/>
      <c r="R259" s="131"/>
      <c r="S259" s="131"/>
      <c r="T259" s="131"/>
      <c r="U259" s="131"/>
      <c r="V259" s="131"/>
    </row>
    <row r="260" spans="2:22" ht="14.25" hidden="1" customHeight="1">
      <c r="B260" s="142"/>
      <c r="C260" s="46"/>
      <c r="D260" s="19"/>
      <c r="E260" s="154"/>
      <c r="F260" s="22"/>
      <c r="G260" s="32"/>
      <c r="H260" s="32"/>
      <c r="I260" s="32"/>
      <c r="J260" s="22"/>
      <c r="K260" s="32"/>
      <c r="L260" s="32"/>
      <c r="M260" s="154"/>
      <c r="N260" s="22"/>
      <c r="O260" s="32"/>
      <c r="P260" s="139"/>
      <c r="Q260" s="379"/>
      <c r="R260" s="131"/>
      <c r="S260" s="131"/>
      <c r="T260" s="131"/>
      <c r="U260" s="131"/>
      <c r="V260" s="131"/>
    </row>
    <row r="261" spans="2:22" ht="14.25" hidden="1" customHeight="1">
      <c r="B261" s="142"/>
      <c r="C261" s="46"/>
      <c r="D261" s="19"/>
      <c r="E261" s="154"/>
      <c r="F261" s="22"/>
      <c r="G261" s="32"/>
      <c r="H261" s="32"/>
      <c r="I261" s="32"/>
      <c r="J261" s="22"/>
      <c r="K261" s="32"/>
      <c r="L261" s="32"/>
      <c r="M261" s="154"/>
      <c r="N261" s="22"/>
      <c r="O261" s="32"/>
      <c r="P261" s="75"/>
      <c r="Q261" s="379"/>
      <c r="R261" s="131"/>
      <c r="S261" s="131"/>
      <c r="T261" s="131"/>
      <c r="U261" s="131"/>
      <c r="V261" s="131"/>
    </row>
    <row r="262" spans="2:22" ht="14.25" hidden="1" customHeight="1">
      <c r="B262" s="142"/>
      <c r="C262" s="46"/>
      <c r="D262" s="73"/>
      <c r="E262" s="154"/>
      <c r="F262" s="22"/>
      <c r="G262" s="32"/>
      <c r="H262" s="32"/>
      <c r="I262" s="32"/>
      <c r="J262" s="22"/>
      <c r="K262" s="32"/>
      <c r="L262" s="32"/>
      <c r="M262" s="96"/>
      <c r="N262" s="75"/>
      <c r="O262" s="78"/>
      <c r="P262" s="75"/>
      <c r="Q262" s="379"/>
      <c r="R262" s="131"/>
      <c r="S262" s="131"/>
      <c r="T262" s="131"/>
      <c r="U262" s="131"/>
      <c r="V262" s="131"/>
    </row>
    <row r="263" spans="2:22" ht="14.25" hidden="1" customHeight="1">
      <c r="B263" s="88"/>
      <c r="C263" s="70"/>
      <c r="D263" s="67"/>
      <c r="E263" s="114"/>
      <c r="F263" s="115"/>
      <c r="G263" s="60"/>
      <c r="H263" s="60"/>
      <c r="I263" s="60"/>
      <c r="J263" s="62"/>
      <c r="K263" s="60"/>
      <c r="L263" s="60"/>
      <c r="M263" s="129"/>
      <c r="N263" s="114"/>
      <c r="O263" s="116"/>
      <c r="P263" s="114"/>
      <c r="Q263" s="379"/>
      <c r="R263" s="131"/>
      <c r="S263" s="131"/>
      <c r="T263" s="131"/>
      <c r="U263" s="131"/>
      <c r="V263" s="131"/>
    </row>
    <row r="264" spans="2:22" ht="14.25" hidden="1" customHeight="1">
      <c r="B264" s="88"/>
      <c r="C264" s="70"/>
      <c r="D264" s="67"/>
      <c r="E264" s="75"/>
      <c r="F264" s="74"/>
      <c r="G264" s="32"/>
      <c r="H264" s="32"/>
      <c r="I264" s="32"/>
      <c r="J264" s="32"/>
      <c r="K264" s="75"/>
      <c r="L264" s="78"/>
      <c r="M264" s="96"/>
      <c r="N264" s="75"/>
      <c r="O264" s="78"/>
      <c r="P264" s="75"/>
      <c r="Q264" s="379"/>
      <c r="R264" s="131"/>
      <c r="S264" s="131"/>
      <c r="T264" s="131"/>
      <c r="U264" s="131"/>
      <c r="V264" s="131"/>
    </row>
    <row r="265" spans="2:22" ht="14.25" hidden="1" customHeight="1">
      <c r="B265" s="112"/>
      <c r="C265" s="71"/>
      <c r="D265" s="84"/>
      <c r="E265" s="76"/>
      <c r="F265" s="39"/>
      <c r="G265" s="76"/>
      <c r="H265" s="39"/>
      <c r="I265" s="76"/>
      <c r="J265" s="39"/>
      <c r="K265" s="76"/>
      <c r="L265" s="39"/>
      <c r="M265" s="89"/>
      <c r="N265" s="76"/>
      <c r="O265" s="39"/>
      <c r="P265" s="76"/>
      <c r="Q265" s="379"/>
      <c r="R265" s="131"/>
      <c r="S265" s="131"/>
      <c r="T265" s="131"/>
      <c r="U265" s="131"/>
      <c r="V265" s="131"/>
    </row>
    <row r="266" spans="2:22" ht="14.25" hidden="1" customHeight="1">
      <c r="B266" s="112"/>
      <c r="C266" s="71"/>
      <c r="D266" s="84"/>
      <c r="E266" s="76"/>
      <c r="F266" s="39"/>
      <c r="G266" s="76"/>
      <c r="H266" s="39"/>
      <c r="I266" s="76"/>
      <c r="J266" s="39"/>
      <c r="K266" s="76"/>
      <c r="L266" s="39"/>
      <c r="M266" s="89"/>
      <c r="N266" s="76"/>
      <c r="O266" s="39"/>
      <c r="P266" s="76"/>
      <c r="Q266" s="379"/>
      <c r="R266" s="131"/>
      <c r="S266" s="131"/>
      <c r="T266" s="131"/>
      <c r="U266" s="131"/>
      <c r="V266" s="131"/>
    </row>
    <row r="267" spans="2:22" ht="14.25" hidden="1" customHeight="1">
      <c r="B267" s="112"/>
      <c r="C267" s="71"/>
      <c r="D267" s="66"/>
      <c r="E267" s="76"/>
      <c r="F267" s="39"/>
      <c r="G267" s="76"/>
      <c r="H267" s="39"/>
      <c r="I267" s="76"/>
      <c r="J267" s="39"/>
      <c r="K267" s="76"/>
      <c r="L267" s="39"/>
      <c r="M267" s="89"/>
      <c r="N267" s="76"/>
      <c r="O267" s="39"/>
      <c r="P267" s="76"/>
      <c r="Q267" s="379"/>
      <c r="R267" s="131"/>
      <c r="S267" s="131"/>
      <c r="T267" s="131"/>
      <c r="U267" s="131"/>
      <c r="V267" s="131"/>
    </row>
    <row r="268" spans="2:22" ht="14.25" hidden="1" customHeight="1">
      <c r="B268" s="112"/>
      <c r="C268" s="71"/>
      <c r="D268" s="66"/>
      <c r="E268" s="100"/>
      <c r="F268" s="101"/>
      <c r="G268" s="100"/>
      <c r="H268" s="101"/>
      <c r="I268" s="100"/>
      <c r="J268" s="101"/>
      <c r="K268" s="100"/>
      <c r="L268" s="101"/>
      <c r="M268" s="99"/>
      <c r="N268" s="100"/>
      <c r="O268" s="101"/>
      <c r="P268" s="100"/>
      <c r="Q268" s="379"/>
      <c r="R268" s="131"/>
      <c r="S268" s="131"/>
      <c r="T268" s="131"/>
      <c r="U268" s="131"/>
      <c r="V268" s="131"/>
    </row>
    <row r="269" spans="2:22" ht="5.25" hidden="1" customHeight="1">
      <c r="B269" s="137"/>
      <c r="C269" s="72"/>
      <c r="D269" s="123"/>
      <c r="E269" s="76"/>
      <c r="F269" s="39"/>
      <c r="G269" s="76"/>
      <c r="H269" s="39"/>
      <c r="I269" s="76"/>
      <c r="J269" s="39"/>
      <c r="K269" s="76"/>
      <c r="L269" s="39"/>
      <c r="M269" s="89"/>
      <c r="N269" s="76"/>
      <c r="O269" s="39"/>
      <c r="P269" s="76"/>
      <c r="Q269" s="379"/>
      <c r="R269" s="131"/>
      <c r="S269" s="131"/>
      <c r="T269" s="131"/>
      <c r="U269" s="131"/>
      <c r="V269" s="131"/>
    </row>
    <row r="270" spans="2:22" ht="15" customHeight="1">
      <c r="B270" s="413">
        <v>755</v>
      </c>
      <c r="C270" s="372"/>
      <c r="D270" s="380" t="s">
        <v>172</v>
      </c>
      <c r="E270" s="96">
        <f t="shared" ref="E270:G271" si="5">+E273</f>
        <v>1878</v>
      </c>
      <c r="F270" s="96">
        <f t="shared" si="5"/>
        <v>1878</v>
      </c>
      <c r="G270" s="96">
        <f t="shared" si="5"/>
        <v>1878</v>
      </c>
      <c r="H270" s="96"/>
      <c r="I270" s="96">
        <f>+I273</f>
        <v>1878</v>
      </c>
      <c r="J270" s="89"/>
      <c r="K270" s="89"/>
      <c r="L270" s="89"/>
      <c r="M270" s="89"/>
      <c r="N270" s="89"/>
      <c r="O270" s="89"/>
      <c r="P270" s="76"/>
      <c r="Q270" s="379"/>
      <c r="R270" s="131"/>
      <c r="S270" s="131"/>
      <c r="T270" s="131"/>
      <c r="U270" s="131"/>
      <c r="V270" s="131"/>
    </row>
    <row r="271" spans="2:22" ht="15" customHeight="1">
      <c r="B271" s="71"/>
      <c r="C271" s="71"/>
      <c r="D271" s="196" t="s">
        <v>74</v>
      </c>
      <c r="E271" s="96">
        <f t="shared" si="5"/>
        <v>782.5</v>
      </c>
      <c r="F271" s="96">
        <f t="shared" si="5"/>
        <v>782.5</v>
      </c>
      <c r="G271" s="96">
        <f t="shared" si="5"/>
        <v>782.5</v>
      </c>
      <c r="H271" s="96"/>
      <c r="I271" s="96">
        <f>+I274</f>
        <v>782.5</v>
      </c>
      <c r="J271" s="89"/>
      <c r="K271" s="89"/>
      <c r="L271" s="89"/>
      <c r="M271" s="89"/>
      <c r="N271" s="89"/>
      <c r="O271" s="89"/>
      <c r="P271" s="76"/>
      <c r="Q271" s="379"/>
      <c r="R271" s="131"/>
      <c r="S271" s="131"/>
      <c r="T271" s="131"/>
      <c r="U271" s="131"/>
      <c r="V271" s="131"/>
    </row>
    <row r="272" spans="2:22" ht="13.5" customHeight="1">
      <c r="B272" s="71"/>
      <c r="C272" s="71"/>
      <c r="D272" s="367" t="s">
        <v>69</v>
      </c>
      <c r="E272" s="129">
        <f>E271/E270</f>
        <v>0.41666666666666669</v>
      </c>
      <c r="F272" s="129">
        <f>F271/F270</f>
        <v>0.41666666666666669</v>
      </c>
      <c r="G272" s="129">
        <f>G271/G270</f>
        <v>0.41666666666666669</v>
      </c>
      <c r="H272" s="129"/>
      <c r="I272" s="129">
        <f>I271/I270</f>
        <v>0.41666666666666669</v>
      </c>
      <c r="J272" s="89"/>
      <c r="K272" s="89"/>
      <c r="L272" s="89"/>
      <c r="M272" s="89"/>
      <c r="N272" s="89"/>
      <c r="O272" s="89"/>
      <c r="P272" s="76"/>
      <c r="Q272" s="379"/>
      <c r="R272" s="131"/>
      <c r="S272" s="131"/>
      <c r="T272" s="131"/>
      <c r="U272" s="131"/>
      <c r="V272" s="131"/>
    </row>
    <row r="273" spans="1:22" ht="15" customHeight="1">
      <c r="B273" s="71"/>
      <c r="C273" s="71">
        <v>75515</v>
      </c>
      <c r="D273" s="127" t="s">
        <v>173</v>
      </c>
      <c r="E273" s="89">
        <f>+F273</f>
        <v>1878</v>
      </c>
      <c r="F273" s="89">
        <f>+G273</f>
        <v>1878</v>
      </c>
      <c r="G273" s="89">
        <f>+I273</f>
        <v>1878</v>
      </c>
      <c r="H273" s="89"/>
      <c r="I273" s="89">
        <v>1878</v>
      </c>
      <c r="J273" s="89"/>
      <c r="K273" s="89"/>
      <c r="L273" s="89"/>
      <c r="M273" s="89"/>
      <c r="N273" s="89"/>
      <c r="O273" s="89"/>
      <c r="P273" s="76"/>
      <c r="Q273" s="379"/>
      <c r="R273" s="131"/>
      <c r="S273" s="131"/>
      <c r="T273" s="131"/>
      <c r="U273" s="131"/>
      <c r="V273" s="131"/>
    </row>
    <row r="274" spans="1:22" ht="13.5" customHeight="1">
      <c r="B274" s="71"/>
      <c r="C274" s="71"/>
      <c r="D274" s="204" t="s">
        <v>63</v>
      </c>
      <c r="E274" s="89">
        <f>+F274</f>
        <v>782.5</v>
      </c>
      <c r="F274" s="89">
        <f>+G274</f>
        <v>782.5</v>
      </c>
      <c r="G274" s="89">
        <f>+I274</f>
        <v>782.5</v>
      </c>
      <c r="H274" s="89"/>
      <c r="I274" s="89">
        <v>782.5</v>
      </c>
      <c r="J274" s="89"/>
      <c r="K274" s="89"/>
      <c r="L274" s="89"/>
      <c r="M274" s="89"/>
      <c r="N274" s="89"/>
      <c r="O274" s="89"/>
      <c r="P274" s="76"/>
      <c r="Q274" s="379"/>
      <c r="R274" s="131"/>
      <c r="S274" s="131"/>
      <c r="T274" s="131"/>
      <c r="U274" s="131"/>
      <c r="V274" s="131"/>
    </row>
    <row r="275" spans="1:22" ht="12" customHeight="1">
      <c r="B275" s="71"/>
      <c r="C275" s="71"/>
      <c r="D275" s="204" t="s">
        <v>165</v>
      </c>
      <c r="E275" s="99">
        <f>E274/E273</f>
        <v>0.41666666666666669</v>
      </c>
      <c r="F275" s="99">
        <f>F274/F273</f>
        <v>0.41666666666666669</v>
      </c>
      <c r="G275" s="99">
        <f>G274/G273</f>
        <v>0.41666666666666669</v>
      </c>
      <c r="H275" s="99"/>
      <c r="I275" s="99">
        <f>I274/I273</f>
        <v>0.41666666666666669</v>
      </c>
      <c r="J275" s="89"/>
      <c r="K275" s="89"/>
      <c r="L275" s="89"/>
      <c r="M275" s="89"/>
      <c r="N275" s="89"/>
      <c r="O275" s="89"/>
      <c r="P275" s="76"/>
      <c r="Q275" s="379"/>
      <c r="R275" s="131"/>
      <c r="S275" s="131"/>
      <c r="T275" s="131"/>
      <c r="U275" s="131"/>
      <c r="V275" s="131"/>
    </row>
    <row r="276" spans="1:22" ht="3" customHeight="1">
      <c r="A276" s="228"/>
      <c r="B276" s="414"/>
      <c r="C276" s="72"/>
      <c r="D276" s="369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77"/>
      <c r="Q276" s="379"/>
      <c r="R276" s="131"/>
      <c r="S276" s="131"/>
      <c r="T276" s="131"/>
      <c r="U276" s="131"/>
      <c r="V276" s="131"/>
    </row>
    <row r="277" spans="1:22" ht="1.5" hidden="1" customHeight="1">
      <c r="A277" s="228"/>
      <c r="B277" s="199"/>
      <c r="C277" s="112"/>
      <c r="D277" s="94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76"/>
      <c r="Q277" s="379"/>
      <c r="R277" s="131"/>
      <c r="S277" s="131"/>
      <c r="T277" s="131"/>
      <c r="U277" s="131"/>
      <c r="V277" s="131"/>
    </row>
    <row r="278" spans="1:22" ht="14.25" customHeight="1">
      <c r="A278" s="228"/>
      <c r="B278" s="325">
        <v>757</v>
      </c>
      <c r="C278" s="234"/>
      <c r="D278" s="166" t="s">
        <v>21</v>
      </c>
      <c r="E278" s="96">
        <f>+F278</f>
        <v>380000</v>
      </c>
      <c r="F278" s="96">
        <f>+M278</f>
        <v>380000</v>
      </c>
      <c r="G278" s="96"/>
      <c r="H278" s="96"/>
      <c r="I278" s="96"/>
      <c r="J278" s="96"/>
      <c r="K278" s="96"/>
      <c r="L278" s="96"/>
      <c r="M278" s="96">
        <v>380000</v>
      </c>
      <c r="N278" s="89"/>
      <c r="O278" s="89"/>
      <c r="P278" s="76"/>
      <c r="Q278" s="379"/>
      <c r="R278" s="131"/>
      <c r="S278" s="131"/>
      <c r="T278" s="131"/>
      <c r="U278" s="131"/>
      <c r="V278" s="131"/>
    </row>
    <row r="279" spans="1:22" ht="14.25" customHeight="1">
      <c r="A279" s="228"/>
      <c r="B279" s="199"/>
      <c r="C279" s="233">
        <v>75702</v>
      </c>
      <c r="D279" s="146" t="s">
        <v>55</v>
      </c>
      <c r="E279" s="76"/>
      <c r="F279" s="39"/>
      <c r="G279" s="76"/>
      <c r="H279" s="39"/>
      <c r="I279" s="89"/>
      <c r="J279" s="89"/>
      <c r="K279" s="89"/>
      <c r="L279" s="89"/>
      <c r="M279" s="89"/>
      <c r="N279" s="76"/>
      <c r="O279" s="39"/>
      <c r="P279" s="76"/>
      <c r="Q279" s="379"/>
      <c r="R279" s="131"/>
      <c r="S279" s="131"/>
      <c r="T279" s="131"/>
      <c r="U279" s="131"/>
      <c r="V279" s="131"/>
    </row>
    <row r="280" spans="1:22" ht="14.25" customHeight="1">
      <c r="A280" s="228"/>
      <c r="B280" s="233"/>
      <c r="C280" s="233"/>
      <c r="D280" s="146" t="s">
        <v>91</v>
      </c>
      <c r="E280" s="76"/>
      <c r="F280" s="39"/>
      <c r="G280" s="76"/>
      <c r="H280" s="39"/>
      <c r="I280" s="76"/>
      <c r="J280" s="39"/>
      <c r="K280" s="76"/>
      <c r="L280" s="39"/>
      <c r="M280" s="89"/>
      <c r="N280" s="76"/>
      <c r="O280" s="39"/>
      <c r="P280" s="76"/>
      <c r="Q280" s="379"/>
      <c r="R280" s="131"/>
      <c r="S280" s="131"/>
      <c r="T280" s="131"/>
      <c r="U280" s="131"/>
      <c r="V280" s="131"/>
    </row>
    <row r="281" spans="1:22" ht="14.25" customHeight="1">
      <c r="A281" s="228"/>
      <c r="B281" s="233"/>
      <c r="C281" s="233"/>
      <c r="D281" s="94" t="s">
        <v>63</v>
      </c>
      <c r="E281" s="75">
        <f>+F281</f>
        <v>152374.75</v>
      </c>
      <c r="F281" s="78">
        <f>+M281</f>
        <v>152374.75</v>
      </c>
      <c r="G281" s="75"/>
      <c r="H281" s="78"/>
      <c r="I281" s="75"/>
      <c r="J281" s="78"/>
      <c r="K281" s="75"/>
      <c r="L281" s="78"/>
      <c r="M281" s="96">
        <v>152374.75</v>
      </c>
      <c r="N281" s="76"/>
      <c r="O281" s="39"/>
      <c r="P281" s="76"/>
      <c r="Q281" s="379"/>
      <c r="R281" s="131"/>
      <c r="S281" s="131"/>
      <c r="T281" s="131"/>
      <c r="U281" s="131"/>
      <c r="V281" s="131"/>
    </row>
    <row r="282" spans="1:22" ht="14.25" customHeight="1">
      <c r="A282" s="228"/>
      <c r="B282" s="233"/>
      <c r="C282" s="233"/>
      <c r="D282" s="125" t="s">
        <v>65</v>
      </c>
      <c r="E282" s="114">
        <f>E281/E278</f>
        <v>0.40098618421052634</v>
      </c>
      <c r="F282" s="114">
        <f>F281/F278</f>
        <v>0.40098618421052634</v>
      </c>
      <c r="G282" s="114"/>
      <c r="H282" s="116"/>
      <c r="I282" s="114"/>
      <c r="J282" s="116"/>
      <c r="K282" s="114"/>
      <c r="L282" s="116"/>
      <c r="M282" s="129">
        <f>M281/M278</f>
        <v>0.40098618421052634</v>
      </c>
      <c r="N282" s="100"/>
      <c r="O282" s="101"/>
      <c r="P282" s="100"/>
      <c r="Q282" s="379"/>
      <c r="R282" s="131"/>
      <c r="S282" s="131"/>
      <c r="T282" s="131"/>
      <c r="U282" s="131"/>
      <c r="V282" s="131"/>
    </row>
    <row r="283" spans="1:22" ht="7.5" customHeight="1">
      <c r="A283" s="228"/>
      <c r="B283" s="236"/>
      <c r="C283" s="236"/>
      <c r="D283" s="163"/>
      <c r="E283" s="77"/>
      <c r="F283" s="77"/>
      <c r="G283" s="155"/>
      <c r="H283" s="155"/>
      <c r="I283" s="77"/>
      <c r="J283" s="79"/>
      <c r="K283" s="77"/>
      <c r="L283" s="79"/>
      <c r="M283" s="155"/>
      <c r="N283" s="155"/>
      <c r="O283" s="155"/>
      <c r="P283" s="77"/>
      <c r="Q283" s="379"/>
      <c r="R283" s="131"/>
      <c r="S283" s="131"/>
      <c r="T283" s="131"/>
      <c r="U283" s="131"/>
      <c r="V283" s="131"/>
    </row>
    <row r="284" spans="1:22" ht="0.75" customHeight="1">
      <c r="A284" s="228"/>
      <c r="B284" s="233"/>
      <c r="C284" s="235"/>
      <c r="D284" s="164"/>
      <c r="E284" s="76"/>
      <c r="F284" s="76"/>
      <c r="G284" s="89"/>
      <c r="H284" s="89"/>
      <c r="I284" s="76"/>
      <c r="J284" s="39"/>
      <c r="K284" s="76"/>
      <c r="L284" s="39"/>
      <c r="M284" s="89"/>
      <c r="N284" s="89"/>
      <c r="O284" s="165"/>
      <c r="P284" s="76"/>
      <c r="Q284" s="379"/>
      <c r="R284" s="131"/>
      <c r="S284" s="131"/>
      <c r="T284" s="131"/>
      <c r="U284" s="131"/>
      <c r="V284" s="131"/>
    </row>
    <row r="285" spans="1:22" ht="14.25" hidden="1" customHeight="1">
      <c r="A285" s="228"/>
      <c r="B285" s="233"/>
      <c r="C285" s="233"/>
      <c r="D285" s="146"/>
      <c r="E285" s="76"/>
      <c r="F285" s="76"/>
      <c r="G285" s="89"/>
      <c r="H285" s="89"/>
      <c r="I285" s="76"/>
      <c r="J285" s="39"/>
      <c r="K285" s="76"/>
      <c r="L285" s="39"/>
      <c r="M285" s="89"/>
      <c r="N285" s="89"/>
      <c r="O285" s="76"/>
      <c r="P285" s="76"/>
      <c r="Q285" s="379"/>
      <c r="R285" s="131"/>
      <c r="S285" s="131"/>
      <c r="T285" s="131"/>
      <c r="U285" s="131"/>
      <c r="V285" s="131"/>
    </row>
    <row r="286" spans="1:22" ht="14.25" hidden="1" customHeight="1">
      <c r="A286" s="228"/>
      <c r="B286" s="233"/>
      <c r="C286" s="233"/>
      <c r="D286" s="146"/>
      <c r="E286" s="76"/>
      <c r="F286" s="76"/>
      <c r="G286" s="89"/>
      <c r="H286" s="89"/>
      <c r="I286" s="76"/>
      <c r="J286" s="39"/>
      <c r="K286" s="76"/>
      <c r="L286" s="39"/>
      <c r="M286" s="89"/>
      <c r="N286" s="89"/>
      <c r="O286" s="89"/>
      <c r="P286" s="76"/>
      <c r="Q286" s="379"/>
      <c r="R286" s="131"/>
      <c r="S286" s="131"/>
      <c r="T286" s="131"/>
      <c r="U286" s="131"/>
      <c r="V286" s="131"/>
    </row>
    <row r="287" spans="1:22" ht="10.5" customHeight="1">
      <c r="A287" s="228"/>
      <c r="B287" s="234">
        <v>758</v>
      </c>
      <c r="C287" s="234"/>
      <c r="D287" s="166" t="s">
        <v>148</v>
      </c>
      <c r="E287" s="75">
        <f>+E298+E301+E295</f>
        <v>130510</v>
      </c>
      <c r="F287" s="75">
        <f>+F298+F301+F295</f>
        <v>130510</v>
      </c>
      <c r="G287" s="96">
        <f>+G298+G301+G295</f>
        <v>130510</v>
      </c>
      <c r="H287" s="96"/>
      <c r="I287" s="75">
        <f>+I298+I301+I295</f>
        <v>130510</v>
      </c>
      <c r="J287" s="78"/>
      <c r="K287" s="75"/>
      <c r="L287" s="78"/>
      <c r="M287" s="96"/>
      <c r="N287" s="76"/>
      <c r="O287" s="89"/>
      <c r="P287" s="76"/>
      <c r="Q287" s="379"/>
      <c r="R287" s="131"/>
      <c r="S287" s="131"/>
      <c r="T287" s="131"/>
      <c r="U287" s="131"/>
      <c r="V287" s="131"/>
    </row>
    <row r="288" spans="1:22" ht="1.5" hidden="1" customHeight="1">
      <c r="A288" s="228"/>
      <c r="B288" s="234"/>
      <c r="C288" s="234"/>
      <c r="D288" s="166"/>
      <c r="E288" s="75"/>
      <c r="F288" s="75"/>
      <c r="G288" s="96"/>
      <c r="H288" s="96"/>
      <c r="I288" s="75"/>
      <c r="J288" s="78"/>
      <c r="K288" s="75"/>
      <c r="L288" s="78"/>
      <c r="M288" s="96"/>
      <c r="N288" s="76"/>
      <c r="O288" s="89"/>
      <c r="P288" s="76"/>
      <c r="Q288" s="379"/>
      <c r="R288" s="131"/>
      <c r="S288" s="131"/>
      <c r="T288" s="131"/>
      <c r="U288" s="131"/>
      <c r="V288" s="131"/>
    </row>
    <row r="289" spans="1:22" ht="1.5" hidden="1" customHeight="1">
      <c r="A289" s="228"/>
      <c r="B289" s="234"/>
      <c r="C289" s="234"/>
      <c r="D289" s="166"/>
      <c r="E289" s="75"/>
      <c r="F289" s="75"/>
      <c r="G289" s="96"/>
      <c r="H289" s="96"/>
      <c r="I289" s="75"/>
      <c r="J289" s="78"/>
      <c r="K289" s="75"/>
      <c r="L289" s="78"/>
      <c r="M289" s="96"/>
      <c r="N289" s="76"/>
      <c r="O289" s="89"/>
      <c r="P289" s="76"/>
      <c r="Q289" s="379"/>
      <c r="R289" s="131"/>
      <c r="S289" s="131"/>
      <c r="T289" s="131"/>
      <c r="U289" s="131"/>
      <c r="V289" s="131"/>
    </row>
    <row r="290" spans="1:22" ht="1.5" hidden="1" customHeight="1">
      <c r="A290" s="228"/>
      <c r="B290" s="234"/>
      <c r="C290" s="234"/>
      <c r="D290" s="166"/>
      <c r="E290" s="75"/>
      <c r="F290" s="75"/>
      <c r="G290" s="96"/>
      <c r="H290" s="96"/>
      <c r="I290" s="75"/>
      <c r="J290" s="78"/>
      <c r="K290" s="75"/>
      <c r="L290" s="78"/>
      <c r="M290" s="96"/>
      <c r="N290" s="76"/>
      <c r="O290" s="89"/>
      <c r="P290" s="76"/>
      <c r="Q290" s="379"/>
      <c r="R290" s="131"/>
      <c r="S290" s="131"/>
      <c r="T290" s="131"/>
      <c r="U290" s="131"/>
      <c r="V290" s="131"/>
    </row>
    <row r="291" spans="1:22" ht="3.75" customHeight="1">
      <c r="A291" s="228"/>
      <c r="B291" s="234"/>
      <c r="C291" s="234"/>
      <c r="D291" s="148"/>
      <c r="E291" s="75"/>
      <c r="F291" s="75"/>
      <c r="G291" s="96"/>
      <c r="H291" s="96"/>
      <c r="I291" s="75"/>
      <c r="J291" s="78"/>
      <c r="K291" s="75"/>
      <c r="L291" s="78"/>
      <c r="M291" s="96"/>
      <c r="N291" s="76"/>
      <c r="O291" s="89"/>
      <c r="P291" s="76"/>
      <c r="Q291" s="379"/>
      <c r="R291" s="131"/>
      <c r="S291" s="131"/>
      <c r="T291" s="131"/>
      <c r="U291" s="131"/>
      <c r="V291" s="131"/>
    </row>
    <row r="292" spans="1:22" ht="1.5" hidden="1" customHeight="1">
      <c r="A292" s="228"/>
      <c r="B292" s="234"/>
      <c r="C292" s="234"/>
      <c r="D292" s="149"/>
      <c r="E292" s="75"/>
      <c r="F292" s="75"/>
      <c r="G292" s="96"/>
      <c r="H292" s="96"/>
      <c r="I292" s="75"/>
      <c r="J292" s="78"/>
      <c r="K292" s="75"/>
      <c r="L292" s="78"/>
      <c r="M292" s="96"/>
      <c r="N292" s="76"/>
      <c r="O292" s="89"/>
      <c r="P292" s="76"/>
      <c r="Q292" s="379"/>
      <c r="R292" s="131"/>
      <c r="S292" s="131"/>
      <c r="T292" s="131"/>
      <c r="U292" s="131"/>
      <c r="V292" s="131"/>
    </row>
    <row r="293" spans="1:22" ht="13.5" hidden="1" customHeight="1">
      <c r="A293" s="228"/>
      <c r="B293" s="234"/>
      <c r="C293" s="234"/>
      <c r="D293" s="149"/>
      <c r="E293" s="114"/>
      <c r="F293" s="114"/>
      <c r="G293" s="129"/>
      <c r="H293" s="129"/>
      <c r="I293" s="114"/>
      <c r="J293" s="78"/>
      <c r="K293" s="75"/>
      <c r="L293" s="78"/>
      <c r="M293" s="96"/>
      <c r="N293" s="76"/>
      <c r="O293" s="89"/>
      <c r="P293" s="76"/>
      <c r="Q293" s="379"/>
      <c r="R293" s="131"/>
      <c r="S293" s="131"/>
      <c r="T293" s="131"/>
      <c r="U293" s="131"/>
      <c r="V293" s="131"/>
    </row>
    <row r="294" spans="1:22" ht="12.75" hidden="1" customHeight="1">
      <c r="A294" s="228"/>
      <c r="B294" s="234"/>
      <c r="C294" s="234"/>
      <c r="D294" s="166"/>
      <c r="E294" s="75"/>
      <c r="F294" s="75"/>
      <c r="G294" s="96"/>
      <c r="H294" s="96"/>
      <c r="I294" s="75"/>
      <c r="J294" s="78"/>
      <c r="K294" s="75"/>
      <c r="L294" s="78"/>
      <c r="M294" s="96"/>
      <c r="N294" s="76"/>
      <c r="O294" s="89"/>
      <c r="P294" s="76"/>
      <c r="Q294" s="379"/>
      <c r="R294" s="131"/>
      <c r="S294" s="131"/>
      <c r="T294" s="131"/>
      <c r="U294" s="131"/>
      <c r="V294" s="131"/>
    </row>
    <row r="295" spans="1:22" ht="0.75" hidden="1" customHeight="1">
      <c r="A295" s="228"/>
      <c r="B295" s="234"/>
      <c r="C295" s="274"/>
      <c r="D295" s="113"/>
      <c r="E295" s="76"/>
      <c r="F295" s="76"/>
      <c r="G295" s="89"/>
      <c r="H295" s="89"/>
      <c r="I295" s="76"/>
      <c r="J295" s="39"/>
      <c r="K295" s="75"/>
      <c r="L295" s="78"/>
      <c r="M295" s="96"/>
      <c r="N295" s="76"/>
      <c r="O295" s="89"/>
      <c r="P295" s="76"/>
      <c r="Q295" s="379"/>
      <c r="R295" s="131"/>
      <c r="S295" s="131"/>
      <c r="T295" s="131"/>
      <c r="U295" s="131"/>
      <c r="V295" s="131"/>
    </row>
    <row r="296" spans="1:22" ht="14.25" hidden="1" customHeight="1">
      <c r="A296" s="228"/>
      <c r="B296" s="234"/>
      <c r="C296" s="274"/>
      <c r="D296" s="94"/>
      <c r="E296" s="76"/>
      <c r="F296" s="76"/>
      <c r="G296" s="89"/>
      <c r="H296" s="89"/>
      <c r="I296" s="76"/>
      <c r="J296" s="78"/>
      <c r="K296" s="75"/>
      <c r="L296" s="78"/>
      <c r="M296" s="96"/>
      <c r="N296" s="76"/>
      <c r="O296" s="89"/>
      <c r="P296" s="76"/>
      <c r="Q296" s="379"/>
      <c r="R296" s="131"/>
      <c r="S296" s="131"/>
      <c r="T296" s="131"/>
      <c r="U296" s="131"/>
      <c r="V296" s="131"/>
    </row>
    <row r="297" spans="1:22" ht="11.25" hidden="1" customHeight="1">
      <c r="A297" s="228"/>
      <c r="B297" s="234"/>
      <c r="C297" s="274"/>
      <c r="D297" s="125"/>
      <c r="E297" s="100"/>
      <c r="F297" s="100"/>
      <c r="G297" s="99"/>
      <c r="H297" s="99"/>
      <c r="I297" s="100"/>
      <c r="J297" s="78"/>
      <c r="K297" s="75"/>
      <c r="L297" s="78"/>
      <c r="M297" s="96"/>
      <c r="N297" s="76"/>
      <c r="O297" s="89"/>
      <c r="P297" s="76"/>
      <c r="Q297" s="379"/>
      <c r="R297" s="131"/>
      <c r="S297" s="131"/>
      <c r="T297" s="131"/>
      <c r="U297" s="131"/>
      <c r="V297" s="131"/>
    </row>
    <row r="298" spans="1:22" ht="8.25" hidden="1" customHeight="1">
      <c r="A298" s="228"/>
      <c r="B298" s="234"/>
      <c r="C298" s="257"/>
      <c r="D298" s="161"/>
      <c r="E298" s="76"/>
      <c r="F298" s="76"/>
      <c r="G298" s="89"/>
      <c r="H298" s="89"/>
      <c r="I298" s="76"/>
      <c r="J298" s="78"/>
      <c r="K298" s="75"/>
      <c r="L298" s="78"/>
      <c r="M298" s="96"/>
      <c r="N298" s="76"/>
      <c r="O298" s="89"/>
      <c r="P298" s="76"/>
      <c r="Q298" s="379"/>
      <c r="R298" s="131"/>
      <c r="S298" s="131"/>
      <c r="T298" s="131"/>
      <c r="U298" s="131"/>
      <c r="V298" s="131"/>
    </row>
    <row r="299" spans="1:22" ht="1.5" hidden="1" customHeight="1">
      <c r="A299" s="228"/>
      <c r="B299" s="234"/>
      <c r="C299" s="234"/>
      <c r="D299" s="125"/>
      <c r="E299" s="76"/>
      <c r="F299" s="76"/>
      <c r="G299" s="89"/>
      <c r="H299" s="89"/>
      <c r="I299" s="76"/>
      <c r="J299" s="39"/>
      <c r="K299" s="75"/>
      <c r="L299" s="78"/>
      <c r="M299" s="96"/>
      <c r="N299" s="76"/>
      <c r="O299" s="89"/>
      <c r="P299" s="76"/>
      <c r="Q299" s="379"/>
      <c r="R299" s="131"/>
      <c r="S299" s="131"/>
      <c r="T299" s="131"/>
      <c r="U299" s="131"/>
      <c r="V299" s="131"/>
    </row>
    <row r="300" spans="1:22" ht="3" hidden="1" customHeight="1">
      <c r="A300" s="228"/>
      <c r="B300" s="234"/>
      <c r="C300" s="234"/>
      <c r="D300" s="125"/>
      <c r="E300" s="114"/>
      <c r="F300" s="114"/>
      <c r="G300" s="129"/>
      <c r="H300" s="129"/>
      <c r="I300" s="114"/>
      <c r="J300" s="78"/>
      <c r="K300" s="75"/>
      <c r="L300" s="78"/>
      <c r="M300" s="96"/>
      <c r="N300" s="76"/>
      <c r="O300" s="89"/>
      <c r="P300" s="76"/>
      <c r="Q300" s="379"/>
      <c r="R300" s="131"/>
      <c r="S300" s="131"/>
      <c r="T300" s="131"/>
      <c r="U300" s="131"/>
      <c r="V300" s="131"/>
    </row>
    <row r="301" spans="1:22" ht="14.25" customHeight="1">
      <c r="A301" s="228"/>
      <c r="B301" s="258"/>
      <c r="C301" s="233">
        <v>75818</v>
      </c>
      <c r="D301" s="162" t="s">
        <v>143</v>
      </c>
      <c r="E301" s="76">
        <f>+F301</f>
        <v>130510</v>
      </c>
      <c r="F301" s="76">
        <f>+I301</f>
        <v>130510</v>
      </c>
      <c r="G301" s="89">
        <f>+I301</f>
        <v>130510</v>
      </c>
      <c r="H301" s="89"/>
      <c r="I301" s="76">
        <v>130510</v>
      </c>
      <c r="J301" s="39"/>
      <c r="K301" s="76"/>
      <c r="L301" s="39"/>
      <c r="M301" s="89"/>
      <c r="N301" s="76"/>
      <c r="O301" s="89"/>
      <c r="P301" s="76"/>
      <c r="Q301" s="379"/>
      <c r="R301" s="131"/>
      <c r="S301" s="131"/>
      <c r="T301" s="131"/>
      <c r="U301" s="131"/>
      <c r="V301" s="131"/>
    </row>
    <row r="302" spans="1:22" ht="12" customHeight="1">
      <c r="A302" s="228"/>
      <c r="B302" s="273"/>
      <c r="C302" s="236"/>
      <c r="D302" s="72"/>
      <c r="E302" s="77"/>
      <c r="F302" s="77"/>
      <c r="G302" s="155"/>
      <c r="H302" s="155"/>
      <c r="I302" s="40"/>
      <c r="J302" s="41"/>
      <c r="K302" s="40"/>
      <c r="L302" s="40"/>
      <c r="M302" s="155"/>
      <c r="N302" s="77"/>
      <c r="O302" s="156"/>
      <c r="P302" s="141"/>
      <c r="Q302" s="81"/>
    </row>
    <row r="303" spans="1:22" ht="12.75" hidden="1" customHeight="1">
      <c r="A303" s="228"/>
      <c r="B303" s="233"/>
      <c r="C303" s="233"/>
      <c r="D303" s="112"/>
      <c r="E303" s="76"/>
      <c r="F303" s="76"/>
      <c r="G303" s="89"/>
      <c r="H303" s="35"/>
      <c r="I303" s="35"/>
      <c r="J303" s="37"/>
      <c r="K303" s="35"/>
      <c r="L303" s="35"/>
      <c r="M303" s="95"/>
      <c r="N303" s="35"/>
      <c r="O303" s="89"/>
      <c r="P303" s="80"/>
      <c r="Q303" s="81"/>
    </row>
    <row r="304" spans="1:22" ht="12.75" hidden="1" customHeight="1">
      <c r="A304" s="228"/>
      <c r="B304" s="233"/>
      <c r="C304" s="233"/>
      <c r="D304" s="112"/>
      <c r="E304" s="76"/>
      <c r="F304" s="76"/>
      <c r="G304" s="89"/>
      <c r="H304" s="35"/>
      <c r="I304" s="35"/>
      <c r="J304" s="37"/>
      <c r="K304" s="35"/>
      <c r="L304" s="35"/>
      <c r="M304" s="95"/>
      <c r="N304" s="35"/>
      <c r="O304" s="89"/>
      <c r="P304" s="80"/>
      <c r="Q304" s="81"/>
    </row>
    <row r="305" spans="1:27" ht="7.5" customHeight="1">
      <c r="A305" s="228"/>
      <c r="B305" s="233"/>
      <c r="C305" s="233"/>
      <c r="D305" s="112"/>
      <c r="E305" s="76"/>
      <c r="F305" s="76"/>
      <c r="G305" s="89"/>
      <c r="H305" s="35"/>
      <c r="I305" s="35"/>
      <c r="J305" s="37"/>
      <c r="K305" s="35"/>
      <c r="L305" s="35"/>
      <c r="M305" s="95"/>
      <c r="N305" s="35"/>
      <c r="O305" s="89"/>
      <c r="P305" s="80"/>
      <c r="Q305" s="81"/>
    </row>
    <row r="306" spans="1:27" ht="15" customHeight="1">
      <c r="A306" s="228"/>
      <c r="B306" s="234">
        <v>801</v>
      </c>
      <c r="C306" s="234"/>
      <c r="D306" s="166" t="s">
        <v>94</v>
      </c>
      <c r="E306" s="75">
        <f>+E310+E314+E321+E329+E333+E337+E344+E366+E325+E353+E362</f>
        <v>14464240.75</v>
      </c>
      <c r="F306" s="75">
        <f>+F310+F314+F321+F329+F333+F337+F344+F366+F325+F353+F362</f>
        <v>14414240.75</v>
      </c>
      <c r="G306" s="96">
        <f>+G310+G314+G321+G329+G333+G337+G344+G366+G325+G353+G362</f>
        <v>13330155</v>
      </c>
      <c r="H306" s="32">
        <f>+H310+H314+H321+H329+H333+H337+H366+H353+H362</f>
        <v>10701029</v>
      </c>
      <c r="I306" s="32">
        <f>+I310+I314+I321+I329+I333+I337+I344+I366+I325+I353+I362</f>
        <v>2629126</v>
      </c>
      <c r="J306" s="22">
        <f>+J321+J333+J325</f>
        <v>102000</v>
      </c>
      <c r="K306" s="32">
        <f>+K310+K314+K321+K329+K337+K353+K362</f>
        <v>615292</v>
      </c>
      <c r="L306" s="32">
        <f>+L366</f>
        <v>366793.75</v>
      </c>
      <c r="M306" s="154"/>
      <c r="N306" s="32">
        <f>+N310+N321+N329</f>
        <v>50000</v>
      </c>
      <c r="O306" s="96">
        <f>+O310+O321+O329</f>
        <v>50000</v>
      </c>
      <c r="P306" s="139"/>
      <c r="Q306" s="138"/>
      <c r="R306" s="4"/>
      <c r="S306" s="20"/>
      <c r="T306" s="20"/>
      <c r="U306" s="20"/>
      <c r="V306" s="20"/>
      <c r="W306" s="20"/>
      <c r="X306" s="20"/>
      <c r="Y306" s="20"/>
      <c r="Z306" s="20"/>
      <c r="AA306" s="20"/>
    </row>
    <row r="307" spans="1:27" ht="15" customHeight="1">
      <c r="A307" s="228"/>
      <c r="B307" s="238"/>
      <c r="C307" s="275"/>
      <c r="D307" s="148" t="s">
        <v>74</v>
      </c>
      <c r="E307" s="22">
        <f>+E311+E316+E322+E330+E334+E339+E346+E367+E326+E354+E363</f>
        <v>7030724.8600000003</v>
      </c>
      <c r="F307" s="22">
        <f>+F311+F316+F322+F330+F334+F339+F346+F367+F326+F354+F363</f>
        <v>7030724.8600000003</v>
      </c>
      <c r="G307" s="32">
        <f>+G311+G316+G322+G330+G334+G339+G346+G367+G326+G354+G363</f>
        <v>6522518.0600000005</v>
      </c>
      <c r="H307" s="32">
        <f>H311+H316+H322+H330+H334+H354+H363+H367</f>
        <v>5099781.7200000007</v>
      </c>
      <c r="I307" s="32">
        <f>+I311+I316+I322+I330+I334+I339+I346+I367+I326+I354+I363</f>
        <v>1422736.3399999999</v>
      </c>
      <c r="J307" s="22">
        <f>+J322+J334+J326</f>
        <v>49061.94</v>
      </c>
      <c r="K307" s="32">
        <f>+K311+K316+K322+K330+K339+K354+K363</f>
        <v>269792.13</v>
      </c>
      <c r="L307" s="32">
        <f>+L367</f>
        <v>189352.73</v>
      </c>
      <c r="M307" s="154"/>
      <c r="N307" s="22">
        <v>0</v>
      </c>
      <c r="O307" s="32">
        <v>0</v>
      </c>
      <c r="P307" s="139"/>
      <c r="Q307" s="138"/>
      <c r="R307" s="4"/>
      <c r="S307" s="20"/>
      <c r="T307" s="20"/>
      <c r="U307" s="20"/>
      <c r="V307" s="20"/>
      <c r="W307" s="20"/>
      <c r="X307" s="20"/>
      <c r="Y307" s="20"/>
      <c r="Z307" s="20"/>
      <c r="AA307" s="20"/>
    </row>
    <row r="308" spans="1:27" ht="15" customHeight="1">
      <c r="A308" s="228"/>
      <c r="B308" s="238"/>
      <c r="C308" s="275"/>
      <c r="D308" s="149" t="s">
        <v>69</v>
      </c>
      <c r="E308" s="62">
        <f t="shared" ref="E308:K308" si="6">E307/E306</f>
        <v>0.48607631617304214</v>
      </c>
      <c r="F308" s="62">
        <f t="shared" si="6"/>
        <v>0.48776241370881779</v>
      </c>
      <c r="G308" s="60">
        <f t="shared" si="6"/>
        <v>0.48930549269682166</v>
      </c>
      <c r="H308" s="60">
        <f t="shared" si="6"/>
        <v>0.47656928319697112</v>
      </c>
      <c r="I308" s="60">
        <f t="shared" si="6"/>
        <v>0.54114422055085976</v>
      </c>
      <c r="J308" s="62">
        <f t="shared" si="6"/>
        <v>0.4809994117647059</v>
      </c>
      <c r="K308" s="60">
        <f t="shared" si="6"/>
        <v>0.43847820221943401</v>
      </c>
      <c r="L308" s="60">
        <v>0</v>
      </c>
      <c r="M308" s="157"/>
      <c r="N308" s="62">
        <v>0</v>
      </c>
      <c r="O308" s="60">
        <v>0</v>
      </c>
      <c r="P308" s="140"/>
      <c r="Q308" s="138"/>
      <c r="R308" s="4"/>
      <c r="S308" s="20"/>
      <c r="T308" s="20"/>
      <c r="U308" s="20"/>
      <c r="V308" s="20"/>
      <c r="W308" s="20"/>
      <c r="X308" s="20"/>
      <c r="Y308" s="20"/>
      <c r="Z308" s="20"/>
      <c r="AA308" s="20"/>
    </row>
    <row r="309" spans="1:27" ht="7.5" customHeight="1">
      <c r="A309" s="228"/>
      <c r="B309" s="238"/>
      <c r="C309" s="275"/>
      <c r="D309" s="149"/>
      <c r="E309" s="22"/>
      <c r="F309" s="22"/>
      <c r="G309" s="32"/>
      <c r="H309" s="32"/>
      <c r="I309" s="32"/>
      <c r="J309" s="22"/>
      <c r="K309" s="32"/>
      <c r="L309" s="32"/>
      <c r="M309" s="154"/>
      <c r="N309" s="22"/>
      <c r="O309" s="32"/>
      <c r="P309" s="139"/>
      <c r="Q309" s="138"/>
      <c r="R309" s="4"/>
      <c r="S309" s="20"/>
      <c r="T309" s="20"/>
      <c r="U309" s="20"/>
      <c r="V309" s="20"/>
      <c r="W309" s="20"/>
      <c r="X309" s="20"/>
      <c r="Y309" s="20"/>
      <c r="Z309" s="20"/>
      <c r="AA309" s="20"/>
    </row>
    <row r="310" spans="1:27" ht="14.25" customHeight="1">
      <c r="A310" s="228"/>
      <c r="B310" s="231"/>
      <c r="C310" s="222">
        <v>80101</v>
      </c>
      <c r="D310" s="147" t="s">
        <v>95</v>
      </c>
      <c r="E310" s="37">
        <f>+F310+N310</f>
        <v>6570939</v>
      </c>
      <c r="F310" s="37">
        <f>+G310+K310+L310</f>
        <v>6520939</v>
      </c>
      <c r="G310" s="35">
        <f>+H310+I310</f>
        <v>6152742</v>
      </c>
      <c r="H310" s="35">
        <v>5308840</v>
      </c>
      <c r="I310" s="35">
        <v>843902</v>
      </c>
      <c r="J310" s="37"/>
      <c r="K310" s="35">
        <v>368197</v>
      </c>
      <c r="L310" s="35"/>
      <c r="M310" s="37"/>
      <c r="N310" s="37">
        <f>+O310</f>
        <v>50000</v>
      </c>
      <c r="O310" s="35">
        <v>50000</v>
      </c>
      <c r="P310" s="80"/>
      <c r="Q310" s="81"/>
      <c r="R310" s="21"/>
    </row>
    <row r="311" spans="1:27" ht="14.25" customHeight="1">
      <c r="A311" s="228"/>
      <c r="B311" s="231"/>
      <c r="C311" s="222"/>
      <c r="D311" s="125" t="s">
        <v>63</v>
      </c>
      <c r="E311" s="95">
        <f>+F311</f>
        <v>3273265.16</v>
      </c>
      <c r="F311" s="37">
        <f>+G311+K311</f>
        <v>3273265.16</v>
      </c>
      <c r="G311" s="35">
        <f>+H311+I311</f>
        <v>3115701.4000000004</v>
      </c>
      <c r="H311" s="35">
        <v>2542269.9900000002</v>
      </c>
      <c r="I311" s="35">
        <v>573431.41</v>
      </c>
      <c r="J311" s="37"/>
      <c r="K311" s="35">
        <v>157563.76</v>
      </c>
      <c r="L311" s="35"/>
      <c r="M311" s="37"/>
      <c r="N311" s="37">
        <v>0</v>
      </c>
      <c r="O311" s="35">
        <v>0</v>
      </c>
      <c r="P311" s="80"/>
      <c r="Q311" s="81"/>
      <c r="R311" s="21"/>
    </row>
    <row r="312" spans="1:27" ht="14.25" customHeight="1">
      <c r="A312" s="228"/>
      <c r="B312" s="231"/>
      <c r="C312" s="222"/>
      <c r="D312" s="204" t="s">
        <v>65</v>
      </c>
      <c r="E312" s="262">
        <f>E311/E310</f>
        <v>0.49814267945570645</v>
      </c>
      <c r="F312" s="202">
        <f>F311/F310</f>
        <v>0.50196224194092298</v>
      </c>
      <c r="G312" s="201">
        <f>G311/G310</f>
        <v>0.50639233694505648</v>
      </c>
      <c r="H312" s="201">
        <f>H311/H310</f>
        <v>0.47887485590072409</v>
      </c>
      <c r="I312" s="201">
        <f>I311/I310</f>
        <v>0.67950000118497178</v>
      </c>
      <c r="J312" s="202"/>
      <c r="K312" s="201">
        <f>K311/K310</f>
        <v>0.4279333074413969</v>
      </c>
      <c r="L312" s="201"/>
      <c r="M312" s="202"/>
      <c r="N312" s="202">
        <v>0</v>
      </c>
      <c r="O312" s="201">
        <v>0</v>
      </c>
      <c r="P312" s="117"/>
      <c r="Q312" s="81"/>
      <c r="R312" s="21"/>
    </row>
    <row r="313" spans="1:27" ht="5.25" customHeight="1">
      <c r="A313" s="228"/>
      <c r="B313" s="231"/>
      <c r="C313" s="222"/>
      <c r="D313" s="126"/>
      <c r="E313" s="95"/>
      <c r="F313" s="37"/>
      <c r="G313" s="35"/>
      <c r="H313" s="35"/>
      <c r="I313" s="35"/>
      <c r="J313" s="37"/>
      <c r="K313" s="35"/>
      <c r="L313" s="35"/>
      <c r="M313" s="37"/>
      <c r="N313" s="37"/>
      <c r="O313" s="35"/>
      <c r="P313" s="80"/>
      <c r="Q313" s="81"/>
      <c r="R313" s="21"/>
    </row>
    <row r="314" spans="1:27" ht="14.25" customHeight="1">
      <c r="A314" s="228"/>
      <c r="B314" s="231"/>
      <c r="C314" s="222">
        <v>80103</v>
      </c>
      <c r="D314" s="124" t="s">
        <v>22</v>
      </c>
      <c r="E314" s="95">
        <f>+F314</f>
        <v>577583</v>
      </c>
      <c r="F314" s="37">
        <f>+G314+K314</f>
        <v>577583</v>
      </c>
      <c r="G314" s="35">
        <f>+H314+I314</f>
        <v>537706</v>
      </c>
      <c r="H314" s="35">
        <v>511786</v>
      </c>
      <c r="I314" s="35">
        <v>25920</v>
      </c>
      <c r="J314" s="37"/>
      <c r="K314" s="35">
        <v>39877</v>
      </c>
      <c r="L314" s="35"/>
      <c r="M314" s="37"/>
      <c r="N314" s="37"/>
      <c r="O314" s="35"/>
      <c r="P314" s="80"/>
      <c r="Q314" s="81"/>
      <c r="R314" s="21"/>
    </row>
    <row r="315" spans="1:27" ht="14.25" customHeight="1">
      <c r="A315" s="228"/>
      <c r="B315" s="231"/>
      <c r="C315" s="12"/>
      <c r="D315" s="167" t="s">
        <v>192</v>
      </c>
      <c r="E315" s="95"/>
      <c r="F315" s="37"/>
      <c r="G315" s="35"/>
      <c r="H315" s="35"/>
      <c r="I315" s="35"/>
      <c r="J315" s="37"/>
      <c r="K315" s="35"/>
      <c r="L315" s="35"/>
      <c r="M315" s="37"/>
      <c r="N315" s="37"/>
      <c r="O315" s="35"/>
      <c r="P315" s="80"/>
      <c r="Q315" s="81"/>
      <c r="R315" s="21"/>
    </row>
    <row r="316" spans="1:27" ht="14.25" customHeight="1">
      <c r="B316" s="231"/>
      <c r="C316" s="222"/>
      <c r="D316" s="204" t="s">
        <v>63</v>
      </c>
      <c r="E316" s="263">
        <f>+F316</f>
        <v>298980.26</v>
      </c>
      <c r="F316" s="224">
        <f>+G316+K316</f>
        <v>298980.26</v>
      </c>
      <c r="G316" s="225">
        <f>+H316+I316</f>
        <v>282363.15000000002</v>
      </c>
      <c r="H316" s="225">
        <v>262923.15000000002</v>
      </c>
      <c r="I316" s="225">
        <v>19440</v>
      </c>
      <c r="J316" s="224"/>
      <c r="K316" s="225">
        <v>16617.11</v>
      </c>
      <c r="L316" s="225"/>
      <c r="M316" s="224"/>
      <c r="N316" s="224"/>
      <c r="O316" s="225"/>
      <c r="P316" s="251"/>
      <c r="Q316" s="81"/>
      <c r="R316" s="21"/>
    </row>
    <row r="317" spans="1:27" ht="14.25" customHeight="1">
      <c r="B317" s="231"/>
      <c r="C317" s="222"/>
      <c r="D317" s="204" t="s">
        <v>65</v>
      </c>
      <c r="E317" s="262">
        <f>E316/E314</f>
        <v>0.51764033913740537</v>
      </c>
      <c r="F317" s="202">
        <f>F316/F314</f>
        <v>0.51764033913740537</v>
      </c>
      <c r="G317" s="201">
        <f>G316/G314</f>
        <v>0.52512553328398792</v>
      </c>
      <c r="H317" s="201">
        <f>H316/H314</f>
        <v>0.51373650314780006</v>
      </c>
      <c r="I317" s="201">
        <f>I316/I314</f>
        <v>0.75</v>
      </c>
      <c r="J317" s="202"/>
      <c r="K317" s="201">
        <f>K316/K314</f>
        <v>0.41670913057652281</v>
      </c>
      <c r="L317" s="201"/>
      <c r="M317" s="202"/>
      <c r="N317" s="202"/>
      <c r="O317" s="201"/>
      <c r="P317" s="203"/>
      <c r="Q317" s="81"/>
      <c r="R317" s="21"/>
    </row>
    <row r="318" spans="1:27" ht="4.5" customHeight="1">
      <c r="B318" s="231"/>
      <c r="C318" s="222"/>
      <c r="D318" s="204"/>
      <c r="E318" s="263"/>
      <c r="F318" s="224"/>
      <c r="G318" s="225"/>
      <c r="H318" s="225"/>
      <c r="I318" s="225"/>
      <c r="J318" s="224"/>
      <c r="K318" s="225"/>
      <c r="L318" s="225"/>
      <c r="M318" s="224"/>
      <c r="N318" s="224"/>
      <c r="O318" s="225"/>
      <c r="P318" s="251"/>
      <c r="Q318" s="81"/>
      <c r="R318" s="21"/>
    </row>
    <row r="319" spans="1:27" ht="12" hidden="1" customHeight="1">
      <c r="B319" s="231"/>
      <c r="C319" s="222"/>
      <c r="D319" s="204"/>
      <c r="E319" s="263"/>
      <c r="F319" s="224"/>
      <c r="G319" s="225"/>
      <c r="H319" s="225"/>
      <c r="I319" s="225"/>
      <c r="J319" s="224"/>
      <c r="K319" s="225"/>
      <c r="L319" s="225"/>
      <c r="M319" s="224"/>
      <c r="N319" s="224"/>
      <c r="O319" s="225"/>
      <c r="P319" s="251"/>
      <c r="Q319" s="81"/>
      <c r="R319" s="21"/>
    </row>
    <row r="320" spans="1:27" ht="12" hidden="1" customHeight="1">
      <c r="B320" s="231"/>
      <c r="C320" s="222"/>
      <c r="D320" s="204"/>
      <c r="E320" s="263"/>
      <c r="F320" s="224"/>
      <c r="G320" s="225"/>
      <c r="H320" s="225"/>
      <c r="I320" s="225"/>
      <c r="J320" s="224"/>
      <c r="K320" s="225"/>
      <c r="L320" s="225"/>
      <c r="M320" s="224"/>
      <c r="N320" s="224"/>
      <c r="O320" s="225"/>
      <c r="P320" s="251"/>
      <c r="Q320" s="81"/>
      <c r="R320" s="21"/>
    </row>
    <row r="321" spans="2:18" ht="14.25" customHeight="1">
      <c r="B321" s="231"/>
      <c r="C321" s="222">
        <v>80104</v>
      </c>
      <c r="D321" s="276" t="s">
        <v>96</v>
      </c>
      <c r="E321" s="263">
        <f>+F321+N321</f>
        <v>1790209</v>
      </c>
      <c r="F321" s="224">
        <f>+G321+K321+J321</f>
        <v>1790209</v>
      </c>
      <c r="G321" s="225">
        <f>+H321+I321</f>
        <v>1646871</v>
      </c>
      <c r="H321" s="225">
        <v>1204411</v>
      </c>
      <c r="I321" s="225">
        <v>442460</v>
      </c>
      <c r="J321" s="224">
        <v>85000</v>
      </c>
      <c r="K321" s="225">
        <v>58338</v>
      </c>
      <c r="L321" s="225"/>
      <c r="M321" s="224"/>
      <c r="N321" s="224"/>
      <c r="O321" s="225"/>
      <c r="P321" s="251"/>
      <c r="Q321" s="81"/>
      <c r="R321" s="21"/>
    </row>
    <row r="322" spans="2:18" ht="14.25" customHeight="1">
      <c r="B322" s="231"/>
      <c r="C322" s="222"/>
      <c r="D322" s="204" t="s">
        <v>63</v>
      </c>
      <c r="E322" s="212">
        <f>+F322</f>
        <v>846955.93</v>
      </c>
      <c r="F322" s="224">
        <f>+G322+K322+J322</f>
        <v>846955.93</v>
      </c>
      <c r="G322" s="225">
        <f>+H322+I322</f>
        <v>781075.36</v>
      </c>
      <c r="H322" s="225">
        <v>547852.87</v>
      </c>
      <c r="I322" s="225">
        <v>233222.49</v>
      </c>
      <c r="J322" s="224">
        <v>40989.65</v>
      </c>
      <c r="K322" s="225">
        <v>24890.92</v>
      </c>
      <c r="L322" s="225"/>
      <c r="M322" s="224"/>
      <c r="N322" s="224"/>
      <c r="O322" s="225"/>
      <c r="P322" s="251"/>
      <c r="Q322" s="81"/>
      <c r="R322" s="21"/>
    </row>
    <row r="323" spans="2:18" ht="14.25" customHeight="1">
      <c r="B323" s="231"/>
      <c r="C323" s="222"/>
      <c r="D323" s="204" t="s">
        <v>65</v>
      </c>
      <c r="E323" s="200">
        <f>E322/E321</f>
        <v>0.47310449785471981</v>
      </c>
      <c r="F323" s="202">
        <f t="shared" ref="F323:K323" si="7">F322/F321</f>
        <v>0.47310449785471981</v>
      </c>
      <c r="G323" s="201">
        <f t="shared" si="7"/>
        <v>0.47427841039158503</v>
      </c>
      <c r="H323" s="201">
        <f t="shared" si="7"/>
        <v>0.45487202458297044</v>
      </c>
      <c r="I323" s="201">
        <f t="shared" si="7"/>
        <v>0.52710412240654525</v>
      </c>
      <c r="J323" s="202">
        <f t="shared" si="7"/>
        <v>0.48223117647058827</v>
      </c>
      <c r="K323" s="201">
        <f t="shared" si="7"/>
        <v>0.42666735232609959</v>
      </c>
      <c r="L323" s="201"/>
      <c r="M323" s="202"/>
      <c r="N323" s="202"/>
      <c r="O323" s="201"/>
      <c r="P323" s="203"/>
      <c r="Q323" s="81"/>
      <c r="R323" s="21"/>
    </row>
    <row r="324" spans="2:18" ht="7.5" customHeight="1">
      <c r="B324" s="231"/>
      <c r="C324" s="222"/>
      <c r="D324" s="204"/>
      <c r="E324" s="200"/>
      <c r="F324" s="202"/>
      <c r="G324" s="201"/>
      <c r="H324" s="201"/>
      <c r="I324" s="201"/>
      <c r="J324" s="202"/>
      <c r="K324" s="201"/>
      <c r="L324" s="201"/>
      <c r="M324" s="202"/>
      <c r="N324" s="202"/>
      <c r="O324" s="201"/>
      <c r="P324" s="203"/>
      <c r="Q324" s="81"/>
      <c r="R324" s="21"/>
    </row>
    <row r="325" spans="2:18" ht="0.75" hidden="1" customHeight="1">
      <c r="B325" s="231"/>
      <c r="C325" s="12"/>
      <c r="D325" s="127"/>
      <c r="E325" s="65"/>
      <c r="F325" s="37"/>
      <c r="G325" s="35"/>
      <c r="H325" s="35"/>
      <c r="I325" s="35"/>
      <c r="J325" s="37"/>
      <c r="K325" s="103"/>
      <c r="L325" s="103"/>
      <c r="M325" s="104"/>
      <c r="N325" s="104"/>
      <c r="O325" s="103"/>
      <c r="P325" s="117"/>
      <c r="Q325" s="81"/>
      <c r="R325" s="21"/>
    </row>
    <row r="326" spans="2:18" ht="0.75" hidden="1" customHeight="1">
      <c r="B326" s="231"/>
      <c r="C326" s="12"/>
      <c r="D326" s="125"/>
      <c r="E326" s="65"/>
      <c r="F326" s="37"/>
      <c r="G326" s="35"/>
      <c r="H326" s="35"/>
      <c r="I326" s="35"/>
      <c r="J326" s="37"/>
      <c r="K326" s="103"/>
      <c r="L326" s="103"/>
      <c r="M326" s="104"/>
      <c r="N326" s="104"/>
      <c r="O326" s="103"/>
      <c r="P326" s="117"/>
      <c r="Q326" s="81"/>
      <c r="R326" s="21"/>
    </row>
    <row r="327" spans="2:18" ht="13.5" hidden="1" customHeight="1">
      <c r="B327" s="231"/>
      <c r="C327" s="12"/>
      <c r="D327" s="125"/>
      <c r="E327" s="102"/>
      <c r="F327" s="104"/>
      <c r="G327" s="103"/>
      <c r="H327" s="103"/>
      <c r="I327" s="103"/>
      <c r="J327" s="104"/>
      <c r="K327" s="103"/>
      <c r="L327" s="103"/>
      <c r="M327" s="104"/>
      <c r="N327" s="104"/>
      <c r="O327" s="103"/>
      <c r="P327" s="117"/>
      <c r="Q327" s="81"/>
      <c r="R327" s="21"/>
    </row>
    <row r="328" spans="2:18" ht="11.25" hidden="1" customHeight="1">
      <c r="B328" s="231"/>
      <c r="C328" s="12"/>
      <c r="D328" s="125"/>
      <c r="E328" s="95"/>
      <c r="F328" s="37"/>
      <c r="G328" s="35"/>
      <c r="H328" s="35"/>
      <c r="I328" s="35"/>
      <c r="J328" s="37"/>
      <c r="K328" s="35"/>
      <c r="L328" s="35"/>
      <c r="M328" s="37"/>
      <c r="N328" s="37"/>
      <c r="O328" s="35"/>
      <c r="P328" s="80"/>
      <c r="Q328" s="81"/>
      <c r="R328" s="21"/>
    </row>
    <row r="329" spans="2:18" ht="14.25" customHeight="1">
      <c r="B329" s="231"/>
      <c r="C329" s="222">
        <v>80110</v>
      </c>
      <c r="D329" s="276" t="s">
        <v>97</v>
      </c>
      <c r="E329" s="263">
        <f>+F329+N329</f>
        <v>3007891</v>
      </c>
      <c r="F329" s="224">
        <f>+G329+K329</f>
        <v>3007891</v>
      </c>
      <c r="G329" s="225">
        <f>+H329+I329</f>
        <v>2859011</v>
      </c>
      <c r="H329" s="225">
        <v>2503911</v>
      </c>
      <c r="I329" s="225">
        <v>355100</v>
      </c>
      <c r="J329" s="224"/>
      <c r="K329" s="225">
        <v>148880</v>
      </c>
      <c r="L329" s="225"/>
      <c r="M329" s="224"/>
      <c r="N329" s="224"/>
      <c r="O329" s="225"/>
      <c r="P329" s="80"/>
      <c r="Q329" s="81"/>
      <c r="R329" s="21"/>
    </row>
    <row r="330" spans="2:18" ht="14.25" customHeight="1">
      <c r="B330" s="231"/>
      <c r="C330" s="222"/>
      <c r="D330" s="204" t="s">
        <v>63</v>
      </c>
      <c r="E330" s="263">
        <f>+F330</f>
        <v>1496629.91</v>
      </c>
      <c r="F330" s="224">
        <f>+G330+K330</f>
        <v>1496629.91</v>
      </c>
      <c r="G330" s="225">
        <f>+H330+I330</f>
        <v>1425909.5699999998</v>
      </c>
      <c r="H330" s="225">
        <v>1176772.21</v>
      </c>
      <c r="I330" s="225">
        <v>249137.36</v>
      </c>
      <c r="J330" s="224"/>
      <c r="K330" s="225">
        <v>70720.34</v>
      </c>
      <c r="L330" s="225"/>
      <c r="M330" s="224"/>
      <c r="N330" s="224"/>
      <c r="O330" s="225"/>
      <c r="P330" s="80"/>
      <c r="Q330" s="81"/>
      <c r="R330" s="21"/>
    </row>
    <row r="331" spans="2:18" ht="14.25" customHeight="1">
      <c r="B331" s="231"/>
      <c r="C331" s="222"/>
      <c r="D331" s="204" t="s">
        <v>65</v>
      </c>
      <c r="E331" s="262">
        <f>E330/E329</f>
        <v>0.49756786731966018</v>
      </c>
      <c r="F331" s="202">
        <f>F330/F329</f>
        <v>0.49756786731966018</v>
      </c>
      <c r="G331" s="201">
        <f>G330/G329</f>
        <v>0.49874224688187624</v>
      </c>
      <c r="H331" s="201">
        <f>H330/H329</f>
        <v>0.46997365721065965</v>
      </c>
      <c r="I331" s="201">
        <f>I330/I329</f>
        <v>0.7015977471134891</v>
      </c>
      <c r="J331" s="202"/>
      <c r="K331" s="201">
        <f>K330/K329</f>
        <v>0.47501571735626003</v>
      </c>
      <c r="L331" s="201"/>
      <c r="M331" s="202"/>
      <c r="N331" s="202"/>
      <c r="O331" s="201"/>
      <c r="P331" s="117"/>
      <c r="Q331" s="81"/>
      <c r="R331" s="21"/>
    </row>
    <row r="332" spans="2:18" ht="6.75" customHeight="1">
      <c r="B332" s="231"/>
      <c r="C332" s="222"/>
      <c r="D332" s="204"/>
      <c r="E332" s="263"/>
      <c r="F332" s="224"/>
      <c r="G332" s="225"/>
      <c r="H332" s="225"/>
      <c r="I332" s="225"/>
      <c r="J332" s="224"/>
      <c r="K332" s="225"/>
      <c r="L332" s="225"/>
      <c r="M332" s="224"/>
      <c r="N332" s="224"/>
      <c r="O332" s="225"/>
      <c r="P332" s="80"/>
      <c r="Q332" s="81"/>
      <c r="R332" s="21"/>
    </row>
    <row r="333" spans="2:18" ht="14.25" customHeight="1">
      <c r="B333" s="231"/>
      <c r="C333" s="222" t="s">
        <v>23</v>
      </c>
      <c r="D333" s="276" t="s">
        <v>193</v>
      </c>
      <c r="E333" s="263">
        <f>+F333</f>
        <v>607000</v>
      </c>
      <c r="F333" s="224">
        <f>+G333+J333</f>
        <v>607000</v>
      </c>
      <c r="G333" s="225">
        <f>+H333+I333</f>
        <v>590000</v>
      </c>
      <c r="H333" s="225"/>
      <c r="I333" s="225">
        <v>590000</v>
      </c>
      <c r="J333" s="224">
        <v>17000</v>
      </c>
      <c r="K333" s="225"/>
      <c r="L333" s="225"/>
      <c r="M333" s="224"/>
      <c r="N333" s="224"/>
      <c r="O333" s="225"/>
      <c r="P333" s="80"/>
      <c r="Q333" s="81"/>
      <c r="R333" s="21"/>
    </row>
    <row r="334" spans="2:18" ht="14.25" customHeight="1">
      <c r="B334" s="231"/>
      <c r="C334" s="222"/>
      <c r="D334" s="204" t="s">
        <v>63</v>
      </c>
      <c r="E334" s="263">
        <f>+F334</f>
        <v>320673.24</v>
      </c>
      <c r="F334" s="224">
        <f>+G334+J334</f>
        <v>320673.24</v>
      </c>
      <c r="G334" s="225">
        <f>+H334+I334</f>
        <v>312600.95</v>
      </c>
      <c r="H334" s="225"/>
      <c r="I334" s="225">
        <v>312600.95</v>
      </c>
      <c r="J334" s="224">
        <v>8072.29</v>
      </c>
      <c r="K334" s="225"/>
      <c r="L334" s="225"/>
      <c r="M334" s="224"/>
      <c r="N334" s="224"/>
      <c r="O334" s="225"/>
      <c r="P334" s="80"/>
      <c r="Q334" s="81"/>
      <c r="R334" s="21"/>
    </row>
    <row r="335" spans="2:18" ht="14.25" customHeight="1">
      <c r="B335" s="231"/>
      <c r="C335" s="222"/>
      <c r="D335" s="204" t="s">
        <v>65</v>
      </c>
      <c r="E335" s="262">
        <f t="shared" ref="E335:J335" si="8">E334/E333</f>
        <v>0.52829199341021416</v>
      </c>
      <c r="F335" s="202">
        <f t="shared" si="8"/>
        <v>0.52829199341021416</v>
      </c>
      <c r="G335" s="201">
        <f t="shared" si="8"/>
        <v>0.52983211864406776</v>
      </c>
      <c r="H335" s="201"/>
      <c r="I335" s="201">
        <f t="shared" si="8"/>
        <v>0.52983211864406776</v>
      </c>
      <c r="J335" s="202">
        <f t="shared" si="8"/>
        <v>0.47484058823529413</v>
      </c>
      <c r="K335" s="201"/>
      <c r="L335" s="201"/>
      <c r="M335" s="202"/>
      <c r="N335" s="202"/>
      <c r="O335" s="201"/>
      <c r="P335" s="117"/>
      <c r="Q335" s="128"/>
      <c r="R335" s="21"/>
    </row>
    <row r="336" spans="2:18" ht="6" customHeight="1">
      <c r="B336" s="231"/>
      <c r="C336" s="222"/>
      <c r="D336" s="277"/>
      <c r="E336" s="263"/>
      <c r="F336" s="224"/>
      <c r="G336" s="225"/>
      <c r="H336" s="225"/>
      <c r="I336" s="225"/>
      <c r="J336" s="224"/>
      <c r="K336" s="225"/>
      <c r="L336" s="225"/>
      <c r="M336" s="224"/>
      <c r="N336" s="224"/>
      <c r="O336" s="225"/>
      <c r="P336" s="80"/>
      <c r="Q336" s="81"/>
      <c r="R336" s="21"/>
    </row>
    <row r="337" spans="2:18" ht="0.75" customHeight="1">
      <c r="B337" s="231"/>
      <c r="C337" s="222"/>
      <c r="D337" s="276"/>
      <c r="E337" s="263"/>
      <c r="F337" s="224"/>
      <c r="G337" s="225"/>
      <c r="H337" s="225"/>
      <c r="I337" s="225"/>
      <c r="J337" s="224"/>
      <c r="K337" s="225"/>
      <c r="L337" s="225"/>
      <c r="M337" s="224"/>
      <c r="N337" s="224"/>
      <c r="O337" s="225"/>
      <c r="P337" s="80"/>
      <c r="Q337" s="81"/>
      <c r="R337" s="21"/>
    </row>
    <row r="338" spans="2:18" ht="14.25" hidden="1" customHeight="1">
      <c r="B338" s="231"/>
      <c r="C338" s="222"/>
      <c r="D338" s="278"/>
      <c r="E338" s="263"/>
      <c r="F338" s="224"/>
      <c r="G338" s="225"/>
      <c r="H338" s="225"/>
      <c r="I338" s="225"/>
      <c r="J338" s="224"/>
      <c r="K338" s="225"/>
      <c r="L338" s="225"/>
      <c r="M338" s="224"/>
      <c r="N338" s="224"/>
      <c r="O338" s="225"/>
      <c r="P338" s="80"/>
      <c r="Q338" s="81"/>
      <c r="R338" s="21"/>
    </row>
    <row r="339" spans="2:18" ht="14.25" hidden="1" customHeight="1">
      <c r="B339" s="231"/>
      <c r="C339" s="222"/>
      <c r="D339" s="204"/>
      <c r="E339" s="263"/>
      <c r="F339" s="224"/>
      <c r="G339" s="225"/>
      <c r="H339" s="225"/>
      <c r="I339" s="225"/>
      <c r="J339" s="224"/>
      <c r="K339" s="225"/>
      <c r="L339" s="225"/>
      <c r="M339" s="224"/>
      <c r="N339" s="224"/>
      <c r="O339" s="225"/>
      <c r="P339" s="80"/>
      <c r="Q339" s="81"/>
      <c r="R339" s="21"/>
    </row>
    <row r="340" spans="2:18" ht="14.25" hidden="1" customHeight="1">
      <c r="B340" s="231"/>
      <c r="C340" s="222"/>
      <c r="D340" s="204"/>
      <c r="E340" s="262"/>
      <c r="F340" s="202"/>
      <c r="G340" s="201"/>
      <c r="H340" s="201"/>
      <c r="I340" s="201"/>
      <c r="J340" s="202"/>
      <c r="K340" s="201"/>
      <c r="L340" s="201"/>
      <c r="M340" s="202"/>
      <c r="N340" s="202"/>
      <c r="O340" s="201"/>
      <c r="P340" s="117"/>
      <c r="Q340" s="81"/>
      <c r="R340" s="21"/>
    </row>
    <row r="341" spans="2:18" ht="14.25" hidden="1" customHeight="1">
      <c r="B341" s="231"/>
      <c r="C341" s="222"/>
      <c r="D341" s="204"/>
      <c r="E341" s="262"/>
      <c r="F341" s="202"/>
      <c r="G341" s="201"/>
      <c r="H341" s="201"/>
      <c r="I341" s="201"/>
      <c r="J341" s="202"/>
      <c r="K341" s="201"/>
      <c r="L341" s="201"/>
      <c r="M341" s="202"/>
      <c r="N341" s="202"/>
      <c r="O341" s="201"/>
      <c r="P341" s="117"/>
      <c r="Q341" s="81"/>
      <c r="R341" s="21"/>
    </row>
    <row r="342" spans="2:18" ht="14.25" hidden="1" customHeight="1">
      <c r="B342" s="231"/>
      <c r="C342" s="222"/>
      <c r="D342" s="204"/>
      <c r="E342" s="262"/>
      <c r="F342" s="202"/>
      <c r="G342" s="201"/>
      <c r="H342" s="201"/>
      <c r="I342" s="201"/>
      <c r="J342" s="202"/>
      <c r="K342" s="201"/>
      <c r="L342" s="201"/>
      <c r="M342" s="202"/>
      <c r="N342" s="202"/>
      <c r="O342" s="201"/>
      <c r="P342" s="117"/>
      <c r="Q342" s="81"/>
      <c r="R342" s="21"/>
    </row>
    <row r="343" spans="2:18" ht="14.25" hidden="1" customHeight="1">
      <c r="B343" s="231"/>
      <c r="C343" s="222"/>
      <c r="D343" s="204"/>
      <c r="E343" s="262"/>
      <c r="F343" s="202"/>
      <c r="G343" s="201"/>
      <c r="H343" s="201"/>
      <c r="I343" s="201"/>
      <c r="J343" s="202"/>
      <c r="K343" s="201"/>
      <c r="L343" s="201"/>
      <c r="M343" s="202"/>
      <c r="N343" s="202"/>
      <c r="O343" s="201"/>
      <c r="P343" s="117"/>
      <c r="Q343" s="81"/>
      <c r="R343" s="21"/>
    </row>
    <row r="344" spans="2:18" ht="14.25" customHeight="1">
      <c r="B344" s="231"/>
      <c r="C344" s="222" t="s">
        <v>24</v>
      </c>
      <c r="D344" s="276" t="s">
        <v>25</v>
      </c>
      <c r="E344" s="263">
        <f>+F344</f>
        <v>40344</v>
      </c>
      <c r="F344" s="224">
        <f>+I344</f>
        <v>40344</v>
      </c>
      <c r="G344" s="225">
        <f>+I344</f>
        <v>40344</v>
      </c>
      <c r="H344" s="225"/>
      <c r="I344" s="225">
        <v>40344</v>
      </c>
      <c r="J344" s="224"/>
      <c r="K344" s="225"/>
      <c r="L344" s="225"/>
      <c r="M344" s="224"/>
      <c r="N344" s="224"/>
      <c r="O344" s="225"/>
      <c r="P344" s="80"/>
      <c r="Q344" s="81"/>
      <c r="R344" s="21"/>
    </row>
    <row r="345" spans="2:18" ht="14.25" customHeight="1">
      <c r="B345" s="231"/>
      <c r="C345" s="222"/>
      <c r="D345" s="278" t="s">
        <v>192</v>
      </c>
      <c r="E345" s="263"/>
      <c r="F345" s="224"/>
      <c r="G345" s="225"/>
      <c r="H345" s="225"/>
      <c r="I345" s="225"/>
      <c r="J345" s="224"/>
      <c r="K345" s="225"/>
      <c r="L345" s="225"/>
      <c r="M345" s="224"/>
      <c r="N345" s="224"/>
      <c r="O345" s="225"/>
      <c r="P345" s="80"/>
      <c r="Q345" s="81"/>
      <c r="R345" s="21"/>
    </row>
    <row r="346" spans="2:18" ht="14.25" customHeight="1">
      <c r="B346" s="231"/>
      <c r="C346" s="222"/>
      <c r="D346" s="204" t="s">
        <v>63</v>
      </c>
      <c r="E346" s="263">
        <f>+F346</f>
        <v>17455.13</v>
      </c>
      <c r="F346" s="224">
        <f>+G346</f>
        <v>17455.13</v>
      </c>
      <c r="G346" s="225">
        <f>+I346</f>
        <v>17455.13</v>
      </c>
      <c r="H346" s="225"/>
      <c r="I346" s="225">
        <v>17455.13</v>
      </c>
      <c r="J346" s="224"/>
      <c r="K346" s="225"/>
      <c r="L346" s="225"/>
      <c r="M346" s="224"/>
      <c r="N346" s="224"/>
      <c r="O346" s="225"/>
      <c r="P346" s="80"/>
      <c r="Q346" s="81"/>
      <c r="R346" s="21"/>
    </row>
    <row r="347" spans="2:18" ht="14.25" customHeight="1">
      <c r="B347" s="231"/>
      <c r="C347" s="222"/>
      <c r="D347" s="204" t="s">
        <v>65</v>
      </c>
      <c r="E347" s="262">
        <f>E346/E344</f>
        <v>0.43265739639103712</v>
      </c>
      <c r="F347" s="202">
        <f>F346/F344</f>
        <v>0.43265739639103712</v>
      </c>
      <c r="G347" s="201">
        <f>G346/G344</f>
        <v>0.43265739639103712</v>
      </c>
      <c r="H347" s="201"/>
      <c r="I347" s="201">
        <f>I346/I344</f>
        <v>0.43265739639103712</v>
      </c>
      <c r="J347" s="202"/>
      <c r="K347" s="201"/>
      <c r="L347" s="201"/>
      <c r="M347" s="202"/>
      <c r="N347" s="202"/>
      <c r="O347" s="201"/>
      <c r="P347" s="117"/>
      <c r="Q347" s="81"/>
      <c r="R347" s="21"/>
    </row>
    <row r="348" spans="2:18" ht="6.75" customHeight="1">
      <c r="B348" s="231"/>
      <c r="C348" s="222"/>
      <c r="D348" s="204"/>
      <c r="E348" s="262"/>
      <c r="F348" s="202"/>
      <c r="G348" s="201"/>
      <c r="H348" s="201"/>
      <c r="I348" s="201"/>
      <c r="J348" s="202"/>
      <c r="K348" s="201"/>
      <c r="L348" s="201"/>
      <c r="M348" s="202"/>
      <c r="N348" s="202"/>
      <c r="O348" s="201"/>
      <c r="P348" s="203"/>
      <c r="Q348" s="81"/>
      <c r="R348" s="21"/>
    </row>
    <row r="349" spans="2:18" ht="14.25" customHeight="1">
      <c r="B349" s="231"/>
      <c r="C349" s="222" t="s">
        <v>149</v>
      </c>
      <c r="D349" s="207" t="s">
        <v>150</v>
      </c>
      <c r="E349" s="279"/>
      <c r="F349" s="280"/>
      <c r="G349" s="281"/>
      <c r="H349" s="281"/>
      <c r="I349" s="281"/>
      <c r="J349" s="280"/>
      <c r="K349" s="201"/>
      <c r="L349" s="201"/>
      <c r="M349" s="202"/>
      <c r="N349" s="202"/>
      <c r="O349" s="201"/>
      <c r="P349" s="203"/>
      <c r="Q349" s="81"/>
      <c r="R349" s="21"/>
    </row>
    <row r="350" spans="2:18" ht="12.75" customHeight="1">
      <c r="B350" s="231"/>
      <c r="C350" s="282"/>
      <c r="D350" s="207" t="s">
        <v>151</v>
      </c>
      <c r="E350" s="279"/>
      <c r="F350" s="280"/>
      <c r="G350" s="281"/>
      <c r="H350" s="281"/>
      <c r="I350" s="281"/>
      <c r="J350" s="280"/>
      <c r="K350" s="201"/>
      <c r="L350" s="201"/>
      <c r="M350" s="202"/>
      <c r="N350" s="202"/>
      <c r="O350" s="201"/>
      <c r="P350" s="203"/>
      <c r="Q350" s="81"/>
      <c r="R350" s="21"/>
    </row>
    <row r="351" spans="2:18" ht="14.25" customHeight="1">
      <c r="B351" s="231"/>
      <c r="C351" s="282"/>
      <c r="D351" s="207" t="s">
        <v>152</v>
      </c>
      <c r="E351" s="279"/>
      <c r="F351" s="280"/>
      <c r="G351" s="281"/>
      <c r="H351" s="281"/>
      <c r="I351" s="281"/>
      <c r="J351" s="280"/>
      <c r="K351" s="201"/>
      <c r="L351" s="201"/>
      <c r="M351" s="202"/>
      <c r="N351" s="202"/>
      <c r="O351" s="201"/>
      <c r="P351" s="203"/>
      <c r="Q351" s="81"/>
      <c r="R351" s="21"/>
    </row>
    <row r="352" spans="2:18" ht="14.25" customHeight="1">
      <c r="B352" s="231"/>
      <c r="C352" s="282"/>
      <c r="D352" s="207" t="s">
        <v>153</v>
      </c>
      <c r="E352" s="262"/>
      <c r="F352" s="202"/>
      <c r="G352" s="201"/>
      <c r="H352" s="201"/>
      <c r="I352" s="201"/>
      <c r="J352" s="280"/>
      <c r="K352" s="201"/>
      <c r="L352" s="201"/>
      <c r="M352" s="202"/>
      <c r="N352" s="202"/>
      <c r="O352" s="201"/>
      <c r="P352" s="203"/>
      <c r="Q352" s="81"/>
      <c r="R352" s="21"/>
    </row>
    <row r="353" spans="2:18" ht="14.25" customHeight="1">
      <c r="B353" s="231"/>
      <c r="C353" s="282"/>
      <c r="D353" s="207" t="s">
        <v>154</v>
      </c>
      <c r="E353" s="263">
        <f>+F353</f>
        <v>231785</v>
      </c>
      <c r="F353" s="224">
        <f>+G353+K353</f>
        <v>231785</v>
      </c>
      <c r="G353" s="225">
        <f>+H353+I353</f>
        <v>231785</v>
      </c>
      <c r="H353" s="225">
        <v>205985</v>
      </c>
      <c r="I353" s="225">
        <v>25800</v>
      </c>
      <c r="J353" s="280"/>
      <c r="K353" s="225"/>
      <c r="L353" s="201"/>
      <c r="M353" s="202"/>
      <c r="N353" s="202"/>
      <c r="O353" s="201"/>
      <c r="P353" s="203"/>
      <c r="Q353" s="81"/>
      <c r="R353" s="21"/>
    </row>
    <row r="354" spans="2:18" ht="14.25" customHeight="1">
      <c r="B354" s="231"/>
      <c r="C354" s="282"/>
      <c r="D354" s="204" t="s">
        <v>63</v>
      </c>
      <c r="E354" s="263">
        <f>+F354</f>
        <v>115892.5</v>
      </c>
      <c r="F354" s="224">
        <f>+G354+K354</f>
        <v>115892.5</v>
      </c>
      <c r="G354" s="225">
        <f>+H354+I354</f>
        <v>115892.5</v>
      </c>
      <c r="H354" s="225">
        <v>102992.5</v>
      </c>
      <c r="I354" s="225">
        <v>12900</v>
      </c>
      <c r="J354" s="280"/>
      <c r="K354" s="225"/>
      <c r="L354" s="201"/>
      <c r="M354" s="202"/>
      <c r="N354" s="202"/>
      <c r="O354" s="201"/>
      <c r="P354" s="203"/>
      <c r="Q354" s="81"/>
      <c r="R354" s="21"/>
    </row>
    <row r="355" spans="2:18" ht="14.25" customHeight="1">
      <c r="B355" s="231"/>
      <c r="C355" s="282"/>
      <c r="D355" s="204" t="s">
        <v>65</v>
      </c>
      <c r="E355" s="200">
        <f>E354/E353</f>
        <v>0.5</v>
      </c>
      <c r="F355" s="202">
        <f>F354/F353</f>
        <v>0.5</v>
      </c>
      <c r="G355" s="201">
        <f>G354/G353</f>
        <v>0.5</v>
      </c>
      <c r="H355" s="201">
        <f>H354/H353</f>
        <v>0.5</v>
      </c>
      <c r="I355" s="201">
        <f>I354/I353</f>
        <v>0.5</v>
      </c>
      <c r="J355" s="280"/>
      <c r="K355" s="201"/>
      <c r="L355" s="201"/>
      <c r="M355" s="202"/>
      <c r="N355" s="202"/>
      <c r="O355" s="201"/>
      <c r="P355" s="203"/>
      <c r="Q355" s="81"/>
      <c r="R355" s="21"/>
    </row>
    <row r="356" spans="2:18" ht="6" customHeight="1">
      <c r="B356" s="231"/>
      <c r="C356" s="282"/>
      <c r="D356" s="204"/>
      <c r="E356" s="200"/>
      <c r="F356" s="202"/>
      <c r="G356" s="201"/>
      <c r="H356" s="201"/>
      <c r="I356" s="201"/>
      <c r="J356" s="280"/>
      <c r="K356" s="201"/>
      <c r="L356" s="201"/>
      <c r="M356" s="202"/>
      <c r="N356" s="202"/>
      <c r="O356" s="201"/>
      <c r="P356" s="203"/>
      <c r="Q356" s="81"/>
      <c r="R356" s="21"/>
    </row>
    <row r="357" spans="2:18" ht="14.25" customHeight="1">
      <c r="B357" s="231"/>
      <c r="C357" s="284" t="s">
        <v>155</v>
      </c>
      <c r="D357" s="207" t="s">
        <v>150</v>
      </c>
      <c r="E357" s="200"/>
      <c r="F357" s="202"/>
      <c r="G357" s="201"/>
      <c r="H357" s="201"/>
      <c r="I357" s="201"/>
      <c r="J357" s="280"/>
      <c r="K357" s="201"/>
      <c r="L357" s="201"/>
      <c r="M357" s="202"/>
      <c r="N357" s="202"/>
      <c r="O357" s="201"/>
      <c r="P357" s="203"/>
      <c r="Q357" s="81"/>
      <c r="R357" s="21"/>
    </row>
    <row r="358" spans="2:18" ht="14.25" customHeight="1">
      <c r="B358" s="231"/>
      <c r="C358" s="282"/>
      <c r="D358" s="207" t="s">
        <v>151</v>
      </c>
      <c r="E358" s="283"/>
      <c r="F358" s="280"/>
      <c r="G358" s="281"/>
      <c r="H358" s="281"/>
      <c r="I358" s="281"/>
      <c r="J358" s="280"/>
      <c r="K358" s="201"/>
      <c r="L358" s="201"/>
      <c r="M358" s="202"/>
      <c r="N358" s="202"/>
      <c r="O358" s="201"/>
      <c r="P358" s="203"/>
      <c r="Q358" s="81"/>
      <c r="R358" s="21"/>
    </row>
    <row r="359" spans="2:18" ht="14.25" customHeight="1">
      <c r="B359" s="231"/>
      <c r="C359" s="282"/>
      <c r="D359" s="207" t="s">
        <v>156</v>
      </c>
      <c r="E359" s="283"/>
      <c r="F359" s="280"/>
      <c r="G359" s="281"/>
      <c r="H359" s="281"/>
      <c r="I359" s="281"/>
      <c r="J359" s="280"/>
      <c r="K359" s="201"/>
      <c r="L359" s="201"/>
      <c r="M359" s="202"/>
      <c r="N359" s="202"/>
      <c r="O359" s="201"/>
      <c r="P359" s="203"/>
      <c r="Q359" s="81"/>
      <c r="R359" s="21"/>
    </row>
    <row r="360" spans="2:18" ht="14.25" customHeight="1">
      <c r="B360" s="231"/>
      <c r="C360" s="282"/>
      <c r="D360" s="207" t="s">
        <v>157</v>
      </c>
      <c r="E360" s="283"/>
      <c r="F360" s="280"/>
      <c r="G360" s="281"/>
      <c r="H360" s="281"/>
      <c r="I360" s="281"/>
      <c r="J360" s="280"/>
      <c r="K360" s="201"/>
      <c r="L360" s="201"/>
      <c r="M360" s="202"/>
      <c r="N360" s="202"/>
      <c r="O360" s="201"/>
      <c r="P360" s="203"/>
      <c r="Q360" s="81"/>
      <c r="R360" s="21"/>
    </row>
    <row r="361" spans="2:18" ht="14.25" customHeight="1">
      <c r="B361" s="231"/>
      <c r="C361" s="222"/>
      <c r="D361" s="207" t="s">
        <v>158</v>
      </c>
      <c r="E361" s="212"/>
      <c r="F361" s="224"/>
      <c r="G361" s="225"/>
      <c r="H361" s="225"/>
      <c r="I361" s="225"/>
      <c r="J361" s="224"/>
      <c r="K361" s="225"/>
      <c r="L361" s="225"/>
      <c r="M361" s="224"/>
      <c r="N361" s="224"/>
      <c r="O361" s="225"/>
      <c r="P361" s="251"/>
      <c r="Q361" s="81"/>
      <c r="R361" s="21"/>
    </row>
    <row r="362" spans="2:18" ht="14.25" customHeight="1">
      <c r="B362" s="231"/>
      <c r="C362" s="222"/>
      <c r="D362" s="278" t="s">
        <v>137</v>
      </c>
      <c r="E362" s="212">
        <f>+F362</f>
        <v>933942</v>
      </c>
      <c r="F362" s="224">
        <f>+G362+K362</f>
        <v>933942</v>
      </c>
      <c r="G362" s="225">
        <f>+H362+I362</f>
        <v>933942</v>
      </c>
      <c r="H362" s="225">
        <v>933942</v>
      </c>
      <c r="I362" s="225"/>
      <c r="J362" s="224"/>
      <c r="K362" s="225"/>
      <c r="L362" s="225"/>
      <c r="M362" s="224"/>
      <c r="N362" s="224"/>
      <c r="O362" s="225"/>
      <c r="P362" s="251"/>
      <c r="Q362" s="81"/>
      <c r="R362" s="21"/>
    </row>
    <row r="363" spans="2:18" ht="14.25" customHeight="1">
      <c r="B363" s="231"/>
      <c r="C363" s="222"/>
      <c r="D363" s="204" t="s">
        <v>63</v>
      </c>
      <c r="E363" s="212">
        <f>+F363</f>
        <v>466971</v>
      </c>
      <c r="F363" s="224">
        <f>+G363+K363</f>
        <v>466971</v>
      </c>
      <c r="G363" s="225">
        <f>+H363+I363</f>
        <v>466971</v>
      </c>
      <c r="H363" s="225">
        <v>466971</v>
      </c>
      <c r="I363" s="225"/>
      <c r="J363" s="224"/>
      <c r="K363" s="225"/>
      <c r="L363" s="225"/>
      <c r="M363" s="224"/>
      <c r="N363" s="224"/>
      <c r="O363" s="225"/>
      <c r="P363" s="251"/>
      <c r="Q363" s="81"/>
      <c r="R363" s="21"/>
    </row>
    <row r="364" spans="2:18" ht="14.25" customHeight="1">
      <c r="B364" s="231"/>
      <c r="C364" s="222"/>
      <c r="D364" s="204" t="s">
        <v>65</v>
      </c>
      <c r="E364" s="200">
        <f>E363/E362</f>
        <v>0.5</v>
      </c>
      <c r="F364" s="202">
        <f>F363/F362</f>
        <v>0.5</v>
      </c>
      <c r="G364" s="201">
        <f>G363/G362</f>
        <v>0.5</v>
      </c>
      <c r="H364" s="201">
        <f>H363/H362</f>
        <v>0.5</v>
      </c>
      <c r="I364" s="201"/>
      <c r="J364" s="224"/>
      <c r="K364" s="201"/>
      <c r="L364" s="225"/>
      <c r="M364" s="224"/>
      <c r="N364" s="224"/>
      <c r="O364" s="225"/>
      <c r="P364" s="251"/>
      <c r="Q364" s="81"/>
      <c r="R364" s="21"/>
    </row>
    <row r="365" spans="2:18" ht="3.75" customHeight="1">
      <c r="B365" s="231"/>
      <c r="C365" s="222"/>
      <c r="D365" s="207"/>
      <c r="E365" s="212"/>
      <c r="F365" s="224"/>
      <c r="G365" s="225"/>
      <c r="H365" s="225"/>
      <c r="I365" s="225"/>
      <c r="J365" s="224"/>
      <c r="K365" s="225"/>
      <c r="L365" s="225"/>
      <c r="M365" s="224"/>
      <c r="N365" s="224"/>
      <c r="O365" s="225"/>
      <c r="P365" s="80"/>
      <c r="Q365" s="81"/>
      <c r="R365" s="21"/>
    </row>
    <row r="366" spans="2:18" ht="14.25" customHeight="1">
      <c r="B366" s="231"/>
      <c r="C366" s="222" t="s">
        <v>26</v>
      </c>
      <c r="D366" s="276" t="s">
        <v>98</v>
      </c>
      <c r="E366" s="212">
        <f>+F366+N366</f>
        <v>704547.75</v>
      </c>
      <c r="F366" s="224">
        <f>+G366+K366+L366</f>
        <v>704547.75</v>
      </c>
      <c r="G366" s="225">
        <f>+H366+I366</f>
        <v>337754</v>
      </c>
      <c r="H366" s="225">
        <v>32154</v>
      </c>
      <c r="I366" s="225">
        <v>305600</v>
      </c>
      <c r="J366" s="224"/>
      <c r="K366" s="225"/>
      <c r="L366" s="225">
        <v>366793.75</v>
      </c>
      <c r="M366" s="224"/>
      <c r="N366" s="224"/>
      <c r="O366" s="225"/>
      <c r="P366" s="80"/>
      <c r="Q366" s="81"/>
      <c r="R366" s="21"/>
    </row>
    <row r="367" spans="2:18" ht="14.25" customHeight="1">
      <c r="B367" s="231"/>
      <c r="C367" s="222"/>
      <c r="D367" s="204" t="s">
        <v>63</v>
      </c>
      <c r="E367" s="212">
        <f>+F367</f>
        <v>193901.73</v>
      </c>
      <c r="F367" s="224">
        <f>+G367+L367</f>
        <v>193901.73</v>
      </c>
      <c r="G367" s="225">
        <f>+I367+H367</f>
        <v>4549</v>
      </c>
      <c r="H367" s="225">
        <v>0</v>
      </c>
      <c r="I367" s="225">
        <v>4549</v>
      </c>
      <c r="J367" s="224"/>
      <c r="K367" s="225"/>
      <c r="L367" s="225">
        <v>189352.73</v>
      </c>
      <c r="M367" s="224"/>
      <c r="N367" s="224"/>
      <c r="O367" s="225"/>
      <c r="P367" s="80"/>
      <c r="Q367" s="81"/>
      <c r="R367" s="21"/>
    </row>
    <row r="368" spans="2:18" ht="14.25" customHeight="1">
      <c r="B368" s="231"/>
      <c r="C368" s="222"/>
      <c r="D368" s="204" t="s">
        <v>65</v>
      </c>
      <c r="E368" s="200">
        <f>E367/E366</f>
        <v>0.27521446204320432</v>
      </c>
      <c r="F368" s="202">
        <f>F367/F366</f>
        <v>0.27521446204320432</v>
      </c>
      <c r="G368" s="201">
        <f>G367/G366</f>
        <v>1.3468382313754981E-2</v>
      </c>
      <c r="H368" s="201">
        <f>H367/H366</f>
        <v>0</v>
      </c>
      <c r="I368" s="201">
        <f>I367/I366</f>
        <v>1.4885471204188481E-2</v>
      </c>
      <c r="J368" s="202"/>
      <c r="K368" s="201"/>
      <c r="L368" s="201">
        <f>L367/L366</f>
        <v>0.51623761310000515</v>
      </c>
      <c r="M368" s="202"/>
      <c r="N368" s="202"/>
      <c r="O368" s="201"/>
      <c r="P368" s="104"/>
      <c r="Q368" s="11"/>
      <c r="R368" s="21"/>
    </row>
    <row r="369" spans="2:18" ht="6.75" customHeight="1">
      <c r="B369" s="232"/>
      <c r="C369" s="285"/>
      <c r="D369" s="286"/>
      <c r="E369" s="269"/>
      <c r="F369" s="269"/>
      <c r="G369" s="270"/>
      <c r="H369" s="270"/>
      <c r="I369" s="270"/>
      <c r="J369" s="269"/>
      <c r="K369" s="270"/>
      <c r="L369" s="270"/>
      <c r="M369" s="269"/>
      <c r="N369" s="269"/>
      <c r="O369" s="269"/>
      <c r="P369" s="41"/>
      <c r="Q369" s="11"/>
      <c r="R369" s="21"/>
    </row>
    <row r="370" spans="2:18" ht="2.25" customHeight="1">
      <c r="B370" s="231"/>
      <c r="C370" s="222"/>
      <c r="D370" s="287"/>
      <c r="E370" s="224"/>
      <c r="F370" s="224"/>
      <c r="G370" s="225"/>
      <c r="H370" s="225"/>
      <c r="I370" s="225"/>
      <c r="J370" s="224"/>
      <c r="K370" s="225"/>
      <c r="L370" s="225"/>
      <c r="M370" s="224"/>
      <c r="N370" s="224"/>
      <c r="O370" s="225"/>
      <c r="P370" s="37"/>
      <c r="Q370" s="11"/>
      <c r="R370" s="21"/>
    </row>
    <row r="371" spans="2:18" ht="14.25" customHeight="1">
      <c r="B371" s="238">
        <v>851</v>
      </c>
      <c r="C371" s="321"/>
      <c r="D371" s="322" t="s">
        <v>103</v>
      </c>
      <c r="E371" s="290">
        <f>+E379+E383+E387+E375</f>
        <v>215640</v>
      </c>
      <c r="F371" s="290">
        <f>+F379+F383+F387+F375</f>
        <v>215640</v>
      </c>
      <c r="G371" s="291">
        <f>+G383+G387+G379+G375</f>
        <v>187200</v>
      </c>
      <c r="H371" s="291">
        <f>+H379+H383</f>
        <v>59780</v>
      </c>
      <c r="I371" s="291">
        <f>+I379+I383+I387+I375</f>
        <v>127420</v>
      </c>
      <c r="J371" s="290">
        <f>+J375+J387</f>
        <v>15000</v>
      </c>
      <c r="K371" s="291">
        <f>+K383</f>
        <v>13440</v>
      </c>
      <c r="L371" s="291"/>
      <c r="M371" s="290"/>
      <c r="N371" s="290"/>
      <c r="O371" s="291"/>
      <c r="P371" s="22"/>
      <c r="Q371" s="11"/>
      <c r="R371" s="21"/>
    </row>
    <row r="372" spans="2:18" ht="14.25" customHeight="1">
      <c r="B372" s="238"/>
      <c r="C372" s="321"/>
      <c r="D372" s="326" t="s">
        <v>74</v>
      </c>
      <c r="E372" s="290">
        <f>E376+E380+E384+E388</f>
        <v>83729.84</v>
      </c>
      <c r="F372" s="290">
        <f>F388+F384+F380+F376</f>
        <v>83729.84</v>
      </c>
      <c r="G372" s="291">
        <f>G376+G380+G384+G388</f>
        <v>65119.840000000004</v>
      </c>
      <c r="H372" s="291">
        <f>+H380+H384</f>
        <v>22688.37</v>
      </c>
      <c r="I372" s="291">
        <f>I376+I380+I384+I388</f>
        <v>42431.47</v>
      </c>
      <c r="J372" s="290">
        <f>+J388</f>
        <v>12500</v>
      </c>
      <c r="K372" s="291">
        <f>+K384</f>
        <v>6110</v>
      </c>
      <c r="L372" s="291"/>
      <c r="M372" s="290"/>
      <c r="N372" s="290"/>
      <c r="O372" s="291"/>
      <c r="P372" s="37"/>
      <c r="Q372" s="11"/>
      <c r="R372" s="21"/>
    </row>
    <row r="373" spans="2:18" ht="14.25" customHeight="1">
      <c r="B373" s="238"/>
      <c r="C373" s="321"/>
      <c r="D373" s="327" t="s">
        <v>69</v>
      </c>
      <c r="E373" s="240">
        <f t="shared" ref="E373:K373" si="9">E372/E371</f>
        <v>0.38828529029864589</v>
      </c>
      <c r="F373" s="240">
        <f t="shared" si="9"/>
        <v>0.38828529029864589</v>
      </c>
      <c r="G373" s="294">
        <f t="shared" si="9"/>
        <v>0.3478623931623932</v>
      </c>
      <c r="H373" s="294">
        <f t="shared" si="9"/>
        <v>0.37953111408497825</v>
      </c>
      <c r="I373" s="294">
        <f t="shared" si="9"/>
        <v>0.33300478731753258</v>
      </c>
      <c r="J373" s="240">
        <f t="shared" si="9"/>
        <v>0.83333333333333337</v>
      </c>
      <c r="K373" s="294">
        <f t="shared" si="9"/>
        <v>0.45461309523809523</v>
      </c>
      <c r="L373" s="294"/>
      <c r="M373" s="240"/>
      <c r="N373" s="202"/>
      <c r="O373" s="201"/>
      <c r="P373" s="104"/>
      <c r="Q373" s="11"/>
      <c r="R373" s="21"/>
    </row>
    <row r="374" spans="2:18" ht="5.25" customHeight="1">
      <c r="B374" s="238"/>
      <c r="C374" s="321"/>
      <c r="D374" s="322"/>
      <c r="E374" s="290"/>
      <c r="F374" s="290"/>
      <c r="G374" s="291"/>
      <c r="H374" s="291"/>
      <c r="I374" s="291"/>
      <c r="J374" s="290"/>
      <c r="K374" s="291"/>
      <c r="L374" s="291"/>
      <c r="M374" s="290"/>
      <c r="N374" s="224"/>
      <c r="O374" s="225"/>
      <c r="P374" s="37"/>
      <c r="Q374" s="11"/>
      <c r="R374" s="21"/>
    </row>
    <row r="375" spans="2:18" ht="14.25" customHeight="1">
      <c r="B375" s="238"/>
      <c r="C375" s="297" t="s">
        <v>144</v>
      </c>
      <c r="D375" s="341" t="s">
        <v>145</v>
      </c>
      <c r="E375" s="224">
        <f>+F375</f>
        <v>30000</v>
      </c>
      <c r="F375" s="224">
        <f>+G375</f>
        <v>30000</v>
      </c>
      <c r="G375" s="225">
        <f>+I375</f>
        <v>30000</v>
      </c>
      <c r="H375" s="225"/>
      <c r="I375" s="225">
        <v>30000</v>
      </c>
      <c r="J375" s="224"/>
      <c r="K375" s="225"/>
      <c r="L375" s="291"/>
      <c r="M375" s="290"/>
      <c r="N375" s="224"/>
      <c r="O375" s="225"/>
      <c r="P375" s="37"/>
      <c r="Q375" s="11"/>
      <c r="R375" s="21"/>
    </row>
    <row r="376" spans="2:18" ht="14.25" customHeight="1">
      <c r="B376" s="238"/>
      <c r="C376" s="321"/>
      <c r="D376" s="258" t="s">
        <v>63</v>
      </c>
      <c r="E376" s="224">
        <f>F376</f>
        <v>16153.79</v>
      </c>
      <c r="F376" s="224">
        <f>G376</f>
        <v>16153.79</v>
      </c>
      <c r="G376" s="225">
        <f>I376+H376</f>
        <v>16153.79</v>
      </c>
      <c r="H376" s="225"/>
      <c r="I376" s="225">
        <v>16153.79</v>
      </c>
      <c r="J376" s="224"/>
      <c r="K376" s="291"/>
      <c r="L376" s="291"/>
      <c r="M376" s="290"/>
      <c r="N376" s="224"/>
      <c r="O376" s="225"/>
      <c r="P376" s="37"/>
      <c r="Q376" s="11"/>
      <c r="R376" s="21"/>
    </row>
    <row r="377" spans="2:18" ht="14.25" customHeight="1">
      <c r="B377" s="238"/>
      <c r="C377" s="321"/>
      <c r="D377" s="258" t="s">
        <v>65</v>
      </c>
      <c r="E377" s="202">
        <f>E376/E375</f>
        <v>0.53845966666666667</v>
      </c>
      <c r="F377" s="202">
        <f>F376/F375</f>
        <v>0.53845966666666667</v>
      </c>
      <c r="G377" s="201">
        <f>G376/G375</f>
        <v>0.53845966666666667</v>
      </c>
      <c r="H377" s="201"/>
      <c r="I377" s="201">
        <f>I376/I375</f>
        <v>0.53845966666666667</v>
      </c>
      <c r="J377" s="224"/>
      <c r="K377" s="291"/>
      <c r="L377" s="291"/>
      <c r="M377" s="290"/>
      <c r="N377" s="224"/>
      <c r="O377" s="225"/>
      <c r="P377" s="37"/>
      <c r="Q377" s="11"/>
      <c r="R377" s="21"/>
    </row>
    <row r="378" spans="2:18" ht="8.25" customHeight="1">
      <c r="B378" s="238"/>
      <c r="C378" s="288"/>
      <c r="D378" s="289"/>
      <c r="E378" s="290"/>
      <c r="F378" s="290"/>
      <c r="G378" s="291"/>
      <c r="H378" s="291"/>
      <c r="I378" s="291"/>
      <c r="J378" s="290"/>
      <c r="K378" s="291"/>
      <c r="L378" s="291"/>
      <c r="M378" s="290"/>
      <c r="N378" s="224"/>
      <c r="O378" s="225"/>
      <c r="P378" s="37"/>
      <c r="Q378" s="11"/>
      <c r="R378" s="21"/>
    </row>
    <row r="379" spans="2:18" ht="14.25" customHeight="1">
      <c r="B379" s="231"/>
      <c r="C379" s="296" t="s">
        <v>27</v>
      </c>
      <c r="D379" s="295" t="s">
        <v>100</v>
      </c>
      <c r="E379" s="224">
        <f>+F379</f>
        <v>14000</v>
      </c>
      <c r="F379" s="224">
        <f>+H379+I379</f>
        <v>14000</v>
      </c>
      <c r="G379" s="225">
        <f>+H379+I379</f>
        <v>14000</v>
      </c>
      <c r="H379" s="225">
        <v>7010</v>
      </c>
      <c r="I379" s="225">
        <v>6990</v>
      </c>
      <c r="J379" s="224"/>
      <c r="K379" s="225"/>
      <c r="L379" s="225"/>
      <c r="M379" s="224"/>
      <c r="N379" s="224"/>
      <c r="O379" s="225"/>
      <c r="P379" s="37"/>
      <c r="Q379" s="11"/>
      <c r="R379" s="21"/>
    </row>
    <row r="380" spans="2:18" ht="14.25" customHeight="1">
      <c r="B380" s="231"/>
      <c r="C380" s="296"/>
      <c r="D380" s="250" t="s">
        <v>63</v>
      </c>
      <c r="E380" s="224">
        <f>+F380</f>
        <v>6172.86</v>
      </c>
      <c r="F380" s="224">
        <f>+G380</f>
        <v>6172.86</v>
      </c>
      <c r="G380" s="225">
        <f>+H380+I380</f>
        <v>6172.86</v>
      </c>
      <c r="H380" s="225">
        <v>3495.89</v>
      </c>
      <c r="I380" s="225">
        <v>2676.97</v>
      </c>
      <c r="J380" s="224"/>
      <c r="K380" s="225"/>
      <c r="L380" s="225"/>
      <c r="M380" s="224"/>
      <c r="N380" s="224"/>
      <c r="O380" s="225"/>
      <c r="P380" s="37"/>
      <c r="Q380" s="11"/>
      <c r="R380" s="21"/>
    </row>
    <row r="381" spans="2:18" ht="14.25" customHeight="1">
      <c r="B381" s="231"/>
      <c r="C381" s="296"/>
      <c r="D381" s="250" t="s">
        <v>65</v>
      </c>
      <c r="E381" s="202">
        <f>E380/E379</f>
        <v>0.44091857142857138</v>
      </c>
      <c r="F381" s="202">
        <f>F380/F379</f>
        <v>0.44091857142857138</v>
      </c>
      <c r="G381" s="201">
        <f>G380/G379</f>
        <v>0.44091857142857138</v>
      </c>
      <c r="H381" s="201">
        <f>H380/H379</f>
        <v>0.49870042796005704</v>
      </c>
      <c r="I381" s="201">
        <f>I380/I379</f>
        <v>0.38297138769670958</v>
      </c>
      <c r="J381" s="202"/>
      <c r="K381" s="201"/>
      <c r="L381" s="201"/>
      <c r="M381" s="202"/>
      <c r="N381" s="202"/>
      <c r="O381" s="201"/>
      <c r="P381" s="104"/>
      <c r="Q381" s="11"/>
      <c r="R381" s="21"/>
    </row>
    <row r="382" spans="2:18" ht="6" customHeight="1">
      <c r="B382" s="231"/>
      <c r="C382" s="296"/>
      <c r="D382" s="297"/>
      <c r="E382" s="224"/>
      <c r="F382" s="224"/>
      <c r="G382" s="225"/>
      <c r="H382" s="225"/>
      <c r="I382" s="225"/>
      <c r="J382" s="224"/>
      <c r="K382" s="225"/>
      <c r="L382" s="225"/>
      <c r="M382" s="224"/>
      <c r="N382" s="224"/>
      <c r="O382" s="225"/>
      <c r="P382" s="37"/>
      <c r="Q382" s="11"/>
      <c r="R382" s="21"/>
    </row>
    <row r="383" spans="2:18" ht="14.25" customHeight="1">
      <c r="B383" s="231"/>
      <c r="C383" s="296" t="s">
        <v>28</v>
      </c>
      <c r="D383" s="295" t="s">
        <v>101</v>
      </c>
      <c r="E383" s="224">
        <f>+F383</f>
        <v>156500</v>
      </c>
      <c r="F383" s="224">
        <f>+K383+G383</f>
        <v>156500</v>
      </c>
      <c r="G383" s="225">
        <f>+H383+I383</f>
        <v>143060</v>
      </c>
      <c r="H383" s="225">
        <v>52770</v>
      </c>
      <c r="I383" s="225">
        <v>90290</v>
      </c>
      <c r="J383" s="224"/>
      <c r="K383" s="225">
        <v>13440</v>
      </c>
      <c r="L383" s="225"/>
      <c r="M383" s="224"/>
      <c r="N383" s="224"/>
      <c r="O383" s="225"/>
      <c r="P383" s="37"/>
      <c r="Q383" s="11"/>
      <c r="R383" s="21"/>
    </row>
    <row r="384" spans="2:18" ht="14.25" customHeight="1">
      <c r="B384" s="231"/>
      <c r="C384" s="296"/>
      <c r="D384" s="250" t="s">
        <v>63</v>
      </c>
      <c r="E384" s="224">
        <f>+F384</f>
        <v>48763.19</v>
      </c>
      <c r="F384" s="224">
        <f>+G384+K384</f>
        <v>48763.19</v>
      </c>
      <c r="G384" s="225">
        <f>+H384+I384</f>
        <v>42653.19</v>
      </c>
      <c r="H384" s="225">
        <v>19192.48</v>
      </c>
      <c r="I384" s="225">
        <v>23460.71</v>
      </c>
      <c r="J384" s="224"/>
      <c r="K384" s="225">
        <v>6110</v>
      </c>
      <c r="L384" s="225"/>
      <c r="M384" s="224"/>
      <c r="N384" s="224"/>
      <c r="O384" s="225"/>
      <c r="P384" s="37"/>
      <c r="Q384" s="11"/>
      <c r="R384" s="21"/>
    </row>
    <row r="385" spans="2:61" s="221" customFormat="1" ht="14.25" customHeight="1">
      <c r="B385" s="231"/>
      <c r="C385" s="296"/>
      <c r="D385" s="250" t="s">
        <v>65</v>
      </c>
      <c r="E385" s="202">
        <f>E384/E383</f>
        <v>0.31158587859424924</v>
      </c>
      <c r="F385" s="202">
        <f>F384/F383</f>
        <v>0.31158587859424924</v>
      </c>
      <c r="G385" s="201">
        <f>G384/G383</f>
        <v>0.29814895847895989</v>
      </c>
      <c r="H385" s="201">
        <f>H384/H383</f>
        <v>0.36370058745499334</v>
      </c>
      <c r="I385" s="201">
        <f>I384/I383</f>
        <v>0.2598373020268025</v>
      </c>
      <c r="J385" s="202"/>
      <c r="K385" s="201">
        <f>K384/K383</f>
        <v>0.45461309523809523</v>
      </c>
      <c r="L385" s="201"/>
      <c r="M385" s="202"/>
      <c r="N385" s="202"/>
      <c r="O385" s="201"/>
      <c r="P385" s="202"/>
      <c r="Q385" s="299"/>
      <c r="R385" s="300"/>
      <c r="S385" s="228"/>
      <c r="T385" s="228"/>
      <c r="U385" s="228"/>
      <c r="V385" s="228"/>
      <c r="W385" s="228"/>
      <c r="X385" s="228"/>
      <c r="Y385" s="228"/>
      <c r="Z385" s="228"/>
      <c r="AA385" s="228"/>
      <c r="AB385" s="228"/>
      <c r="AC385" s="228"/>
      <c r="AD385" s="228"/>
      <c r="AE385" s="228"/>
      <c r="AF385" s="228"/>
      <c r="AG385" s="228"/>
      <c r="AH385" s="228"/>
      <c r="AI385" s="228"/>
      <c r="AJ385" s="228"/>
      <c r="AK385" s="228"/>
      <c r="AL385" s="228"/>
      <c r="AM385" s="228"/>
      <c r="AN385" s="228"/>
      <c r="AO385" s="228"/>
      <c r="AP385" s="228"/>
      <c r="AQ385" s="228"/>
      <c r="AR385" s="228"/>
      <c r="AS385" s="228"/>
      <c r="AT385" s="228"/>
      <c r="AU385" s="228"/>
      <c r="AV385" s="228"/>
      <c r="AW385" s="228"/>
      <c r="AX385" s="228"/>
      <c r="AY385" s="228"/>
      <c r="AZ385" s="228"/>
      <c r="BA385" s="228"/>
      <c r="BB385" s="228"/>
      <c r="BC385" s="228"/>
      <c r="BD385" s="228"/>
      <c r="BE385" s="228"/>
      <c r="BF385" s="228"/>
      <c r="BG385" s="228"/>
      <c r="BH385" s="228"/>
      <c r="BI385" s="228"/>
    </row>
    <row r="386" spans="2:61" ht="12.75" customHeight="1">
      <c r="B386" s="231"/>
      <c r="C386" s="296"/>
      <c r="D386" s="297"/>
      <c r="E386" s="224"/>
      <c r="F386" s="224"/>
      <c r="G386" s="225"/>
      <c r="H386" s="225"/>
      <c r="I386" s="225"/>
      <c r="J386" s="224"/>
      <c r="K386" s="225"/>
      <c r="L386" s="225"/>
      <c r="M386" s="224"/>
      <c r="N386" s="224"/>
      <c r="O386" s="225"/>
      <c r="P386" s="37"/>
      <c r="Q386" s="11"/>
      <c r="R386" s="21"/>
    </row>
    <row r="387" spans="2:61" ht="14.25" customHeight="1">
      <c r="B387" s="231"/>
      <c r="C387" s="296" t="s">
        <v>29</v>
      </c>
      <c r="D387" s="295" t="s">
        <v>102</v>
      </c>
      <c r="E387" s="224">
        <f>+F387</f>
        <v>15140</v>
      </c>
      <c r="F387" s="224">
        <f>+G387+J387</f>
        <v>15140</v>
      </c>
      <c r="G387" s="225">
        <f>+I387</f>
        <v>140</v>
      </c>
      <c r="H387" s="225"/>
      <c r="I387" s="225">
        <v>140</v>
      </c>
      <c r="J387" s="224">
        <v>15000</v>
      </c>
      <c r="K387" s="225"/>
      <c r="L387" s="225"/>
      <c r="M387" s="224"/>
      <c r="N387" s="224"/>
      <c r="O387" s="225"/>
      <c r="P387" s="37"/>
      <c r="Q387" s="11"/>
      <c r="R387" s="21"/>
    </row>
    <row r="388" spans="2:61" ht="14.25" customHeight="1">
      <c r="B388" s="231"/>
      <c r="C388" s="296"/>
      <c r="D388" s="250" t="s">
        <v>63</v>
      </c>
      <c r="E388" s="224">
        <f>+F388</f>
        <v>12640</v>
      </c>
      <c r="F388" s="224">
        <f>+G388+J388</f>
        <v>12640</v>
      </c>
      <c r="G388" s="225">
        <f>+I388</f>
        <v>140</v>
      </c>
      <c r="H388" s="225"/>
      <c r="I388" s="225">
        <v>140</v>
      </c>
      <c r="J388" s="224">
        <v>12500</v>
      </c>
      <c r="K388" s="225"/>
      <c r="L388" s="225"/>
      <c r="M388" s="224"/>
      <c r="N388" s="224"/>
      <c r="O388" s="225"/>
      <c r="P388" s="37"/>
      <c r="Q388" s="11"/>
      <c r="R388" s="21"/>
    </row>
    <row r="389" spans="2:61" ht="14.25" customHeight="1">
      <c r="B389" s="231"/>
      <c r="C389" s="296"/>
      <c r="D389" s="250" t="s">
        <v>65</v>
      </c>
      <c r="E389" s="202">
        <f>E388/E387</f>
        <v>0.83487450462351387</v>
      </c>
      <c r="F389" s="202">
        <f>F388/F387</f>
        <v>0.83487450462351387</v>
      </c>
      <c r="G389" s="201">
        <f>G388/G387</f>
        <v>1</v>
      </c>
      <c r="H389" s="201"/>
      <c r="I389" s="201">
        <f>I388/I387</f>
        <v>1</v>
      </c>
      <c r="J389" s="202">
        <f>J388/J387</f>
        <v>0.83333333333333337</v>
      </c>
      <c r="K389" s="201"/>
      <c r="L389" s="201"/>
      <c r="M389" s="202"/>
      <c r="N389" s="202"/>
      <c r="O389" s="201"/>
      <c r="P389" s="104"/>
      <c r="Q389" s="11"/>
      <c r="R389" s="21"/>
    </row>
    <row r="390" spans="2:61" ht="9" customHeight="1">
      <c r="B390" s="232"/>
      <c r="C390" s="298"/>
      <c r="D390" s="285"/>
      <c r="E390" s="269"/>
      <c r="F390" s="269" t="s">
        <v>99</v>
      </c>
      <c r="G390" s="270"/>
      <c r="H390" s="270"/>
      <c r="I390" s="270"/>
      <c r="J390" s="269"/>
      <c r="K390" s="270"/>
      <c r="L390" s="270"/>
      <c r="M390" s="269"/>
      <c r="N390" s="269"/>
      <c r="O390" s="269"/>
      <c r="P390" s="41"/>
      <c r="Q390" s="11"/>
      <c r="R390" s="21"/>
    </row>
    <row r="391" spans="2:61" ht="1.5" customHeight="1">
      <c r="B391" s="136"/>
      <c r="C391" s="45"/>
      <c r="D391" s="12"/>
      <c r="E391" s="37"/>
      <c r="F391" s="37"/>
      <c r="G391" s="35"/>
      <c r="H391" s="35"/>
      <c r="I391" s="35"/>
      <c r="J391" s="37"/>
      <c r="K391" s="35"/>
      <c r="L391" s="35"/>
      <c r="M391" s="37"/>
      <c r="N391" s="37"/>
      <c r="O391" s="35"/>
      <c r="P391" s="37"/>
      <c r="Q391" s="11"/>
      <c r="R391" s="21"/>
    </row>
    <row r="392" spans="2:61" ht="14.25" customHeight="1">
      <c r="B392" s="238">
        <v>852</v>
      </c>
      <c r="C392" s="288"/>
      <c r="D392" s="289" t="s">
        <v>104</v>
      </c>
      <c r="E392" s="290">
        <f>+E398+E425+E436+E447+E458+E465+E475+E484+E502+E409+E413+E421+E489</f>
        <v>3069817</v>
      </c>
      <c r="F392" s="290">
        <f>+F398+F425+F436+F447+F458+F465+F475+F484+F502+F409+F413+F421+F489</f>
        <v>3069817</v>
      </c>
      <c r="G392" s="291">
        <f>+G398+G425+G436+G447+G458+G475+G484+G409+G413+G502+G421</f>
        <v>2046731</v>
      </c>
      <c r="H392" s="291">
        <f>+H398+H425+H436+H447+H475+H484+H413+H502+H409+H421</f>
        <v>1351613</v>
      </c>
      <c r="I392" s="291">
        <f>+I398+I425+I458+I475+I484+I447+I409+I436+I413+I502+I421</f>
        <v>695118</v>
      </c>
      <c r="J392" s="290"/>
      <c r="K392" s="291">
        <f>+K398+K425+K447+K458+K465+K475+K484+K502+K409+K421+K489</f>
        <v>1023086</v>
      </c>
      <c r="L392" s="291"/>
      <c r="M392" s="290"/>
      <c r="N392" s="290"/>
      <c r="O392" s="291"/>
      <c r="P392" s="290"/>
      <c r="Q392" s="299"/>
      <c r="R392" s="300"/>
      <c r="S392" s="228"/>
      <c r="T392" s="228"/>
      <c r="U392" s="228"/>
    </row>
    <row r="393" spans="2:61" ht="14.25" customHeight="1">
      <c r="B393" s="238"/>
      <c r="C393" s="288"/>
      <c r="D393" s="250" t="s">
        <v>63</v>
      </c>
      <c r="E393" s="290">
        <f>+E399+E428+E439+E449+E459+E476+E466+E486+E503+E410+E414+E422+E490</f>
        <v>1602359.29</v>
      </c>
      <c r="F393" s="290">
        <f>F399+F410+F428+F439+F449+F459+F466+F476+F486+F503+F414+F422+F490</f>
        <v>1602359.29</v>
      </c>
      <c r="G393" s="291">
        <f>G399+G428+G439+G449+G459+G476+G486+G503+G414+G410+G422</f>
        <v>1073116.72</v>
      </c>
      <c r="H393" s="291">
        <f>H399+H428+H476+H486+H503+H414+H410+H422</f>
        <v>760769.7</v>
      </c>
      <c r="I393" s="291">
        <f>+I399+I428+I459+I476+I486+I449+I439+I414+I503+I422</f>
        <v>312347.02</v>
      </c>
      <c r="J393" s="290"/>
      <c r="K393" s="291">
        <f>K410+K428+K449+K459+K466+K503+K476+K422+K490</f>
        <v>529242.56999999995</v>
      </c>
      <c r="L393" s="291"/>
      <c r="M393" s="290"/>
      <c r="N393" s="290"/>
      <c r="O393" s="291"/>
      <c r="P393" s="290"/>
      <c r="Q393" s="299"/>
      <c r="R393" s="300"/>
      <c r="S393" s="228"/>
      <c r="T393" s="228"/>
      <c r="U393" s="228"/>
    </row>
    <row r="394" spans="2:61" ht="14.25" customHeight="1">
      <c r="B394" s="238"/>
      <c r="C394" s="288"/>
      <c r="D394" s="250" t="s">
        <v>65</v>
      </c>
      <c r="E394" s="240">
        <f>E393/E392</f>
        <v>0.52197225111464296</v>
      </c>
      <c r="F394" s="240">
        <f>F393/F392</f>
        <v>0.52197225111464296</v>
      </c>
      <c r="G394" s="294">
        <f>G393/G392</f>
        <v>0.52430764961296816</v>
      </c>
      <c r="H394" s="294">
        <f>H393/H392</f>
        <v>0.56286059693122215</v>
      </c>
      <c r="I394" s="294">
        <f>I393/I392</f>
        <v>0.44934388118276325</v>
      </c>
      <c r="J394" s="240"/>
      <c r="K394" s="294">
        <f>K393/K392</f>
        <v>0.51730017808864548</v>
      </c>
      <c r="L394" s="294"/>
      <c r="M394" s="240"/>
      <c r="N394" s="240"/>
      <c r="O394" s="294"/>
      <c r="P394" s="240"/>
      <c r="Q394" s="299"/>
      <c r="R394" s="300"/>
      <c r="S394" s="228"/>
      <c r="T394" s="228"/>
      <c r="U394" s="228"/>
    </row>
    <row r="395" spans="2:61" ht="9" customHeight="1">
      <c r="B395" s="238"/>
      <c r="C395" s="288"/>
      <c r="D395" s="250"/>
      <c r="E395" s="240"/>
      <c r="F395" s="240"/>
      <c r="G395" s="294"/>
      <c r="H395" s="294"/>
      <c r="I395" s="294"/>
      <c r="J395" s="240"/>
      <c r="K395" s="294"/>
      <c r="L395" s="294"/>
      <c r="M395" s="240"/>
      <c r="N395" s="240"/>
      <c r="O395" s="294"/>
      <c r="P395" s="202"/>
      <c r="Q395" s="299"/>
      <c r="R395" s="300"/>
      <c r="S395" s="228"/>
      <c r="T395" s="228"/>
      <c r="U395" s="228"/>
    </row>
    <row r="396" spans="2:61" ht="10.5" hidden="1" customHeight="1">
      <c r="B396" s="238"/>
      <c r="C396" s="288"/>
      <c r="D396" s="250"/>
      <c r="E396" s="290"/>
      <c r="F396" s="290"/>
      <c r="G396" s="291"/>
      <c r="H396" s="291"/>
      <c r="I396" s="291"/>
      <c r="J396" s="290"/>
      <c r="K396" s="291"/>
      <c r="L396" s="291"/>
      <c r="M396" s="290"/>
      <c r="N396" s="290"/>
      <c r="O396" s="291"/>
      <c r="P396" s="224"/>
      <c r="Q396" s="299"/>
      <c r="R396" s="300"/>
      <c r="S396" s="228"/>
      <c r="T396" s="228"/>
      <c r="U396" s="228"/>
    </row>
    <row r="397" spans="2:61" ht="10.5" hidden="1" customHeight="1">
      <c r="B397" s="238"/>
      <c r="C397" s="288"/>
      <c r="D397" s="250"/>
      <c r="E397" s="290"/>
      <c r="F397" s="290"/>
      <c r="G397" s="291"/>
      <c r="H397" s="291"/>
      <c r="I397" s="291"/>
      <c r="J397" s="290"/>
      <c r="K397" s="291"/>
      <c r="L397" s="291"/>
      <c r="M397" s="290"/>
      <c r="N397" s="290"/>
      <c r="O397" s="291"/>
      <c r="P397" s="224"/>
      <c r="Q397" s="299"/>
      <c r="R397" s="300"/>
      <c r="S397" s="228"/>
      <c r="T397" s="228"/>
      <c r="U397" s="228"/>
    </row>
    <row r="398" spans="2:61" ht="14.25" customHeight="1">
      <c r="B398" s="231"/>
      <c r="C398" s="296" t="s">
        <v>30</v>
      </c>
      <c r="D398" s="295" t="s">
        <v>105</v>
      </c>
      <c r="E398" s="224">
        <f>+F398+N398</f>
        <v>456480</v>
      </c>
      <c r="F398" s="224">
        <f>+G398+K398</f>
        <v>456480</v>
      </c>
      <c r="G398" s="225">
        <f>+H398+I398</f>
        <v>454180</v>
      </c>
      <c r="H398" s="225">
        <v>297700</v>
      </c>
      <c r="I398" s="225">
        <v>156480</v>
      </c>
      <c r="J398" s="224"/>
      <c r="K398" s="225">
        <v>2300</v>
      </c>
      <c r="L398" s="225"/>
      <c r="M398" s="224"/>
      <c r="N398" s="224"/>
      <c r="O398" s="225"/>
      <c r="P398" s="224"/>
      <c r="Q398" s="299"/>
      <c r="R398" s="300"/>
      <c r="S398" s="228"/>
      <c r="T398" s="228"/>
      <c r="U398" s="228"/>
    </row>
    <row r="399" spans="2:61" ht="14.25" customHeight="1">
      <c r="B399" s="231"/>
      <c r="C399" s="296"/>
      <c r="D399" s="250" t="s">
        <v>63</v>
      </c>
      <c r="E399" s="224">
        <f>+F399+N399</f>
        <v>223238.61</v>
      </c>
      <c r="F399" s="224">
        <f>+G399</f>
        <v>223238.61</v>
      </c>
      <c r="G399" s="225">
        <f>+H399+I399</f>
        <v>223238.61</v>
      </c>
      <c r="H399" s="225">
        <v>156134.69</v>
      </c>
      <c r="I399" s="225">
        <v>67103.92</v>
      </c>
      <c r="J399" s="224"/>
      <c r="K399" s="225">
        <v>0</v>
      </c>
      <c r="L399" s="225"/>
      <c r="M399" s="224"/>
      <c r="N399" s="224"/>
      <c r="O399" s="225"/>
      <c r="P399" s="224"/>
      <c r="Q399" s="299"/>
      <c r="R399" s="300"/>
      <c r="S399" s="228"/>
      <c r="T399" s="228"/>
      <c r="U399" s="228"/>
    </row>
    <row r="400" spans="2:61" s="221" customFormat="1" ht="14.25" customHeight="1">
      <c r="B400" s="231"/>
      <c r="C400" s="296"/>
      <c r="D400" s="301" t="s">
        <v>65</v>
      </c>
      <c r="E400" s="202">
        <f>E399/E398</f>
        <v>0.48904357255520503</v>
      </c>
      <c r="F400" s="202">
        <f>F399/F398</f>
        <v>0.48904357255520503</v>
      </c>
      <c r="G400" s="201">
        <f>G399/G398</f>
        <v>0.49152012417984053</v>
      </c>
      <c r="H400" s="201">
        <f>H399/H398</f>
        <v>0.52446990258649651</v>
      </c>
      <c r="I400" s="201">
        <f>I399/I398</f>
        <v>0.42883384458077711</v>
      </c>
      <c r="J400" s="202"/>
      <c r="K400" s="201">
        <v>0</v>
      </c>
      <c r="L400" s="201"/>
      <c r="M400" s="202"/>
      <c r="N400" s="202"/>
      <c r="O400" s="201"/>
      <c r="P400" s="224"/>
      <c r="Q400" s="299"/>
      <c r="R400" s="300"/>
      <c r="S400" s="228"/>
      <c r="T400" s="228"/>
      <c r="U400" s="228"/>
      <c r="V400" s="228"/>
      <c r="W400" s="228"/>
      <c r="X400" s="228"/>
      <c r="Y400" s="228"/>
      <c r="Z400" s="228"/>
      <c r="AA400" s="228"/>
      <c r="AB400" s="228"/>
      <c r="AC400" s="228"/>
      <c r="AD400" s="228"/>
      <c r="AE400" s="228"/>
      <c r="AF400" s="228"/>
      <c r="AG400" s="228"/>
      <c r="AH400" s="228"/>
      <c r="AI400" s="228"/>
      <c r="AJ400" s="228"/>
      <c r="AK400" s="228"/>
      <c r="AL400" s="228"/>
      <c r="AM400" s="228"/>
      <c r="AN400" s="228"/>
      <c r="AO400" s="228"/>
    </row>
    <row r="401" spans="2:21" ht="8.25" customHeight="1">
      <c r="B401" s="231"/>
      <c r="C401" s="302"/>
      <c r="D401" s="231"/>
      <c r="E401" s="224"/>
      <c r="F401" s="224"/>
      <c r="G401" s="225"/>
      <c r="H401" s="225"/>
      <c r="I401" s="225"/>
      <c r="J401" s="224"/>
      <c r="K401" s="225"/>
      <c r="L401" s="225"/>
      <c r="M401" s="224"/>
      <c r="N401" s="224"/>
      <c r="O401" s="225"/>
      <c r="P401" s="224"/>
      <c r="Q401" s="299"/>
      <c r="R401" s="300"/>
      <c r="S401" s="228"/>
      <c r="T401" s="228"/>
      <c r="U401" s="228"/>
    </row>
    <row r="402" spans="2:21" ht="14.25" hidden="1" customHeight="1">
      <c r="B402" s="231"/>
      <c r="C402" s="302"/>
      <c r="D402" s="303"/>
      <c r="E402" s="224"/>
      <c r="F402" s="224"/>
      <c r="G402" s="225"/>
      <c r="H402" s="225"/>
      <c r="I402" s="225"/>
      <c r="J402" s="224"/>
      <c r="K402" s="225"/>
      <c r="L402" s="225"/>
      <c r="M402" s="224"/>
      <c r="N402" s="224"/>
      <c r="O402" s="225"/>
      <c r="P402" s="224"/>
      <c r="Q402" s="299"/>
      <c r="R402" s="300"/>
      <c r="S402" s="228"/>
      <c r="T402" s="228"/>
      <c r="U402" s="228"/>
    </row>
    <row r="403" spans="2:21" ht="14.25" hidden="1" customHeight="1">
      <c r="B403" s="231"/>
      <c r="C403" s="302"/>
      <c r="D403" s="226"/>
      <c r="E403" s="224"/>
      <c r="F403" s="224"/>
      <c r="G403" s="225"/>
      <c r="H403" s="225"/>
      <c r="I403" s="225"/>
      <c r="J403" s="224"/>
      <c r="K403" s="225"/>
      <c r="L403" s="225"/>
      <c r="M403" s="224"/>
      <c r="N403" s="224"/>
      <c r="O403" s="225"/>
      <c r="P403" s="224"/>
      <c r="Q403" s="299"/>
      <c r="R403" s="300"/>
      <c r="S403" s="228"/>
      <c r="T403" s="228"/>
      <c r="U403" s="228"/>
    </row>
    <row r="404" spans="2:21" ht="14.25" hidden="1" customHeight="1">
      <c r="B404" s="231"/>
      <c r="C404" s="302"/>
      <c r="D404" s="226"/>
      <c r="E404" s="202"/>
      <c r="F404" s="202"/>
      <c r="G404" s="201"/>
      <c r="H404" s="201"/>
      <c r="I404" s="201"/>
      <c r="J404" s="202"/>
      <c r="K404" s="201"/>
      <c r="L404" s="201"/>
      <c r="M404" s="202"/>
      <c r="N404" s="202"/>
      <c r="O404" s="201"/>
      <c r="P404" s="202"/>
      <c r="Q404" s="304"/>
      <c r="R404" s="300"/>
      <c r="S404" s="228"/>
      <c r="T404" s="228"/>
      <c r="U404" s="228"/>
    </row>
    <row r="405" spans="2:21" ht="14.25" hidden="1" customHeight="1">
      <c r="B405" s="231"/>
      <c r="C405" s="222"/>
      <c r="D405" s="305"/>
      <c r="E405" s="224"/>
      <c r="F405" s="224"/>
      <c r="G405" s="225"/>
      <c r="H405" s="225"/>
      <c r="I405" s="225"/>
      <c r="J405" s="224"/>
      <c r="K405" s="225"/>
      <c r="L405" s="225"/>
      <c r="M405" s="224"/>
      <c r="N405" s="224"/>
      <c r="O405" s="225"/>
      <c r="P405" s="224"/>
      <c r="Q405" s="299"/>
      <c r="R405" s="300"/>
      <c r="S405" s="228"/>
      <c r="T405" s="228"/>
      <c r="U405" s="228"/>
    </row>
    <row r="406" spans="2:21" ht="0.75" hidden="1" customHeight="1">
      <c r="B406" s="231"/>
      <c r="C406" s="222"/>
      <c r="D406" s="305"/>
      <c r="E406" s="224"/>
      <c r="F406" s="224"/>
      <c r="G406" s="225"/>
      <c r="H406" s="225"/>
      <c r="I406" s="225"/>
      <c r="J406" s="224"/>
      <c r="K406" s="225"/>
      <c r="L406" s="225"/>
      <c r="M406" s="224"/>
      <c r="N406" s="224"/>
      <c r="O406" s="225"/>
      <c r="P406" s="224"/>
      <c r="Q406" s="299"/>
      <c r="R406" s="300"/>
      <c r="S406" s="228"/>
      <c r="T406" s="228"/>
      <c r="U406" s="228"/>
    </row>
    <row r="407" spans="2:21" ht="14.25" hidden="1" customHeight="1">
      <c r="B407" s="231"/>
      <c r="C407" s="222"/>
      <c r="D407" s="305"/>
      <c r="E407" s="224"/>
      <c r="F407" s="224"/>
      <c r="G407" s="225"/>
      <c r="H407" s="225"/>
      <c r="I407" s="225"/>
      <c r="J407" s="224"/>
      <c r="K407" s="225"/>
      <c r="L407" s="225"/>
      <c r="M407" s="224"/>
      <c r="N407" s="224"/>
      <c r="O407" s="225"/>
      <c r="P407" s="224"/>
      <c r="Q407" s="299"/>
      <c r="R407" s="300"/>
      <c r="S407" s="228"/>
      <c r="T407" s="228"/>
      <c r="U407" s="228"/>
    </row>
    <row r="408" spans="2:21" ht="14.25" hidden="1" customHeight="1">
      <c r="B408" s="231"/>
      <c r="C408" s="222"/>
      <c r="D408" s="305"/>
      <c r="E408" s="224"/>
      <c r="F408" s="224"/>
      <c r="G408" s="225"/>
      <c r="H408" s="225"/>
      <c r="I408" s="225"/>
      <c r="J408" s="224"/>
      <c r="K408" s="225"/>
      <c r="L408" s="225"/>
      <c r="M408" s="224"/>
      <c r="N408" s="224"/>
      <c r="O408" s="225"/>
      <c r="P408" s="224"/>
      <c r="Q408" s="299"/>
      <c r="R408" s="300"/>
      <c r="S408" s="228"/>
      <c r="T408" s="228"/>
      <c r="U408" s="228"/>
    </row>
    <row r="409" spans="2:21" ht="14.25" hidden="1" customHeight="1">
      <c r="B409" s="231"/>
      <c r="C409" s="284"/>
      <c r="D409" s="223"/>
      <c r="E409" s="224"/>
      <c r="F409" s="224"/>
      <c r="G409" s="225"/>
      <c r="H409" s="225"/>
      <c r="I409" s="225"/>
      <c r="J409" s="224"/>
      <c r="K409" s="225"/>
      <c r="L409" s="225"/>
      <c r="M409" s="224"/>
      <c r="N409" s="224"/>
      <c r="O409" s="225"/>
      <c r="P409" s="224"/>
      <c r="Q409" s="299"/>
      <c r="R409" s="300"/>
      <c r="S409" s="228"/>
      <c r="T409" s="228"/>
      <c r="U409" s="228"/>
    </row>
    <row r="410" spans="2:21" ht="14.25" hidden="1" customHeight="1">
      <c r="B410" s="231"/>
      <c r="C410" s="306"/>
      <c r="D410" s="226"/>
      <c r="E410" s="224"/>
      <c r="F410" s="224"/>
      <c r="G410" s="225"/>
      <c r="H410" s="225"/>
      <c r="I410" s="225"/>
      <c r="J410" s="224"/>
      <c r="K410" s="225"/>
      <c r="L410" s="225"/>
      <c r="M410" s="224"/>
      <c r="N410" s="224"/>
      <c r="O410" s="225"/>
      <c r="P410" s="224"/>
      <c r="Q410" s="299"/>
      <c r="R410" s="300"/>
      <c r="S410" s="228"/>
      <c r="T410" s="228"/>
      <c r="U410" s="228"/>
    </row>
    <row r="411" spans="2:21" ht="14.25" hidden="1" customHeight="1">
      <c r="B411" s="231"/>
      <c r="C411" s="306"/>
      <c r="D411" s="227"/>
      <c r="E411" s="202"/>
      <c r="F411" s="202"/>
      <c r="G411" s="201"/>
      <c r="H411" s="201"/>
      <c r="I411" s="201"/>
      <c r="J411" s="202"/>
      <c r="K411" s="201"/>
      <c r="L411" s="225"/>
      <c r="M411" s="224"/>
      <c r="N411" s="224"/>
      <c r="O411" s="225"/>
      <c r="P411" s="224"/>
      <c r="Q411" s="299"/>
      <c r="R411" s="300"/>
      <c r="S411" s="228"/>
      <c r="T411" s="228"/>
      <c r="U411" s="228"/>
    </row>
    <row r="412" spans="2:21" ht="6.75" hidden="1" customHeight="1">
      <c r="B412" s="231"/>
      <c r="C412" s="222"/>
      <c r="D412" s="305"/>
      <c r="E412" s="224"/>
      <c r="F412" s="224"/>
      <c r="G412" s="225"/>
      <c r="H412" s="225"/>
      <c r="I412" s="225"/>
      <c r="J412" s="224"/>
      <c r="K412" s="225"/>
      <c r="L412" s="225"/>
      <c r="M412" s="224"/>
      <c r="N412" s="224"/>
      <c r="O412" s="225"/>
      <c r="P412" s="224"/>
      <c r="Q412" s="299"/>
      <c r="R412" s="300"/>
      <c r="S412" s="228"/>
      <c r="T412" s="228"/>
      <c r="U412" s="228"/>
    </row>
    <row r="413" spans="2:21" ht="14.25" hidden="1" customHeight="1">
      <c r="B413" s="231"/>
      <c r="C413" s="222"/>
      <c r="D413" s="223"/>
      <c r="E413" s="224"/>
      <c r="F413" s="224"/>
      <c r="G413" s="225"/>
      <c r="H413" s="225"/>
      <c r="I413" s="225"/>
      <c r="J413" s="224"/>
      <c r="K413" s="225"/>
      <c r="L413" s="225"/>
      <c r="M413" s="224"/>
      <c r="N413" s="224"/>
      <c r="O413" s="225"/>
      <c r="P413" s="224"/>
      <c r="Q413" s="299"/>
      <c r="R413" s="300"/>
      <c r="S413" s="228"/>
      <c r="T413" s="228"/>
      <c r="U413" s="228"/>
    </row>
    <row r="414" spans="2:21" ht="14.25" hidden="1" customHeight="1">
      <c r="B414" s="231"/>
      <c r="C414" s="222"/>
      <c r="D414" s="226"/>
      <c r="E414" s="224"/>
      <c r="F414" s="224"/>
      <c r="G414" s="225"/>
      <c r="H414" s="225"/>
      <c r="I414" s="225"/>
      <c r="J414" s="224"/>
      <c r="K414" s="225"/>
      <c r="L414" s="225"/>
      <c r="M414" s="224"/>
      <c r="N414" s="224"/>
      <c r="O414" s="225"/>
      <c r="P414" s="224"/>
      <c r="Q414" s="299"/>
      <c r="R414" s="300"/>
      <c r="S414" s="228"/>
      <c r="T414" s="228"/>
      <c r="U414" s="228"/>
    </row>
    <row r="415" spans="2:21" ht="14.25" hidden="1" customHeight="1">
      <c r="B415" s="231"/>
      <c r="C415" s="222"/>
      <c r="D415" s="227"/>
      <c r="E415" s="202"/>
      <c r="F415" s="202"/>
      <c r="G415" s="201"/>
      <c r="H415" s="201"/>
      <c r="I415" s="201"/>
      <c r="J415" s="224"/>
      <c r="K415" s="225"/>
      <c r="L415" s="201"/>
      <c r="M415" s="224"/>
      <c r="N415" s="202"/>
      <c r="O415" s="225"/>
      <c r="P415" s="202"/>
      <c r="Q415" s="299"/>
      <c r="R415" s="300"/>
      <c r="S415" s="228"/>
      <c r="T415" s="228"/>
      <c r="U415" s="228"/>
    </row>
    <row r="416" spans="2:21" ht="10.5" hidden="1" customHeight="1">
      <c r="B416" s="231"/>
      <c r="C416" s="222"/>
      <c r="D416" s="227"/>
      <c r="E416" s="224"/>
      <c r="F416" s="224"/>
      <c r="G416" s="225"/>
      <c r="H416" s="225"/>
      <c r="I416" s="225"/>
      <c r="J416" s="224"/>
      <c r="K416" s="225"/>
      <c r="L416" s="225"/>
      <c r="M416" s="224"/>
      <c r="N416" s="224"/>
      <c r="O416" s="225"/>
      <c r="P416" s="224"/>
      <c r="Q416" s="299"/>
      <c r="R416" s="300"/>
      <c r="S416" s="228"/>
      <c r="T416" s="228"/>
      <c r="U416" s="228"/>
    </row>
    <row r="417" spans="2:21" ht="12" hidden="1" customHeight="1">
      <c r="B417" s="231"/>
      <c r="C417" s="222"/>
      <c r="D417" s="227"/>
      <c r="E417" s="224"/>
      <c r="F417" s="224"/>
      <c r="G417" s="225"/>
      <c r="H417" s="225"/>
      <c r="I417" s="225"/>
      <c r="J417" s="224"/>
      <c r="K417" s="225"/>
      <c r="L417" s="225"/>
      <c r="M417" s="224"/>
      <c r="N417" s="224"/>
      <c r="O417" s="225"/>
      <c r="P417" s="224"/>
      <c r="Q417" s="299"/>
      <c r="R417" s="300"/>
      <c r="S417" s="228"/>
      <c r="T417" s="228"/>
      <c r="U417" s="228"/>
    </row>
    <row r="418" spans="2:21" ht="12" hidden="1" customHeight="1">
      <c r="B418" s="231"/>
      <c r="C418" s="222"/>
      <c r="D418" s="227"/>
      <c r="E418" s="224"/>
      <c r="F418" s="224"/>
      <c r="G418" s="225"/>
      <c r="H418" s="225"/>
      <c r="I418" s="225"/>
      <c r="J418" s="224"/>
      <c r="K418" s="225"/>
      <c r="L418" s="225"/>
      <c r="M418" s="224"/>
      <c r="N418" s="224"/>
      <c r="O418" s="225"/>
      <c r="P418" s="224"/>
      <c r="Q418" s="299"/>
      <c r="R418" s="300"/>
      <c r="S418" s="228"/>
      <c r="T418" s="228"/>
      <c r="U418" s="228"/>
    </row>
    <row r="419" spans="2:21" ht="12" hidden="1" customHeight="1">
      <c r="B419" s="231"/>
      <c r="C419" s="222"/>
      <c r="D419" s="227"/>
      <c r="E419" s="224"/>
      <c r="F419" s="224"/>
      <c r="G419" s="225"/>
      <c r="H419" s="225"/>
      <c r="I419" s="225"/>
      <c r="J419" s="224"/>
      <c r="K419" s="225"/>
      <c r="L419" s="225"/>
      <c r="M419" s="224"/>
      <c r="N419" s="224"/>
      <c r="O419" s="225"/>
      <c r="P419" s="224"/>
      <c r="Q419" s="299"/>
      <c r="R419" s="300"/>
      <c r="S419" s="228"/>
      <c r="T419" s="228"/>
      <c r="U419" s="228"/>
    </row>
    <row r="420" spans="2:21" ht="12" hidden="1" customHeight="1">
      <c r="B420" s="231"/>
      <c r="C420" s="222"/>
      <c r="D420" s="364"/>
      <c r="E420" s="224"/>
      <c r="F420" s="224"/>
      <c r="G420" s="225"/>
      <c r="H420" s="225"/>
      <c r="I420" s="225"/>
      <c r="J420" s="224"/>
      <c r="K420" s="225"/>
      <c r="L420" s="225"/>
      <c r="M420" s="224"/>
      <c r="N420" s="224"/>
      <c r="O420" s="225"/>
      <c r="P420" s="224"/>
      <c r="Q420" s="299"/>
      <c r="R420" s="300"/>
      <c r="S420" s="228"/>
      <c r="T420" s="228"/>
      <c r="U420" s="228"/>
    </row>
    <row r="421" spans="2:21" ht="12" hidden="1" customHeight="1">
      <c r="B421" s="231"/>
      <c r="C421" s="222"/>
      <c r="D421" s="227"/>
      <c r="E421" s="224"/>
      <c r="F421" s="224"/>
      <c r="G421" s="225"/>
      <c r="H421" s="225"/>
      <c r="I421" s="225"/>
      <c r="J421" s="224"/>
      <c r="K421" s="225"/>
      <c r="L421" s="225"/>
      <c r="M421" s="224"/>
      <c r="N421" s="224"/>
      <c r="O421" s="225"/>
      <c r="P421" s="224"/>
      <c r="Q421" s="299"/>
      <c r="R421" s="300"/>
      <c r="S421" s="228"/>
      <c r="T421" s="228"/>
      <c r="U421" s="228"/>
    </row>
    <row r="422" spans="2:21" ht="12" hidden="1" customHeight="1">
      <c r="B422" s="231"/>
      <c r="C422" s="222"/>
      <c r="D422" s="227"/>
      <c r="E422" s="224"/>
      <c r="F422" s="224"/>
      <c r="G422" s="225"/>
      <c r="H422" s="225"/>
      <c r="I422" s="225"/>
      <c r="J422" s="224"/>
      <c r="K422" s="225"/>
      <c r="L422" s="225"/>
      <c r="M422" s="224"/>
      <c r="N422" s="224"/>
      <c r="O422" s="225"/>
      <c r="P422" s="224"/>
      <c r="Q422" s="299"/>
      <c r="R422" s="300"/>
      <c r="S422" s="228"/>
      <c r="T422" s="228"/>
      <c r="U422" s="228"/>
    </row>
    <row r="423" spans="2:21" ht="12" hidden="1" customHeight="1">
      <c r="B423" s="231"/>
      <c r="C423" s="222"/>
      <c r="D423" s="227"/>
      <c r="E423" s="202"/>
      <c r="F423" s="202"/>
      <c r="G423" s="201"/>
      <c r="H423" s="201"/>
      <c r="I423" s="201"/>
      <c r="J423" s="224"/>
      <c r="K423" s="201"/>
      <c r="L423" s="225"/>
      <c r="M423" s="224"/>
      <c r="N423" s="202"/>
      <c r="O423" s="201"/>
      <c r="P423" s="224"/>
      <c r="Q423" s="299"/>
      <c r="R423" s="300"/>
      <c r="S423" s="228"/>
      <c r="T423" s="228"/>
      <c r="U423" s="228"/>
    </row>
    <row r="424" spans="2:21" ht="8.25" hidden="1" customHeight="1">
      <c r="B424" s="231"/>
      <c r="C424" s="222"/>
      <c r="D424" s="227"/>
      <c r="E424" s="224"/>
      <c r="F424" s="224"/>
      <c r="G424" s="225"/>
      <c r="H424" s="225"/>
      <c r="I424" s="225"/>
      <c r="J424" s="224"/>
      <c r="K424" s="225"/>
      <c r="L424" s="225"/>
      <c r="M424" s="224"/>
      <c r="N424" s="224"/>
      <c r="O424" s="225"/>
      <c r="P424" s="224"/>
      <c r="Q424" s="299"/>
      <c r="R424" s="300"/>
    </row>
    <row r="425" spans="2:21" ht="14.25" hidden="1" customHeight="1">
      <c r="B425" s="231"/>
      <c r="C425" s="222"/>
      <c r="D425" s="307"/>
      <c r="E425" s="224"/>
      <c r="F425" s="224"/>
      <c r="G425" s="225"/>
      <c r="H425" s="225"/>
      <c r="I425" s="225"/>
      <c r="J425" s="224"/>
      <c r="K425" s="225"/>
      <c r="L425" s="225"/>
      <c r="M425" s="224"/>
      <c r="N425" s="224"/>
      <c r="O425" s="225"/>
      <c r="P425" s="224"/>
      <c r="Q425" s="299"/>
      <c r="R425" s="300"/>
    </row>
    <row r="426" spans="2:21" ht="14.25" hidden="1" customHeight="1">
      <c r="B426" s="231"/>
      <c r="C426" s="253"/>
      <c r="D426" s="308"/>
      <c r="E426" s="224"/>
      <c r="F426" s="224"/>
      <c r="G426" s="225"/>
      <c r="H426" s="225"/>
      <c r="I426" s="225"/>
      <c r="J426" s="224"/>
      <c r="K426" s="225"/>
      <c r="L426" s="225"/>
      <c r="M426" s="224"/>
      <c r="N426" s="224"/>
      <c r="O426" s="225"/>
      <c r="P426" s="224"/>
      <c r="Q426" s="299"/>
      <c r="R426" s="300"/>
    </row>
    <row r="427" spans="2:21" ht="14.25" hidden="1" customHeight="1">
      <c r="B427" s="231"/>
      <c r="C427" s="253"/>
      <c r="D427" s="303"/>
      <c r="E427" s="224"/>
      <c r="F427" s="224"/>
      <c r="G427" s="225"/>
      <c r="H427" s="225"/>
      <c r="I427" s="225"/>
      <c r="J427" s="224"/>
      <c r="K427" s="225"/>
      <c r="L427" s="225"/>
      <c r="M427" s="224"/>
      <c r="N427" s="224"/>
      <c r="O427" s="225"/>
      <c r="P427" s="224"/>
      <c r="Q427" s="299"/>
      <c r="R427" s="300"/>
    </row>
    <row r="428" spans="2:21" ht="14.25" hidden="1" customHeight="1">
      <c r="B428" s="231"/>
      <c r="C428" s="253"/>
      <c r="D428" s="226"/>
      <c r="E428" s="224"/>
      <c r="F428" s="224"/>
      <c r="G428" s="225"/>
      <c r="H428" s="225"/>
      <c r="I428" s="225"/>
      <c r="J428" s="224"/>
      <c r="K428" s="225"/>
      <c r="L428" s="225"/>
      <c r="M428" s="224"/>
      <c r="N428" s="224"/>
      <c r="O428" s="225"/>
      <c r="P428" s="224"/>
      <c r="Q428" s="299"/>
      <c r="R428" s="300"/>
    </row>
    <row r="429" spans="2:21" ht="14.25" hidden="1" customHeight="1">
      <c r="B429" s="231"/>
      <c r="C429" s="253"/>
      <c r="D429" s="226"/>
      <c r="E429" s="202"/>
      <c r="F429" s="202"/>
      <c r="G429" s="201"/>
      <c r="H429" s="201"/>
      <c r="I429" s="201"/>
      <c r="J429" s="202"/>
      <c r="K429" s="201"/>
      <c r="L429" s="201"/>
      <c r="M429" s="202"/>
      <c r="N429" s="202"/>
      <c r="O429" s="201"/>
      <c r="P429" s="224"/>
      <c r="Q429" s="299"/>
      <c r="R429" s="300"/>
    </row>
    <row r="430" spans="2:21" ht="3.75" hidden="1" customHeight="1">
      <c r="B430" s="231"/>
      <c r="C430" s="302"/>
      <c r="D430" s="309"/>
      <c r="E430" s="224"/>
      <c r="F430" s="224"/>
      <c r="G430" s="225"/>
      <c r="H430" s="225"/>
      <c r="I430" s="225"/>
      <c r="J430" s="224"/>
      <c r="K430" s="225"/>
      <c r="L430" s="225"/>
      <c r="M430" s="224"/>
      <c r="N430" s="224"/>
      <c r="O430" s="225"/>
      <c r="P430" s="224"/>
      <c r="Q430" s="299"/>
      <c r="R430" s="300"/>
    </row>
    <row r="431" spans="2:21" ht="0.75" hidden="1" customHeight="1">
      <c r="B431" s="231"/>
      <c r="C431" s="302"/>
      <c r="D431" s="309"/>
      <c r="E431" s="224"/>
      <c r="F431" s="224"/>
      <c r="G431" s="225"/>
      <c r="H431" s="225"/>
      <c r="I431" s="225"/>
      <c r="J431" s="224"/>
      <c r="K431" s="225"/>
      <c r="L431" s="225"/>
      <c r="M431" s="224"/>
      <c r="N431" s="224"/>
      <c r="O431" s="225"/>
      <c r="P431" s="224"/>
      <c r="Q431" s="299"/>
      <c r="R431" s="300"/>
    </row>
    <row r="432" spans="2:21" ht="14.25" hidden="1" customHeight="1">
      <c r="B432" s="233"/>
      <c r="C432" s="310"/>
      <c r="D432" s="274"/>
      <c r="E432" s="249"/>
      <c r="F432" s="249"/>
      <c r="G432" s="249"/>
      <c r="H432" s="249"/>
      <c r="I432" s="249"/>
      <c r="J432" s="249"/>
      <c r="K432" s="249"/>
      <c r="L432" s="249"/>
      <c r="M432" s="249"/>
      <c r="N432" s="249"/>
      <c r="O432" s="249"/>
      <c r="P432" s="249"/>
      <c r="Q432" s="311"/>
      <c r="R432" s="300"/>
    </row>
    <row r="433" spans="2:18" ht="3" hidden="1" customHeight="1">
      <c r="B433" s="231"/>
      <c r="C433" s="302"/>
      <c r="D433" s="258"/>
      <c r="E433" s="224"/>
      <c r="F433" s="224"/>
      <c r="G433" s="225"/>
      <c r="H433" s="225"/>
      <c r="I433" s="225"/>
      <c r="J433" s="224"/>
      <c r="K433" s="225"/>
      <c r="L433" s="225"/>
      <c r="M433" s="224"/>
      <c r="N433" s="224"/>
      <c r="O433" s="225"/>
      <c r="P433" s="224"/>
      <c r="Q433" s="299"/>
      <c r="R433" s="300"/>
    </row>
    <row r="434" spans="2:18" ht="14.25" hidden="1" customHeight="1">
      <c r="B434" s="231"/>
      <c r="C434" s="222"/>
      <c r="D434" s="258"/>
      <c r="E434" s="202"/>
      <c r="F434" s="202"/>
      <c r="G434" s="201"/>
      <c r="H434" s="201"/>
      <c r="I434" s="201"/>
      <c r="J434" s="202"/>
      <c r="K434" s="201"/>
      <c r="L434" s="201"/>
      <c r="M434" s="202"/>
      <c r="N434" s="202"/>
      <c r="O434" s="201"/>
      <c r="P434" s="202"/>
      <c r="Q434" s="304"/>
      <c r="R434" s="300"/>
    </row>
    <row r="435" spans="2:18" ht="12" hidden="1" customHeight="1">
      <c r="B435" s="231"/>
      <c r="C435" s="222"/>
      <c r="D435" s="258"/>
      <c r="E435" s="224"/>
      <c r="F435" s="224"/>
      <c r="G435" s="225"/>
      <c r="H435" s="225"/>
      <c r="I435" s="225"/>
      <c r="J435" s="224"/>
      <c r="K435" s="225"/>
      <c r="L435" s="225"/>
      <c r="M435" s="224"/>
      <c r="N435" s="224"/>
      <c r="O435" s="225"/>
      <c r="P435" s="224"/>
      <c r="Q435" s="299"/>
      <c r="R435" s="300"/>
    </row>
    <row r="436" spans="2:18" ht="14.25" customHeight="1">
      <c r="B436" s="231"/>
      <c r="C436" s="222" t="s">
        <v>31</v>
      </c>
      <c r="D436" s="312" t="s">
        <v>56</v>
      </c>
      <c r="E436" s="224">
        <f>+F436</f>
        <v>62590</v>
      </c>
      <c r="F436" s="224">
        <f>+G436+K436</f>
        <v>62590</v>
      </c>
      <c r="G436" s="225">
        <f>+I436</f>
        <v>62590</v>
      </c>
      <c r="H436" s="225"/>
      <c r="I436" s="225">
        <v>62590</v>
      </c>
      <c r="J436" s="224"/>
      <c r="K436" s="225"/>
      <c r="L436" s="225"/>
      <c r="M436" s="224"/>
      <c r="N436" s="224"/>
      <c r="O436" s="225"/>
      <c r="P436" s="224"/>
      <c r="Q436" s="299"/>
      <c r="R436" s="300"/>
    </row>
    <row r="437" spans="2:18" ht="14.25" customHeight="1">
      <c r="B437" s="231"/>
      <c r="C437" s="253"/>
      <c r="D437" s="313" t="s">
        <v>60</v>
      </c>
      <c r="E437" s="224"/>
      <c r="F437" s="224"/>
      <c r="G437" s="225"/>
      <c r="H437" s="225"/>
      <c r="I437" s="225"/>
      <c r="J437" s="224"/>
      <c r="K437" s="225"/>
      <c r="L437" s="225"/>
      <c r="M437" s="224"/>
      <c r="N437" s="224"/>
      <c r="O437" s="225"/>
      <c r="P437" s="224"/>
      <c r="Q437" s="299"/>
      <c r="R437" s="300"/>
    </row>
    <row r="438" spans="2:18" ht="14.25" customHeight="1">
      <c r="B438" s="231"/>
      <c r="C438" s="302"/>
      <c r="D438" s="313" t="s">
        <v>106</v>
      </c>
      <c r="E438" s="224"/>
      <c r="F438" s="224"/>
      <c r="G438" s="225"/>
      <c r="H438" s="225"/>
      <c r="I438" s="225"/>
      <c r="J438" s="224"/>
      <c r="K438" s="225"/>
      <c r="L438" s="225"/>
      <c r="M438" s="224"/>
      <c r="N438" s="224"/>
      <c r="O438" s="225"/>
      <c r="P438" s="224"/>
      <c r="Q438" s="299"/>
      <c r="R438" s="300"/>
    </row>
    <row r="439" spans="2:18" ht="14.25" customHeight="1">
      <c r="B439" s="231"/>
      <c r="C439" s="302"/>
      <c r="D439" s="258" t="s">
        <v>63</v>
      </c>
      <c r="E439" s="224">
        <f>+F439</f>
        <v>33232.239999999998</v>
      </c>
      <c r="F439" s="224">
        <f>+G439</f>
        <v>33232.239999999998</v>
      </c>
      <c r="G439" s="225">
        <f>+I439</f>
        <v>33232.239999999998</v>
      </c>
      <c r="H439" s="225"/>
      <c r="I439" s="225">
        <v>33232.239999999998</v>
      </c>
      <c r="J439" s="224"/>
      <c r="K439" s="225"/>
      <c r="L439" s="225"/>
      <c r="M439" s="224"/>
      <c r="N439" s="224"/>
      <c r="O439" s="225"/>
      <c r="P439" s="224"/>
      <c r="Q439" s="299"/>
      <c r="R439" s="300"/>
    </row>
    <row r="440" spans="2:18" ht="14.25" customHeight="1">
      <c r="B440" s="231"/>
      <c r="C440" s="302"/>
      <c r="D440" s="258" t="s">
        <v>65</v>
      </c>
      <c r="E440" s="202">
        <f>E439/E436</f>
        <v>0.53095127017095378</v>
      </c>
      <c r="F440" s="202">
        <f>F439/F436</f>
        <v>0.53095127017095378</v>
      </c>
      <c r="G440" s="201">
        <f>G439/G436</f>
        <v>0.53095127017095378</v>
      </c>
      <c r="H440" s="201"/>
      <c r="I440" s="201">
        <f>I439/I436</f>
        <v>0.53095127017095378</v>
      </c>
      <c r="J440" s="202"/>
      <c r="K440" s="201"/>
      <c r="L440" s="201"/>
      <c r="M440" s="202"/>
      <c r="N440" s="202"/>
      <c r="O440" s="201"/>
      <c r="P440" s="202"/>
      <c r="Q440" s="304"/>
      <c r="R440" s="300"/>
    </row>
    <row r="441" spans="2:18" ht="3.75" customHeight="1">
      <c r="B441" s="231"/>
      <c r="C441" s="302"/>
      <c r="D441" s="313"/>
      <c r="E441" s="224"/>
      <c r="F441" s="224"/>
      <c r="G441" s="225"/>
      <c r="H441" s="225"/>
      <c r="I441" s="225"/>
      <c r="J441" s="224"/>
      <c r="K441" s="225"/>
      <c r="L441" s="225"/>
      <c r="M441" s="224"/>
      <c r="N441" s="224"/>
      <c r="O441" s="225"/>
      <c r="P441" s="224"/>
      <c r="Q441" s="299"/>
      <c r="R441" s="300"/>
    </row>
    <row r="442" spans="2:18" ht="3" hidden="1" customHeight="1">
      <c r="B442" s="231"/>
      <c r="C442" s="302"/>
      <c r="D442" s="313"/>
      <c r="E442" s="224"/>
      <c r="F442" s="224"/>
      <c r="G442" s="225"/>
      <c r="H442" s="225"/>
      <c r="I442" s="225"/>
      <c r="J442" s="224"/>
      <c r="K442" s="225"/>
      <c r="L442" s="225"/>
      <c r="M442" s="224"/>
      <c r="N442" s="224"/>
      <c r="O442" s="225"/>
      <c r="P442" s="224"/>
      <c r="Q442" s="299"/>
      <c r="R442" s="300"/>
    </row>
    <row r="443" spans="2:18" ht="14.25" hidden="1" customHeight="1">
      <c r="B443" s="231"/>
      <c r="C443" s="302"/>
      <c r="D443" s="274"/>
      <c r="E443" s="224"/>
      <c r="F443" s="224"/>
      <c r="G443" s="225"/>
      <c r="H443" s="225"/>
      <c r="I443" s="225"/>
      <c r="J443" s="224"/>
      <c r="K443" s="225"/>
      <c r="L443" s="225"/>
      <c r="M443" s="224"/>
      <c r="N443" s="224"/>
      <c r="O443" s="225"/>
      <c r="P443" s="224"/>
      <c r="Q443" s="299"/>
      <c r="R443" s="300"/>
    </row>
    <row r="444" spans="2:18" ht="14.25" hidden="1" customHeight="1">
      <c r="B444" s="231"/>
      <c r="C444" s="302"/>
      <c r="D444" s="258"/>
      <c r="E444" s="224"/>
      <c r="F444" s="224"/>
      <c r="G444" s="225"/>
      <c r="H444" s="225"/>
      <c r="I444" s="225"/>
      <c r="J444" s="224"/>
      <c r="K444" s="225"/>
      <c r="L444" s="225"/>
      <c r="M444" s="224"/>
      <c r="N444" s="224"/>
      <c r="O444" s="225"/>
      <c r="P444" s="224"/>
      <c r="Q444" s="299"/>
      <c r="R444" s="300"/>
    </row>
    <row r="445" spans="2:18" ht="14.25" hidden="1" customHeight="1">
      <c r="B445" s="231"/>
      <c r="C445" s="222"/>
      <c r="D445" s="258"/>
      <c r="E445" s="202"/>
      <c r="F445" s="202"/>
      <c r="G445" s="201"/>
      <c r="H445" s="201"/>
      <c r="I445" s="201"/>
      <c r="J445" s="202"/>
      <c r="K445" s="201"/>
      <c r="L445" s="201"/>
      <c r="M445" s="202"/>
      <c r="N445" s="202"/>
      <c r="O445" s="201"/>
      <c r="P445" s="202"/>
      <c r="Q445" s="299"/>
      <c r="R445" s="300"/>
    </row>
    <row r="446" spans="2:18" ht="14.25" hidden="1" customHeight="1">
      <c r="B446" s="231"/>
      <c r="C446" s="222"/>
      <c r="D446" s="258"/>
      <c r="E446" s="224"/>
      <c r="F446" s="224"/>
      <c r="G446" s="225"/>
      <c r="H446" s="225"/>
      <c r="I446" s="225"/>
      <c r="J446" s="224"/>
      <c r="K446" s="225"/>
      <c r="L446" s="225"/>
      <c r="M446" s="224"/>
      <c r="N446" s="224"/>
      <c r="O446" s="225"/>
      <c r="P446" s="224"/>
      <c r="Q446" s="299"/>
      <c r="R446" s="300"/>
    </row>
    <row r="447" spans="2:18" ht="14.25" customHeight="1">
      <c r="B447" s="231"/>
      <c r="C447" s="222" t="s">
        <v>32</v>
      </c>
      <c r="D447" s="312" t="s">
        <v>57</v>
      </c>
      <c r="E447" s="224">
        <f>+F447</f>
        <v>458604</v>
      </c>
      <c r="F447" s="224">
        <f>+G447+K447</f>
        <v>458604</v>
      </c>
      <c r="G447" s="225">
        <f>+I447</f>
        <v>320800</v>
      </c>
      <c r="H447" s="225"/>
      <c r="I447" s="225">
        <v>320800</v>
      </c>
      <c r="J447" s="224"/>
      <c r="K447" s="225">
        <v>137804</v>
      </c>
      <c r="L447" s="225"/>
      <c r="M447" s="224"/>
      <c r="N447" s="224"/>
      <c r="O447" s="225"/>
      <c r="P447" s="224"/>
      <c r="Q447" s="299"/>
      <c r="R447" s="300"/>
    </row>
    <row r="448" spans="2:18" ht="14.25" customHeight="1">
      <c r="B448" s="231"/>
      <c r="C448" s="253"/>
      <c r="D448" s="313" t="s">
        <v>107</v>
      </c>
      <c r="E448" s="224"/>
      <c r="F448" s="224"/>
      <c r="G448" s="225"/>
      <c r="H448" s="225"/>
      <c r="I448" s="225"/>
      <c r="J448" s="224"/>
      <c r="K448" s="225"/>
      <c r="L448" s="225"/>
      <c r="M448" s="224"/>
      <c r="N448" s="224"/>
      <c r="O448" s="225"/>
      <c r="P448" s="224"/>
      <c r="Q448" s="299"/>
      <c r="R448" s="300"/>
    </row>
    <row r="449" spans="2:18" ht="14.25" customHeight="1">
      <c r="B449" s="231"/>
      <c r="C449" s="253"/>
      <c r="D449" s="258" t="s">
        <v>63</v>
      </c>
      <c r="E449" s="224">
        <f>+F449</f>
        <v>192325.49000000002</v>
      </c>
      <c r="F449" s="224">
        <f>+G449+K449</f>
        <v>192325.49000000002</v>
      </c>
      <c r="G449" s="225">
        <f>+I449</f>
        <v>149354.26</v>
      </c>
      <c r="H449" s="225"/>
      <c r="I449" s="225">
        <v>149354.26</v>
      </c>
      <c r="J449" s="224"/>
      <c r="K449" s="225">
        <v>42971.23</v>
      </c>
      <c r="L449" s="225"/>
      <c r="M449" s="224"/>
      <c r="N449" s="224"/>
      <c r="O449" s="225"/>
      <c r="P449" s="224"/>
      <c r="Q449" s="299"/>
      <c r="R449" s="300"/>
    </row>
    <row r="450" spans="2:18" ht="14.25" customHeight="1">
      <c r="B450" s="231"/>
      <c r="C450" s="253"/>
      <c r="D450" s="226" t="s">
        <v>65</v>
      </c>
      <c r="E450" s="202">
        <f>E449/E447</f>
        <v>0.41937159292112591</v>
      </c>
      <c r="F450" s="202">
        <f>F449/F447</f>
        <v>0.41937159292112591</v>
      </c>
      <c r="G450" s="201">
        <f>G449/G447</f>
        <v>0.46556814214463843</v>
      </c>
      <c r="H450" s="201"/>
      <c r="I450" s="201">
        <f>I449/I447</f>
        <v>0.46556814214463843</v>
      </c>
      <c r="J450" s="202"/>
      <c r="K450" s="201">
        <f>K449/K447</f>
        <v>0.31182861165133091</v>
      </c>
      <c r="L450" s="201"/>
      <c r="M450" s="202"/>
      <c r="N450" s="202"/>
      <c r="O450" s="201"/>
      <c r="P450" s="202"/>
      <c r="Q450" s="299"/>
      <c r="R450" s="300"/>
    </row>
    <row r="451" spans="2:18" ht="1.5" hidden="1" customHeight="1">
      <c r="B451" s="231"/>
      <c r="C451" s="253"/>
      <c r="D451" s="226"/>
      <c r="E451" s="224"/>
      <c r="F451" s="224"/>
      <c r="G451" s="225"/>
      <c r="H451" s="225"/>
      <c r="I451" s="225"/>
      <c r="J451" s="224"/>
      <c r="K451" s="225"/>
      <c r="L451" s="225"/>
      <c r="M451" s="224"/>
      <c r="N451" s="224"/>
      <c r="O451" s="225"/>
      <c r="P451" s="224"/>
      <c r="Q451" s="299"/>
      <c r="R451" s="300"/>
    </row>
    <row r="452" spans="2:18" ht="6" customHeight="1">
      <c r="B452" s="231"/>
      <c r="C452" s="302"/>
      <c r="D452" s="314"/>
      <c r="E452" s="224"/>
      <c r="F452" s="224"/>
      <c r="G452" s="225"/>
      <c r="H452" s="225"/>
      <c r="I452" s="225"/>
      <c r="J452" s="224"/>
      <c r="K452" s="225"/>
      <c r="L452" s="225"/>
      <c r="M452" s="224"/>
      <c r="N452" s="224"/>
      <c r="O452" s="225"/>
      <c r="P452" s="224"/>
      <c r="Q452" s="299"/>
      <c r="R452" s="300"/>
    </row>
    <row r="453" spans="2:18" ht="14.25" hidden="1" customHeight="1">
      <c r="B453" s="231"/>
      <c r="C453" s="302"/>
      <c r="D453" s="303"/>
      <c r="E453" s="224"/>
      <c r="F453" s="224"/>
      <c r="G453" s="225"/>
      <c r="H453" s="225"/>
      <c r="I453" s="225"/>
      <c r="J453" s="224"/>
      <c r="K453" s="225"/>
      <c r="L453" s="225"/>
      <c r="M453" s="224"/>
      <c r="N453" s="224"/>
      <c r="O453" s="225"/>
      <c r="P453" s="224"/>
      <c r="Q453" s="299"/>
      <c r="R453" s="300"/>
    </row>
    <row r="454" spans="2:18" ht="14.25" hidden="1" customHeight="1">
      <c r="B454" s="231"/>
      <c r="C454" s="302"/>
      <c r="D454" s="226"/>
      <c r="E454" s="224"/>
      <c r="F454" s="224"/>
      <c r="G454" s="225"/>
      <c r="H454" s="225"/>
      <c r="I454" s="225"/>
      <c r="J454" s="224"/>
      <c r="K454" s="225"/>
      <c r="L454" s="225"/>
      <c r="M454" s="224"/>
      <c r="N454" s="224"/>
      <c r="O454" s="225"/>
      <c r="P454" s="224"/>
      <c r="Q454" s="299"/>
      <c r="R454" s="300"/>
    </row>
    <row r="455" spans="2:18" ht="14.25" hidden="1" customHeight="1">
      <c r="B455" s="231"/>
      <c r="C455" s="302"/>
      <c r="D455" s="226"/>
      <c r="E455" s="202"/>
      <c r="F455" s="202"/>
      <c r="G455" s="201"/>
      <c r="H455" s="201"/>
      <c r="I455" s="201"/>
      <c r="J455" s="202"/>
      <c r="K455" s="201"/>
      <c r="L455" s="201"/>
      <c r="M455" s="202"/>
      <c r="N455" s="202"/>
      <c r="O455" s="201"/>
      <c r="P455" s="202"/>
      <c r="Q455" s="299"/>
      <c r="R455" s="300"/>
    </row>
    <row r="456" spans="2:18" ht="14.25" hidden="1" customHeight="1">
      <c r="B456" s="231"/>
      <c r="C456" s="222"/>
      <c r="D456" s="305"/>
      <c r="E456" s="224"/>
      <c r="F456" s="224"/>
      <c r="G456" s="225"/>
      <c r="H456" s="225"/>
      <c r="I456" s="225"/>
      <c r="J456" s="224"/>
      <c r="K456" s="225"/>
      <c r="L456" s="225"/>
      <c r="M456" s="224"/>
      <c r="N456" s="224"/>
      <c r="O456" s="225"/>
      <c r="P456" s="224"/>
      <c r="Q456" s="299"/>
      <c r="R456" s="300"/>
    </row>
    <row r="457" spans="2:18" ht="12.75" hidden="1" customHeight="1">
      <c r="B457" s="231"/>
      <c r="C457" s="222"/>
      <c r="D457" s="305"/>
      <c r="E457" s="224"/>
      <c r="F457" s="224"/>
      <c r="G457" s="225"/>
      <c r="H457" s="225"/>
      <c r="I457" s="225"/>
      <c r="J457" s="224"/>
      <c r="K457" s="225"/>
      <c r="L457" s="225"/>
      <c r="M457" s="224"/>
      <c r="N457" s="224"/>
      <c r="O457" s="225"/>
      <c r="P457" s="224"/>
      <c r="Q457" s="299"/>
      <c r="R457" s="300"/>
    </row>
    <row r="458" spans="2:18" ht="14.25" customHeight="1">
      <c r="B458" s="231"/>
      <c r="C458" s="222" t="s">
        <v>33</v>
      </c>
      <c r="D458" s="223" t="s">
        <v>108</v>
      </c>
      <c r="E458" s="224">
        <f>+F458</f>
        <v>221803</v>
      </c>
      <c r="F458" s="224">
        <f>+G458+K458</f>
        <v>221803</v>
      </c>
      <c r="G458" s="225">
        <f>+I458</f>
        <v>17038</v>
      </c>
      <c r="H458" s="225"/>
      <c r="I458" s="225">
        <v>17038</v>
      </c>
      <c r="J458" s="224"/>
      <c r="K458" s="225">
        <v>204765</v>
      </c>
      <c r="L458" s="225"/>
      <c r="M458" s="224"/>
      <c r="N458" s="224"/>
      <c r="O458" s="225"/>
      <c r="P458" s="224"/>
      <c r="Q458" s="299"/>
      <c r="R458" s="300"/>
    </row>
    <row r="459" spans="2:18" ht="14.25" customHeight="1">
      <c r="B459" s="231"/>
      <c r="C459" s="222"/>
      <c r="D459" s="226" t="s">
        <v>63</v>
      </c>
      <c r="E459" s="224">
        <f>+F459</f>
        <v>64628.270000000004</v>
      </c>
      <c r="F459" s="224">
        <f>+G459+K459</f>
        <v>64628.270000000004</v>
      </c>
      <c r="G459" s="225">
        <f>+I459</f>
        <v>1571.01</v>
      </c>
      <c r="H459" s="225"/>
      <c r="I459" s="225">
        <v>1571.01</v>
      </c>
      <c r="J459" s="224"/>
      <c r="K459" s="225">
        <v>63057.26</v>
      </c>
      <c r="L459" s="225"/>
      <c r="M459" s="224"/>
      <c r="N459" s="224"/>
      <c r="O459" s="225"/>
      <c r="P459" s="224"/>
      <c r="Q459" s="299"/>
      <c r="R459" s="300"/>
    </row>
    <row r="460" spans="2:18" ht="14.25" customHeight="1">
      <c r="B460" s="231"/>
      <c r="C460" s="222"/>
      <c r="D460" s="226" t="s">
        <v>65</v>
      </c>
      <c r="E460" s="202">
        <f>E459/E458</f>
        <v>0.29137689751716617</v>
      </c>
      <c r="F460" s="202">
        <f>F459/F458</f>
        <v>0.29137689751716617</v>
      </c>
      <c r="G460" s="201">
        <f>G459/G458</f>
        <v>9.2206244864420708E-2</v>
      </c>
      <c r="H460" s="201"/>
      <c r="I460" s="201">
        <f>I459/I458</f>
        <v>9.2206244864420708E-2</v>
      </c>
      <c r="J460" s="202"/>
      <c r="K460" s="201">
        <f>K459/K458</f>
        <v>0.30794940541596466</v>
      </c>
      <c r="L460" s="201"/>
      <c r="M460" s="202"/>
      <c r="N460" s="202"/>
      <c r="O460" s="201"/>
      <c r="P460" s="202"/>
      <c r="Q460" s="299"/>
      <c r="R460" s="300"/>
    </row>
    <row r="461" spans="2:18" ht="6" customHeight="1">
      <c r="B461" s="231"/>
      <c r="C461" s="222"/>
      <c r="D461" s="315"/>
      <c r="E461" s="224"/>
      <c r="F461" s="224"/>
      <c r="G461" s="225"/>
      <c r="H461" s="225"/>
      <c r="I461" s="225"/>
      <c r="J461" s="224"/>
      <c r="K461" s="225"/>
      <c r="L461" s="225"/>
      <c r="M461" s="224"/>
      <c r="N461" s="224"/>
      <c r="O461" s="225"/>
      <c r="P461" s="224"/>
      <c r="Q461" s="299"/>
      <c r="R461" s="300"/>
    </row>
    <row r="462" spans="2:18" ht="14.25" hidden="1" customHeight="1">
      <c r="B462" s="231"/>
      <c r="C462" s="222"/>
      <c r="D462" s="315"/>
      <c r="E462" s="224"/>
      <c r="F462" s="224"/>
      <c r="G462" s="225"/>
      <c r="H462" s="225"/>
      <c r="I462" s="225"/>
      <c r="J462" s="224"/>
      <c r="K462" s="225"/>
      <c r="L462" s="225"/>
      <c r="M462" s="224"/>
      <c r="N462" s="224"/>
      <c r="O462" s="225"/>
      <c r="P462" s="224"/>
      <c r="Q462" s="299"/>
      <c r="R462" s="300"/>
    </row>
    <row r="463" spans="2:18" ht="14.25" hidden="1" customHeight="1">
      <c r="B463" s="231"/>
      <c r="C463" s="222"/>
      <c r="D463" s="315"/>
      <c r="E463" s="224"/>
      <c r="F463" s="224"/>
      <c r="G463" s="225"/>
      <c r="H463" s="225"/>
      <c r="I463" s="225"/>
      <c r="J463" s="224"/>
      <c r="K463" s="225"/>
      <c r="L463" s="225"/>
      <c r="M463" s="224"/>
      <c r="N463" s="224"/>
      <c r="O463" s="225"/>
      <c r="P463" s="224"/>
      <c r="Q463" s="299"/>
      <c r="R463" s="300"/>
    </row>
    <row r="464" spans="2:18" ht="14.25" hidden="1" customHeight="1">
      <c r="B464" s="231"/>
      <c r="C464" s="222"/>
      <c r="D464" s="315"/>
      <c r="E464" s="224"/>
      <c r="F464" s="224"/>
      <c r="G464" s="225"/>
      <c r="H464" s="225"/>
      <c r="I464" s="225"/>
      <c r="J464" s="224"/>
      <c r="K464" s="225"/>
      <c r="L464" s="225"/>
      <c r="M464" s="224"/>
      <c r="N464" s="224"/>
      <c r="O464" s="225"/>
      <c r="P464" s="224"/>
      <c r="Q464" s="299"/>
      <c r="R464" s="300"/>
    </row>
    <row r="465" spans="2:50" ht="14.25" customHeight="1">
      <c r="B465" s="231"/>
      <c r="C465" s="222" t="s">
        <v>34</v>
      </c>
      <c r="D465" s="223" t="s">
        <v>109</v>
      </c>
      <c r="E465" s="224">
        <f>+F465</f>
        <v>232549</v>
      </c>
      <c r="F465" s="224">
        <f>+K465</f>
        <v>232549</v>
      </c>
      <c r="G465" s="225"/>
      <c r="H465" s="225"/>
      <c r="I465" s="225"/>
      <c r="J465" s="224"/>
      <c r="K465" s="225">
        <v>232549</v>
      </c>
      <c r="L465" s="225"/>
      <c r="M465" s="224"/>
      <c r="N465" s="224"/>
      <c r="O465" s="225"/>
      <c r="P465" s="224"/>
      <c r="Q465" s="299"/>
      <c r="R465" s="300"/>
    </row>
    <row r="466" spans="2:50" ht="14.25" customHeight="1">
      <c r="B466" s="231"/>
      <c r="C466" s="222"/>
      <c r="D466" s="226" t="s">
        <v>63</v>
      </c>
      <c r="E466" s="224">
        <f>+F466</f>
        <v>161951.74</v>
      </c>
      <c r="F466" s="224">
        <f>+K466</f>
        <v>161951.74</v>
      </c>
      <c r="G466" s="225"/>
      <c r="H466" s="225"/>
      <c r="I466" s="225"/>
      <c r="J466" s="224"/>
      <c r="K466" s="225">
        <v>161951.74</v>
      </c>
      <c r="L466" s="225"/>
      <c r="M466" s="224"/>
      <c r="N466" s="224"/>
      <c r="O466" s="225"/>
      <c r="P466" s="224"/>
      <c r="Q466" s="299"/>
      <c r="R466" s="300"/>
    </row>
    <row r="467" spans="2:50" ht="14.25" customHeight="1">
      <c r="B467" s="231"/>
      <c r="C467" s="222"/>
      <c r="D467" s="226" t="s">
        <v>65</v>
      </c>
      <c r="E467" s="202">
        <f>E466/E465</f>
        <v>0.69641985130015605</v>
      </c>
      <c r="F467" s="202">
        <f>F466/F465</f>
        <v>0.69641985130015605</v>
      </c>
      <c r="G467" s="201"/>
      <c r="H467" s="201"/>
      <c r="I467" s="201"/>
      <c r="J467" s="202"/>
      <c r="K467" s="201">
        <f>K466/K465</f>
        <v>0.69641985130015605</v>
      </c>
      <c r="L467" s="201"/>
      <c r="M467" s="202"/>
      <c r="N467" s="202"/>
      <c r="O467" s="201"/>
      <c r="P467" s="202"/>
      <c r="Q467" s="299"/>
      <c r="R467" s="300"/>
    </row>
    <row r="468" spans="2:50" ht="11.25" customHeight="1">
      <c r="B468" s="231"/>
      <c r="C468" s="222"/>
      <c r="D468" s="223"/>
      <c r="E468" s="224"/>
      <c r="F468" s="224"/>
      <c r="G468" s="225"/>
      <c r="H468" s="225"/>
      <c r="I468" s="225"/>
      <c r="J468" s="224"/>
      <c r="K468" s="225"/>
      <c r="L468" s="225"/>
      <c r="M468" s="224"/>
      <c r="N468" s="224"/>
      <c r="O468" s="225"/>
      <c r="P468" s="224"/>
      <c r="Q468" s="299"/>
      <c r="R468" s="300"/>
    </row>
    <row r="469" spans="2:50" ht="0.75" hidden="1" customHeight="1">
      <c r="B469" s="198"/>
      <c r="C469" s="86"/>
      <c r="D469" s="190"/>
      <c r="E469" s="37"/>
      <c r="F469" s="37"/>
      <c r="G469" s="35"/>
      <c r="H469" s="35"/>
      <c r="I469" s="35"/>
      <c r="J469" s="37"/>
      <c r="K469" s="35"/>
      <c r="L469" s="35"/>
      <c r="M469" s="37"/>
      <c r="N469" s="37"/>
      <c r="O469" s="35"/>
      <c r="P469" s="37"/>
      <c r="Q469" s="11"/>
      <c r="R469" s="21"/>
    </row>
    <row r="470" spans="2:50" ht="14.25" hidden="1" customHeight="1">
      <c r="B470" s="198"/>
      <c r="C470" s="86"/>
      <c r="D470" s="144"/>
      <c r="E470" s="37"/>
      <c r="F470" s="37"/>
      <c r="G470" s="35"/>
      <c r="H470" s="35"/>
      <c r="I470" s="35"/>
      <c r="J470" s="37"/>
      <c r="K470" s="35"/>
      <c r="L470" s="35"/>
      <c r="M470" s="37"/>
      <c r="N470" s="37"/>
      <c r="O470" s="35"/>
      <c r="P470" s="37"/>
      <c r="Q470" s="11"/>
      <c r="R470" s="21"/>
    </row>
    <row r="471" spans="2:50" ht="14.25" hidden="1" customHeight="1">
      <c r="B471" s="198"/>
      <c r="C471" s="86"/>
      <c r="D471" s="143"/>
      <c r="E471" s="37"/>
      <c r="F471" s="37"/>
      <c r="G471" s="35"/>
      <c r="H471" s="35"/>
      <c r="I471" s="35"/>
      <c r="J471" s="37"/>
      <c r="K471" s="35"/>
      <c r="L471" s="35"/>
      <c r="M471" s="37"/>
      <c r="N471" s="37"/>
      <c r="O471" s="35"/>
      <c r="P471" s="37"/>
      <c r="Q471" s="11"/>
      <c r="R471" s="21"/>
    </row>
    <row r="472" spans="2:50" ht="14.25" hidden="1" customHeight="1">
      <c r="B472" s="198"/>
      <c r="C472" s="12"/>
      <c r="D472" s="143"/>
      <c r="E472" s="104"/>
      <c r="F472" s="104"/>
      <c r="G472" s="103"/>
      <c r="H472" s="103"/>
      <c r="I472" s="103"/>
      <c r="J472" s="104"/>
      <c r="K472" s="103"/>
      <c r="L472" s="103"/>
      <c r="M472" s="104"/>
      <c r="N472" s="104"/>
      <c r="O472" s="103"/>
      <c r="P472" s="104"/>
      <c r="Q472" s="11"/>
      <c r="R472" s="21"/>
    </row>
    <row r="473" spans="2:50" ht="14.25" hidden="1" customHeight="1">
      <c r="B473" s="198"/>
      <c r="C473" s="12"/>
      <c r="D473" s="143"/>
      <c r="E473" s="37"/>
      <c r="F473" s="37"/>
      <c r="G473" s="35"/>
      <c r="H473" s="35"/>
      <c r="I473" s="35"/>
      <c r="J473" s="37"/>
      <c r="K473" s="35"/>
      <c r="L473" s="35"/>
      <c r="M473" s="37"/>
      <c r="N473" s="37"/>
      <c r="O473" s="35"/>
      <c r="P473" s="37"/>
      <c r="Q473" s="11"/>
      <c r="R473" s="21"/>
    </row>
    <row r="474" spans="2:50" ht="14.25" hidden="1" customHeight="1">
      <c r="B474" s="198"/>
      <c r="C474" s="12"/>
      <c r="D474" s="143"/>
      <c r="E474" s="37"/>
      <c r="F474" s="37"/>
      <c r="G474" s="35"/>
      <c r="H474" s="35"/>
      <c r="I474" s="35"/>
      <c r="J474" s="37"/>
      <c r="K474" s="35"/>
      <c r="L474" s="35"/>
      <c r="M474" s="37"/>
      <c r="N474" s="37"/>
      <c r="O474" s="35"/>
      <c r="P474" s="37"/>
      <c r="Q474" s="11"/>
      <c r="R474" s="21"/>
    </row>
    <row r="475" spans="2:50" ht="14.25" customHeight="1">
      <c r="B475" s="231"/>
      <c r="C475" s="222" t="s">
        <v>35</v>
      </c>
      <c r="D475" s="223" t="s">
        <v>110</v>
      </c>
      <c r="E475" s="224">
        <f>+F475</f>
        <v>709823</v>
      </c>
      <c r="F475" s="224">
        <f>+G475+K475</f>
        <v>709823</v>
      </c>
      <c r="G475" s="225">
        <f>+H475+I475</f>
        <v>696673</v>
      </c>
      <c r="H475" s="225">
        <v>592393</v>
      </c>
      <c r="I475" s="225">
        <v>104280</v>
      </c>
      <c r="J475" s="224"/>
      <c r="K475" s="225">
        <v>13150</v>
      </c>
      <c r="L475" s="225"/>
      <c r="M475" s="224"/>
      <c r="N475" s="224"/>
      <c r="O475" s="225"/>
      <c r="P475" s="224"/>
      <c r="Q475" s="299"/>
      <c r="R475" s="300"/>
      <c r="S475" s="228"/>
      <c r="T475" s="228"/>
      <c r="U475" s="228"/>
      <c r="V475" s="228"/>
      <c r="W475" s="228"/>
      <c r="X475" s="228"/>
      <c r="Y475" s="228"/>
      <c r="Z475" s="228"/>
      <c r="AA475" s="228"/>
      <c r="AB475" s="228"/>
      <c r="AC475" s="228"/>
    </row>
    <row r="476" spans="2:50" ht="14.25" customHeight="1">
      <c r="B476" s="231"/>
      <c r="C476" s="222"/>
      <c r="D476" s="226" t="s">
        <v>63</v>
      </c>
      <c r="E476" s="224">
        <f>+F476</f>
        <v>414535.76</v>
      </c>
      <c r="F476" s="224">
        <f>+G476+K476</f>
        <v>414535.76</v>
      </c>
      <c r="G476" s="225">
        <f>+H476+I476</f>
        <v>408835.76</v>
      </c>
      <c r="H476" s="225">
        <v>363017.24</v>
      </c>
      <c r="I476" s="225">
        <v>45818.52</v>
      </c>
      <c r="J476" s="224"/>
      <c r="K476" s="225">
        <v>5700</v>
      </c>
      <c r="L476" s="225"/>
      <c r="M476" s="224"/>
      <c r="N476" s="224"/>
      <c r="O476" s="225"/>
      <c r="P476" s="224"/>
      <c r="Q476" s="299"/>
      <c r="R476" s="300"/>
      <c r="S476" s="228"/>
      <c r="T476" s="228"/>
      <c r="U476" s="228"/>
      <c r="V476" s="228"/>
      <c r="W476" s="228"/>
      <c r="X476" s="228"/>
      <c r="Y476" s="228"/>
      <c r="Z476" s="228"/>
      <c r="AA476" s="228"/>
      <c r="AB476" s="228"/>
      <c r="AC476" s="228"/>
      <c r="AD476" s="228"/>
      <c r="AE476" s="228"/>
      <c r="AF476" s="228"/>
      <c r="AG476" s="228"/>
      <c r="AH476" s="228"/>
      <c r="AI476" s="228"/>
      <c r="AJ476" s="228"/>
      <c r="AK476" s="228"/>
      <c r="AL476" s="228"/>
      <c r="AM476" s="228"/>
      <c r="AN476" s="228"/>
      <c r="AO476" s="228"/>
      <c r="AP476" s="228"/>
      <c r="AQ476" s="228"/>
      <c r="AR476" s="228"/>
      <c r="AS476" s="228"/>
      <c r="AT476" s="228"/>
      <c r="AU476" s="228"/>
      <c r="AV476" s="228"/>
      <c r="AW476" s="228"/>
      <c r="AX476" s="228"/>
    </row>
    <row r="477" spans="2:50" s="221" customFormat="1" ht="14.25" customHeight="1">
      <c r="B477" s="231"/>
      <c r="C477" s="222"/>
      <c r="D477" s="226" t="s">
        <v>65</v>
      </c>
      <c r="E477" s="202">
        <f>E476/E475</f>
        <v>0.58399877152473223</v>
      </c>
      <c r="F477" s="202">
        <f>F476/F475</f>
        <v>0.58399877152473223</v>
      </c>
      <c r="G477" s="201">
        <f>G476/G475</f>
        <v>0.58684025360534997</v>
      </c>
      <c r="H477" s="201">
        <f>H476/H475</f>
        <v>0.61279799052318307</v>
      </c>
      <c r="I477" s="201">
        <f>I476/I475</f>
        <v>0.43937974683544301</v>
      </c>
      <c r="J477" s="202"/>
      <c r="K477" s="201">
        <v>0</v>
      </c>
      <c r="L477" s="201"/>
      <c r="M477" s="202"/>
      <c r="N477" s="202"/>
      <c r="O477" s="201"/>
      <c r="P477" s="202"/>
      <c r="Q477" s="299"/>
      <c r="R477" s="300"/>
      <c r="S477" s="228"/>
      <c r="T477" s="228"/>
      <c r="U477" s="228"/>
      <c r="V477" s="228"/>
      <c r="W477" s="228"/>
      <c r="X477" s="228"/>
      <c r="Y477" s="228"/>
      <c r="Z477" s="228"/>
      <c r="AA477" s="228"/>
      <c r="AB477" s="228"/>
      <c r="AC477" s="228"/>
      <c r="AD477" s="228"/>
      <c r="AE477" s="228"/>
      <c r="AF477" s="228"/>
      <c r="AG477" s="228"/>
      <c r="AH477" s="228"/>
      <c r="AI477" s="228"/>
      <c r="AJ477" s="228"/>
      <c r="AK477" s="228"/>
      <c r="AL477" s="228"/>
      <c r="AM477" s="228"/>
      <c r="AN477" s="228"/>
      <c r="AO477" s="228"/>
      <c r="AP477" s="228"/>
      <c r="AQ477" s="228"/>
      <c r="AR477" s="228"/>
      <c r="AS477" s="228"/>
      <c r="AT477" s="228"/>
      <c r="AU477" s="228"/>
      <c r="AV477" s="228"/>
      <c r="AW477" s="228"/>
      <c r="AX477" s="228"/>
    </row>
    <row r="478" spans="2:50" ht="2.25" customHeight="1">
      <c r="B478" s="231"/>
      <c r="C478" s="222"/>
      <c r="D478" s="226"/>
      <c r="E478" s="224"/>
      <c r="F478" s="224"/>
      <c r="G478" s="225"/>
      <c r="H478" s="225"/>
      <c r="I478" s="225"/>
      <c r="J478" s="224"/>
      <c r="K478" s="225"/>
      <c r="L478" s="225"/>
      <c r="M478" s="224"/>
      <c r="N478" s="224"/>
      <c r="O478" s="225"/>
      <c r="P478" s="224"/>
      <c r="Q478" s="299"/>
      <c r="R478" s="300"/>
      <c r="S478" s="228"/>
      <c r="T478" s="228"/>
      <c r="U478" s="228"/>
      <c r="V478" s="228"/>
      <c r="W478" s="228"/>
      <c r="X478" s="228"/>
      <c r="Y478" s="228"/>
      <c r="Z478" s="228"/>
      <c r="AA478" s="228"/>
      <c r="AB478" s="228"/>
      <c r="AC478" s="228"/>
      <c r="AD478" s="228"/>
      <c r="AE478" s="228"/>
      <c r="AF478" s="228"/>
      <c r="AG478" s="228"/>
      <c r="AH478" s="228"/>
      <c r="AI478" s="228"/>
      <c r="AJ478" s="228"/>
      <c r="AK478" s="228"/>
      <c r="AL478" s="228"/>
      <c r="AM478" s="228"/>
      <c r="AN478" s="228"/>
      <c r="AO478" s="228"/>
      <c r="AP478" s="228"/>
      <c r="AQ478" s="228"/>
      <c r="AR478" s="228"/>
      <c r="AS478" s="228"/>
      <c r="AT478" s="228"/>
      <c r="AU478" s="228"/>
      <c r="AV478" s="228"/>
      <c r="AW478" s="228"/>
      <c r="AX478" s="228"/>
    </row>
    <row r="479" spans="2:50" ht="0.75" customHeight="1">
      <c r="B479" s="231"/>
      <c r="C479" s="302"/>
      <c r="D479" s="231"/>
      <c r="E479" s="224"/>
      <c r="F479" s="224"/>
      <c r="G479" s="225"/>
      <c r="H479" s="225"/>
      <c r="I479" s="225"/>
      <c r="J479" s="224"/>
      <c r="K479" s="225"/>
      <c r="L479" s="225"/>
      <c r="M479" s="224"/>
      <c r="N479" s="224"/>
      <c r="O479" s="225"/>
      <c r="P479" s="224"/>
      <c r="Q479" s="299"/>
      <c r="R479" s="300"/>
      <c r="S479" s="228"/>
      <c r="T479" s="228"/>
      <c r="U479" s="228"/>
      <c r="V479" s="228"/>
      <c r="W479" s="228"/>
      <c r="X479" s="228"/>
      <c r="Y479" s="228"/>
      <c r="Z479" s="228"/>
      <c r="AA479" s="228"/>
      <c r="AB479" s="228"/>
      <c r="AC479" s="228"/>
      <c r="AD479" s="228"/>
      <c r="AE479" s="228"/>
      <c r="AF479" s="228"/>
      <c r="AG479" s="228"/>
      <c r="AH479" s="228"/>
      <c r="AI479" s="228"/>
      <c r="AJ479" s="228"/>
      <c r="AK479" s="228"/>
      <c r="AL479" s="228"/>
      <c r="AM479" s="228"/>
      <c r="AN479" s="228"/>
      <c r="AO479" s="228"/>
      <c r="AP479" s="228"/>
      <c r="AQ479" s="228"/>
      <c r="AR479" s="228"/>
      <c r="AS479" s="228"/>
      <c r="AT479" s="228"/>
      <c r="AU479" s="228"/>
      <c r="AV479" s="228"/>
      <c r="AW479" s="228"/>
      <c r="AX479" s="228"/>
    </row>
    <row r="480" spans="2:50" ht="14.25" hidden="1" customHeight="1">
      <c r="B480" s="231"/>
      <c r="C480" s="302"/>
      <c r="D480" s="303"/>
      <c r="E480" s="224"/>
      <c r="F480" s="224"/>
      <c r="G480" s="225"/>
      <c r="H480" s="225"/>
      <c r="I480" s="225"/>
      <c r="J480" s="224"/>
      <c r="K480" s="225"/>
      <c r="L480" s="225"/>
      <c r="M480" s="224"/>
      <c r="N480" s="224"/>
      <c r="O480" s="225"/>
      <c r="P480" s="224"/>
      <c r="Q480" s="299"/>
      <c r="R480" s="300"/>
      <c r="S480" s="228"/>
      <c r="T480" s="228"/>
      <c r="U480" s="228"/>
      <c r="V480" s="228"/>
      <c r="W480" s="228"/>
      <c r="X480" s="228"/>
      <c r="Y480" s="228"/>
      <c r="Z480" s="228"/>
      <c r="AA480" s="228"/>
      <c r="AB480" s="228"/>
      <c r="AC480" s="228"/>
      <c r="AD480" s="228"/>
      <c r="AE480" s="228"/>
      <c r="AF480" s="228"/>
      <c r="AG480" s="228"/>
      <c r="AH480" s="228"/>
      <c r="AI480" s="228"/>
      <c r="AJ480" s="228"/>
      <c r="AK480" s="228"/>
      <c r="AL480" s="228"/>
      <c r="AM480" s="228"/>
      <c r="AN480" s="228"/>
      <c r="AO480" s="228"/>
      <c r="AP480" s="228"/>
      <c r="AQ480" s="228"/>
      <c r="AR480" s="228"/>
      <c r="AS480" s="228"/>
      <c r="AT480" s="228"/>
      <c r="AU480" s="228"/>
      <c r="AV480" s="228"/>
      <c r="AW480" s="228"/>
      <c r="AX480" s="228"/>
    </row>
    <row r="481" spans="2:50" ht="14.25" hidden="1" customHeight="1">
      <c r="B481" s="231"/>
      <c r="C481" s="302"/>
      <c r="D481" s="226"/>
      <c r="E481" s="224"/>
      <c r="F481" s="224"/>
      <c r="G481" s="225"/>
      <c r="H481" s="225"/>
      <c r="I481" s="225"/>
      <c r="J481" s="224"/>
      <c r="K481" s="225"/>
      <c r="L481" s="225"/>
      <c r="M481" s="224"/>
      <c r="N481" s="224"/>
      <c r="O481" s="225"/>
      <c r="P481" s="224"/>
      <c r="Q481" s="299"/>
      <c r="R481" s="300"/>
      <c r="S481" s="228"/>
      <c r="T481" s="228"/>
      <c r="U481" s="228"/>
      <c r="V481" s="228"/>
      <c r="W481" s="228"/>
      <c r="X481" s="228"/>
      <c r="Y481" s="228"/>
      <c r="Z481" s="228"/>
      <c r="AA481" s="228"/>
      <c r="AB481" s="228"/>
      <c r="AC481" s="228"/>
      <c r="AD481" s="228"/>
      <c r="AE481" s="228"/>
      <c r="AF481" s="228"/>
      <c r="AG481" s="228"/>
      <c r="AH481" s="228"/>
      <c r="AI481" s="228"/>
      <c r="AJ481" s="228"/>
      <c r="AK481" s="228"/>
      <c r="AL481" s="228"/>
      <c r="AM481" s="228"/>
      <c r="AN481" s="228"/>
      <c r="AO481" s="228"/>
      <c r="AP481" s="228"/>
      <c r="AQ481" s="228"/>
      <c r="AR481" s="228"/>
      <c r="AS481" s="228"/>
      <c r="AT481" s="228"/>
      <c r="AU481" s="228"/>
      <c r="AV481" s="228"/>
      <c r="AW481" s="228"/>
      <c r="AX481" s="228"/>
    </row>
    <row r="482" spans="2:50" ht="14.25" hidden="1" customHeight="1">
      <c r="B482" s="231"/>
      <c r="C482" s="302"/>
      <c r="D482" s="226"/>
      <c r="E482" s="202"/>
      <c r="F482" s="202"/>
      <c r="G482" s="201"/>
      <c r="H482" s="201"/>
      <c r="I482" s="201"/>
      <c r="J482" s="202"/>
      <c r="K482" s="201"/>
      <c r="L482" s="201"/>
      <c r="M482" s="202"/>
      <c r="N482" s="202"/>
      <c r="O482" s="201"/>
      <c r="P482" s="202"/>
      <c r="Q482" s="299"/>
      <c r="R482" s="300"/>
      <c r="S482" s="228"/>
      <c r="T482" s="228"/>
      <c r="U482" s="228"/>
      <c r="V482" s="228"/>
      <c r="W482" s="228"/>
      <c r="X482" s="228"/>
      <c r="Y482" s="228"/>
      <c r="Z482" s="228"/>
      <c r="AA482" s="228"/>
      <c r="AB482" s="228"/>
      <c r="AC482" s="228"/>
      <c r="AD482" s="228"/>
      <c r="AE482" s="228"/>
      <c r="AF482" s="228"/>
      <c r="AG482" s="228"/>
      <c r="AH482" s="228"/>
      <c r="AI482" s="228"/>
      <c r="AJ482" s="228"/>
      <c r="AK482" s="228"/>
      <c r="AL482" s="228"/>
      <c r="AM482" s="228"/>
      <c r="AN482" s="228"/>
      <c r="AO482" s="228"/>
      <c r="AP482" s="228"/>
      <c r="AQ482" s="228"/>
      <c r="AR482" s="228"/>
      <c r="AS482" s="228"/>
      <c r="AT482" s="228"/>
      <c r="AU482" s="228"/>
      <c r="AV482" s="228"/>
      <c r="AW482" s="228"/>
      <c r="AX482" s="228"/>
    </row>
    <row r="483" spans="2:50" ht="11.25" hidden="1" customHeight="1">
      <c r="B483" s="231"/>
      <c r="C483" s="222"/>
      <c r="D483" s="305"/>
      <c r="E483" s="224"/>
      <c r="F483" s="224"/>
      <c r="G483" s="225"/>
      <c r="H483" s="225"/>
      <c r="I483" s="225"/>
      <c r="J483" s="224"/>
      <c r="K483" s="225"/>
      <c r="L483" s="225"/>
      <c r="M483" s="224"/>
      <c r="N483" s="224"/>
      <c r="O483" s="225"/>
      <c r="P483" s="224"/>
      <c r="Q483" s="299"/>
      <c r="R483" s="300"/>
      <c r="S483" s="228"/>
      <c r="T483" s="228"/>
      <c r="U483" s="228"/>
      <c r="V483" s="228"/>
      <c r="W483" s="228"/>
      <c r="X483" s="228"/>
      <c r="Y483" s="228"/>
      <c r="Z483" s="228"/>
      <c r="AA483" s="228"/>
      <c r="AB483" s="228"/>
      <c r="AC483" s="228"/>
      <c r="AD483" s="228"/>
      <c r="AE483" s="228"/>
      <c r="AF483" s="228"/>
      <c r="AG483" s="228"/>
      <c r="AH483" s="228"/>
      <c r="AI483" s="228"/>
      <c r="AJ483" s="228"/>
      <c r="AK483" s="228"/>
      <c r="AL483" s="228"/>
      <c r="AM483" s="228"/>
      <c r="AN483" s="228"/>
      <c r="AO483" s="228"/>
      <c r="AP483" s="228"/>
      <c r="AQ483" s="228"/>
      <c r="AR483" s="228"/>
      <c r="AS483" s="228"/>
      <c r="AT483" s="228"/>
      <c r="AU483" s="228"/>
      <c r="AV483" s="228"/>
      <c r="AW483" s="228"/>
      <c r="AX483" s="228"/>
    </row>
    <row r="484" spans="2:50" ht="14.25" customHeight="1">
      <c r="B484" s="231"/>
      <c r="C484" s="222" t="s">
        <v>36</v>
      </c>
      <c r="D484" s="316" t="s">
        <v>58</v>
      </c>
      <c r="E484" s="224">
        <f>+F484</f>
        <v>494830</v>
      </c>
      <c r="F484" s="224">
        <f>G484+K484</f>
        <v>494830</v>
      </c>
      <c r="G484" s="225">
        <f>+H484+I484</f>
        <v>488450</v>
      </c>
      <c r="H484" s="225">
        <v>461520</v>
      </c>
      <c r="I484" s="225">
        <v>26930</v>
      </c>
      <c r="J484" s="224"/>
      <c r="K484" s="225">
        <v>6380</v>
      </c>
      <c r="L484" s="225"/>
      <c r="M484" s="224"/>
      <c r="N484" s="224"/>
      <c r="O484" s="225"/>
      <c r="P484" s="224"/>
      <c r="Q484" s="299"/>
      <c r="R484" s="300"/>
      <c r="S484" s="228"/>
      <c r="T484" s="228"/>
      <c r="U484" s="228"/>
      <c r="V484" s="228"/>
      <c r="W484" s="228"/>
      <c r="X484" s="228"/>
      <c r="Y484" s="228"/>
      <c r="Z484" s="228"/>
      <c r="AA484" s="228"/>
      <c r="AB484" s="228"/>
      <c r="AC484" s="228"/>
      <c r="AD484" s="228"/>
      <c r="AE484" s="228"/>
      <c r="AF484" s="228"/>
      <c r="AG484" s="228"/>
      <c r="AH484" s="228"/>
      <c r="AI484" s="228"/>
      <c r="AJ484" s="228"/>
      <c r="AK484" s="228"/>
      <c r="AL484" s="228"/>
      <c r="AM484" s="228"/>
      <c r="AN484" s="228"/>
      <c r="AO484" s="228"/>
      <c r="AP484" s="228"/>
      <c r="AQ484" s="228"/>
      <c r="AR484" s="228"/>
      <c r="AS484" s="228"/>
      <c r="AT484" s="228"/>
      <c r="AU484" s="228"/>
      <c r="AV484" s="228"/>
      <c r="AW484" s="228"/>
      <c r="AX484" s="228"/>
    </row>
    <row r="485" spans="2:50" ht="14.25" customHeight="1">
      <c r="B485" s="231"/>
      <c r="C485" s="222"/>
      <c r="D485" s="303" t="s">
        <v>82</v>
      </c>
      <c r="E485" s="224"/>
      <c r="F485" s="224"/>
      <c r="G485" s="225"/>
      <c r="H485" s="225"/>
      <c r="I485" s="225"/>
      <c r="J485" s="224"/>
      <c r="K485" s="225"/>
      <c r="L485" s="225"/>
      <c r="M485" s="224"/>
      <c r="N485" s="224"/>
      <c r="O485" s="225"/>
      <c r="P485" s="224"/>
      <c r="Q485" s="299"/>
      <c r="R485" s="300"/>
      <c r="S485" s="228"/>
      <c r="T485" s="228"/>
      <c r="U485" s="228"/>
      <c r="V485" s="228"/>
      <c r="W485" s="228"/>
      <c r="X485" s="228"/>
      <c r="Y485" s="228"/>
      <c r="Z485" s="228"/>
      <c r="AA485" s="228"/>
      <c r="AB485" s="228"/>
      <c r="AC485" s="228"/>
      <c r="AD485" s="228"/>
      <c r="AE485" s="228"/>
      <c r="AF485" s="228"/>
      <c r="AG485" s="228"/>
      <c r="AH485" s="228"/>
      <c r="AI485" s="228"/>
      <c r="AJ485" s="228"/>
      <c r="AK485" s="228"/>
      <c r="AL485" s="228"/>
      <c r="AM485" s="228"/>
      <c r="AN485" s="228"/>
      <c r="AO485" s="228"/>
      <c r="AP485" s="228"/>
      <c r="AQ485" s="228"/>
      <c r="AR485" s="228"/>
      <c r="AS485" s="228"/>
      <c r="AT485" s="228"/>
      <c r="AU485" s="228"/>
      <c r="AV485" s="228"/>
      <c r="AW485" s="228"/>
      <c r="AX485" s="228"/>
    </row>
    <row r="486" spans="2:50" ht="14.25" customHeight="1">
      <c r="B486" s="231"/>
      <c r="C486" s="222"/>
      <c r="D486" s="226" t="s">
        <v>63</v>
      </c>
      <c r="E486" s="224">
        <f>+F486</f>
        <v>256884.84</v>
      </c>
      <c r="F486" s="224">
        <f>+G486</f>
        <v>256884.84</v>
      </c>
      <c r="G486" s="225">
        <f>+H486+I486</f>
        <v>256884.84</v>
      </c>
      <c r="H486" s="225">
        <v>241617.77</v>
      </c>
      <c r="I486" s="225">
        <v>15267.07</v>
      </c>
      <c r="J486" s="224"/>
      <c r="K486" s="225">
        <v>0</v>
      </c>
      <c r="L486" s="225"/>
      <c r="M486" s="224"/>
      <c r="N486" s="224"/>
      <c r="O486" s="225"/>
      <c r="P486" s="224"/>
      <c r="Q486" s="299"/>
      <c r="R486" s="300"/>
      <c r="S486" s="228"/>
      <c r="T486" s="228"/>
      <c r="U486" s="228"/>
      <c r="V486" s="228"/>
      <c r="W486" s="228"/>
      <c r="X486" s="228"/>
      <c r="Y486" s="228"/>
      <c r="Z486" s="228"/>
      <c r="AA486" s="228"/>
      <c r="AB486" s="228"/>
      <c r="AC486" s="228"/>
      <c r="AD486" s="228"/>
      <c r="AE486" s="228"/>
      <c r="AF486" s="228"/>
      <c r="AG486" s="228"/>
      <c r="AH486" s="228"/>
      <c r="AI486" s="228"/>
      <c r="AJ486" s="228"/>
      <c r="AK486" s="228"/>
      <c r="AL486" s="228"/>
      <c r="AM486" s="228"/>
      <c r="AN486" s="228"/>
      <c r="AO486" s="228"/>
      <c r="AP486" s="228"/>
      <c r="AQ486" s="228"/>
      <c r="AR486" s="228"/>
      <c r="AS486" s="228"/>
      <c r="AT486" s="228"/>
      <c r="AU486" s="228"/>
      <c r="AV486" s="228"/>
      <c r="AW486" s="228"/>
      <c r="AX486" s="228"/>
    </row>
    <row r="487" spans="2:50" ht="14.25" customHeight="1">
      <c r="B487" s="231"/>
      <c r="C487" s="222"/>
      <c r="D487" s="226" t="s">
        <v>65</v>
      </c>
      <c r="E487" s="202">
        <f>E486/E484</f>
        <v>0.51913756239516606</v>
      </c>
      <c r="F487" s="202">
        <f>F486/F484</f>
        <v>0.51913756239516606</v>
      </c>
      <c r="G487" s="201">
        <f>G486/G484</f>
        <v>0.52591839492271475</v>
      </c>
      <c r="H487" s="201">
        <f>H486/H484</f>
        <v>0.52352610937770838</v>
      </c>
      <c r="I487" s="201">
        <f>I486/I484</f>
        <v>0.56691682138878574</v>
      </c>
      <c r="J487" s="202"/>
      <c r="K487" s="201">
        <v>0</v>
      </c>
      <c r="L487" s="201"/>
      <c r="M487" s="202"/>
      <c r="N487" s="202"/>
      <c r="O487" s="201"/>
      <c r="P487" s="202"/>
      <c r="Q487" s="299"/>
      <c r="R487" s="300"/>
      <c r="S487" s="228"/>
      <c r="T487" s="228"/>
      <c r="U487" s="228"/>
      <c r="V487" s="228"/>
      <c r="W487" s="228"/>
      <c r="X487" s="228"/>
      <c r="Y487" s="228"/>
      <c r="Z487" s="228"/>
      <c r="AA487" s="228"/>
      <c r="AB487" s="228"/>
      <c r="AC487" s="228"/>
      <c r="AD487" s="228"/>
      <c r="AE487" s="228"/>
      <c r="AF487" s="228"/>
      <c r="AG487" s="228"/>
      <c r="AH487" s="228"/>
      <c r="AI487" s="228"/>
      <c r="AJ487" s="228"/>
      <c r="AK487" s="228"/>
      <c r="AL487" s="228"/>
      <c r="AM487" s="228"/>
      <c r="AN487" s="228"/>
      <c r="AO487" s="228"/>
      <c r="AP487" s="228"/>
      <c r="AQ487" s="228"/>
      <c r="AR487" s="228"/>
      <c r="AS487" s="228"/>
      <c r="AT487" s="228"/>
      <c r="AU487" s="228"/>
      <c r="AV487" s="228"/>
      <c r="AW487" s="228"/>
      <c r="AX487" s="228"/>
    </row>
    <row r="488" spans="2:50" ht="3.75" customHeight="1">
      <c r="B488" s="231"/>
      <c r="C488" s="222"/>
      <c r="D488" s="226"/>
      <c r="E488" s="202"/>
      <c r="F488" s="202"/>
      <c r="G488" s="201"/>
      <c r="H488" s="201"/>
      <c r="I488" s="201"/>
      <c r="J488" s="202"/>
      <c r="K488" s="201"/>
      <c r="L488" s="201"/>
      <c r="M488" s="202"/>
      <c r="N488" s="202"/>
      <c r="O488" s="201"/>
      <c r="P488" s="202"/>
      <c r="Q488" s="299"/>
      <c r="R488" s="300"/>
      <c r="S488" s="228"/>
      <c r="T488" s="228"/>
      <c r="U488" s="228"/>
      <c r="V488" s="228"/>
      <c r="W488" s="228"/>
      <c r="X488" s="228"/>
      <c r="Y488" s="228"/>
      <c r="Z488" s="228"/>
      <c r="AA488" s="228"/>
      <c r="AB488" s="228"/>
      <c r="AC488" s="228"/>
      <c r="AD488" s="228"/>
      <c r="AE488" s="228"/>
      <c r="AF488" s="228"/>
      <c r="AG488" s="228"/>
      <c r="AH488" s="228"/>
      <c r="AI488" s="228"/>
      <c r="AJ488" s="228"/>
      <c r="AK488" s="228"/>
      <c r="AL488" s="228"/>
      <c r="AM488" s="228"/>
      <c r="AN488" s="228"/>
      <c r="AO488" s="228"/>
      <c r="AP488" s="228"/>
      <c r="AQ488" s="228"/>
      <c r="AR488" s="228"/>
      <c r="AS488" s="228"/>
      <c r="AT488" s="228"/>
      <c r="AU488" s="228"/>
      <c r="AV488" s="228"/>
      <c r="AW488" s="228"/>
      <c r="AX488" s="228"/>
    </row>
    <row r="489" spans="2:50" ht="14.25" customHeight="1">
      <c r="B489" s="231"/>
      <c r="C489" s="222" t="s">
        <v>174</v>
      </c>
      <c r="D489" s="381" t="s">
        <v>175</v>
      </c>
      <c r="E489" s="224">
        <f>+F489</f>
        <v>426138</v>
      </c>
      <c r="F489" s="224">
        <f>+K489</f>
        <v>426138</v>
      </c>
      <c r="G489" s="225"/>
      <c r="H489" s="225"/>
      <c r="I489" s="225"/>
      <c r="J489" s="224"/>
      <c r="K489" s="225">
        <v>426138</v>
      </c>
      <c r="L489" s="201"/>
      <c r="M489" s="202"/>
      <c r="N489" s="202"/>
      <c r="O489" s="201"/>
      <c r="P489" s="202"/>
      <c r="Q489" s="299"/>
      <c r="R489" s="300"/>
      <c r="S489" s="228"/>
      <c r="T489" s="228"/>
      <c r="U489" s="228"/>
      <c r="V489" s="228"/>
      <c r="W489" s="228"/>
      <c r="X489" s="228"/>
      <c r="Y489" s="228"/>
      <c r="Z489" s="228"/>
      <c r="AA489" s="228"/>
      <c r="AB489" s="228"/>
      <c r="AC489" s="228"/>
      <c r="AD489" s="228"/>
      <c r="AE489" s="228"/>
      <c r="AF489" s="228"/>
      <c r="AG489" s="228"/>
      <c r="AH489" s="228"/>
      <c r="AI489" s="228"/>
      <c r="AJ489" s="228"/>
      <c r="AK489" s="228"/>
      <c r="AL489" s="228"/>
      <c r="AM489" s="228"/>
      <c r="AN489" s="228"/>
      <c r="AO489" s="228"/>
      <c r="AP489" s="228"/>
      <c r="AQ489" s="228"/>
      <c r="AR489" s="228"/>
      <c r="AS489" s="228"/>
      <c r="AT489" s="228"/>
      <c r="AU489" s="228"/>
      <c r="AV489" s="228"/>
      <c r="AW489" s="228"/>
      <c r="AX489" s="228"/>
    </row>
    <row r="490" spans="2:50" ht="12" customHeight="1">
      <c r="B490" s="231"/>
      <c r="C490" s="222"/>
      <c r="D490" s="226" t="s">
        <v>63</v>
      </c>
      <c r="E490" s="224">
        <f>+F490</f>
        <v>255562.34</v>
      </c>
      <c r="F490" s="224">
        <f>+K490</f>
        <v>255562.34</v>
      </c>
      <c r="G490" s="225"/>
      <c r="H490" s="225"/>
      <c r="I490" s="225"/>
      <c r="J490" s="224"/>
      <c r="K490" s="225">
        <v>255562.34</v>
      </c>
      <c r="L490" s="201"/>
      <c r="M490" s="202"/>
      <c r="N490" s="202"/>
      <c r="O490" s="201"/>
      <c r="P490" s="202"/>
      <c r="Q490" s="299"/>
      <c r="R490" s="300"/>
      <c r="S490" s="228"/>
      <c r="T490" s="228"/>
      <c r="U490" s="228"/>
      <c r="V490" s="228"/>
      <c r="W490" s="228"/>
      <c r="X490" s="228"/>
      <c r="Y490" s="228"/>
      <c r="Z490" s="228"/>
      <c r="AA490" s="228"/>
      <c r="AB490" s="228"/>
      <c r="AC490" s="228"/>
      <c r="AD490" s="228"/>
      <c r="AE490" s="228"/>
      <c r="AF490" s="228"/>
      <c r="AG490" s="228"/>
      <c r="AH490" s="228"/>
      <c r="AI490" s="228"/>
      <c r="AJ490" s="228"/>
      <c r="AK490" s="228"/>
      <c r="AL490" s="228"/>
      <c r="AM490" s="228"/>
      <c r="AN490" s="228"/>
      <c r="AO490" s="228"/>
      <c r="AP490" s="228"/>
      <c r="AQ490" s="228"/>
      <c r="AR490" s="228"/>
      <c r="AS490" s="228"/>
      <c r="AT490" s="228"/>
      <c r="AU490" s="228"/>
      <c r="AV490" s="228"/>
      <c r="AW490" s="228"/>
      <c r="AX490" s="228"/>
    </row>
    <row r="491" spans="2:50" ht="12.75" customHeight="1">
      <c r="B491" s="231"/>
      <c r="C491" s="222"/>
      <c r="D491" s="226" t="s">
        <v>65</v>
      </c>
      <c r="E491" s="202">
        <f>E490/E489</f>
        <v>0.5997173216188183</v>
      </c>
      <c r="F491" s="202">
        <f>F490/F489</f>
        <v>0.5997173216188183</v>
      </c>
      <c r="G491" s="201"/>
      <c r="H491" s="201"/>
      <c r="I491" s="201"/>
      <c r="J491" s="202"/>
      <c r="K491" s="201">
        <f>K490/K489</f>
        <v>0.5997173216188183</v>
      </c>
      <c r="L491" s="201"/>
      <c r="M491" s="202"/>
      <c r="N491" s="202"/>
      <c r="O491" s="201"/>
      <c r="P491" s="202"/>
      <c r="Q491" s="299"/>
      <c r="R491" s="300"/>
      <c r="S491" s="228"/>
      <c r="T491" s="228"/>
      <c r="U491" s="228"/>
      <c r="V491" s="228"/>
      <c r="W491" s="228"/>
      <c r="X491" s="228"/>
      <c r="Y491" s="228"/>
      <c r="Z491" s="228"/>
      <c r="AA491" s="228"/>
      <c r="AB491" s="228"/>
      <c r="AC491" s="228"/>
      <c r="AD491" s="228"/>
      <c r="AE491" s="228"/>
      <c r="AF491" s="228"/>
      <c r="AG491" s="228"/>
      <c r="AH491" s="228"/>
      <c r="AI491" s="228"/>
      <c r="AJ491" s="228"/>
      <c r="AK491" s="228"/>
      <c r="AL491" s="228"/>
      <c r="AM491" s="228"/>
      <c r="AN491" s="228"/>
      <c r="AO491" s="228"/>
      <c r="AP491" s="228"/>
      <c r="AQ491" s="228"/>
      <c r="AR491" s="228"/>
      <c r="AS491" s="228"/>
      <c r="AT491" s="228"/>
      <c r="AU491" s="228"/>
      <c r="AV491" s="228"/>
      <c r="AW491" s="228"/>
      <c r="AX491" s="228"/>
    </row>
    <row r="492" spans="2:50" ht="14.25" customHeight="1">
      <c r="B492" s="231"/>
      <c r="C492" s="222"/>
      <c r="D492" s="226"/>
      <c r="E492" s="224"/>
      <c r="F492" s="224"/>
      <c r="G492" s="225"/>
      <c r="H492" s="225"/>
      <c r="I492" s="225"/>
      <c r="J492" s="224"/>
      <c r="K492" s="225"/>
      <c r="L492" s="225"/>
      <c r="M492" s="224"/>
      <c r="N492" s="224"/>
      <c r="O492" s="225"/>
      <c r="P492" s="224"/>
      <c r="Q492" s="299"/>
      <c r="R492" s="300"/>
      <c r="S492" s="228"/>
      <c r="T492" s="228"/>
      <c r="U492" s="228"/>
      <c r="V492" s="228"/>
      <c r="W492" s="228"/>
      <c r="X492" s="228"/>
      <c r="Y492" s="228"/>
      <c r="Z492" s="228"/>
      <c r="AA492" s="228"/>
      <c r="AB492" s="228"/>
      <c r="AC492" s="228"/>
      <c r="AD492" s="228"/>
      <c r="AE492" s="228"/>
      <c r="AF492" s="228"/>
      <c r="AG492" s="228"/>
      <c r="AH492" s="228"/>
      <c r="AI492" s="228"/>
      <c r="AJ492" s="228"/>
      <c r="AK492" s="228"/>
      <c r="AL492" s="228"/>
      <c r="AM492" s="228"/>
      <c r="AN492" s="228"/>
      <c r="AO492" s="228"/>
      <c r="AP492" s="228"/>
      <c r="AQ492" s="228"/>
      <c r="AR492" s="228"/>
      <c r="AS492" s="228"/>
      <c r="AT492" s="228"/>
      <c r="AU492" s="228"/>
      <c r="AV492" s="228"/>
      <c r="AW492" s="228"/>
      <c r="AX492" s="228"/>
    </row>
    <row r="493" spans="2:50" ht="14.25" hidden="1" customHeight="1">
      <c r="B493" s="231"/>
      <c r="C493" s="302"/>
      <c r="D493" s="231"/>
      <c r="E493" s="224"/>
      <c r="F493" s="224"/>
      <c r="G493" s="225"/>
      <c r="H493" s="225"/>
      <c r="I493" s="225"/>
      <c r="J493" s="224"/>
      <c r="K493" s="225"/>
      <c r="L493" s="225"/>
      <c r="M493" s="224"/>
      <c r="N493" s="224"/>
      <c r="O493" s="225"/>
      <c r="P493" s="224"/>
      <c r="Q493" s="299"/>
      <c r="R493" s="300"/>
      <c r="S493" s="228"/>
      <c r="T493" s="228"/>
      <c r="U493" s="228"/>
      <c r="V493" s="228"/>
      <c r="W493" s="228"/>
      <c r="X493" s="228"/>
      <c r="Y493" s="228"/>
      <c r="Z493" s="228"/>
      <c r="AA493" s="228"/>
      <c r="AB493" s="228"/>
      <c r="AC493" s="228"/>
      <c r="AD493" s="228"/>
      <c r="AE493" s="228"/>
      <c r="AF493" s="228"/>
      <c r="AG493" s="228"/>
      <c r="AH493" s="228"/>
      <c r="AI493" s="228"/>
      <c r="AJ493" s="228"/>
      <c r="AK493" s="228"/>
      <c r="AL493" s="228"/>
      <c r="AM493" s="228"/>
      <c r="AN493" s="228"/>
      <c r="AO493" s="228"/>
      <c r="AP493" s="228"/>
      <c r="AQ493" s="228"/>
      <c r="AR493" s="228"/>
      <c r="AS493" s="228"/>
      <c r="AT493" s="228"/>
      <c r="AU493" s="228"/>
      <c r="AV493" s="228"/>
      <c r="AW493" s="228"/>
      <c r="AX493" s="228"/>
    </row>
    <row r="494" spans="2:50" ht="14.25" hidden="1" customHeight="1">
      <c r="B494" s="231"/>
      <c r="C494" s="302"/>
      <c r="D494" s="303"/>
      <c r="E494" s="224"/>
      <c r="F494" s="224"/>
      <c r="G494" s="225"/>
      <c r="H494" s="225"/>
      <c r="I494" s="225"/>
      <c r="J494" s="224"/>
      <c r="K494" s="225"/>
      <c r="L494" s="225"/>
      <c r="M494" s="224"/>
      <c r="N494" s="224"/>
      <c r="O494" s="225"/>
      <c r="P494" s="224"/>
      <c r="Q494" s="299"/>
      <c r="R494" s="300"/>
      <c r="S494" s="228"/>
      <c r="T494" s="228"/>
      <c r="U494" s="228"/>
      <c r="V494" s="228"/>
      <c r="W494" s="228"/>
      <c r="X494" s="228"/>
      <c r="Y494" s="228"/>
      <c r="Z494" s="228"/>
      <c r="AA494" s="228"/>
      <c r="AB494" s="228"/>
      <c r="AC494" s="228"/>
      <c r="AD494" s="228"/>
      <c r="AE494" s="228"/>
      <c r="AF494" s="228"/>
      <c r="AG494" s="228"/>
      <c r="AH494" s="228"/>
      <c r="AI494" s="228"/>
      <c r="AJ494" s="228"/>
      <c r="AK494" s="228"/>
      <c r="AL494" s="228"/>
      <c r="AM494" s="228"/>
      <c r="AN494" s="228"/>
      <c r="AO494" s="228"/>
      <c r="AP494" s="228"/>
      <c r="AQ494" s="228"/>
      <c r="AR494" s="228"/>
      <c r="AS494" s="228"/>
      <c r="AT494" s="228"/>
      <c r="AU494" s="228"/>
      <c r="AV494" s="228"/>
      <c r="AW494" s="228"/>
      <c r="AX494" s="228"/>
    </row>
    <row r="495" spans="2:50" ht="14.25" hidden="1" customHeight="1">
      <c r="B495" s="231"/>
      <c r="C495" s="302"/>
      <c r="D495" s="226"/>
      <c r="E495" s="224"/>
      <c r="F495" s="224"/>
      <c r="G495" s="225"/>
      <c r="H495" s="225"/>
      <c r="I495" s="225"/>
      <c r="J495" s="224"/>
      <c r="K495" s="225"/>
      <c r="L495" s="225"/>
      <c r="M495" s="224"/>
      <c r="N495" s="224"/>
      <c r="O495" s="225"/>
      <c r="P495" s="224"/>
      <c r="Q495" s="299"/>
      <c r="R495" s="300"/>
      <c r="S495" s="228"/>
      <c r="T495" s="228"/>
      <c r="U495" s="228"/>
      <c r="V495" s="228"/>
      <c r="W495" s="228"/>
      <c r="X495" s="228"/>
      <c r="Y495" s="228"/>
      <c r="Z495" s="228"/>
      <c r="AA495" s="228"/>
      <c r="AB495" s="228"/>
      <c r="AC495" s="228"/>
      <c r="AD495" s="228"/>
      <c r="AE495" s="228"/>
      <c r="AF495" s="228"/>
      <c r="AG495" s="228"/>
      <c r="AH495" s="228"/>
      <c r="AI495" s="228"/>
      <c r="AJ495" s="228"/>
      <c r="AK495" s="228"/>
      <c r="AL495" s="228"/>
      <c r="AM495" s="228"/>
      <c r="AN495" s="228"/>
      <c r="AO495" s="228"/>
      <c r="AP495" s="228"/>
      <c r="AQ495" s="228"/>
      <c r="AR495" s="228"/>
      <c r="AS495" s="228"/>
      <c r="AT495" s="228"/>
      <c r="AU495" s="228"/>
      <c r="AV495" s="228"/>
      <c r="AW495" s="228"/>
      <c r="AX495" s="228"/>
    </row>
    <row r="496" spans="2:50" ht="14.25" hidden="1" customHeight="1">
      <c r="B496" s="231"/>
      <c r="C496" s="222"/>
      <c r="D496" s="226"/>
      <c r="E496" s="202"/>
      <c r="F496" s="202"/>
      <c r="G496" s="201"/>
      <c r="H496" s="201"/>
      <c r="I496" s="201"/>
      <c r="J496" s="202"/>
      <c r="K496" s="201"/>
      <c r="L496" s="201"/>
      <c r="M496" s="202"/>
      <c r="N496" s="202"/>
      <c r="O496" s="201"/>
      <c r="P496" s="202"/>
      <c r="Q496" s="299"/>
      <c r="R496" s="300"/>
      <c r="S496" s="228"/>
      <c r="T496" s="228"/>
      <c r="U496" s="228"/>
      <c r="V496" s="228"/>
      <c r="W496" s="228"/>
      <c r="X496" s="228"/>
      <c r="Y496" s="228"/>
      <c r="Z496" s="228"/>
      <c r="AA496" s="228"/>
      <c r="AB496" s="228"/>
      <c r="AC496" s="228"/>
      <c r="AD496" s="228"/>
      <c r="AE496" s="228"/>
      <c r="AF496" s="228"/>
      <c r="AG496" s="228"/>
      <c r="AH496" s="228"/>
      <c r="AI496" s="228"/>
      <c r="AJ496" s="228"/>
      <c r="AK496" s="228"/>
      <c r="AL496" s="228"/>
      <c r="AM496" s="228"/>
      <c r="AN496" s="228"/>
      <c r="AO496" s="228"/>
      <c r="AP496" s="228"/>
      <c r="AQ496" s="228"/>
      <c r="AR496" s="228"/>
      <c r="AS496" s="228"/>
      <c r="AT496" s="228"/>
      <c r="AU496" s="228"/>
      <c r="AV496" s="228"/>
      <c r="AW496" s="228"/>
      <c r="AX496" s="228"/>
    </row>
    <row r="497" spans="1:50" ht="9.75" hidden="1" customHeight="1">
      <c r="B497" s="231"/>
      <c r="C497" s="222"/>
      <c r="D497" s="226"/>
      <c r="E497" s="224"/>
      <c r="F497" s="224"/>
      <c r="G497" s="225"/>
      <c r="H497" s="225"/>
      <c r="I497" s="225"/>
      <c r="J497" s="224"/>
      <c r="K497" s="225"/>
      <c r="L497" s="225"/>
      <c r="M497" s="224"/>
      <c r="N497" s="224"/>
      <c r="O497" s="225"/>
      <c r="P497" s="224"/>
      <c r="Q497" s="299"/>
      <c r="R497" s="300"/>
      <c r="S497" s="228"/>
      <c r="T497" s="228"/>
      <c r="U497" s="228"/>
      <c r="V497" s="228"/>
      <c r="W497" s="228"/>
      <c r="X497" s="228"/>
      <c r="Y497" s="228"/>
      <c r="Z497" s="228"/>
      <c r="AA497" s="228"/>
      <c r="AB497" s="228"/>
      <c r="AC497" s="228"/>
      <c r="AD497" s="228"/>
      <c r="AE497" s="228"/>
      <c r="AF497" s="228"/>
      <c r="AG497" s="228"/>
      <c r="AH497" s="228"/>
      <c r="AI497" s="228"/>
      <c r="AJ497" s="228"/>
      <c r="AK497" s="228"/>
      <c r="AL497" s="228"/>
      <c r="AM497" s="228"/>
      <c r="AN497" s="228"/>
      <c r="AO497" s="228"/>
      <c r="AP497" s="228"/>
      <c r="AQ497" s="228"/>
      <c r="AR497" s="228"/>
      <c r="AS497" s="228"/>
      <c r="AT497" s="228"/>
      <c r="AU497" s="228"/>
      <c r="AV497" s="228"/>
      <c r="AW497" s="228"/>
      <c r="AX497" s="228"/>
    </row>
    <row r="498" spans="1:50" ht="6" hidden="1" customHeight="1">
      <c r="B498" s="231"/>
      <c r="C498" s="222"/>
      <c r="D498" s="226"/>
      <c r="E498" s="224"/>
      <c r="F498" s="224"/>
      <c r="G498" s="225"/>
      <c r="H498" s="225"/>
      <c r="I498" s="225"/>
      <c r="J498" s="224"/>
      <c r="K498" s="225"/>
      <c r="L498" s="225"/>
      <c r="M498" s="224"/>
      <c r="N498" s="224"/>
      <c r="O498" s="225"/>
      <c r="P498" s="224"/>
      <c r="Q498" s="299"/>
      <c r="R498" s="300"/>
      <c r="S498" s="228"/>
      <c r="T498" s="228"/>
      <c r="U498" s="228"/>
      <c r="V498" s="228"/>
      <c r="W498" s="228"/>
      <c r="X498" s="228"/>
      <c r="Y498" s="228"/>
      <c r="Z498" s="228"/>
      <c r="AA498" s="228"/>
      <c r="AB498" s="228"/>
      <c r="AC498" s="228"/>
      <c r="AD498" s="228"/>
      <c r="AE498" s="228"/>
      <c r="AF498" s="228"/>
      <c r="AG498" s="228"/>
      <c r="AH498" s="228"/>
      <c r="AI498" s="228"/>
      <c r="AJ498" s="228"/>
      <c r="AK498" s="228"/>
      <c r="AL498" s="228"/>
      <c r="AM498" s="228"/>
      <c r="AN498" s="228"/>
      <c r="AO498" s="228"/>
      <c r="AP498" s="228"/>
      <c r="AQ498" s="228"/>
      <c r="AR498" s="228"/>
      <c r="AS498" s="228"/>
      <c r="AT498" s="228"/>
      <c r="AU498" s="228"/>
      <c r="AV498" s="228"/>
      <c r="AW498" s="228"/>
      <c r="AX498" s="228"/>
    </row>
    <row r="499" spans="1:50" ht="1.5" hidden="1" customHeight="1">
      <c r="B499" s="231"/>
      <c r="C499" s="222"/>
      <c r="D499" s="226"/>
      <c r="E499" s="224"/>
      <c r="F499" s="224"/>
      <c r="G499" s="225"/>
      <c r="H499" s="225"/>
      <c r="I499" s="225"/>
      <c r="J499" s="224"/>
      <c r="K499" s="225"/>
      <c r="L499" s="225"/>
      <c r="M499" s="224"/>
      <c r="N499" s="224"/>
      <c r="O499" s="225"/>
      <c r="P499" s="224"/>
      <c r="Q499" s="299"/>
      <c r="R499" s="300"/>
      <c r="S499" s="228"/>
      <c r="T499" s="228"/>
      <c r="U499" s="228"/>
      <c r="V499" s="228"/>
      <c r="W499" s="228"/>
      <c r="X499" s="228"/>
      <c r="Y499" s="228"/>
      <c r="Z499" s="228"/>
      <c r="AA499" s="228"/>
      <c r="AB499" s="228"/>
      <c r="AC499" s="228"/>
      <c r="AD499" s="228"/>
      <c r="AE499" s="228"/>
      <c r="AF499" s="228"/>
      <c r="AG499" s="228"/>
      <c r="AH499" s="228"/>
      <c r="AI499" s="228"/>
      <c r="AJ499" s="228"/>
      <c r="AK499" s="228"/>
      <c r="AL499" s="228"/>
      <c r="AM499" s="228"/>
      <c r="AN499" s="228"/>
      <c r="AO499" s="228"/>
      <c r="AP499" s="228"/>
      <c r="AQ499" s="228"/>
      <c r="AR499" s="228"/>
      <c r="AS499" s="228"/>
      <c r="AT499" s="228"/>
      <c r="AU499" s="228"/>
      <c r="AV499" s="228"/>
      <c r="AW499" s="228"/>
      <c r="AX499" s="228"/>
    </row>
    <row r="500" spans="1:50" ht="6" hidden="1" customHeight="1">
      <c r="B500" s="231"/>
      <c r="C500" s="222"/>
      <c r="D500" s="226"/>
      <c r="E500" s="224"/>
      <c r="F500" s="224"/>
      <c r="G500" s="225"/>
      <c r="H500" s="225"/>
      <c r="I500" s="225"/>
      <c r="J500" s="224"/>
      <c r="K500" s="225"/>
      <c r="L500" s="225"/>
      <c r="M500" s="224"/>
      <c r="N500" s="224"/>
      <c r="O500" s="225"/>
      <c r="P500" s="224"/>
      <c r="Q500" s="299"/>
      <c r="R500" s="300"/>
      <c r="S500" s="228"/>
      <c r="T500" s="228"/>
      <c r="U500" s="228"/>
      <c r="V500" s="228"/>
      <c r="W500" s="228"/>
      <c r="X500" s="228"/>
      <c r="Y500" s="228"/>
      <c r="Z500" s="228"/>
      <c r="AA500" s="228"/>
      <c r="AB500" s="228"/>
      <c r="AC500" s="228"/>
      <c r="AD500" s="228"/>
      <c r="AE500" s="228"/>
      <c r="AF500" s="228"/>
      <c r="AG500" s="228"/>
      <c r="AH500" s="228"/>
      <c r="AI500" s="228"/>
      <c r="AJ500" s="228"/>
      <c r="AK500" s="228"/>
      <c r="AL500" s="228"/>
      <c r="AM500" s="228"/>
      <c r="AN500" s="228"/>
      <c r="AO500" s="228"/>
      <c r="AP500" s="228"/>
      <c r="AQ500" s="228"/>
      <c r="AR500" s="228"/>
      <c r="AS500" s="228"/>
      <c r="AT500" s="228"/>
      <c r="AU500" s="228"/>
      <c r="AV500" s="228"/>
      <c r="AW500" s="228"/>
      <c r="AX500" s="228"/>
    </row>
    <row r="501" spans="1:50" ht="6" hidden="1" customHeight="1">
      <c r="B501" s="231"/>
      <c r="C501" s="222"/>
      <c r="D501" s="226"/>
      <c r="E501" s="224"/>
      <c r="F501" s="224"/>
      <c r="G501" s="225"/>
      <c r="H501" s="225"/>
      <c r="I501" s="225"/>
      <c r="J501" s="224"/>
      <c r="K501" s="225"/>
      <c r="L501" s="225"/>
      <c r="M501" s="224"/>
      <c r="N501" s="224"/>
      <c r="O501" s="225"/>
      <c r="P501" s="224"/>
      <c r="Q501" s="299"/>
      <c r="R501" s="300"/>
      <c r="S501" s="228"/>
      <c r="T501" s="228"/>
      <c r="U501" s="228"/>
      <c r="V501" s="228"/>
      <c r="W501" s="228"/>
      <c r="X501" s="228"/>
      <c r="Y501" s="228"/>
      <c r="Z501" s="228"/>
      <c r="AA501" s="228"/>
      <c r="AB501" s="228"/>
      <c r="AC501" s="228"/>
      <c r="AD501" s="228"/>
      <c r="AE501" s="228"/>
      <c r="AF501" s="228"/>
      <c r="AG501" s="228"/>
      <c r="AH501" s="228"/>
      <c r="AI501" s="228"/>
      <c r="AJ501" s="228"/>
      <c r="AK501" s="228"/>
      <c r="AL501" s="228"/>
      <c r="AM501" s="228"/>
      <c r="AN501" s="228"/>
      <c r="AO501" s="228"/>
      <c r="AP501" s="228"/>
      <c r="AQ501" s="228"/>
      <c r="AR501" s="228"/>
      <c r="AS501" s="228"/>
      <c r="AT501" s="228"/>
      <c r="AU501" s="228"/>
      <c r="AV501" s="228"/>
      <c r="AW501" s="228"/>
      <c r="AX501" s="228"/>
    </row>
    <row r="502" spans="1:50" ht="14.25" customHeight="1">
      <c r="B502" s="231"/>
      <c r="C502" s="222" t="s">
        <v>37</v>
      </c>
      <c r="D502" s="223" t="s">
        <v>111</v>
      </c>
      <c r="E502" s="224">
        <f>+F502</f>
        <v>7000</v>
      </c>
      <c r="F502" s="224">
        <f>+G502+K502+L502</f>
        <v>7000</v>
      </c>
      <c r="G502" s="225">
        <f>+H502+I502</f>
        <v>7000</v>
      </c>
      <c r="H502" s="225"/>
      <c r="I502" s="225">
        <v>7000</v>
      </c>
      <c r="J502" s="224"/>
      <c r="K502" s="225"/>
      <c r="L502" s="225"/>
      <c r="M502" s="224"/>
      <c r="N502" s="224"/>
      <c r="O502" s="225"/>
      <c r="P502" s="224"/>
      <c r="Q502" s="299"/>
      <c r="R502" s="300"/>
      <c r="S502" s="228"/>
      <c r="T502" s="228"/>
      <c r="U502" s="228"/>
      <c r="V502" s="228"/>
      <c r="W502" s="228"/>
      <c r="X502" s="228"/>
      <c r="Y502" s="228"/>
      <c r="Z502" s="228"/>
      <c r="AA502" s="228"/>
      <c r="AB502" s="228"/>
      <c r="AC502" s="228"/>
      <c r="AD502" s="228"/>
      <c r="AE502" s="228"/>
      <c r="AF502" s="228"/>
      <c r="AG502" s="228"/>
      <c r="AH502" s="228"/>
      <c r="AI502" s="228"/>
      <c r="AJ502" s="228"/>
      <c r="AK502" s="228"/>
      <c r="AL502" s="228"/>
      <c r="AM502" s="228"/>
      <c r="AN502" s="228"/>
      <c r="AO502" s="228"/>
      <c r="AP502" s="228"/>
      <c r="AQ502" s="228"/>
      <c r="AR502" s="228"/>
      <c r="AS502" s="228"/>
      <c r="AT502" s="228"/>
      <c r="AU502" s="228"/>
      <c r="AV502" s="228"/>
      <c r="AW502" s="228"/>
      <c r="AX502" s="228"/>
    </row>
    <row r="503" spans="1:50" ht="14.25" customHeight="1">
      <c r="B503" s="231"/>
      <c r="C503" s="222"/>
      <c r="D503" s="226" t="s">
        <v>63</v>
      </c>
      <c r="E503" s="224">
        <f>+F503</f>
        <v>0</v>
      </c>
      <c r="F503" s="224">
        <f>+G503+K503</f>
        <v>0</v>
      </c>
      <c r="G503" s="225">
        <f>H503+I503</f>
        <v>0</v>
      </c>
      <c r="H503" s="225"/>
      <c r="I503" s="225">
        <v>0</v>
      </c>
      <c r="J503" s="224"/>
      <c r="K503" s="225"/>
      <c r="L503" s="225"/>
      <c r="M503" s="224"/>
      <c r="N503" s="224"/>
      <c r="O503" s="225"/>
      <c r="P503" s="224"/>
      <c r="Q503" s="299"/>
      <c r="R503" s="300"/>
      <c r="S503" s="228"/>
      <c r="T503" s="228"/>
      <c r="U503" s="228"/>
      <c r="V503" s="228"/>
      <c r="W503" s="228"/>
      <c r="X503" s="228"/>
      <c r="Y503" s="228"/>
      <c r="Z503" s="228"/>
      <c r="AA503" s="228"/>
      <c r="AB503" s="228"/>
      <c r="AC503" s="228"/>
      <c r="AD503" s="228"/>
      <c r="AE503" s="228"/>
      <c r="AF503" s="228"/>
      <c r="AG503" s="228"/>
      <c r="AH503" s="228"/>
      <c r="AI503" s="228"/>
      <c r="AJ503" s="228"/>
      <c r="AK503" s="228"/>
      <c r="AL503" s="228"/>
      <c r="AM503" s="228"/>
      <c r="AN503" s="228"/>
      <c r="AO503" s="228"/>
      <c r="AP503" s="228"/>
      <c r="AQ503" s="228"/>
      <c r="AR503" s="228"/>
      <c r="AS503" s="228"/>
      <c r="AT503" s="228"/>
      <c r="AU503" s="228"/>
      <c r="AV503" s="228"/>
      <c r="AW503" s="228"/>
      <c r="AX503" s="228"/>
    </row>
    <row r="504" spans="1:50" s="221" customFormat="1" ht="14.25" customHeight="1">
      <c r="B504" s="231"/>
      <c r="C504" s="222"/>
      <c r="D504" s="226" t="s">
        <v>65</v>
      </c>
      <c r="E504" s="202">
        <f>E503/E502</f>
        <v>0</v>
      </c>
      <c r="F504" s="202">
        <f>F503/F502</f>
        <v>0</v>
      </c>
      <c r="G504" s="201">
        <f>G503/G502</f>
        <v>0</v>
      </c>
      <c r="H504" s="201"/>
      <c r="I504" s="201">
        <f>I503/I502</f>
        <v>0</v>
      </c>
      <c r="J504" s="202"/>
      <c r="K504" s="201"/>
      <c r="L504" s="201"/>
      <c r="M504" s="202"/>
      <c r="N504" s="202"/>
      <c r="O504" s="201"/>
      <c r="P504" s="202"/>
      <c r="Q504" s="299"/>
      <c r="R504" s="300"/>
      <c r="S504" s="228"/>
      <c r="T504" s="228"/>
      <c r="U504" s="228"/>
      <c r="V504" s="228"/>
      <c r="W504" s="228"/>
      <c r="X504" s="228"/>
      <c r="Y504" s="228"/>
      <c r="Z504" s="228"/>
      <c r="AA504" s="228"/>
      <c r="AB504" s="228"/>
      <c r="AC504" s="228"/>
      <c r="AD504" s="228"/>
      <c r="AE504" s="228"/>
      <c r="AF504" s="228"/>
      <c r="AG504" s="228"/>
      <c r="AH504" s="228"/>
      <c r="AI504" s="228"/>
      <c r="AJ504" s="228"/>
      <c r="AK504" s="228"/>
      <c r="AL504" s="228"/>
      <c r="AM504" s="228"/>
      <c r="AN504" s="228"/>
      <c r="AO504" s="228"/>
      <c r="AP504" s="228"/>
      <c r="AQ504" s="228"/>
      <c r="AR504" s="228"/>
      <c r="AS504" s="228"/>
      <c r="AT504" s="228"/>
      <c r="AU504" s="228"/>
      <c r="AV504" s="228"/>
      <c r="AW504" s="228"/>
      <c r="AX504" s="228"/>
    </row>
    <row r="505" spans="1:50" s="221" customFormat="1" ht="6.75" customHeight="1">
      <c r="B505" s="231"/>
      <c r="C505" s="222"/>
      <c r="D505" s="258"/>
      <c r="E505" s="202"/>
      <c r="F505" s="202"/>
      <c r="G505" s="201"/>
      <c r="H505" s="201"/>
      <c r="I505" s="201"/>
      <c r="J505" s="202"/>
      <c r="K505" s="201"/>
      <c r="L505" s="201"/>
      <c r="M505" s="202"/>
      <c r="N505" s="202"/>
      <c r="O505" s="201"/>
      <c r="P505" s="202"/>
      <c r="Q505" s="299"/>
      <c r="R505" s="300"/>
      <c r="S505" s="228"/>
      <c r="T505" s="228"/>
      <c r="U505" s="228"/>
      <c r="V505" s="228"/>
      <c r="W505" s="228"/>
      <c r="X505" s="228"/>
      <c r="Y505" s="228"/>
      <c r="Z505" s="228"/>
      <c r="AA505" s="228"/>
      <c r="AB505" s="228"/>
      <c r="AC505" s="228"/>
      <c r="AD505" s="228"/>
      <c r="AE505" s="228"/>
      <c r="AF505" s="228"/>
      <c r="AG505" s="228"/>
      <c r="AH505" s="228"/>
      <c r="AI505" s="228"/>
      <c r="AJ505" s="228"/>
      <c r="AK505" s="228"/>
      <c r="AL505" s="228"/>
      <c r="AM505" s="228"/>
      <c r="AN505" s="228"/>
      <c r="AO505" s="228"/>
      <c r="AP505" s="228"/>
      <c r="AQ505" s="228"/>
      <c r="AR505" s="228"/>
      <c r="AS505" s="228"/>
      <c r="AT505" s="228"/>
      <c r="AU505" s="228"/>
      <c r="AV505" s="228"/>
      <c r="AW505" s="228"/>
      <c r="AX505" s="228"/>
    </row>
    <row r="506" spans="1:50" s="221" customFormat="1" ht="14.25" customHeight="1" thickBot="1">
      <c r="A506" s="384"/>
      <c r="B506" s="385">
        <v>853</v>
      </c>
      <c r="C506" s="386"/>
      <c r="D506" s="387" t="s">
        <v>176</v>
      </c>
      <c r="E506" s="388"/>
      <c r="F506" s="388"/>
      <c r="G506" s="389"/>
      <c r="H506" s="389"/>
      <c r="I506" s="389"/>
      <c r="J506" s="388"/>
      <c r="K506" s="389"/>
      <c r="L506" s="389"/>
      <c r="M506" s="388"/>
      <c r="N506" s="388"/>
      <c r="O506" s="389"/>
      <c r="P506" s="388"/>
      <c r="Q506" s="299"/>
      <c r="R506" s="300"/>
      <c r="S506" s="228"/>
      <c r="T506" s="228"/>
      <c r="U506" s="228"/>
      <c r="V506" s="228"/>
      <c r="W506" s="228"/>
      <c r="X506" s="228"/>
      <c r="Y506" s="228"/>
      <c r="Z506" s="228"/>
      <c r="AA506" s="228"/>
      <c r="AB506" s="228"/>
      <c r="AC506" s="228"/>
      <c r="AD506" s="228"/>
      <c r="AE506" s="228"/>
      <c r="AF506" s="228"/>
      <c r="AG506" s="228"/>
      <c r="AH506" s="228"/>
      <c r="AI506" s="228"/>
      <c r="AJ506" s="228"/>
      <c r="AK506" s="228"/>
      <c r="AL506" s="228"/>
      <c r="AM506" s="228"/>
      <c r="AN506" s="228"/>
      <c r="AO506" s="228"/>
      <c r="AP506" s="228"/>
      <c r="AQ506" s="228"/>
      <c r="AR506" s="228"/>
      <c r="AS506" s="228"/>
      <c r="AT506" s="228"/>
      <c r="AU506" s="228"/>
      <c r="AV506" s="228"/>
      <c r="AW506" s="228"/>
      <c r="AX506" s="228"/>
    </row>
    <row r="507" spans="1:50" s="221" customFormat="1" ht="12.75" customHeight="1">
      <c r="B507" s="393"/>
      <c r="C507" s="222"/>
      <c r="D507" s="382" t="s">
        <v>82</v>
      </c>
      <c r="E507" s="290">
        <f>+E512</f>
        <v>145755</v>
      </c>
      <c r="F507" s="290">
        <f>+F512</f>
        <v>145755</v>
      </c>
      <c r="G507" s="291">
        <f>+G512</f>
        <v>145755</v>
      </c>
      <c r="H507" s="291"/>
      <c r="I507" s="291">
        <f>+I512</f>
        <v>145755</v>
      </c>
      <c r="J507" s="202"/>
      <c r="K507" s="201"/>
      <c r="L507" s="201"/>
      <c r="M507" s="202"/>
      <c r="N507" s="202"/>
      <c r="O507" s="201"/>
      <c r="P507" s="415"/>
      <c r="Q507" s="311"/>
      <c r="R507" s="300"/>
      <c r="S507" s="228"/>
      <c r="T507" s="228"/>
      <c r="U507" s="228"/>
      <c r="V507" s="228"/>
      <c r="W507" s="228"/>
      <c r="X507" s="228"/>
      <c r="Y507" s="228"/>
      <c r="Z507" s="228"/>
      <c r="AA507" s="228"/>
      <c r="AB507" s="228"/>
      <c r="AC507" s="228"/>
      <c r="AD507" s="228"/>
      <c r="AE507" s="228"/>
      <c r="AF507" s="228"/>
      <c r="AG507" s="228"/>
      <c r="AH507" s="228"/>
      <c r="AI507" s="228"/>
      <c r="AJ507" s="228"/>
      <c r="AK507" s="228"/>
      <c r="AL507" s="228"/>
      <c r="AM507" s="228"/>
      <c r="AN507" s="228"/>
      <c r="AO507" s="228"/>
      <c r="AP507" s="228"/>
      <c r="AQ507" s="228"/>
      <c r="AR507" s="228"/>
      <c r="AS507" s="228"/>
      <c r="AT507" s="228"/>
      <c r="AU507" s="228"/>
      <c r="AV507" s="228"/>
      <c r="AW507" s="228"/>
      <c r="AX507" s="228"/>
    </row>
    <row r="508" spans="1:50" s="221" customFormat="1" ht="14.25" customHeight="1">
      <c r="B508" s="231"/>
      <c r="C508" s="222"/>
      <c r="D508" s="383" t="s">
        <v>63</v>
      </c>
      <c r="E508" s="290">
        <f>+F508</f>
        <v>450.18</v>
      </c>
      <c r="F508" s="290">
        <f>+G508</f>
        <v>450.18</v>
      </c>
      <c r="G508" s="291">
        <f>+I508</f>
        <v>450.18</v>
      </c>
      <c r="H508" s="291"/>
      <c r="I508" s="291">
        <f>+I516</f>
        <v>450.18</v>
      </c>
      <c r="J508" s="202"/>
      <c r="K508" s="201"/>
      <c r="L508" s="201"/>
      <c r="M508" s="202"/>
      <c r="N508" s="202"/>
      <c r="O508" s="201"/>
      <c r="P508" s="203"/>
      <c r="Q508" s="311"/>
      <c r="R508" s="300"/>
      <c r="S508" s="228"/>
      <c r="T508" s="228"/>
      <c r="U508" s="228"/>
      <c r="V508" s="228"/>
      <c r="W508" s="228"/>
      <c r="X508" s="228"/>
      <c r="Y508" s="228"/>
      <c r="Z508" s="228"/>
      <c r="AA508" s="228"/>
      <c r="AB508" s="228"/>
      <c r="AC508" s="228"/>
      <c r="AD508" s="228"/>
      <c r="AE508" s="228"/>
      <c r="AF508" s="228"/>
      <c r="AG508" s="228"/>
      <c r="AH508" s="228"/>
      <c r="AI508" s="228"/>
      <c r="AJ508" s="228"/>
      <c r="AK508" s="228"/>
      <c r="AL508" s="228"/>
      <c r="AM508" s="228"/>
      <c r="AN508" s="228"/>
      <c r="AO508" s="228"/>
      <c r="AP508" s="228"/>
      <c r="AQ508" s="228"/>
      <c r="AR508" s="228"/>
      <c r="AS508" s="228"/>
      <c r="AT508" s="228"/>
      <c r="AU508" s="228"/>
      <c r="AV508" s="228"/>
      <c r="AW508" s="228"/>
      <c r="AX508" s="228"/>
    </row>
    <row r="509" spans="1:50" s="221" customFormat="1" ht="13.5" customHeight="1">
      <c r="B509" s="233"/>
      <c r="C509" s="277"/>
      <c r="D509" s="383" t="s">
        <v>65</v>
      </c>
      <c r="E509" s="240">
        <f>E508/E507</f>
        <v>3.088607594936709E-3</v>
      </c>
      <c r="F509" s="294">
        <f>F508/F507</f>
        <v>3.088607594936709E-3</v>
      </c>
      <c r="G509" s="328">
        <f>G508/G507</f>
        <v>3.088607594936709E-3</v>
      </c>
      <c r="H509" s="294"/>
      <c r="I509" s="294">
        <f>I508/I507</f>
        <v>3.088607594936709E-3</v>
      </c>
      <c r="J509" s="202"/>
      <c r="K509" s="201"/>
      <c r="L509" s="201"/>
      <c r="M509" s="202"/>
      <c r="N509" s="202"/>
      <c r="O509" s="201"/>
      <c r="P509" s="203"/>
      <c r="Q509" s="311"/>
      <c r="R509" s="300"/>
      <c r="S509" s="228"/>
      <c r="T509" s="228"/>
      <c r="U509" s="228"/>
      <c r="V509" s="228"/>
      <c r="W509" s="228"/>
      <c r="X509" s="228"/>
      <c r="Y509" s="228"/>
      <c r="Z509" s="228"/>
      <c r="AA509" s="228"/>
      <c r="AB509" s="228"/>
      <c r="AC509" s="228"/>
      <c r="AD509" s="228"/>
      <c r="AE509" s="228"/>
      <c r="AF509" s="228"/>
      <c r="AG509" s="228"/>
      <c r="AH509" s="228"/>
      <c r="AI509" s="228"/>
      <c r="AJ509" s="228"/>
      <c r="AK509" s="228"/>
      <c r="AL509" s="228"/>
      <c r="AM509" s="228"/>
      <c r="AN509" s="228"/>
      <c r="AO509" s="228"/>
      <c r="AP509" s="228"/>
      <c r="AQ509" s="228"/>
      <c r="AR509" s="228"/>
      <c r="AS509" s="228"/>
      <c r="AT509" s="228"/>
      <c r="AU509" s="228"/>
      <c r="AV509" s="228"/>
      <c r="AW509" s="228"/>
      <c r="AX509" s="228"/>
    </row>
    <row r="510" spans="1:50" s="221" customFormat="1" ht="13.5" customHeight="1">
      <c r="B510" s="233"/>
      <c r="C510" s="277"/>
      <c r="D510" s="418"/>
      <c r="E510" s="351"/>
      <c r="F510" s="294"/>
      <c r="G510" s="328"/>
      <c r="H510" s="245"/>
      <c r="I510" s="294"/>
      <c r="J510" s="202"/>
      <c r="K510" s="201"/>
      <c r="L510" s="201"/>
      <c r="M510" s="332"/>
      <c r="N510" s="332"/>
      <c r="O510" s="332"/>
      <c r="P510" s="205"/>
      <c r="Q510" s="311"/>
      <c r="R510" s="300"/>
      <c r="S510" s="228"/>
      <c r="T510" s="228"/>
      <c r="U510" s="228"/>
      <c r="V510" s="228"/>
      <c r="W510" s="228"/>
      <c r="X510" s="228"/>
      <c r="Y510" s="228"/>
      <c r="Z510" s="228"/>
      <c r="AA510" s="228"/>
      <c r="AB510" s="228"/>
      <c r="AC510" s="228"/>
      <c r="AD510" s="228"/>
      <c r="AE510" s="228"/>
      <c r="AF510" s="228"/>
      <c r="AG510" s="228"/>
      <c r="AH510" s="228"/>
      <c r="AI510" s="228"/>
      <c r="AJ510" s="228"/>
      <c r="AK510" s="228"/>
      <c r="AL510" s="228"/>
      <c r="AM510" s="228"/>
      <c r="AN510" s="228"/>
      <c r="AO510" s="228"/>
      <c r="AP510" s="228"/>
      <c r="AQ510" s="228"/>
      <c r="AR510" s="228"/>
      <c r="AS510" s="228"/>
      <c r="AT510" s="228"/>
      <c r="AU510" s="228"/>
      <c r="AV510" s="228"/>
      <c r="AW510" s="228"/>
      <c r="AX510" s="228"/>
    </row>
    <row r="511" spans="1:50" s="221" customFormat="1" ht="0.75" customHeight="1">
      <c r="B511" s="233"/>
      <c r="C511" s="277"/>
      <c r="D511" s="258"/>
      <c r="E511" s="262"/>
      <c r="F511" s="201"/>
      <c r="G511" s="259"/>
      <c r="H511" s="259"/>
      <c r="I511" s="201"/>
      <c r="J511" s="202"/>
      <c r="K511" s="201"/>
      <c r="L511" s="201"/>
      <c r="M511" s="259"/>
      <c r="N511" s="259"/>
      <c r="O511" s="259"/>
      <c r="P511" s="260"/>
      <c r="Q511" s="311"/>
      <c r="R511" s="300"/>
      <c r="S511" s="228"/>
      <c r="T511" s="228"/>
      <c r="U511" s="228"/>
      <c r="V511" s="228"/>
      <c r="W511" s="228"/>
      <c r="X511" s="228"/>
      <c r="Y511" s="228"/>
      <c r="Z511" s="228"/>
      <c r="AA511" s="228"/>
      <c r="AB511" s="228"/>
      <c r="AC511" s="228"/>
      <c r="AD511" s="228"/>
      <c r="AE511" s="228"/>
      <c r="AF511" s="228"/>
      <c r="AG511" s="228"/>
      <c r="AH511" s="228"/>
      <c r="AI511" s="228"/>
      <c r="AJ511" s="228"/>
      <c r="AK511" s="228"/>
      <c r="AL511" s="228"/>
      <c r="AM511" s="228"/>
      <c r="AN511" s="228"/>
      <c r="AO511" s="228"/>
      <c r="AP511" s="228"/>
      <c r="AQ511" s="228"/>
      <c r="AR511" s="228"/>
      <c r="AS511" s="228"/>
      <c r="AT511" s="228"/>
      <c r="AU511" s="228"/>
      <c r="AV511" s="228"/>
      <c r="AW511" s="228"/>
      <c r="AX511" s="228"/>
    </row>
    <row r="512" spans="1:50" ht="13.5" customHeight="1">
      <c r="B512" s="233"/>
      <c r="C512" s="277" t="s">
        <v>177</v>
      </c>
      <c r="D512" s="336" t="s">
        <v>178</v>
      </c>
      <c r="E512" s="256">
        <f>+F512</f>
        <v>145755</v>
      </c>
      <c r="F512" s="256">
        <f>+G512</f>
        <v>145755</v>
      </c>
      <c r="G512" s="256">
        <f>+I512</f>
        <v>145755</v>
      </c>
      <c r="H512" s="256"/>
      <c r="I512" s="256">
        <v>145755</v>
      </c>
      <c r="J512" s="248"/>
      <c r="K512" s="256"/>
      <c r="L512" s="256"/>
      <c r="M512" s="256"/>
      <c r="N512" s="256"/>
      <c r="O512" s="256"/>
      <c r="P512" s="248"/>
      <c r="Q512" s="311"/>
      <c r="R512" s="300"/>
      <c r="S512" s="228"/>
      <c r="T512" s="228"/>
      <c r="U512" s="228"/>
      <c r="V512" s="228"/>
      <c r="W512" s="228"/>
      <c r="X512" s="228"/>
      <c r="Y512" s="228"/>
      <c r="Z512" s="228"/>
      <c r="AA512" s="228"/>
      <c r="AB512" s="228"/>
      <c r="AC512" s="228"/>
      <c r="AD512" s="228"/>
      <c r="AE512" s="228"/>
      <c r="AF512" s="228"/>
      <c r="AG512" s="228"/>
      <c r="AH512" s="228"/>
      <c r="AI512" s="228"/>
      <c r="AJ512" s="228"/>
      <c r="AK512" s="228"/>
      <c r="AL512" s="228"/>
      <c r="AM512" s="228"/>
      <c r="AN512" s="228"/>
      <c r="AO512" s="228"/>
      <c r="AP512" s="228"/>
      <c r="AQ512" s="228"/>
      <c r="AR512" s="228"/>
      <c r="AS512" s="228"/>
      <c r="AT512" s="228"/>
      <c r="AU512" s="228"/>
      <c r="AV512" s="228"/>
      <c r="AW512" s="228"/>
      <c r="AX512" s="228"/>
    </row>
    <row r="513" spans="2:50" ht="0.75" hidden="1" customHeight="1">
      <c r="B513" s="233"/>
      <c r="C513" s="390"/>
      <c r="D513" s="274"/>
      <c r="E513" s="256"/>
      <c r="F513" s="256"/>
      <c r="G513" s="256"/>
      <c r="H513" s="256"/>
      <c r="I513" s="256"/>
      <c r="J513" s="248"/>
      <c r="K513" s="256"/>
      <c r="L513" s="256"/>
      <c r="M513" s="256"/>
      <c r="N513" s="256"/>
      <c r="O513" s="256"/>
      <c r="P513" s="248"/>
      <c r="Q513" s="311"/>
      <c r="R513" s="300"/>
      <c r="S513" s="228"/>
      <c r="T513" s="228"/>
      <c r="U513" s="228"/>
      <c r="V513" s="228"/>
      <c r="W513" s="228"/>
      <c r="X513" s="228"/>
      <c r="Y513" s="228"/>
      <c r="Z513" s="228"/>
      <c r="AA513" s="228"/>
      <c r="AB513" s="228"/>
      <c r="AC513" s="228"/>
      <c r="AD513" s="228"/>
      <c r="AE513" s="228"/>
      <c r="AF513" s="228"/>
      <c r="AG513" s="228"/>
      <c r="AH513" s="228"/>
      <c r="AI513" s="228"/>
      <c r="AJ513" s="228"/>
      <c r="AK513" s="228"/>
      <c r="AL513" s="228"/>
      <c r="AM513" s="228"/>
      <c r="AN513" s="228"/>
      <c r="AO513" s="228"/>
      <c r="AP513" s="228"/>
      <c r="AQ513" s="228"/>
      <c r="AR513" s="228"/>
      <c r="AS513" s="228"/>
      <c r="AT513" s="228"/>
      <c r="AU513" s="228"/>
      <c r="AV513" s="228"/>
      <c r="AW513" s="228"/>
      <c r="AX513" s="228"/>
    </row>
    <row r="514" spans="2:50" ht="14.25" hidden="1" customHeight="1">
      <c r="B514" s="233"/>
      <c r="C514" s="390"/>
      <c r="D514" s="258"/>
      <c r="E514" s="256"/>
      <c r="F514" s="256"/>
      <c r="G514" s="256"/>
      <c r="H514" s="256"/>
      <c r="I514" s="256"/>
      <c r="J514" s="248"/>
      <c r="K514" s="256"/>
      <c r="L514" s="256"/>
      <c r="M514" s="256"/>
      <c r="N514" s="256"/>
      <c r="O514" s="256"/>
      <c r="P514" s="248"/>
      <c r="Q514" s="311"/>
      <c r="R514" s="300"/>
      <c r="S514" s="228"/>
      <c r="T514" s="228"/>
      <c r="U514" s="228"/>
      <c r="V514" s="228"/>
      <c r="W514" s="228"/>
      <c r="X514" s="228"/>
      <c r="Y514" s="228"/>
      <c r="Z514" s="228"/>
      <c r="AA514" s="228"/>
      <c r="AB514" s="228"/>
      <c r="AC514" s="228"/>
      <c r="AD514" s="228"/>
      <c r="AE514" s="228"/>
      <c r="AF514" s="228"/>
      <c r="AG514" s="228"/>
      <c r="AH514" s="228"/>
      <c r="AI514" s="228"/>
      <c r="AJ514" s="228"/>
      <c r="AK514" s="228"/>
      <c r="AL514" s="228"/>
      <c r="AM514" s="228"/>
      <c r="AN514" s="228"/>
      <c r="AO514" s="228"/>
      <c r="AP514" s="228"/>
      <c r="AQ514" s="228"/>
      <c r="AR514" s="228"/>
      <c r="AS514" s="228"/>
      <c r="AT514" s="228"/>
      <c r="AU514" s="228"/>
      <c r="AV514" s="228"/>
      <c r="AW514" s="228"/>
      <c r="AX514" s="228"/>
    </row>
    <row r="515" spans="2:50" ht="14.25" hidden="1" customHeight="1">
      <c r="B515" s="233"/>
      <c r="C515" s="277"/>
      <c r="D515" s="258"/>
      <c r="E515" s="259"/>
      <c r="F515" s="259"/>
      <c r="G515" s="259"/>
      <c r="H515" s="259"/>
      <c r="I515" s="259"/>
      <c r="J515" s="260"/>
      <c r="K515" s="259"/>
      <c r="L515" s="259"/>
      <c r="M515" s="259"/>
      <c r="N515" s="259"/>
      <c r="O515" s="259"/>
      <c r="P515" s="260"/>
      <c r="Q515" s="311"/>
      <c r="R515" s="300"/>
      <c r="S515" s="228"/>
      <c r="T515" s="228"/>
      <c r="U515" s="228"/>
      <c r="V515" s="228"/>
      <c r="W515" s="228"/>
      <c r="X515" s="228"/>
      <c r="Y515" s="228"/>
      <c r="Z515" s="228"/>
      <c r="AA515" s="228"/>
      <c r="AB515" s="228"/>
      <c r="AC515" s="228"/>
      <c r="AD515" s="228"/>
      <c r="AE515" s="228"/>
      <c r="AF515" s="228"/>
      <c r="AG515" s="228"/>
      <c r="AH515" s="228"/>
      <c r="AI515" s="228"/>
      <c r="AJ515" s="228"/>
      <c r="AK515" s="228"/>
      <c r="AL515" s="228"/>
      <c r="AM515" s="228"/>
      <c r="AN515" s="228"/>
      <c r="AO515" s="228"/>
      <c r="AP515" s="228"/>
      <c r="AQ515" s="228"/>
      <c r="AR515" s="228"/>
      <c r="AS515" s="228"/>
      <c r="AT515" s="228"/>
      <c r="AU515" s="228"/>
      <c r="AV515" s="228"/>
      <c r="AW515" s="228"/>
      <c r="AX515" s="228"/>
    </row>
    <row r="516" spans="2:50" ht="15.75" customHeight="1">
      <c r="B516" s="233"/>
      <c r="C516" s="277"/>
      <c r="D516" s="258" t="s">
        <v>63</v>
      </c>
      <c r="E516" s="256">
        <f>+F516</f>
        <v>450.18</v>
      </c>
      <c r="F516" s="256">
        <f>+G516</f>
        <v>450.18</v>
      </c>
      <c r="G516" s="256">
        <f>+I516</f>
        <v>450.18</v>
      </c>
      <c r="H516" s="256"/>
      <c r="I516" s="256">
        <v>450.18</v>
      </c>
      <c r="J516" s="248"/>
      <c r="K516" s="256"/>
      <c r="L516" s="256"/>
      <c r="M516" s="256"/>
      <c r="N516" s="256"/>
      <c r="O516" s="256"/>
      <c r="P516" s="248"/>
      <c r="Q516" s="311"/>
      <c r="R516" s="300"/>
      <c r="S516" s="228"/>
      <c r="T516" s="228"/>
      <c r="U516" s="228"/>
      <c r="V516" s="228"/>
      <c r="W516" s="228"/>
      <c r="X516" s="228"/>
      <c r="Y516" s="228"/>
      <c r="Z516" s="228"/>
      <c r="AA516" s="228"/>
      <c r="AB516" s="228"/>
      <c r="AC516" s="228"/>
      <c r="AD516" s="228"/>
      <c r="AE516" s="228"/>
      <c r="AF516" s="228"/>
      <c r="AG516" s="228"/>
      <c r="AH516" s="228"/>
      <c r="AI516" s="228"/>
      <c r="AJ516" s="228"/>
      <c r="AK516" s="228"/>
      <c r="AL516" s="228"/>
      <c r="AM516" s="228"/>
      <c r="AN516" s="228"/>
      <c r="AO516" s="228"/>
      <c r="AP516" s="228"/>
      <c r="AQ516" s="228"/>
      <c r="AR516" s="228"/>
      <c r="AS516" s="228"/>
      <c r="AT516" s="228"/>
      <c r="AU516" s="228"/>
      <c r="AV516" s="228"/>
      <c r="AW516" s="228"/>
      <c r="AX516" s="228"/>
    </row>
    <row r="517" spans="2:50" ht="1.5" hidden="1" customHeight="1">
      <c r="B517" s="233"/>
      <c r="C517" s="277"/>
      <c r="D517" s="258" t="s">
        <v>65</v>
      </c>
      <c r="E517" s="256"/>
      <c r="F517" s="256"/>
      <c r="G517" s="256"/>
      <c r="H517" s="256"/>
      <c r="I517" s="256"/>
      <c r="J517" s="248"/>
      <c r="K517" s="256"/>
      <c r="L517" s="256"/>
      <c r="M517" s="256"/>
      <c r="N517" s="256"/>
      <c r="O517" s="256"/>
      <c r="P517" s="248"/>
      <c r="Q517" s="311"/>
      <c r="R517" s="300"/>
      <c r="S517" s="228"/>
      <c r="T517" s="228"/>
      <c r="U517" s="228"/>
      <c r="V517" s="228"/>
      <c r="W517" s="228"/>
      <c r="X517" s="228"/>
      <c r="Y517" s="228"/>
      <c r="Z517" s="228"/>
      <c r="AA517" s="228"/>
      <c r="AB517" s="228"/>
      <c r="AC517" s="228"/>
      <c r="AD517" s="228"/>
      <c r="AE517" s="228"/>
      <c r="AF517" s="228"/>
      <c r="AG517" s="228"/>
      <c r="AH517" s="228"/>
      <c r="AI517" s="228"/>
      <c r="AJ517" s="228"/>
      <c r="AK517" s="228"/>
      <c r="AL517" s="228"/>
      <c r="AM517" s="228"/>
      <c r="AN517" s="228"/>
      <c r="AO517" s="228"/>
      <c r="AP517" s="228"/>
      <c r="AQ517" s="228"/>
      <c r="AR517" s="228"/>
      <c r="AS517" s="228"/>
      <c r="AT517" s="228"/>
      <c r="AU517" s="228"/>
      <c r="AV517" s="228"/>
      <c r="AW517" s="228"/>
      <c r="AX517" s="228"/>
    </row>
    <row r="518" spans="2:50" ht="12" customHeight="1">
      <c r="B518" s="233"/>
      <c r="C518" s="277"/>
      <c r="D518" s="258" t="s">
        <v>65</v>
      </c>
      <c r="E518" s="259">
        <f>E516/E512</f>
        <v>3.088607594936709E-3</v>
      </c>
      <c r="F518" s="259">
        <f>F516/F512</f>
        <v>3.088607594936709E-3</v>
      </c>
      <c r="G518" s="259">
        <f>G516/G512</f>
        <v>3.088607594936709E-3</v>
      </c>
      <c r="H518" s="259"/>
      <c r="I518" s="259">
        <f>I516/I512</f>
        <v>3.088607594936709E-3</v>
      </c>
      <c r="J518" s="248"/>
      <c r="K518" s="256"/>
      <c r="L518" s="256"/>
      <c r="M518" s="256"/>
      <c r="N518" s="256"/>
      <c r="O518" s="256"/>
      <c r="P518" s="248"/>
      <c r="Q518" s="311"/>
      <c r="R518" s="300"/>
      <c r="S518" s="228"/>
      <c r="T518" s="228"/>
      <c r="U518" s="228"/>
      <c r="V518" s="228"/>
      <c r="W518" s="228"/>
      <c r="X518" s="228"/>
      <c r="Y518" s="228"/>
      <c r="Z518" s="228"/>
      <c r="AA518" s="228"/>
      <c r="AB518" s="228"/>
      <c r="AC518" s="228"/>
      <c r="AD518" s="228"/>
      <c r="AE518" s="228"/>
      <c r="AF518" s="228"/>
      <c r="AG518" s="228"/>
      <c r="AH518" s="228"/>
      <c r="AI518" s="228"/>
      <c r="AJ518" s="228"/>
      <c r="AK518" s="228"/>
      <c r="AL518" s="228"/>
      <c r="AM518" s="228"/>
      <c r="AN518" s="228"/>
      <c r="AO518" s="228"/>
      <c r="AP518" s="228"/>
      <c r="AQ518" s="228"/>
      <c r="AR518" s="228"/>
      <c r="AS518" s="228"/>
      <c r="AT518" s="228"/>
      <c r="AU518" s="228"/>
      <c r="AV518" s="228"/>
      <c r="AW518" s="228"/>
      <c r="AX518" s="228"/>
    </row>
    <row r="519" spans="2:50" ht="5.25" customHeight="1">
      <c r="B519" s="233"/>
      <c r="C519" s="277"/>
      <c r="D519" s="318"/>
      <c r="E519" s="256"/>
      <c r="F519" s="256"/>
      <c r="G519" s="249"/>
      <c r="H519" s="256"/>
      <c r="I519" s="256"/>
      <c r="J519" s="248"/>
      <c r="K519" s="256"/>
      <c r="L519" s="256"/>
      <c r="M519" s="256"/>
      <c r="N519" s="256"/>
      <c r="O519" s="256"/>
      <c r="P519" s="248"/>
      <c r="Q519" s="311"/>
      <c r="R519" s="300"/>
      <c r="S519" s="228"/>
      <c r="T519" s="228"/>
      <c r="U519" s="228"/>
      <c r="V519" s="228"/>
      <c r="W519" s="228"/>
      <c r="X519" s="228"/>
      <c r="Y519" s="228"/>
      <c r="Z519" s="228"/>
      <c r="AA519" s="228"/>
      <c r="AB519" s="228"/>
      <c r="AC519" s="228"/>
      <c r="AD519" s="228"/>
      <c r="AE519" s="228"/>
      <c r="AF519" s="228"/>
      <c r="AG519" s="228"/>
      <c r="AH519" s="228"/>
      <c r="AI519" s="228"/>
      <c r="AJ519" s="228"/>
      <c r="AK519" s="228"/>
      <c r="AL519" s="228"/>
      <c r="AM519" s="228"/>
      <c r="AN519" s="228"/>
      <c r="AO519" s="228"/>
      <c r="AP519" s="228"/>
      <c r="AQ519" s="228"/>
      <c r="AR519" s="228"/>
      <c r="AS519" s="228"/>
      <c r="AT519" s="228"/>
      <c r="AU519" s="228"/>
      <c r="AV519" s="228"/>
      <c r="AW519" s="228"/>
      <c r="AX519" s="228"/>
    </row>
    <row r="520" spans="2:50" ht="11.25" customHeight="1">
      <c r="B520" s="236"/>
      <c r="C520" s="342"/>
      <c r="D520" s="319"/>
      <c r="E520" s="271"/>
      <c r="F520" s="391"/>
      <c r="G520" s="270"/>
      <c r="H520" s="271"/>
      <c r="I520" s="271"/>
      <c r="J520" s="392"/>
      <c r="K520" s="271"/>
      <c r="L520" s="271"/>
      <c r="M520" s="271"/>
      <c r="N520" s="271"/>
      <c r="O520" s="271"/>
      <c r="P520" s="392"/>
      <c r="Q520" s="311"/>
      <c r="R520" s="300"/>
      <c r="S520" s="228"/>
      <c r="T520" s="228"/>
      <c r="U520" s="228"/>
      <c r="V520" s="228"/>
      <c r="W520" s="228"/>
      <c r="X520" s="228"/>
      <c r="Y520" s="228"/>
      <c r="Z520" s="228"/>
      <c r="AA520" s="228"/>
      <c r="AB520" s="228"/>
      <c r="AC520" s="228"/>
      <c r="AD520" s="228"/>
      <c r="AE520" s="228"/>
      <c r="AF520" s="228"/>
      <c r="AG520" s="228"/>
      <c r="AH520" s="228"/>
      <c r="AI520" s="228"/>
      <c r="AJ520" s="228"/>
      <c r="AK520" s="228"/>
      <c r="AL520" s="228"/>
      <c r="AM520" s="228"/>
      <c r="AN520" s="228"/>
      <c r="AO520" s="228"/>
      <c r="AP520" s="228"/>
      <c r="AQ520" s="228"/>
      <c r="AR520" s="228"/>
      <c r="AS520" s="228"/>
      <c r="AT520" s="228"/>
      <c r="AU520" s="228"/>
      <c r="AV520" s="228"/>
      <c r="AW520" s="228"/>
      <c r="AX520" s="228"/>
    </row>
    <row r="521" spans="2:50" ht="1.5" customHeight="1">
      <c r="B521" s="231"/>
      <c r="C521" s="222"/>
      <c r="D521" s="317"/>
      <c r="E521" s="256"/>
      <c r="F521" s="263"/>
      <c r="G521" s="225"/>
      <c r="H521" s="256"/>
      <c r="I521" s="256"/>
      <c r="J521" s="248"/>
      <c r="K521" s="256"/>
      <c r="L521" s="225"/>
      <c r="M521" s="256"/>
      <c r="N521" s="256"/>
      <c r="O521" s="256"/>
      <c r="P521" s="248"/>
      <c r="Q521" s="311"/>
      <c r="R521" s="300"/>
      <c r="S521" s="228"/>
      <c r="T521" s="228"/>
      <c r="U521" s="228"/>
      <c r="V521" s="228"/>
      <c r="W521" s="228"/>
      <c r="X521" s="228"/>
      <c r="Y521" s="228"/>
      <c r="Z521" s="228"/>
      <c r="AA521" s="228"/>
      <c r="AB521" s="228"/>
      <c r="AC521" s="228"/>
      <c r="AD521" s="228"/>
      <c r="AE521" s="228"/>
      <c r="AF521" s="228"/>
      <c r="AG521" s="228"/>
      <c r="AH521" s="228"/>
      <c r="AI521" s="228"/>
      <c r="AJ521" s="228"/>
      <c r="AK521" s="228"/>
      <c r="AL521" s="228"/>
      <c r="AM521" s="228"/>
      <c r="AN521" s="228"/>
      <c r="AO521" s="228"/>
      <c r="AP521" s="228"/>
      <c r="AQ521" s="228"/>
      <c r="AR521" s="228"/>
      <c r="AS521" s="228"/>
      <c r="AT521" s="228"/>
      <c r="AU521" s="228"/>
      <c r="AV521" s="228"/>
      <c r="AW521" s="228"/>
      <c r="AX521" s="228"/>
    </row>
    <row r="522" spans="2:50" ht="1.5" customHeight="1">
      <c r="B522" s="231"/>
      <c r="C522" s="222"/>
      <c r="D522" s="317"/>
      <c r="E522" s="256"/>
      <c r="F522" s="263"/>
      <c r="G522" s="225"/>
      <c r="H522" s="256"/>
      <c r="I522" s="256"/>
      <c r="J522" s="248"/>
      <c r="K522" s="256"/>
      <c r="L522" s="225"/>
      <c r="M522" s="256"/>
      <c r="N522" s="256"/>
      <c r="O522" s="256"/>
      <c r="P522" s="248"/>
      <c r="Q522" s="311"/>
      <c r="R522" s="300"/>
      <c r="S522" s="228"/>
      <c r="T522" s="228"/>
      <c r="U522" s="228"/>
      <c r="V522" s="228"/>
      <c r="W522" s="228"/>
      <c r="X522" s="228"/>
      <c r="Y522" s="228"/>
      <c r="Z522" s="228"/>
      <c r="AA522" s="228"/>
      <c r="AB522" s="228"/>
      <c r="AC522" s="228"/>
      <c r="AD522" s="228"/>
      <c r="AE522" s="228"/>
      <c r="AF522" s="228"/>
      <c r="AG522" s="228"/>
      <c r="AH522" s="228"/>
      <c r="AI522" s="228"/>
      <c r="AJ522" s="228"/>
      <c r="AK522" s="228"/>
      <c r="AL522" s="228"/>
      <c r="AM522" s="228"/>
      <c r="AN522" s="228"/>
      <c r="AO522" s="228"/>
      <c r="AP522" s="228"/>
      <c r="AQ522" s="228"/>
      <c r="AR522" s="228"/>
      <c r="AS522" s="228"/>
      <c r="AT522" s="228"/>
      <c r="AU522" s="228"/>
      <c r="AV522" s="228"/>
      <c r="AW522" s="228"/>
      <c r="AX522" s="228"/>
    </row>
    <row r="523" spans="2:50" ht="14.25" customHeight="1">
      <c r="B523" s="238">
        <v>854</v>
      </c>
      <c r="C523" s="288"/>
      <c r="D523" s="289" t="s">
        <v>114</v>
      </c>
      <c r="E523" s="323">
        <f>+E527+E539+E535+E531</f>
        <v>332857.08</v>
      </c>
      <c r="F523" s="324">
        <f>+F527+F539+F535+F531</f>
        <v>332857.08</v>
      </c>
      <c r="G523" s="291">
        <f>+G527+G539+G535</f>
        <v>281632.08</v>
      </c>
      <c r="H523" s="323">
        <f>+H527</f>
        <v>237833</v>
      </c>
      <c r="I523" s="323">
        <f>+I527+I539+I535</f>
        <v>43799.08</v>
      </c>
      <c r="J523" s="331">
        <f>+J531</f>
        <v>3500</v>
      </c>
      <c r="K523" s="323">
        <f>+K527+K535</f>
        <v>47725</v>
      </c>
      <c r="L523" s="291"/>
      <c r="M523" s="291"/>
      <c r="N523" s="256"/>
      <c r="O523" s="256"/>
      <c r="P523" s="248"/>
      <c r="Q523" s="311"/>
      <c r="R523" s="300"/>
      <c r="S523" s="228"/>
      <c r="T523" s="228"/>
      <c r="U523" s="228"/>
      <c r="V523" s="228"/>
      <c r="W523" s="228"/>
      <c r="X523" s="228"/>
      <c r="Y523" s="228"/>
      <c r="Z523" s="228"/>
      <c r="AA523" s="228"/>
      <c r="AB523" s="228"/>
      <c r="AC523" s="228"/>
      <c r="AD523" s="228"/>
      <c r="AE523" s="228"/>
      <c r="AF523" s="228"/>
      <c r="AG523" s="228"/>
      <c r="AH523" s="228"/>
      <c r="AI523" s="228"/>
      <c r="AJ523" s="228"/>
      <c r="AK523" s="228"/>
      <c r="AL523" s="228"/>
      <c r="AM523" s="228"/>
      <c r="AN523" s="228"/>
      <c r="AO523" s="228"/>
      <c r="AP523" s="228"/>
      <c r="AQ523" s="228"/>
      <c r="AR523" s="228"/>
      <c r="AS523" s="228"/>
      <c r="AT523" s="228"/>
      <c r="AU523" s="228"/>
      <c r="AV523" s="228"/>
      <c r="AW523" s="228"/>
      <c r="AX523" s="228"/>
    </row>
    <row r="524" spans="2:50" ht="14.25" customHeight="1">
      <c r="B524" s="238"/>
      <c r="C524" s="288"/>
      <c r="D524" s="292" t="s">
        <v>74</v>
      </c>
      <c r="E524" s="291">
        <f>+E528+E536+E540</f>
        <v>169947.17</v>
      </c>
      <c r="F524" s="324">
        <f>+F528+F536+F540</f>
        <v>169947.17</v>
      </c>
      <c r="G524" s="291">
        <f>+G528+G540</f>
        <v>132690.14000000001</v>
      </c>
      <c r="H524" s="323">
        <f>+H528</f>
        <v>116025.86</v>
      </c>
      <c r="I524" s="291">
        <f>+I528+I540</f>
        <v>16664.28</v>
      </c>
      <c r="J524" s="290">
        <v>0</v>
      </c>
      <c r="K524" s="291">
        <f>+K528+K536</f>
        <v>37257.03</v>
      </c>
      <c r="L524" s="291"/>
      <c r="M524" s="290"/>
      <c r="N524" s="225"/>
      <c r="O524" s="256"/>
      <c r="P524" s="263"/>
      <c r="Q524" s="299"/>
      <c r="R524" s="300"/>
      <c r="S524" s="228"/>
      <c r="T524" s="228"/>
      <c r="U524" s="228"/>
      <c r="V524" s="228"/>
      <c r="W524" s="228"/>
      <c r="X524" s="228"/>
      <c r="Y524" s="228"/>
    </row>
    <row r="525" spans="2:50" ht="14.25" customHeight="1">
      <c r="B525" s="238"/>
      <c r="C525" s="288"/>
      <c r="D525" s="293" t="s">
        <v>69</v>
      </c>
      <c r="E525" s="240">
        <f>E524/E523</f>
        <v>0.51057099341254808</v>
      </c>
      <c r="F525" s="240">
        <f>F524/F523</f>
        <v>0.51057099341254808</v>
      </c>
      <c r="G525" s="294">
        <f>G524/G523</f>
        <v>0.47114710795730375</v>
      </c>
      <c r="H525" s="294">
        <f>H524/H523</f>
        <v>0.48784592550234829</v>
      </c>
      <c r="I525" s="294">
        <f>I524/I523</f>
        <v>0.38047100532705247</v>
      </c>
      <c r="J525" s="240">
        <v>0</v>
      </c>
      <c r="K525" s="294">
        <f>K524/K523</f>
        <v>0.78066066003143009</v>
      </c>
      <c r="L525" s="294"/>
      <c r="M525" s="240"/>
      <c r="N525" s="202"/>
      <c r="O525" s="201"/>
      <c r="P525" s="262"/>
      <c r="Q525" s="304"/>
      <c r="R525" s="320"/>
      <c r="S525" s="228"/>
      <c r="T525" s="228"/>
      <c r="U525" s="228"/>
      <c r="V525" s="228"/>
      <c r="W525" s="228"/>
      <c r="X525" s="228"/>
      <c r="Y525" s="228"/>
    </row>
    <row r="526" spans="2:50" ht="6" customHeight="1">
      <c r="B526" s="238"/>
      <c r="C526" s="288"/>
      <c r="D526" s="289"/>
      <c r="E526" s="290"/>
      <c r="F526" s="290"/>
      <c r="G526" s="291"/>
      <c r="H526" s="291"/>
      <c r="I526" s="291"/>
      <c r="J526" s="290"/>
      <c r="K526" s="291"/>
      <c r="L526" s="291"/>
      <c r="M526" s="290"/>
      <c r="N526" s="224"/>
      <c r="O526" s="225"/>
      <c r="P526" s="224"/>
      <c r="Q526" s="299"/>
      <c r="R526" s="300"/>
      <c r="S526" s="228"/>
      <c r="T526" s="228"/>
      <c r="U526" s="228"/>
      <c r="V526" s="228"/>
      <c r="W526" s="228"/>
      <c r="X526" s="228"/>
      <c r="Y526" s="228"/>
    </row>
    <row r="527" spans="2:50" ht="14.25" customHeight="1">
      <c r="B527" s="231"/>
      <c r="C527" s="296" t="s">
        <v>38</v>
      </c>
      <c r="D527" s="295" t="s">
        <v>115</v>
      </c>
      <c r="E527" s="224">
        <f>+F527</f>
        <v>266505</v>
      </c>
      <c r="F527" s="224">
        <f>+G527+K527</f>
        <v>266505</v>
      </c>
      <c r="G527" s="225">
        <f>+H527+I527</f>
        <v>249353</v>
      </c>
      <c r="H527" s="225">
        <v>237833</v>
      </c>
      <c r="I527" s="225">
        <v>11520</v>
      </c>
      <c r="J527" s="224"/>
      <c r="K527" s="225">
        <v>17152</v>
      </c>
      <c r="L527" s="225"/>
      <c r="M527" s="224"/>
      <c r="N527" s="224"/>
      <c r="O527" s="225"/>
      <c r="P527" s="224"/>
      <c r="Q527" s="299"/>
      <c r="R527" s="300"/>
      <c r="S527" s="228"/>
      <c r="T527" s="228"/>
      <c r="U527" s="228"/>
      <c r="V527" s="228"/>
      <c r="W527" s="228"/>
      <c r="X527" s="228"/>
      <c r="Y527" s="228"/>
    </row>
    <row r="528" spans="2:50" ht="14.25" customHeight="1">
      <c r="B528" s="231"/>
      <c r="C528" s="296"/>
      <c r="D528" s="250" t="s">
        <v>63</v>
      </c>
      <c r="E528" s="224">
        <f>+F528</f>
        <v>132242.25</v>
      </c>
      <c r="F528" s="224">
        <f>+G528+K528</f>
        <v>132242.25</v>
      </c>
      <c r="G528" s="225">
        <f>+H528+I528</f>
        <v>124665.86</v>
      </c>
      <c r="H528" s="225">
        <v>116025.86</v>
      </c>
      <c r="I528" s="225">
        <v>8640</v>
      </c>
      <c r="J528" s="224"/>
      <c r="K528" s="225">
        <v>7576.39</v>
      </c>
      <c r="L528" s="225"/>
      <c r="M528" s="224"/>
      <c r="N528" s="224"/>
      <c r="O528" s="225"/>
      <c r="P528" s="224"/>
      <c r="Q528" s="299"/>
      <c r="R528" s="300"/>
      <c r="S528" s="228"/>
      <c r="T528" s="228"/>
      <c r="U528" s="228"/>
      <c r="V528" s="228"/>
      <c r="W528" s="228"/>
      <c r="X528" s="228"/>
      <c r="Y528" s="228"/>
    </row>
    <row r="529" spans="2:25" ht="14.25" customHeight="1">
      <c r="B529" s="231"/>
      <c r="C529" s="296"/>
      <c r="D529" s="250" t="s">
        <v>65</v>
      </c>
      <c r="E529" s="202">
        <f>E528/E527</f>
        <v>0.49620926436652218</v>
      </c>
      <c r="F529" s="202">
        <f>F528/F527</f>
        <v>0.49620926436652218</v>
      </c>
      <c r="G529" s="201">
        <f>G528/G527</f>
        <v>0.49995732956892436</v>
      </c>
      <c r="H529" s="201">
        <f>H528/H527</f>
        <v>0.48784592550234829</v>
      </c>
      <c r="I529" s="201">
        <f>I528/I527</f>
        <v>0.75</v>
      </c>
      <c r="J529" s="202"/>
      <c r="K529" s="201">
        <f>K528/K527</f>
        <v>0.44172049906716421</v>
      </c>
      <c r="L529" s="201"/>
      <c r="M529" s="202"/>
      <c r="N529" s="202"/>
      <c r="O529" s="201"/>
      <c r="P529" s="202"/>
      <c r="Q529" s="304"/>
      <c r="R529" s="300"/>
      <c r="S529" s="228"/>
      <c r="T529" s="228"/>
      <c r="U529" s="228"/>
      <c r="V529" s="228"/>
      <c r="W529" s="228"/>
      <c r="X529" s="228"/>
      <c r="Y529" s="228"/>
    </row>
    <row r="530" spans="2:25" ht="10.5" customHeight="1">
      <c r="B530" s="231"/>
      <c r="C530" s="296"/>
      <c r="D530" s="250"/>
      <c r="E530" s="224"/>
      <c r="F530" s="224"/>
      <c r="G530" s="225"/>
      <c r="H530" s="225"/>
      <c r="I530" s="225"/>
      <c r="J530" s="224"/>
      <c r="K530" s="225"/>
      <c r="L530" s="225"/>
      <c r="M530" s="224"/>
      <c r="N530" s="224"/>
      <c r="O530" s="225"/>
      <c r="P530" s="224"/>
      <c r="Q530" s="299"/>
      <c r="R530" s="300"/>
      <c r="S530" s="228"/>
      <c r="T530" s="228"/>
      <c r="U530" s="228"/>
      <c r="V530" s="228"/>
      <c r="W530" s="228"/>
      <c r="X530" s="228"/>
      <c r="Y530" s="228"/>
    </row>
    <row r="531" spans="2:25" ht="12" customHeight="1">
      <c r="B531" s="231"/>
      <c r="C531" s="296" t="s">
        <v>179</v>
      </c>
      <c r="D531" s="255" t="s">
        <v>180</v>
      </c>
      <c r="E531" s="224">
        <f>+F531</f>
        <v>3500</v>
      </c>
      <c r="F531" s="224">
        <f>+J531</f>
        <v>3500</v>
      </c>
      <c r="G531" s="225"/>
      <c r="H531" s="225"/>
      <c r="I531" s="225"/>
      <c r="J531" s="224">
        <v>3500</v>
      </c>
      <c r="K531" s="225"/>
      <c r="L531" s="225"/>
      <c r="M531" s="224"/>
      <c r="N531" s="224"/>
      <c r="O531" s="225"/>
      <c r="P531" s="224"/>
      <c r="Q531" s="299"/>
      <c r="R531" s="300"/>
      <c r="S531" s="228"/>
      <c r="T531" s="228"/>
      <c r="U531" s="228"/>
      <c r="V531" s="228"/>
      <c r="W531" s="228"/>
      <c r="X531" s="228"/>
      <c r="Y531" s="228"/>
    </row>
    <row r="532" spans="2:25" ht="11.25" customHeight="1">
      <c r="B532" s="231"/>
      <c r="C532" s="296"/>
      <c r="D532" s="250" t="s">
        <v>63</v>
      </c>
      <c r="E532" s="224">
        <v>0</v>
      </c>
      <c r="F532" s="224">
        <v>0</v>
      </c>
      <c r="G532" s="225"/>
      <c r="H532" s="225"/>
      <c r="I532" s="225"/>
      <c r="J532" s="224">
        <v>0</v>
      </c>
      <c r="K532" s="225"/>
      <c r="L532" s="225"/>
      <c r="M532" s="224"/>
      <c r="N532" s="224"/>
      <c r="O532" s="225"/>
      <c r="P532" s="224"/>
      <c r="Q532" s="299"/>
      <c r="R532" s="300"/>
      <c r="S532" s="228"/>
      <c r="T532" s="228"/>
      <c r="U532" s="228"/>
      <c r="V532" s="228"/>
      <c r="W532" s="228"/>
      <c r="X532" s="228"/>
      <c r="Y532" s="228"/>
    </row>
    <row r="533" spans="2:25" ht="13.5" customHeight="1">
      <c r="B533" s="231"/>
      <c r="C533" s="296"/>
      <c r="D533" s="250" t="s">
        <v>65</v>
      </c>
      <c r="E533" s="202">
        <v>0</v>
      </c>
      <c r="F533" s="202">
        <v>0</v>
      </c>
      <c r="G533" s="201"/>
      <c r="H533" s="201"/>
      <c r="I533" s="201"/>
      <c r="J533" s="202">
        <v>0</v>
      </c>
      <c r="K533" s="225"/>
      <c r="L533" s="225"/>
      <c r="M533" s="224"/>
      <c r="N533" s="224"/>
      <c r="O533" s="225"/>
      <c r="P533" s="224"/>
      <c r="Q533" s="299"/>
      <c r="R533" s="300"/>
      <c r="S533" s="228"/>
      <c r="T533" s="228"/>
      <c r="U533" s="228"/>
      <c r="V533" s="228"/>
      <c r="W533" s="228"/>
      <c r="X533" s="228"/>
      <c r="Y533" s="228"/>
    </row>
    <row r="534" spans="2:25" ht="12" customHeight="1">
      <c r="B534" s="231"/>
      <c r="C534" s="296"/>
      <c r="D534" s="250"/>
      <c r="E534" s="224"/>
      <c r="F534" s="224"/>
      <c r="G534" s="225"/>
      <c r="H534" s="225"/>
      <c r="I534" s="225"/>
      <c r="J534" s="224"/>
      <c r="K534" s="225"/>
      <c r="L534" s="225"/>
      <c r="M534" s="224"/>
      <c r="N534" s="224"/>
      <c r="O534" s="225"/>
      <c r="P534" s="224"/>
      <c r="Q534" s="299"/>
      <c r="R534" s="300"/>
      <c r="S534" s="228"/>
      <c r="T534" s="228"/>
      <c r="U534" s="228"/>
      <c r="V534" s="228"/>
      <c r="W534" s="228"/>
      <c r="X534" s="228"/>
      <c r="Y534" s="228"/>
    </row>
    <row r="535" spans="2:25" ht="14.25" customHeight="1">
      <c r="B535" s="231"/>
      <c r="C535" s="296" t="s">
        <v>124</v>
      </c>
      <c r="D535" s="255" t="s">
        <v>125</v>
      </c>
      <c r="E535" s="224">
        <f>+F535</f>
        <v>30573</v>
      </c>
      <c r="F535" s="224">
        <f>+K535</f>
        <v>30573</v>
      </c>
      <c r="G535" s="225"/>
      <c r="H535" s="225"/>
      <c r="I535" s="225"/>
      <c r="J535" s="224"/>
      <c r="K535" s="225">
        <v>30573</v>
      </c>
      <c r="L535" s="225"/>
      <c r="M535" s="224"/>
      <c r="N535" s="224"/>
      <c r="O535" s="225"/>
      <c r="P535" s="224"/>
      <c r="Q535" s="299"/>
      <c r="R535" s="300"/>
      <c r="S535" s="228"/>
      <c r="T535" s="228"/>
      <c r="U535" s="228"/>
      <c r="V535" s="228"/>
      <c r="W535" s="228"/>
      <c r="X535" s="228"/>
      <c r="Y535" s="228"/>
    </row>
    <row r="536" spans="2:25" ht="14.25" customHeight="1">
      <c r="B536" s="231"/>
      <c r="C536" s="296"/>
      <c r="D536" s="250" t="s">
        <v>63</v>
      </c>
      <c r="E536" s="224">
        <f>+F536</f>
        <v>29680.639999999999</v>
      </c>
      <c r="F536" s="224">
        <f>+K536</f>
        <v>29680.639999999999</v>
      </c>
      <c r="G536" s="225"/>
      <c r="H536" s="225"/>
      <c r="I536" s="225"/>
      <c r="J536" s="224"/>
      <c r="K536" s="225">
        <v>29680.639999999999</v>
      </c>
      <c r="L536" s="225"/>
      <c r="M536" s="224"/>
      <c r="N536" s="224"/>
      <c r="O536" s="225"/>
      <c r="P536" s="224"/>
      <c r="Q536" s="299"/>
      <c r="R536" s="300"/>
      <c r="S536" s="228"/>
      <c r="T536" s="228"/>
      <c r="U536" s="228"/>
      <c r="V536" s="228"/>
      <c r="W536" s="228"/>
      <c r="X536" s="228"/>
      <c r="Y536" s="228"/>
    </row>
    <row r="537" spans="2:25" ht="14.25" customHeight="1">
      <c r="B537" s="231"/>
      <c r="C537" s="296"/>
      <c r="D537" s="250" t="s">
        <v>65</v>
      </c>
      <c r="E537" s="202">
        <f>E536/E535</f>
        <v>0.97081215451542213</v>
      </c>
      <c r="F537" s="201">
        <f>F536/F535</f>
        <v>0.97081215451542213</v>
      </c>
      <c r="G537" s="259"/>
      <c r="H537" s="259"/>
      <c r="I537" s="201"/>
      <c r="J537" s="202"/>
      <c r="K537" s="201">
        <f>K536/K535</f>
        <v>0.97081215451542213</v>
      </c>
      <c r="L537" s="201"/>
      <c r="M537" s="202"/>
      <c r="N537" s="202"/>
      <c r="O537" s="201"/>
      <c r="P537" s="202"/>
      <c r="Q537" s="304"/>
      <c r="R537" s="300"/>
      <c r="S537" s="228"/>
      <c r="T537" s="228"/>
      <c r="U537" s="228"/>
      <c r="V537" s="228"/>
      <c r="W537" s="228"/>
      <c r="X537" s="228"/>
      <c r="Y537" s="228"/>
    </row>
    <row r="538" spans="2:25" ht="8.25" customHeight="1">
      <c r="B538" s="231"/>
      <c r="C538" s="296"/>
      <c r="D538" s="297"/>
      <c r="E538" s="225"/>
      <c r="F538" s="256"/>
      <c r="G538" s="256"/>
      <c r="H538" s="256"/>
      <c r="I538" s="225"/>
      <c r="J538" s="224"/>
      <c r="K538" s="225"/>
      <c r="L538" s="256"/>
      <c r="M538" s="224"/>
      <c r="N538" s="224"/>
      <c r="O538" s="225"/>
      <c r="P538" s="224"/>
      <c r="Q538" s="299"/>
      <c r="R538" s="300"/>
      <c r="S538" s="228"/>
      <c r="T538" s="228"/>
      <c r="U538" s="228"/>
      <c r="V538" s="228"/>
      <c r="W538" s="228"/>
      <c r="X538" s="228"/>
      <c r="Y538" s="228"/>
    </row>
    <row r="539" spans="2:25" ht="14.25" customHeight="1">
      <c r="B539" s="231"/>
      <c r="C539" s="296" t="s">
        <v>39</v>
      </c>
      <c r="D539" s="295" t="s">
        <v>116</v>
      </c>
      <c r="E539" s="225">
        <f>+F539</f>
        <v>32279.08</v>
      </c>
      <c r="F539" s="256">
        <f>+I539</f>
        <v>32279.08</v>
      </c>
      <c r="G539" s="256">
        <f>+I539</f>
        <v>32279.08</v>
      </c>
      <c r="H539" s="256"/>
      <c r="I539" s="225">
        <v>32279.08</v>
      </c>
      <c r="J539" s="224"/>
      <c r="K539" s="225"/>
      <c r="L539" s="256"/>
      <c r="M539" s="224"/>
      <c r="N539" s="224"/>
      <c r="O539" s="225"/>
      <c r="P539" s="224"/>
      <c r="Q539" s="299"/>
      <c r="R539" s="300"/>
      <c r="S539" s="228"/>
      <c r="T539" s="228"/>
      <c r="U539" s="228"/>
      <c r="V539" s="228"/>
      <c r="W539" s="228"/>
      <c r="X539" s="228"/>
      <c r="Y539" s="228"/>
    </row>
    <row r="540" spans="2:25" ht="14.25" customHeight="1">
      <c r="B540" s="231"/>
      <c r="C540" s="296"/>
      <c r="D540" s="250" t="s">
        <v>63</v>
      </c>
      <c r="E540" s="256">
        <f>+F540</f>
        <v>8024.28</v>
      </c>
      <c r="F540" s="256">
        <f>+G540</f>
        <v>8024.28</v>
      </c>
      <c r="G540" s="256">
        <f>+I540</f>
        <v>8024.28</v>
      </c>
      <c r="H540" s="256"/>
      <c r="I540" s="256">
        <v>8024.28</v>
      </c>
      <c r="J540" s="256"/>
      <c r="K540" s="256"/>
      <c r="L540" s="256"/>
      <c r="M540" s="224"/>
      <c r="N540" s="224"/>
      <c r="O540" s="225"/>
      <c r="P540" s="224"/>
      <c r="Q540" s="299"/>
      <c r="R540" s="300"/>
      <c r="S540" s="228"/>
      <c r="T540" s="228"/>
      <c r="U540" s="228"/>
      <c r="V540" s="228"/>
      <c r="W540" s="228"/>
      <c r="X540" s="228"/>
      <c r="Y540" s="228"/>
    </row>
    <row r="541" spans="2:25" ht="14.25" customHeight="1">
      <c r="B541" s="231"/>
      <c r="C541" s="222"/>
      <c r="D541" s="258" t="s">
        <v>65</v>
      </c>
      <c r="E541" s="259">
        <f>E540/E539</f>
        <v>0.24859072811244928</v>
      </c>
      <c r="F541" s="259">
        <f>F540/F539</f>
        <v>0.24859072811244928</v>
      </c>
      <c r="G541" s="259">
        <f>G540/G539</f>
        <v>0.24859072811244928</v>
      </c>
      <c r="H541" s="259"/>
      <c r="I541" s="259">
        <f>I540/I539</f>
        <v>0.24859072811244928</v>
      </c>
      <c r="J541" s="259"/>
      <c r="K541" s="259"/>
      <c r="L541" s="259"/>
      <c r="M541" s="201"/>
      <c r="N541" s="259"/>
      <c r="O541" s="259"/>
      <c r="P541" s="202"/>
      <c r="Q541" s="304"/>
      <c r="R541" s="300"/>
      <c r="S541" s="228"/>
      <c r="T541" s="228"/>
      <c r="U541" s="228"/>
      <c r="V541" s="228"/>
      <c r="W541" s="228"/>
      <c r="X541" s="228"/>
      <c r="Y541" s="228"/>
    </row>
    <row r="542" spans="2:25" ht="14.25" customHeight="1">
      <c r="B542" s="236"/>
      <c r="C542" s="342"/>
      <c r="D542" s="396"/>
      <c r="E542" s="271"/>
      <c r="F542" s="271"/>
      <c r="G542" s="271"/>
      <c r="H542" s="271"/>
      <c r="I542" s="271"/>
      <c r="J542" s="271"/>
      <c r="K542" s="271"/>
      <c r="L542" s="271"/>
      <c r="M542" s="271"/>
      <c r="N542" s="271"/>
      <c r="O542" s="271"/>
      <c r="P542" s="269"/>
      <c r="Q542" s="299"/>
      <c r="R542" s="300"/>
      <c r="S542" s="228"/>
      <c r="T542" s="228"/>
      <c r="U542" s="228"/>
      <c r="V542" s="228"/>
      <c r="W542" s="228"/>
      <c r="X542" s="228"/>
      <c r="Y542" s="228"/>
    </row>
    <row r="543" spans="2:25" ht="6.75" customHeight="1">
      <c r="B543" s="409"/>
      <c r="C543" s="126"/>
      <c r="D543" s="394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174"/>
      <c r="Q543" s="81"/>
      <c r="R543" s="21"/>
    </row>
    <row r="544" spans="2:25" ht="14.25" hidden="1" customHeight="1">
      <c r="B544" s="410"/>
      <c r="C544" s="126"/>
      <c r="D544" s="394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76"/>
      <c r="Q544" s="81"/>
      <c r="R544" s="21"/>
    </row>
    <row r="545" spans="2:18" ht="11.25" customHeight="1">
      <c r="B545" s="417">
        <v>855</v>
      </c>
      <c r="C545" s="407"/>
      <c r="D545" s="397" t="s">
        <v>190</v>
      </c>
      <c r="E545" s="96">
        <f>+E549+E556+E560+E564+E568</f>
        <v>13052105.17</v>
      </c>
      <c r="F545" s="96">
        <f>+F549+F556+F564+F568+F560</f>
        <v>13052105.17</v>
      </c>
      <c r="G545" s="96">
        <f>+G549+G556+G560+G564</f>
        <v>544266</v>
      </c>
      <c r="H545" s="96">
        <f>+H549+H556+H564+H560</f>
        <v>452773</v>
      </c>
      <c r="I545" s="96">
        <f>+I549+I556+I564</f>
        <v>91493</v>
      </c>
      <c r="J545" s="96"/>
      <c r="K545" s="96">
        <f>+K549+K556+K564+K568</f>
        <v>12330549</v>
      </c>
      <c r="L545" s="96">
        <f>+L564</f>
        <v>177290.17</v>
      </c>
      <c r="M545" s="96"/>
      <c r="N545" s="96"/>
      <c r="O545" s="96"/>
      <c r="P545" s="76"/>
      <c r="Q545" s="81"/>
      <c r="R545" s="21"/>
    </row>
    <row r="546" spans="2:18" ht="11.25" customHeight="1">
      <c r="B546" s="411"/>
      <c r="C546" s="407"/>
      <c r="D546" s="250" t="s">
        <v>63</v>
      </c>
      <c r="E546" s="96">
        <f>+E551+E557+E561+E565+E569</f>
        <v>7395036.4500000002</v>
      </c>
      <c r="F546" s="96">
        <f>+F551+F557+F565+F569</f>
        <v>7395036.4500000002</v>
      </c>
      <c r="G546" s="96">
        <f>+G551+G557+G561+G565</f>
        <v>253985.12</v>
      </c>
      <c r="H546" s="96">
        <f>+H551+H557+H565</f>
        <v>214449.25</v>
      </c>
      <c r="I546" s="96">
        <f>+I551+I557+I565</f>
        <v>39535.870000000003</v>
      </c>
      <c r="J546" s="96"/>
      <c r="K546" s="96">
        <f>+K551+K557+K565+K569</f>
        <v>7063441.2700000005</v>
      </c>
      <c r="L546" s="96">
        <f>+L565</f>
        <v>77610.06</v>
      </c>
      <c r="M546" s="96"/>
      <c r="N546" s="96"/>
      <c r="O546" s="96"/>
      <c r="P546" s="76"/>
      <c r="Q546" s="81"/>
      <c r="R546" s="21"/>
    </row>
    <row r="547" spans="2:18" ht="11.25" customHeight="1">
      <c r="B547" s="411"/>
      <c r="C547" s="407"/>
      <c r="D547" s="250" t="s">
        <v>65</v>
      </c>
      <c r="E547" s="129">
        <f>E546/E545</f>
        <v>0.56657806182847359</v>
      </c>
      <c r="F547" s="129">
        <f>F546/F545</f>
        <v>0.56657806182847359</v>
      </c>
      <c r="G547" s="129">
        <f>G546/G545</f>
        <v>0.46665623059312911</v>
      </c>
      <c r="H547" s="129">
        <f>H546/H545</f>
        <v>0.47363524326759765</v>
      </c>
      <c r="I547" s="129">
        <f>I546/I545</f>
        <v>0.4321190692184102</v>
      </c>
      <c r="J547" s="129"/>
      <c r="K547" s="129">
        <f>K546/K545</f>
        <v>0.57284077700027791</v>
      </c>
      <c r="L547" s="129">
        <f>L546/L545</f>
        <v>0.43775726539153292</v>
      </c>
      <c r="M547" s="96"/>
      <c r="N547" s="96"/>
      <c r="O547" s="96"/>
      <c r="P547" s="76"/>
      <c r="Q547" s="81"/>
      <c r="R547" s="21"/>
    </row>
    <row r="548" spans="2:18" ht="11.25" customHeight="1">
      <c r="B548" s="411"/>
      <c r="C548" s="407"/>
      <c r="D548" s="397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76"/>
      <c r="Q548" s="81"/>
      <c r="R548" s="21"/>
    </row>
    <row r="549" spans="2:18" ht="13.5" customHeight="1">
      <c r="B549" s="412"/>
      <c r="C549" s="126" t="s">
        <v>181</v>
      </c>
      <c r="D549" s="398" t="s">
        <v>182</v>
      </c>
      <c r="E549" s="89">
        <f>+F549</f>
        <v>8913321</v>
      </c>
      <c r="F549" s="89">
        <f>+G549+K549</f>
        <v>8913321</v>
      </c>
      <c r="G549" s="89">
        <f>+H549+I549</f>
        <v>131524</v>
      </c>
      <c r="H549" s="89">
        <v>99456</v>
      </c>
      <c r="I549" s="89">
        <v>32068</v>
      </c>
      <c r="J549" s="89"/>
      <c r="K549" s="89">
        <v>8781797</v>
      </c>
      <c r="L549" s="89"/>
      <c r="M549" s="89"/>
      <c r="N549" s="89"/>
      <c r="O549" s="89"/>
      <c r="P549" s="76"/>
      <c r="Q549" s="81"/>
      <c r="R549" s="21"/>
    </row>
    <row r="550" spans="2:18" ht="3" hidden="1" customHeight="1">
      <c r="B550" s="412"/>
      <c r="C550" s="126"/>
      <c r="D550" s="394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76"/>
      <c r="Q550" s="81"/>
      <c r="R550" s="21"/>
    </row>
    <row r="551" spans="2:18" ht="13.5" customHeight="1">
      <c r="B551" s="412"/>
      <c r="C551" s="126"/>
      <c r="D551" s="395" t="s">
        <v>63</v>
      </c>
      <c r="E551" s="89">
        <f>+F551</f>
        <v>4983581.37</v>
      </c>
      <c r="F551" s="89">
        <f>+G551+K551</f>
        <v>4983581.37</v>
      </c>
      <c r="G551" s="89">
        <f>+H551+I551</f>
        <v>50420.97</v>
      </c>
      <c r="H551" s="89">
        <v>34825.730000000003</v>
      </c>
      <c r="I551" s="89">
        <v>15595.24</v>
      </c>
      <c r="J551" s="89"/>
      <c r="K551" s="89">
        <v>4933160.4000000004</v>
      </c>
      <c r="L551" s="89"/>
      <c r="M551" s="89"/>
      <c r="N551" s="89"/>
      <c r="O551" s="89"/>
      <c r="P551" s="76"/>
      <c r="Q551" s="81"/>
      <c r="R551" s="21"/>
    </row>
    <row r="552" spans="2:18" ht="11.25" customHeight="1">
      <c r="B552" s="412"/>
      <c r="C552" s="126"/>
      <c r="D552" s="250" t="s">
        <v>65</v>
      </c>
      <c r="E552" s="99">
        <f>E551/E549</f>
        <v>0.55911611059446864</v>
      </c>
      <c r="F552" s="99">
        <f>F551/F549</f>
        <v>0.55911611059446864</v>
      </c>
      <c r="G552" s="99">
        <f>G551/G549</f>
        <v>0.38335946291171191</v>
      </c>
      <c r="H552" s="99">
        <f>H551/H549</f>
        <v>0.35016218227155732</v>
      </c>
      <c r="I552" s="99">
        <f>I551/I549</f>
        <v>0.48631782462267681</v>
      </c>
      <c r="J552" s="99"/>
      <c r="K552" s="99">
        <f>K551/K549</f>
        <v>0.56174839842005009</v>
      </c>
      <c r="L552" s="89"/>
      <c r="M552" s="89"/>
      <c r="N552" s="89"/>
      <c r="O552" s="89"/>
      <c r="P552" s="76"/>
      <c r="Q552" s="81"/>
      <c r="R552" s="21"/>
    </row>
    <row r="553" spans="2:18" ht="6" customHeight="1">
      <c r="B553" s="412"/>
      <c r="C553" s="126"/>
      <c r="D553" s="394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76"/>
      <c r="Q553" s="81"/>
      <c r="R553" s="21"/>
    </row>
    <row r="554" spans="2:18" ht="11.25" customHeight="1">
      <c r="B554" s="412"/>
      <c r="C554" s="126" t="s">
        <v>183</v>
      </c>
      <c r="D554" s="399" t="s">
        <v>62</v>
      </c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76"/>
      <c r="Q554" s="81"/>
      <c r="R554" s="21"/>
    </row>
    <row r="555" spans="2:18" ht="11.25" customHeight="1">
      <c r="B555" s="412"/>
      <c r="C555" s="126"/>
      <c r="D555" s="400" t="s">
        <v>61</v>
      </c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76"/>
      <c r="Q555" s="81"/>
      <c r="R555" s="21"/>
    </row>
    <row r="556" spans="2:18" ht="11.25" customHeight="1">
      <c r="B556" s="412"/>
      <c r="C556" s="126"/>
      <c r="D556" s="401" t="s">
        <v>166</v>
      </c>
      <c r="E556" s="89">
        <f>+F556</f>
        <v>3791220</v>
      </c>
      <c r="F556" s="89">
        <f>+G556+K556</f>
        <v>3791220</v>
      </c>
      <c r="G556" s="89">
        <f>+H556+I556</f>
        <v>283215</v>
      </c>
      <c r="H556" s="89">
        <v>242300</v>
      </c>
      <c r="I556" s="89">
        <v>40915</v>
      </c>
      <c r="J556" s="89"/>
      <c r="K556" s="89">
        <v>3508005</v>
      </c>
      <c r="L556" s="89"/>
      <c r="M556" s="89"/>
      <c r="N556" s="89"/>
      <c r="O556" s="89"/>
      <c r="P556" s="76"/>
      <c r="Q556" s="81"/>
      <c r="R556" s="21"/>
    </row>
    <row r="557" spans="2:18" ht="11.25" customHeight="1">
      <c r="B557" s="412"/>
      <c r="C557" s="126"/>
      <c r="D557" s="401" t="s">
        <v>63</v>
      </c>
      <c r="E557" s="89">
        <f>+F557</f>
        <v>2247878.13</v>
      </c>
      <c r="F557" s="89">
        <f>+G557+K557</f>
        <v>2247878.13</v>
      </c>
      <c r="G557" s="89">
        <f>+H557+I557</f>
        <v>135127</v>
      </c>
      <c r="H557" s="89">
        <v>118160.34</v>
      </c>
      <c r="I557" s="89">
        <v>16966.66</v>
      </c>
      <c r="J557" s="89"/>
      <c r="K557" s="89">
        <v>2112751.13</v>
      </c>
      <c r="L557" s="89"/>
      <c r="M557" s="89"/>
      <c r="N557" s="89"/>
      <c r="O557" s="89"/>
      <c r="P557" s="76"/>
      <c r="Q557" s="81"/>
      <c r="R557" s="21"/>
    </row>
    <row r="558" spans="2:18" ht="11.25" customHeight="1">
      <c r="B558" s="412"/>
      <c r="C558" s="126"/>
      <c r="D558" s="401" t="s">
        <v>165</v>
      </c>
      <c r="E558" s="99">
        <f>E557/E556</f>
        <v>0.59291682624590503</v>
      </c>
      <c r="F558" s="99">
        <f>F557/F556</f>
        <v>0.59291682624590503</v>
      </c>
      <c r="G558" s="99">
        <f>G557/G556</f>
        <v>0.47711809049661918</v>
      </c>
      <c r="H558" s="99">
        <f>H557/H556</f>
        <v>0.48766132893107716</v>
      </c>
      <c r="I558" s="99">
        <f>I557/I556</f>
        <v>0.41468067945741172</v>
      </c>
      <c r="J558" s="99"/>
      <c r="K558" s="99">
        <f>K557/K556</f>
        <v>0.60226571227806114</v>
      </c>
      <c r="L558" s="89"/>
      <c r="M558" s="89"/>
      <c r="N558" s="89"/>
      <c r="O558" s="89"/>
      <c r="P558" s="76"/>
      <c r="Q558" s="81"/>
      <c r="R558" s="21"/>
    </row>
    <row r="559" spans="2:18" ht="3.75" customHeight="1">
      <c r="B559" s="412"/>
      <c r="C559" s="126"/>
      <c r="D559" s="394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76"/>
      <c r="Q559" s="81"/>
      <c r="R559" s="21"/>
    </row>
    <row r="560" spans="2:18" ht="11.25" customHeight="1">
      <c r="B560" s="412"/>
      <c r="C560" s="126" t="s">
        <v>184</v>
      </c>
      <c r="D560" s="398" t="s">
        <v>185</v>
      </c>
      <c r="E560" s="89">
        <f>+F560</f>
        <v>107</v>
      </c>
      <c r="F560" s="89">
        <f>+G560</f>
        <v>107</v>
      </c>
      <c r="G560" s="89">
        <f>+H560</f>
        <v>107</v>
      </c>
      <c r="H560" s="89">
        <v>107</v>
      </c>
      <c r="I560" s="89"/>
      <c r="J560" s="89"/>
      <c r="K560" s="89"/>
      <c r="L560" s="89"/>
      <c r="M560" s="89"/>
      <c r="N560" s="89"/>
      <c r="O560" s="89"/>
      <c r="P560" s="76"/>
      <c r="Q560" s="81"/>
      <c r="R560" s="21"/>
    </row>
    <row r="561" spans="2:24" ht="11.25" customHeight="1">
      <c r="B561" s="412"/>
      <c r="C561" s="126"/>
      <c r="D561" s="401" t="s">
        <v>63</v>
      </c>
      <c r="E561" s="89">
        <v>0</v>
      </c>
      <c r="F561" s="89">
        <v>0</v>
      </c>
      <c r="G561" s="89">
        <v>0</v>
      </c>
      <c r="H561" s="89">
        <v>0</v>
      </c>
      <c r="I561" s="89"/>
      <c r="J561" s="89"/>
      <c r="K561" s="89"/>
      <c r="L561" s="89"/>
      <c r="M561" s="89"/>
      <c r="N561" s="89"/>
      <c r="O561" s="89"/>
      <c r="P561" s="76"/>
      <c r="Q561" s="81"/>
      <c r="R561" s="21"/>
    </row>
    <row r="562" spans="2:24" ht="11.25" customHeight="1">
      <c r="B562" s="412"/>
      <c r="C562" s="126"/>
      <c r="D562" s="401" t="s">
        <v>165</v>
      </c>
      <c r="E562" s="99">
        <v>0</v>
      </c>
      <c r="F562" s="99">
        <v>0</v>
      </c>
      <c r="G562" s="99">
        <v>0</v>
      </c>
      <c r="H562" s="99">
        <v>0</v>
      </c>
      <c r="I562" s="99"/>
      <c r="J562" s="89"/>
      <c r="K562" s="89"/>
      <c r="L562" s="89"/>
      <c r="M562" s="89"/>
      <c r="N562" s="89"/>
      <c r="O562" s="89"/>
      <c r="P562" s="76"/>
      <c r="Q562" s="81"/>
      <c r="R562" s="21"/>
    </row>
    <row r="563" spans="2:24" ht="6.75" customHeight="1">
      <c r="B563" s="412"/>
      <c r="C563" s="126"/>
      <c r="D563" s="394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76"/>
      <c r="Q563" s="81"/>
      <c r="R563" s="21"/>
    </row>
    <row r="564" spans="2:24" ht="11.25" customHeight="1">
      <c r="B564" s="412"/>
      <c r="C564" s="126" t="s">
        <v>186</v>
      </c>
      <c r="D564" s="398" t="s">
        <v>187</v>
      </c>
      <c r="E564" s="89">
        <f>+F564</f>
        <v>307290.17000000004</v>
      </c>
      <c r="F564" s="89">
        <f>+G564+K564+L564</f>
        <v>307290.17000000004</v>
      </c>
      <c r="G564" s="89">
        <f>+H564+I564</f>
        <v>129420</v>
      </c>
      <c r="H564" s="89">
        <v>110910</v>
      </c>
      <c r="I564" s="89">
        <v>18510</v>
      </c>
      <c r="J564" s="89"/>
      <c r="K564" s="89">
        <v>580</v>
      </c>
      <c r="L564" s="89">
        <v>177290.17</v>
      </c>
      <c r="M564" s="89"/>
      <c r="N564" s="89"/>
      <c r="O564" s="89"/>
      <c r="P564" s="76"/>
      <c r="Q564" s="81"/>
      <c r="R564" s="21"/>
    </row>
    <row r="565" spans="2:24" ht="11.25" customHeight="1">
      <c r="B565" s="412"/>
      <c r="C565" s="126"/>
      <c r="D565" s="401" t="s">
        <v>63</v>
      </c>
      <c r="E565" s="89">
        <f>+F565</f>
        <v>146047.21</v>
      </c>
      <c r="F565" s="89">
        <f>+G565+K565+L565</f>
        <v>146047.21</v>
      </c>
      <c r="G565" s="89">
        <f>+H565+I565</f>
        <v>68437.149999999994</v>
      </c>
      <c r="H565" s="89">
        <v>61463.18</v>
      </c>
      <c r="I565" s="89">
        <v>6973.97</v>
      </c>
      <c r="J565" s="89"/>
      <c r="K565" s="89">
        <v>0</v>
      </c>
      <c r="L565" s="89">
        <v>77610.06</v>
      </c>
      <c r="M565" s="89"/>
      <c r="N565" s="89"/>
      <c r="O565" s="89"/>
      <c r="P565" s="76"/>
      <c r="Q565" s="81"/>
      <c r="R565" s="21"/>
    </row>
    <row r="566" spans="2:24" ht="11.25" customHeight="1">
      <c r="B566" s="412"/>
      <c r="C566" s="126"/>
      <c r="D566" s="401" t="s">
        <v>165</v>
      </c>
      <c r="E566" s="99">
        <f>E565/E564</f>
        <v>0.47527459143909473</v>
      </c>
      <c r="F566" s="99">
        <f>F565/F564</f>
        <v>0.47527459143909473</v>
      </c>
      <c r="G566" s="99">
        <f>G565/G564</f>
        <v>0.52879887188997055</v>
      </c>
      <c r="H566" s="99">
        <f>H565/H564</f>
        <v>0.55417167072401041</v>
      </c>
      <c r="I566" s="99">
        <f>I565/I564</f>
        <v>0.3767676931388439</v>
      </c>
      <c r="J566" s="99"/>
      <c r="K566" s="99">
        <v>0</v>
      </c>
      <c r="L566" s="99">
        <f>L565/L564</f>
        <v>0.43775726539153292</v>
      </c>
      <c r="M566" s="89"/>
      <c r="N566" s="89"/>
      <c r="O566" s="89"/>
      <c r="P566" s="76"/>
      <c r="Q566" s="81"/>
      <c r="R566" s="21"/>
    </row>
    <row r="567" spans="2:24" ht="3.75" customHeight="1">
      <c r="B567" s="412"/>
      <c r="C567" s="126"/>
      <c r="D567" s="402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76"/>
      <c r="Q567" s="81"/>
      <c r="R567" s="21"/>
    </row>
    <row r="568" spans="2:24" ht="11.25" customHeight="1">
      <c r="B568" s="412"/>
      <c r="C568" s="126" t="s">
        <v>188</v>
      </c>
      <c r="D568" s="403" t="s">
        <v>189</v>
      </c>
      <c r="E568" s="89">
        <f>+F568</f>
        <v>40167</v>
      </c>
      <c r="F568" s="89">
        <f>+K568</f>
        <v>40167</v>
      </c>
      <c r="G568" s="89"/>
      <c r="H568" s="89"/>
      <c r="I568" s="89"/>
      <c r="J568" s="89"/>
      <c r="K568" s="89">
        <v>40167</v>
      </c>
      <c r="L568" s="89"/>
      <c r="M568" s="89"/>
      <c r="N568" s="89"/>
      <c r="O568" s="89"/>
      <c r="P568" s="76"/>
      <c r="Q568" s="81"/>
      <c r="R568" s="21"/>
    </row>
    <row r="569" spans="2:24" ht="11.25" customHeight="1">
      <c r="B569" s="412"/>
      <c r="C569" s="126"/>
      <c r="D569" s="401" t="s">
        <v>63</v>
      </c>
      <c r="E569" s="89">
        <f>+F569</f>
        <v>17529.740000000002</v>
      </c>
      <c r="F569" s="89">
        <f>+K569</f>
        <v>17529.740000000002</v>
      </c>
      <c r="G569" s="89"/>
      <c r="H569" s="89"/>
      <c r="I569" s="89"/>
      <c r="J569" s="89"/>
      <c r="K569" s="89">
        <v>17529.740000000002</v>
      </c>
      <c r="L569" s="89"/>
      <c r="M569" s="89"/>
      <c r="N569" s="89"/>
      <c r="O569" s="89"/>
      <c r="P569" s="76"/>
      <c r="Q569" s="81"/>
      <c r="R569" s="21"/>
    </row>
    <row r="570" spans="2:24" ht="11.25" customHeight="1">
      <c r="B570" s="412"/>
      <c r="C570" s="126"/>
      <c r="D570" s="401" t="s">
        <v>165</v>
      </c>
      <c r="E570" s="99">
        <f>K569/E568</f>
        <v>0.43642144048597109</v>
      </c>
      <c r="F570" s="99">
        <f>F569/F568</f>
        <v>0.43642144048597109</v>
      </c>
      <c r="G570" s="99"/>
      <c r="H570" s="99"/>
      <c r="I570" s="99"/>
      <c r="J570" s="99"/>
      <c r="K570" s="99">
        <f>K569/K568</f>
        <v>0.43642144048597109</v>
      </c>
      <c r="L570" s="89"/>
      <c r="M570" s="89"/>
      <c r="N570" s="89"/>
      <c r="O570" s="89"/>
      <c r="P570" s="76"/>
      <c r="Q570" s="81"/>
      <c r="R570" s="21"/>
    </row>
    <row r="571" spans="2:24" ht="2.25" customHeight="1">
      <c r="B571" s="412"/>
      <c r="C571" s="126"/>
      <c r="D571" s="394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76"/>
      <c r="Q571" s="81"/>
      <c r="R571" s="21"/>
    </row>
    <row r="572" spans="2:24" ht="14.25" customHeight="1">
      <c r="B572" s="416">
        <v>900</v>
      </c>
      <c r="C572" s="408"/>
      <c r="D572" s="404" t="s">
        <v>59</v>
      </c>
      <c r="E572" s="323">
        <f>+E577+E583+E587+E591+E600+E623+E608+E619+E604+E596</f>
        <v>3890703.14</v>
      </c>
      <c r="F572" s="323">
        <f>+F583+F587+F591+F600+F623+F619+F577+F596</f>
        <v>2070244.4</v>
      </c>
      <c r="G572" s="323">
        <f>+G587+G591+G600+G619+P607+G623+G583+G577+G596</f>
        <v>2047144.4</v>
      </c>
      <c r="H572" s="323">
        <f>+H591+H623+H587</f>
        <v>221945</v>
      </c>
      <c r="I572" s="323">
        <f>+I587+I591+I600+I623+I619+I583+I577+I596</f>
        <v>1825199.4</v>
      </c>
      <c r="J572" s="323">
        <f>+J623</f>
        <v>4900</v>
      </c>
      <c r="K572" s="323">
        <f>+K583+K623</f>
        <v>18200</v>
      </c>
      <c r="L572" s="323"/>
      <c r="M572" s="323"/>
      <c r="N572" s="323">
        <f>+N577+N600+N608+N623+N604+N591+N583+N596</f>
        <v>1820458.74</v>
      </c>
      <c r="O572" s="323">
        <f>+O577+O600+O608+O623+O604+O591+O583+O596</f>
        <v>1820458.74</v>
      </c>
      <c r="P572" s="331">
        <f>+P596</f>
        <v>1593200</v>
      </c>
      <c r="Q572" s="311"/>
      <c r="R572" s="300"/>
      <c r="S572" s="228"/>
      <c r="T572" s="228"/>
      <c r="U572" s="228"/>
      <c r="V572" s="228"/>
      <c r="W572" s="228"/>
      <c r="X572" s="228"/>
    </row>
    <row r="573" spans="2:24" ht="14.25" customHeight="1">
      <c r="B573" s="325"/>
      <c r="C573" s="408"/>
      <c r="D573" s="404" t="s">
        <v>137</v>
      </c>
      <c r="E573" s="256"/>
      <c r="F573" s="323"/>
      <c r="G573" s="323"/>
      <c r="H573" s="323"/>
      <c r="I573" s="323"/>
      <c r="J573" s="323"/>
      <c r="K573" s="323"/>
      <c r="L573" s="323"/>
      <c r="M573" s="323"/>
      <c r="N573" s="323"/>
      <c r="O573" s="323"/>
      <c r="P573" s="324"/>
      <c r="Q573" s="299"/>
      <c r="R573" s="300"/>
      <c r="S573" s="228"/>
      <c r="T573" s="228"/>
      <c r="U573" s="228"/>
      <c r="V573" s="228"/>
      <c r="W573" s="228"/>
      <c r="X573" s="228"/>
    </row>
    <row r="574" spans="2:24" ht="14.25" customHeight="1">
      <c r="B574" s="325"/>
      <c r="C574" s="408"/>
      <c r="D574" s="292" t="s">
        <v>74</v>
      </c>
      <c r="E574" s="323">
        <f>+E578+E584+E588+E592+E601+E609+E620+E624+E605</f>
        <v>995446.28</v>
      </c>
      <c r="F574" s="323">
        <f>+F584+F588+F592+F601+F620+F624+F578</f>
        <v>896764.08000000007</v>
      </c>
      <c r="G574" s="323">
        <f>+G588+G592+G601+G620+G624+G578+G584</f>
        <v>883864.08</v>
      </c>
      <c r="H574" s="323">
        <f>H592+H624+H588</f>
        <v>87369.29</v>
      </c>
      <c r="I574" s="323">
        <f>+I588+I592+I601+I620+I624+I578+I584</f>
        <v>796494.79</v>
      </c>
      <c r="J574" s="323">
        <f>+J624</f>
        <v>4900</v>
      </c>
      <c r="K574" s="323">
        <f>K584</f>
        <v>8000</v>
      </c>
      <c r="L574" s="323"/>
      <c r="M574" s="323"/>
      <c r="N574" s="323">
        <f>N578+N584+N592+N601+N605+N624+N597</f>
        <v>98682.2</v>
      </c>
      <c r="O574" s="323">
        <f>+O578+O584+O592+O601+O605+O624+O597</f>
        <v>98682.2</v>
      </c>
      <c r="P574" s="324">
        <f>+P578</f>
        <v>0</v>
      </c>
      <c r="Q574" s="299"/>
      <c r="R574" s="300"/>
      <c r="S574" s="228"/>
      <c r="T574" s="228"/>
      <c r="U574" s="228"/>
      <c r="V574" s="228"/>
      <c r="W574" s="228"/>
      <c r="X574" s="228"/>
    </row>
    <row r="575" spans="2:24" ht="14.25" customHeight="1">
      <c r="B575" s="325"/>
      <c r="C575" s="408"/>
      <c r="D575" s="293" t="s">
        <v>69</v>
      </c>
      <c r="E575" s="328">
        <f t="shared" ref="E575:K575" si="10">E574/E572</f>
        <v>0.25585253980595396</v>
      </c>
      <c r="F575" s="328">
        <f t="shared" si="10"/>
        <v>0.43316821917257697</v>
      </c>
      <c r="G575" s="328">
        <f t="shared" si="10"/>
        <v>0.43175463342986453</v>
      </c>
      <c r="H575" s="328">
        <f t="shared" si="10"/>
        <v>0.39365288697650314</v>
      </c>
      <c r="I575" s="328">
        <f t="shared" si="10"/>
        <v>0.43638782151692579</v>
      </c>
      <c r="J575" s="328">
        <v>1</v>
      </c>
      <c r="K575" s="328">
        <f t="shared" si="10"/>
        <v>0.43956043956043955</v>
      </c>
      <c r="L575" s="328"/>
      <c r="M575" s="328"/>
      <c r="N575" s="328">
        <f>N574/N572</f>
        <v>5.4207325786466323E-2</v>
      </c>
      <c r="O575" s="328">
        <f>O574/O572</f>
        <v>5.4207325786466323E-2</v>
      </c>
      <c r="P575" s="329">
        <v>0</v>
      </c>
      <c r="Q575" s="299"/>
      <c r="R575" s="300"/>
      <c r="S575" s="228"/>
      <c r="T575" s="228"/>
      <c r="U575" s="228"/>
      <c r="V575" s="228"/>
      <c r="W575" s="228"/>
      <c r="X575" s="228"/>
    </row>
    <row r="576" spans="2:24" ht="10.5" customHeight="1">
      <c r="B576" s="325"/>
      <c r="C576" s="408"/>
      <c r="D576" s="242"/>
      <c r="E576" s="249"/>
      <c r="F576" s="323"/>
      <c r="G576" s="323"/>
      <c r="H576" s="323"/>
      <c r="I576" s="323"/>
      <c r="J576" s="323"/>
      <c r="K576" s="323"/>
      <c r="L576" s="323"/>
      <c r="M576" s="324"/>
      <c r="N576" s="291"/>
      <c r="O576" s="331"/>
      <c r="P576" s="212"/>
      <c r="Q576" s="299"/>
      <c r="R576" s="300"/>
      <c r="S576" s="228"/>
      <c r="T576" s="228"/>
      <c r="U576" s="228"/>
      <c r="V576" s="228"/>
      <c r="W576" s="228"/>
      <c r="X576" s="228"/>
    </row>
    <row r="577" spans="2:55" ht="14.25" customHeight="1">
      <c r="B577" s="199"/>
      <c r="C577" s="277" t="s">
        <v>40</v>
      </c>
      <c r="D577" s="405" t="s">
        <v>117</v>
      </c>
      <c r="E577" s="249">
        <f>+N577+F577</f>
        <v>122500</v>
      </c>
      <c r="F577" s="256">
        <f>+G577</f>
        <v>62500</v>
      </c>
      <c r="G577" s="256">
        <f>+I577</f>
        <v>62500</v>
      </c>
      <c r="H577" s="248"/>
      <c r="I577" s="249">
        <v>62500</v>
      </c>
      <c r="J577" s="248"/>
      <c r="K577" s="249"/>
      <c r="L577" s="256"/>
      <c r="M577" s="224"/>
      <c r="N577" s="225">
        <f>+O577</f>
        <v>60000</v>
      </c>
      <c r="O577" s="248">
        <v>60000</v>
      </c>
      <c r="P577" s="248"/>
      <c r="Q577" s="311"/>
      <c r="R577" s="300"/>
      <c r="S577" s="228"/>
      <c r="T577" s="228"/>
      <c r="U577" s="228"/>
      <c r="V577" s="228"/>
      <c r="W577" s="228"/>
      <c r="X577" s="228"/>
    </row>
    <row r="578" spans="2:55" ht="14.25" customHeight="1">
      <c r="B578" s="199"/>
      <c r="C578" s="277"/>
      <c r="D578" s="406" t="s">
        <v>63</v>
      </c>
      <c r="E578" s="249">
        <f>+N578+F578</f>
        <v>42666.2</v>
      </c>
      <c r="F578" s="248">
        <f>+G578</f>
        <v>18128</v>
      </c>
      <c r="G578" s="249">
        <f>+I578</f>
        <v>18128</v>
      </c>
      <c r="H578" s="248"/>
      <c r="I578" s="249">
        <v>18128</v>
      </c>
      <c r="J578" s="248"/>
      <c r="K578" s="249"/>
      <c r="L578" s="256"/>
      <c r="M578" s="224"/>
      <c r="N578" s="225">
        <f>+O578</f>
        <v>24538.2</v>
      </c>
      <c r="O578" s="248">
        <v>24538.2</v>
      </c>
      <c r="P578" s="248"/>
      <c r="Q578" s="311"/>
      <c r="R578" s="300"/>
      <c r="S578" s="228"/>
      <c r="T578" s="228"/>
      <c r="U578" s="228"/>
      <c r="V578" s="228"/>
      <c r="W578" s="228"/>
      <c r="X578" s="228"/>
    </row>
    <row r="579" spans="2:55" ht="14.25" customHeight="1">
      <c r="B579" s="199"/>
      <c r="C579" s="317"/>
      <c r="D579" s="204" t="s">
        <v>65</v>
      </c>
      <c r="E579" s="332">
        <f>E578/E577</f>
        <v>0.34829551020408162</v>
      </c>
      <c r="F579" s="260">
        <f>F578/F577</f>
        <v>0.29004799999999997</v>
      </c>
      <c r="G579" s="332">
        <f>G578/G577</f>
        <v>0.29004799999999997</v>
      </c>
      <c r="H579" s="260"/>
      <c r="I579" s="332">
        <f>I578/I577</f>
        <v>0.29004799999999997</v>
      </c>
      <c r="J579" s="260"/>
      <c r="K579" s="332"/>
      <c r="L579" s="259"/>
      <c r="M579" s="260"/>
      <c r="N579" s="332">
        <f>N578/N577</f>
        <v>0.40897</v>
      </c>
      <c r="O579" s="260">
        <f>O578/O577</f>
        <v>0.40897</v>
      </c>
      <c r="P579" s="260"/>
      <c r="Q579" s="311"/>
      <c r="R579" s="300"/>
      <c r="S579" s="228"/>
      <c r="T579" s="228"/>
      <c r="U579" s="228"/>
      <c r="V579" s="228"/>
      <c r="W579" s="228"/>
      <c r="X579" s="228"/>
    </row>
    <row r="580" spans="2:55" ht="3" customHeight="1">
      <c r="B580" s="199"/>
      <c r="C580" s="317"/>
      <c r="D580" s="277"/>
      <c r="E580" s="249"/>
      <c r="F580" s="248"/>
      <c r="G580" s="249"/>
      <c r="H580" s="248"/>
      <c r="I580" s="249"/>
      <c r="J580" s="248"/>
      <c r="K580" s="249"/>
      <c r="L580" s="256"/>
      <c r="M580" s="248"/>
      <c r="N580" s="249"/>
      <c r="O580" s="248"/>
      <c r="P580" s="248"/>
      <c r="Q580" s="311"/>
      <c r="R580" s="300"/>
      <c r="S580" s="228"/>
      <c r="T580" s="228"/>
      <c r="U580" s="228"/>
      <c r="V580" s="228"/>
      <c r="W580" s="228"/>
      <c r="X580" s="228"/>
      <c r="Y580" s="228"/>
      <c r="Z580" s="228"/>
      <c r="AA580" s="228"/>
      <c r="AB580" s="228"/>
      <c r="AC580" s="228"/>
      <c r="AD580" s="228"/>
      <c r="AE580" s="228"/>
      <c r="AF580" s="228"/>
      <c r="AG580" s="228"/>
      <c r="AH580" s="228"/>
      <c r="AI580" s="228"/>
      <c r="AJ580" s="228"/>
      <c r="AK580" s="228"/>
      <c r="AL580" s="228"/>
      <c r="AM580" s="228"/>
      <c r="AN580" s="228"/>
      <c r="AO580" s="228"/>
      <c r="AP580" s="228"/>
      <c r="AQ580" s="228"/>
      <c r="AR580" s="228"/>
      <c r="AS580" s="228"/>
      <c r="AT580" s="228"/>
      <c r="AU580" s="228"/>
      <c r="AV580" s="228"/>
      <c r="AW580" s="228"/>
      <c r="AX580" s="228"/>
      <c r="AY580" s="228"/>
      <c r="AZ580" s="228"/>
      <c r="BA580" s="228"/>
      <c r="BB580" s="228"/>
      <c r="BC580" s="228"/>
    </row>
    <row r="581" spans="2:55" ht="6" hidden="1" customHeight="1">
      <c r="B581" s="199"/>
      <c r="C581" s="317"/>
      <c r="D581" s="277"/>
      <c r="E581" s="249"/>
      <c r="F581" s="248"/>
      <c r="G581" s="249"/>
      <c r="H581" s="248"/>
      <c r="I581" s="249"/>
      <c r="J581" s="248"/>
      <c r="K581" s="249"/>
      <c r="L581" s="256"/>
      <c r="M581" s="248"/>
      <c r="N581" s="249"/>
      <c r="O581" s="248"/>
      <c r="P581" s="248"/>
      <c r="Q581" s="311"/>
      <c r="R581" s="300"/>
      <c r="S581" s="228"/>
      <c r="T581" s="228"/>
      <c r="U581" s="228"/>
      <c r="V581" s="228"/>
      <c r="W581" s="228"/>
      <c r="X581" s="228"/>
      <c r="Y581" s="228"/>
      <c r="Z581" s="228"/>
      <c r="AA581" s="228"/>
      <c r="AB581" s="228"/>
      <c r="AC581" s="228"/>
      <c r="AD581" s="228"/>
      <c r="AE581" s="228"/>
      <c r="AF581" s="228"/>
      <c r="AG581" s="228"/>
      <c r="AH581" s="228"/>
      <c r="AI581" s="228"/>
      <c r="AJ581" s="228"/>
      <c r="AK581" s="228"/>
      <c r="AL581" s="228"/>
      <c r="AM581" s="228"/>
      <c r="AN581" s="228"/>
      <c r="AO581" s="228"/>
      <c r="AP581" s="228"/>
      <c r="AQ581" s="228"/>
      <c r="AR581" s="228"/>
      <c r="AS581" s="228"/>
      <c r="AT581" s="228"/>
      <c r="AU581" s="228"/>
      <c r="AV581" s="228"/>
      <c r="AW581" s="228"/>
      <c r="AX581" s="228"/>
      <c r="AY581" s="228"/>
      <c r="AZ581" s="228"/>
      <c r="BA581" s="228"/>
      <c r="BB581" s="228"/>
      <c r="BC581" s="228"/>
    </row>
    <row r="582" spans="2:55" ht="6" hidden="1" customHeight="1">
      <c r="B582" s="199"/>
      <c r="C582" s="317"/>
      <c r="D582" s="277"/>
      <c r="E582" s="249"/>
      <c r="F582" s="248"/>
      <c r="G582" s="249"/>
      <c r="H582" s="248"/>
      <c r="I582" s="249"/>
      <c r="J582" s="248"/>
      <c r="K582" s="249"/>
      <c r="L582" s="256"/>
      <c r="M582" s="248"/>
      <c r="N582" s="249"/>
      <c r="O582" s="248"/>
      <c r="P582" s="248"/>
      <c r="Q582" s="311"/>
      <c r="R582" s="300"/>
      <c r="S582" s="228"/>
      <c r="T582" s="228"/>
      <c r="U582" s="228"/>
      <c r="V582" s="228"/>
      <c r="W582" s="228"/>
      <c r="X582" s="228"/>
      <c r="Y582" s="228"/>
      <c r="Z582" s="228"/>
      <c r="AA582" s="228"/>
      <c r="AB582" s="228"/>
      <c r="AC582" s="228"/>
      <c r="AD582" s="228"/>
      <c r="AE582" s="228"/>
      <c r="AF582" s="228"/>
      <c r="AG582" s="228"/>
      <c r="AH582" s="228"/>
      <c r="AI582" s="228"/>
      <c r="AJ582" s="228"/>
      <c r="AK582" s="228"/>
      <c r="AL582" s="228"/>
      <c r="AM582" s="228"/>
      <c r="AN582" s="228"/>
      <c r="AO582" s="228"/>
      <c r="AP582" s="228"/>
      <c r="AQ582" s="228"/>
      <c r="AR582" s="228"/>
      <c r="AS582" s="228"/>
      <c r="AT582" s="228"/>
      <c r="AU582" s="228"/>
      <c r="AV582" s="228"/>
      <c r="AW582" s="228"/>
      <c r="AX582" s="228"/>
      <c r="AY582" s="228"/>
      <c r="AZ582" s="228"/>
      <c r="BA582" s="228"/>
      <c r="BB582" s="228"/>
      <c r="BC582" s="228"/>
    </row>
    <row r="583" spans="2:55" ht="14.25" customHeight="1">
      <c r="B583" s="199"/>
      <c r="C583" s="317" t="s">
        <v>41</v>
      </c>
      <c r="D583" s="276" t="s">
        <v>118</v>
      </c>
      <c r="E583" s="249">
        <f>+F583+N583</f>
        <v>826000</v>
      </c>
      <c r="F583" s="248">
        <f>+G583+K583+J583</f>
        <v>826000</v>
      </c>
      <c r="G583" s="249">
        <f>+I583</f>
        <v>810000</v>
      </c>
      <c r="H583" s="248"/>
      <c r="I583" s="249">
        <v>810000</v>
      </c>
      <c r="J583" s="248"/>
      <c r="K583" s="249">
        <v>16000</v>
      </c>
      <c r="L583" s="256"/>
      <c r="M583" s="248"/>
      <c r="N583" s="249"/>
      <c r="O583" s="248"/>
      <c r="P583" s="248"/>
      <c r="Q583" s="311"/>
      <c r="R583" s="300"/>
      <c r="S583" s="228"/>
      <c r="T583" s="228"/>
      <c r="U583" s="228"/>
      <c r="V583" s="228"/>
      <c r="W583" s="228"/>
      <c r="X583" s="228"/>
      <c r="Y583" s="228"/>
      <c r="Z583" s="228"/>
      <c r="AA583" s="228"/>
      <c r="AB583" s="228"/>
      <c r="AC583" s="228"/>
      <c r="AD583" s="228"/>
      <c r="AE583" s="228"/>
      <c r="AF583" s="228"/>
      <c r="AG583" s="228"/>
      <c r="AH583" s="228"/>
      <c r="AI583" s="228"/>
      <c r="AJ583" s="228"/>
      <c r="AK583" s="228"/>
      <c r="AL583" s="228"/>
      <c r="AM583" s="228"/>
      <c r="AN583" s="228"/>
      <c r="AO583" s="228"/>
      <c r="AP583" s="228"/>
      <c r="AQ583" s="228"/>
      <c r="AR583" s="228"/>
      <c r="AS583" s="228"/>
      <c r="AT583" s="228"/>
      <c r="AU583" s="228"/>
      <c r="AV583" s="228"/>
      <c r="AW583" s="228"/>
      <c r="AX583" s="228"/>
      <c r="AY583" s="228"/>
      <c r="AZ583" s="228"/>
      <c r="BA583" s="228"/>
      <c r="BB583" s="228"/>
      <c r="BC583" s="228"/>
    </row>
    <row r="584" spans="2:55" ht="14.25" customHeight="1">
      <c r="B584" s="199"/>
      <c r="C584" s="317"/>
      <c r="D584" s="204" t="s">
        <v>63</v>
      </c>
      <c r="E584" s="249">
        <f>+F584+N584</f>
        <v>403602.86</v>
      </c>
      <c r="F584" s="248">
        <f>+J584+K584+G584</f>
        <v>403602.86</v>
      </c>
      <c r="G584" s="249">
        <f>+I584</f>
        <v>395602.86</v>
      </c>
      <c r="H584" s="248"/>
      <c r="I584" s="249">
        <v>395602.86</v>
      </c>
      <c r="J584" s="248"/>
      <c r="K584" s="249">
        <v>8000</v>
      </c>
      <c r="L584" s="256"/>
      <c r="M584" s="248"/>
      <c r="N584" s="249"/>
      <c r="O584" s="248"/>
      <c r="P584" s="248"/>
      <c r="Q584" s="311"/>
      <c r="R584" s="300"/>
      <c r="S584" s="228"/>
      <c r="T584" s="228"/>
      <c r="U584" s="228"/>
      <c r="V584" s="228"/>
      <c r="W584" s="228"/>
      <c r="X584" s="228"/>
      <c r="Y584" s="228"/>
      <c r="Z584" s="228"/>
      <c r="AA584" s="228"/>
      <c r="AB584" s="228"/>
      <c r="AC584" s="228"/>
      <c r="AD584" s="228"/>
      <c r="AE584" s="228"/>
      <c r="AF584" s="228"/>
      <c r="AG584" s="228"/>
      <c r="AH584" s="228"/>
      <c r="AI584" s="228"/>
      <c r="AJ584" s="228"/>
      <c r="AK584" s="228"/>
      <c r="AL584" s="228"/>
      <c r="AM584" s="228"/>
      <c r="AN584" s="228"/>
      <c r="AO584" s="228"/>
      <c r="AP584" s="228"/>
      <c r="AQ584" s="228"/>
      <c r="AR584" s="228"/>
      <c r="AS584" s="228"/>
      <c r="AT584" s="228"/>
      <c r="AU584" s="228"/>
      <c r="AV584" s="228"/>
      <c r="AW584" s="228"/>
      <c r="AX584" s="228"/>
      <c r="AY584" s="228"/>
      <c r="AZ584" s="228"/>
      <c r="BA584" s="228"/>
      <c r="BB584" s="228"/>
      <c r="BC584" s="228"/>
    </row>
    <row r="585" spans="2:55" s="221" customFormat="1" ht="14.25" customHeight="1">
      <c r="B585" s="199"/>
      <c r="C585" s="317"/>
      <c r="D585" s="204" t="s">
        <v>65</v>
      </c>
      <c r="E585" s="332">
        <f>E584/E583</f>
        <v>0.48862331719128327</v>
      </c>
      <c r="F585" s="260">
        <f>F584/F583</f>
        <v>0.48862331719128327</v>
      </c>
      <c r="G585" s="332">
        <f>G584/G583</f>
        <v>0.48839859259259255</v>
      </c>
      <c r="H585" s="260"/>
      <c r="I585" s="332">
        <f>I584/I583</f>
        <v>0.48839859259259255</v>
      </c>
      <c r="J585" s="260"/>
      <c r="K585" s="332">
        <f>K584/K583</f>
        <v>0.5</v>
      </c>
      <c r="L585" s="259"/>
      <c r="M585" s="260"/>
      <c r="N585" s="332"/>
      <c r="O585" s="260"/>
      <c r="P585" s="260"/>
      <c r="Q585" s="333"/>
      <c r="R585" s="300"/>
      <c r="S585" s="228"/>
      <c r="T585" s="228"/>
      <c r="U585" s="228"/>
      <c r="V585" s="228"/>
      <c r="W585" s="228"/>
      <c r="X585" s="228"/>
      <c r="Y585" s="228"/>
      <c r="Z585" s="228"/>
      <c r="AA585" s="228"/>
      <c r="AB585" s="228"/>
      <c r="AC585" s="228"/>
      <c r="AD585" s="228"/>
      <c r="AE585" s="228"/>
      <c r="AF585" s="228"/>
      <c r="AG585" s="228"/>
      <c r="AH585" s="228"/>
      <c r="AI585" s="228"/>
      <c r="AJ585" s="228"/>
      <c r="AK585" s="228"/>
      <c r="AL585" s="228"/>
      <c r="AM585" s="228"/>
      <c r="AN585" s="228"/>
      <c r="AO585" s="228"/>
      <c r="AP585" s="228"/>
      <c r="AQ585" s="228"/>
      <c r="AR585" s="228"/>
      <c r="AS585" s="228"/>
      <c r="AT585" s="228"/>
      <c r="AU585" s="228"/>
      <c r="AV585" s="228"/>
      <c r="AW585" s="228"/>
      <c r="AX585" s="228"/>
      <c r="AY585" s="228"/>
      <c r="AZ585" s="228"/>
      <c r="BA585" s="228"/>
      <c r="BB585" s="228"/>
      <c r="BC585" s="228"/>
    </row>
    <row r="586" spans="2:55" ht="11.25" customHeight="1">
      <c r="B586" s="199"/>
      <c r="C586" s="317"/>
      <c r="D586" s="334"/>
      <c r="E586" s="249"/>
      <c r="F586" s="248"/>
      <c r="G586" s="249"/>
      <c r="H586" s="248"/>
      <c r="I586" s="249"/>
      <c r="J586" s="248"/>
      <c r="K586" s="249"/>
      <c r="L586" s="256"/>
      <c r="M586" s="248"/>
      <c r="N586" s="249"/>
      <c r="O586" s="248"/>
      <c r="P586" s="248"/>
      <c r="Q586" s="311"/>
      <c r="R586" s="300"/>
      <c r="S586" s="228"/>
      <c r="T586" s="228"/>
      <c r="U586" s="228"/>
      <c r="V586" s="228"/>
      <c r="W586" s="228"/>
      <c r="X586" s="228"/>
      <c r="Y586" s="228"/>
      <c r="Z586" s="228"/>
      <c r="AA586" s="228"/>
      <c r="AB586" s="228"/>
      <c r="AC586" s="228"/>
      <c r="AD586" s="228"/>
      <c r="AE586" s="228"/>
      <c r="AF586" s="228"/>
      <c r="AG586" s="228"/>
      <c r="AH586" s="228"/>
      <c r="AI586" s="228"/>
      <c r="AJ586" s="228"/>
      <c r="AK586" s="228"/>
      <c r="AL586" s="228"/>
      <c r="AM586" s="228"/>
      <c r="AN586" s="228"/>
      <c r="AO586" s="228"/>
      <c r="AP586" s="228"/>
      <c r="AQ586" s="228"/>
      <c r="AR586" s="228"/>
      <c r="AS586" s="228"/>
      <c r="AT586" s="228"/>
      <c r="AU586" s="228"/>
      <c r="AV586" s="228"/>
      <c r="AW586" s="228"/>
      <c r="AX586" s="228"/>
      <c r="AY586" s="228"/>
      <c r="AZ586" s="228"/>
      <c r="BA586" s="228"/>
      <c r="BB586" s="228"/>
      <c r="BC586" s="228"/>
    </row>
    <row r="587" spans="2:55" ht="14.25" customHeight="1">
      <c r="B587" s="199"/>
      <c r="C587" s="317" t="s">
        <v>42</v>
      </c>
      <c r="D587" s="276" t="s">
        <v>119</v>
      </c>
      <c r="E587" s="249">
        <f>+F587</f>
        <v>213000</v>
      </c>
      <c r="F587" s="248">
        <f>+G587</f>
        <v>213000</v>
      </c>
      <c r="G587" s="249">
        <f>+H587+I587</f>
        <v>213000</v>
      </c>
      <c r="H587" s="248"/>
      <c r="I587" s="249">
        <v>213000</v>
      </c>
      <c r="J587" s="248"/>
      <c r="K587" s="249"/>
      <c r="L587" s="256"/>
      <c r="M587" s="248"/>
      <c r="N587" s="249"/>
      <c r="O587" s="248"/>
      <c r="P587" s="248"/>
      <c r="Q587" s="311"/>
      <c r="R587" s="300"/>
      <c r="S587" s="228"/>
      <c r="T587" s="228"/>
      <c r="U587" s="228"/>
      <c r="V587" s="228"/>
      <c r="W587" s="228"/>
      <c r="X587" s="228"/>
      <c r="Y587" s="228"/>
      <c r="Z587" s="228"/>
      <c r="AA587" s="228"/>
      <c r="AB587" s="228"/>
      <c r="AC587" s="228"/>
      <c r="AD587" s="228"/>
      <c r="AE587" s="228"/>
      <c r="AF587" s="228"/>
      <c r="AG587" s="228"/>
      <c r="AH587" s="228"/>
      <c r="AI587" s="228"/>
      <c r="AJ587" s="228"/>
      <c r="AK587" s="228"/>
      <c r="AL587" s="228"/>
      <c r="AM587" s="228"/>
      <c r="AN587" s="228"/>
      <c r="AO587" s="228"/>
      <c r="AP587" s="228"/>
      <c r="AQ587" s="228"/>
      <c r="AR587" s="228"/>
      <c r="AS587" s="228"/>
      <c r="AT587" s="228"/>
      <c r="AU587" s="228"/>
      <c r="AV587" s="228"/>
      <c r="AW587" s="228"/>
      <c r="AX587" s="228"/>
      <c r="AY587" s="228"/>
      <c r="AZ587" s="228"/>
      <c r="BA587" s="228"/>
      <c r="BB587" s="228"/>
      <c r="BC587" s="228"/>
    </row>
    <row r="588" spans="2:55" ht="14.25" customHeight="1">
      <c r="B588" s="199"/>
      <c r="C588" s="317"/>
      <c r="D588" s="204" t="s">
        <v>63</v>
      </c>
      <c r="E588" s="249">
        <f>+F588</f>
        <v>89913.65</v>
      </c>
      <c r="F588" s="248">
        <f>+G588</f>
        <v>89913.65</v>
      </c>
      <c r="G588" s="249">
        <f>+I588+H588</f>
        <v>89913.65</v>
      </c>
      <c r="H588" s="248"/>
      <c r="I588" s="249">
        <v>89913.65</v>
      </c>
      <c r="J588" s="248"/>
      <c r="K588" s="249"/>
      <c r="L588" s="256"/>
      <c r="M588" s="248"/>
      <c r="N588" s="249"/>
      <c r="O588" s="248"/>
      <c r="P588" s="212"/>
      <c r="Q588" s="299"/>
      <c r="R588" s="300"/>
      <c r="S588" s="228"/>
      <c r="T588" s="228"/>
      <c r="U588" s="228"/>
      <c r="V588" s="228"/>
      <c r="W588" s="228"/>
      <c r="X588" s="228"/>
      <c r="Y588" s="228"/>
      <c r="Z588" s="228"/>
      <c r="AA588" s="228"/>
      <c r="AB588" s="228"/>
      <c r="AC588" s="228"/>
      <c r="AD588" s="228"/>
      <c r="AE588" s="228"/>
      <c r="AF588" s="228"/>
      <c r="AG588" s="228"/>
      <c r="AH588" s="228"/>
      <c r="AI588" s="228"/>
      <c r="AJ588" s="228"/>
      <c r="AK588" s="228"/>
      <c r="AL588" s="228"/>
      <c r="AM588" s="228"/>
      <c r="AN588" s="228"/>
      <c r="AO588" s="228"/>
      <c r="AP588" s="228"/>
      <c r="AQ588" s="228"/>
      <c r="AR588" s="228"/>
      <c r="AS588" s="228"/>
      <c r="AT588" s="228"/>
      <c r="AU588" s="228"/>
      <c r="AV588" s="228"/>
      <c r="AW588" s="228"/>
      <c r="AX588" s="228"/>
      <c r="AY588" s="228"/>
      <c r="AZ588" s="228"/>
      <c r="BA588" s="228"/>
      <c r="BB588" s="228"/>
      <c r="BC588" s="228"/>
    </row>
    <row r="589" spans="2:55" ht="14.25" customHeight="1">
      <c r="B589" s="199"/>
      <c r="C589" s="317"/>
      <c r="D589" s="204" t="s">
        <v>65</v>
      </c>
      <c r="E589" s="332">
        <f>E588/E587</f>
        <v>0.42212981220657275</v>
      </c>
      <c r="F589" s="260">
        <f>F588/F587</f>
        <v>0.42212981220657275</v>
      </c>
      <c r="G589" s="332">
        <f>G588/G587</f>
        <v>0.42212981220657275</v>
      </c>
      <c r="H589" s="260"/>
      <c r="I589" s="332">
        <f>I588/I587</f>
        <v>0.42212981220657275</v>
      </c>
      <c r="J589" s="260"/>
      <c r="K589" s="332"/>
      <c r="L589" s="259"/>
      <c r="M589" s="260"/>
      <c r="N589" s="332"/>
      <c r="O589" s="260"/>
      <c r="P589" s="200"/>
      <c r="Q589" s="299"/>
      <c r="R589" s="300"/>
      <c r="S589" s="228"/>
      <c r="T589" s="228"/>
      <c r="U589" s="228"/>
      <c r="V589" s="228"/>
      <c r="W589" s="228"/>
      <c r="X589" s="228"/>
      <c r="Y589" s="228"/>
      <c r="Z589" s="228"/>
      <c r="AA589" s="228"/>
      <c r="AB589" s="228"/>
      <c r="AC589" s="228"/>
      <c r="AD589" s="228"/>
      <c r="AE589" s="228"/>
      <c r="AF589" s="228"/>
      <c r="AG589" s="228"/>
      <c r="AH589" s="228"/>
      <c r="AI589" s="228"/>
      <c r="AJ589" s="228"/>
      <c r="AK589" s="228"/>
      <c r="AL589" s="228"/>
      <c r="AM589" s="228"/>
      <c r="AN589" s="228"/>
      <c r="AO589" s="228"/>
      <c r="AP589" s="228"/>
      <c r="AQ589" s="228"/>
      <c r="AR589" s="228"/>
      <c r="AS589" s="228"/>
      <c r="AT589" s="228"/>
      <c r="AU589" s="228"/>
      <c r="AV589" s="228"/>
      <c r="AW589" s="228"/>
      <c r="AX589" s="228"/>
      <c r="AY589" s="228"/>
      <c r="AZ589" s="228"/>
      <c r="BA589" s="228"/>
      <c r="BB589" s="228"/>
      <c r="BC589" s="228"/>
    </row>
    <row r="590" spans="2:55" ht="10.5" customHeight="1">
      <c r="B590" s="199"/>
      <c r="C590" s="317"/>
      <c r="D590" s="334"/>
      <c r="E590" s="249"/>
      <c r="F590" s="248"/>
      <c r="G590" s="249"/>
      <c r="H590" s="248"/>
      <c r="I590" s="249"/>
      <c r="J590" s="248"/>
      <c r="K590" s="249"/>
      <c r="L590" s="256"/>
      <c r="M590" s="248"/>
      <c r="N590" s="249"/>
      <c r="O590" s="248"/>
      <c r="P590" s="212"/>
      <c r="Q590" s="299"/>
      <c r="R590" s="300"/>
      <c r="S590" s="228"/>
      <c r="T590" s="228"/>
      <c r="U590" s="228"/>
      <c r="V590" s="228"/>
      <c r="W590" s="228"/>
      <c r="X590" s="228"/>
      <c r="Y590" s="228"/>
      <c r="Z590" s="228"/>
      <c r="AA590" s="228"/>
      <c r="AB590" s="228"/>
      <c r="AC590" s="228"/>
      <c r="AD590" s="228"/>
      <c r="AE590" s="228"/>
      <c r="AF590" s="228"/>
      <c r="AG590" s="228"/>
      <c r="AH590" s="228"/>
      <c r="AI590" s="228"/>
      <c r="AJ590" s="228"/>
      <c r="AK590" s="228"/>
      <c r="AL590" s="228"/>
      <c r="AM590" s="228"/>
      <c r="AN590" s="228"/>
      <c r="AO590" s="228"/>
      <c r="AP590" s="228"/>
      <c r="AQ590" s="228"/>
      <c r="AR590" s="228"/>
      <c r="AS590" s="228"/>
      <c r="AT590" s="228"/>
      <c r="AU590" s="228"/>
      <c r="AV590" s="228"/>
      <c r="AW590" s="228"/>
      <c r="AX590" s="228"/>
      <c r="AY590" s="228"/>
      <c r="AZ590" s="228"/>
      <c r="BA590" s="228"/>
      <c r="BB590" s="228"/>
      <c r="BC590" s="228"/>
    </row>
    <row r="591" spans="2:55" ht="14.25" customHeight="1">
      <c r="B591" s="199"/>
      <c r="C591" s="317" t="s">
        <v>43</v>
      </c>
      <c r="D591" s="276" t="s">
        <v>120</v>
      </c>
      <c r="E591" s="249">
        <f>+F591+N591</f>
        <v>140000</v>
      </c>
      <c r="F591" s="248">
        <f>+G591</f>
        <v>140000</v>
      </c>
      <c r="G591" s="249">
        <f>+H591+I591</f>
        <v>140000</v>
      </c>
      <c r="H591" s="248"/>
      <c r="I591" s="249">
        <v>140000</v>
      </c>
      <c r="J591" s="248"/>
      <c r="K591" s="249"/>
      <c r="L591" s="256"/>
      <c r="M591" s="248"/>
      <c r="N591" s="212"/>
      <c r="O591" s="225"/>
      <c r="P591" s="224"/>
      <c r="Q591" s="299"/>
      <c r="R591" s="300"/>
      <c r="S591" s="228"/>
      <c r="T591" s="228"/>
      <c r="U591" s="228"/>
      <c r="V591" s="228"/>
      <c r="W591" s="228"/>
      <c r="X591" s="228"/>
      <c r="Y591" s="228"/>
      <c r="Z591" s="228"/>
      <c r="AA591" s="228"/>
      <c r="AB591" s="228"/>
      <c r="AC591" s="228"/>
      <c r="AD591" s="228"/>
      <c r="AE591" s="228"/>
      <c r="AF591" s="228"/>
      <c r="AG591" s="228"/>
      <c r="AH591" s="228"/>
      <c r="AI591" s="228"/>
      <c r="AJ591" s="228"/>
      <c r="AK591" s="228"/>
      <c r="AL591" s="228"/>
      <c r="AM591" s="228"/>
      <c r="AN591" s="228"/>
      <c r="AO591" s="228"/>
      <c r="AP591" s="228"/>
      <c r="AQ591" s="228"/>
      <c r="AR591" s="228"/>
      <c r="AS591" s="228"/>
      <c r="AT591" s="228"/>
      <c r="AU591" s="228"/>
      <c r="AV591" s="228"/>
      <c r="AW591" s="228"/>
      <c r="AX591" s="228"/>
      <c r="AY591" s="228"/>
      <c r="AZ591" s="228"/>
      <c r="BA591" s="228"/>
      <c r="BB591" s="228"/>
      <c r="BC591" s="228"/>
    </row>
    <row r="592" spans="2:55" ht="14.25" customHeight="1">
      <c r="B592" s="199"/>
      <c r="C592" s="317"/>
      <c r="D592" s="204" t="s">
        <v>63</v>
      </c>
      <c r="E592" s="249">
        <f>+F592+N592</f>
        <v>59357.78</v>
      </c>
      <c r="F592" s="248">
        <f>+G592</f>
        <v>59357.78</v>
      </c>
      <c r="G592" s="249">
        <f>+H592+I592</f>
        <v>59357.78</v>
      </c>
      <c r="H592" s="248"/>
      <c r="I592" s="249">
        <v>59357.78</v>
      </c>
      <c r="J592" s="248"/>
      <c r="K592" s="249"/>
      <c r="L592" s="256"/>
      <c r="M592" s="248"/>
      <c r="N592" s="212"/>
      <c r="O592" s="225"/>
      <c r="P592" s="224"/>
      <c r="Q592" s="299"/>
      <c r="R592" s="300"/>
      <c r="S592" s="228"/>
      <c r="T592" s="228"/>
      <c r="U592" s="228"/>
      <c r="V592" s="228"/>
      <c r="W592" s="228"/>
      <c r="X592" s="228"/>
      <c r="Y592" s="228"/>
      <c r="Z592" s="228"/>
      <c r="AA592" s="228"/>
      <c r="AB592" s="228"/>
      <c r="AC592" s="228"/>
      <c r="AD592" s="228"/>
      <c r="AE592" s="228"/>
      <c r="AF592" s="228"/>
      <c r="AG592" s="228"/>
      <c r="AH592" s="228"/>
      <c r="AI592" s="228"/>
      <c r="AJ592" s="228"/>
      <c r="AK592" s="228"/>
      <c r="AL592" s="228"/>
      <c r="AM592" s="228"/>
      <c r="AN592" s="228"/>
      <c r="AO592" s="228"/>
      <c r="AP592" s="228"/>
      <c r="AQ592" s="228"/>
      <c r="AR592" s="228"/>
      <c r="AS592" s="228"/>
      <c r="AT592" s="228"/>
      <c r="AU592" s="228"/>
      <c r="AV592" s="228"/>
      <c r="AW592" s="228"/>
      <c r="AX592" s="228"/>
      <c r="AY592" s="228"/>
      <c r="AZ592" s="228"/>
      <c r="BA592" s="228"/>
      <c r="BB592" s="228"/>
      <c r="BC592" s="228"/>
    </row>
    <row r="593" spans="2:55" s="221" customFormat="1" ht="14.25" customHeight="1">
      <c r="B593" s="231"/>
      <c r="C593" s="222"/>
      <c r="D593" s="204" t="s">
        <v>65</v>
      </c>
      <c r="E593" s="332">
        <f>E592/E591</f>
        <v>0.42398414285714286</v>
      </c>
      <c r="F593" s="260">
        <f>F592/F591</f>
        <v>0.42398414285714286</v>
      </c>
      <c r="G593" s="332">
        <f>G592/G591</f>
        <v>0.42398414285714286</v>
      </c>
      <c r="H593" s="260"/>
      <c r="I593" s="332">
        <f>I592/I591</f>
        <v>0.42398414285714286</v>
      </c>
      <c r="J593" s="260"/>
      <c r="K593" s="332"/>
      <c r="L593" s="259"/>
      <c r="M593" s="202"/>
      <c r="N593" s="202"/>
      <c r="O593" s="201"/>
      <c r="P593" s="202"/>
      <c r="Q593" s="299"/>
      <c r="R593" s="300"/>
      <c r="S593" s="228"/>
      <c r="T593" s="228"/>
      <c r="U593" s="228"/>
      <c r="V593" s="228"/>
      <c r="W593" s="228"/>
      <c r="X593" s="228"/>
      <c r="Y593" s="228"/>
      <c r="Z593" s="228"/>
      <c r="AA593" s="228"/>
      <c r="AB593" s="228"/>
      <c r="AC593" s="228"/>
      <c r="AD593" s="228"/>
      <c r="AE593" s="228"/>
      <c r="AF593" s="228"/>
      <c r="AG593" s="228"/>
      <c r="AH593" s="228"/>
      <c r="AI593" s="228"/>
      <c r="AJ593" s="228"/>
      <c r="AK593" s="228"/>
      <c r="AL593" s="228"/>
      <c r="AM593" s="228"/>
      <c r="AN593" s="228"/>
      <c r="AO593" s="228"/>
      <c r="AP593" s="228"/>
      <c r="AQ593" s="228"/>
      <c r="AR593" s="228"/>
      <c r="AS593" s="228"/>
      <c r="AT593" s="228"/>
      <c r="AU593" s="228"/>
      <c r="AV593" s="228"/>
      <c r="AW593" s="228"/>
      <c r="AX593" s="228"/>
      <c r="AY593" s="228"/>
      <c r="AZ593" s="228"/>
      <c r="BA593" s="228"/>
      <c r="BB593" s="228"/>
      <c r="BC593" s="228"/>
    </row>
    <row r="594" spans="2:55" ht="10.5" customHeight="1">
      <c r="B594" s="231"/>
      <c r="C594" s="222"/>
      <c r="D594" s="334"/>
      <c r="E594" s="249"/>
      <c r="F594" s="248"/>
      <c r="G594" s="249"/>
      <c r="H594" s="248"/>
      <c r="I594" s="249"/>
      <c r="J594" s="248"/>
      <c r="K594" s="249"/>
      <c r="L594" s="256"/>
      <c r="M594" s="224"/>
      <c r="N594" s="224"/>
      <c r="O594" s="225"/>
      <c r="P594" s="224"/>
      <c r="Q594" s="299"/>
      <c r="R594" s="300"/>
      <c r="S594" s="228"/>
      <c r="T594" s="228"/>
      <c r="U594" s="228"/>
      <c r="V594" s="228"/>
      <c r="W594" s="228"/>
      <c r="X594" s="228"/>
      <c r="Y594" s="228"/>
      <c r="Z594" s="228"/>
      <c r="AA594" s="228"/>
      <c r="AB594" s="228"/>
      <c r="AC594" s="228"/>
      <c r="AD594" s="228"/>
      <c r="AE594" s="228"/>
      <c r="AF594" s="228"/>
      <c r="AG594" s="228"/>
      <c r="AH594" s="228"/>
      <c r="AI594" s="228"/>
      <c r="AJ594" s="228"/>
      <c r="AK594" s="228"/>
      <c r="AL594" s="228"/>
      <c r="AM594" s="228"/>
      <c r="AN594" s="228"/>
      <c r="AO594" s="228"/>
      <c r="AP594" s="228"/>
      <c r="AQ594" s="228"/>
      <c r="AR594" s="228"/>
      <c r="AS594" s="228"/>
      <c r="AT594" s="228"/>
      <c r="AU594" s="228"/>
      <c r="AV594" s="228"/>
      <c r="AW594" s="228"/>
      <c r="AX594" s="228"/>
      <c r="AY594" s="228"/>
      <c r="AZ594" s="228"/>
      <c r="BA594" s="228"/>
      <c r="BB594" s="228"/>
      <c r="BC594" s="228"/>
    </row>
    <row r="595" spans="2:55" ht="13.5" customHeight="1">
      <c r="B595" s="231"/>
      <c r="C595" s="222" t="s">
        <v>167</v>
      </c>
      <c r="D595" s="276" t="s">
        <v>168</v>
      </c>
      <c r="E595" s="249"/>
      <c r="F595" s="248"/>
      <c r="G595" s="249"/>
      <c r="H595" s="248"/>
      <c r="I595" s="249"/>
      <c r="J595" s="248"/>
      <c r="K595" s="249"/>
      <c r="L595" s="256"/>
      <c r="M595" s="224"/>
      <c r="N595" s="224"/>
      <c r="O595" s="225"/>
      <c r="P595" s="224"/>
      <c r="Q595" s="299"/>
      <c r="R595" s="300"/>
      <c r="S595" s="228"/>
      <c r="T595" s="228"/>
      <c r="U595" s="228"/>
      <c r="V595" s="228"/>
      <c r="W595" s="228"/>
      <c r="X595" s="228"/>
      <c r="Y595" s="228"/>
      <c r="Z595" s="228"/>
      <c r="AA595" s="228"/>
      <c r="AB595" s="228"/>
      <c r="AC595" s="228"/>
      <c r="AD595" s="228"/>
      <c r="AE595" s="228"/>
      <c r="AF595" s="228"/>
      <c r="AG595" s="228"/>
      <c r="AH595" s="228"/>
      <c r="AI595" s="228"/>
      <c r="AJ595" s="228"/>
      <c r="AK595" s="228"/>
      <c r="AL595" s="228"/>
      <c r="AM595" s="228"/>
      <c r="AN595" s="228"/>
      <c r="AO595" s="228"/>
      <c r="AP595" s="228"/>
      <c r="AQ595" s="228"/>
      <c r="AR595" s="228"/>
      <c r="AS595" s="228"/>
      <c r="AT595" s="228"/>
      <c r="AU595" s="228"/>
      <c r="AV595" s="228"/>
      <c r="AW595" s="228"/>
      <c r="AX595" s="228"/>
      <c r="AY595" s="228"/>
      <c r="AZ595" s="228"/>
      <c r="BA595" s="228"/>
      <c r="BB595" s="228"/>
      <c r="BC595" s="228"/>
    </row>
    <row r="596" spans="2:55" ht="13.5" customHeight="1">
      <c r="B596" s="231"/>
      <c r="C596" s="222"/>
      <c r="D596" s="335" t="s">
        <v>166</v>
      </c>
      <c r="E596" s="249">
        <f>F596+N596</f>
        <v>1642200</v>
      </c>
      <c r="F596" s="248">
        <f>+G596</f>
        <v>24000</v>
      </c>
      <c r="G596" s="249">
        <f>+I596</f>
        <v>24000</v>
      </c>
      <c r="H596" s="248"/>
      <c r="I596" s="249">
        <v>24000</v>
      </c>
      <c r="J596" s="248"/>
      <c r="K596" s="249"/>
      <c r="L596" s="256"/>
      <c r="M596" s="224"/>
      <c r="N596" s="224">
        <f>+O596</f>
        <v>1618200</v>
      </c>
      <c r="O596" s="225">
        <v>1618200</v>
      </c>
      <c r="P596" s="224">
        <v>1593200</v>
      </c>
      <c r="Q596" s="299"/>
      <c r="R596" s="300"/>
      <c r="S596" s="228"/>
      <c r="T596" s="228"/>
      <c r="U596" s="228"/>
      <c r="V596" s="228"/>
      <c r="W596" s="228"/>
      <c r="X596" s="228"/>
    </row>
    <row r="597" spans="2:55" ht="13.5" customHeight="1">
      <c r="B597" s="231"/>
      <c r="C597" s="222"/>
      <c r="D597" s="335" t="s">
        <v>63</v>
      </c>
      <c r="E597" s="249">
        <f>+F597+N597</f>
        <v>0</v>
      </c>
      <c r="F597" s="248">
        <f>+G597</f>
        <v>0</v>
      </c>
      <c r="G597" s="249">
        <f>+I597</f>
        <v>0</v>
      </c>
      <c r="H597" s="248"/>
      <c r="I597" s="249">
        <v>0</v>
      </c>
      <c r="J597" s="248"/>
      <c r="K597" s="249"/>
      <c r="L597" s="256"/>
      <c r="M597" s="224"/>
      <c r="N597" s="224">
        <f>+O597</f>
        <v>0</v>
      </c>
      <c r="O597" s="225">
        <v>0</v>
      </c>
      <c r="P597" s="224">
        <v>0</v>
      </c>
      <c r="Q597" s="299"/>
      <c r="R597" s="300"/>
      <c r="S597" s="228"/>
      <c r="T597" s="228"/>
      <c r="U597" s="228"/>
      <c r="V597" s="228"/>
      <c r="W597" s="228"/>
      <c r="X597" s="228"/>
    </row>
    <row r="598" spans="2:55" ht="13.5" customHeight="1">
      <c r="B598" s="231"/>
      <c r="C598" s="222"/>
      <c r="D598" s="335" t="s">
        <v>165</v>
      </c>
      <c r="E598" s="332">
        <f>E597/E596</f>
        <v>0</v>
      </c>
      <c r="F598" s="260">
        <f>F597/F596</f>
        <v>0</v>
      </c>
      <c r="G598" s="332">
        <f>G597/G596</f>
        <v>0</v>
      </c>
      <c r="H598" s="248"/>
      <c r="I598" s="332">
        <f>I597/I596</f>
        <v>0</v>
      </c>
      <c r="J598" s="248"/>
      <c r="K598" s="249"/>
      <c r="L598" s="256"/>
      <c r="M598" s="224"/>
      <c r="N598" s="202">
        <f>N597/N596</f>
        <v>0</v>
      </c>
      <c r="O598" s="201">
        <f>O597/O596</f>
        <v>0</v>
      </c>
      <c r="P598" s="224"/>
      <c r="Q598" s="299"/>
      <c r="R598" s="300"/>
      <c r="S598" s="228"/>
      <c r="T598" s="228"/>
      <c r="U598" s="228"/>
      <c r="V598" s="228"/>
      <c r="W598" s="228"/>
      <c r="X598" s="228"/>
    </row>
    <row r="599" spans="2:55" ht="10.5" customHeight="1">
      <c r="B599" s="231"/>
      <c r="C599" s="222"/>
      <c r="D599" s="334"/>
      <c r="E599" s="249"/>
      <c r="F599" s="248"/>
      <c r="G599" s="249"/>
      <c r="H599" s="248"/>
      <c r="I599" s="249"/>
      <c r="J599" s="248"/>
      <c r="K599" s="249"/>
      <c r="L599" s="256"/>
      <c r="M599" s="224"/>
      <c r="N599" s="224"/>
      <c r="O599" s="225"/>
      <c r="P599" s="224"/>
      <c r="Q599" s="299"/>
      <c r="R599" s="300"/>
      <c r="S599" s="228"/>
      <c r="T599" s="228"/>
      <c r="U599" s="228"/>
      <c r="V599" s="228"/>
      <c r="W599" s="228"/>
      <c r="X599" s="228"/>
    </row>
    <row r="600" spans="2:55" ht="14.25" customHeight="1">
      <c r="B600" s="231"/>
      <c r="C600" s="222" t="s">
        <v>44</v>
      </c>
      <c r="D600" s="276" t="s">
        <v>121</v>
      </c>
      <c r="E600" s="249">
        <f>+F600+N600</f>
        <v>527258.74</v>
      </c>
      <c r="F600" s="248">
        <f>+G600</f>
        <v>500000</v>
      </c>
      <c r="G600" s="249">
        <f>+I600</f>
        <v>500000</v>
      </c>
      <c r="H600" s="248"/>
      <c r="I600" s="249">
        <v>500000</v>
      </c>
      <c r="J600" s="248"/>
      <c r="K600" s="249"/>
      <c r="L600" s="256"/>
      <c r="M600" s="224"/>
      <c r="N600" s="224">
        <f>+O600</f>
        <v>27258.74</v>
      </c>
      <c r="O600" s="225">
        <v>27258.74</v>
      </c>
      <c r="P600" s="224"/>
      <c r="Q600" s="299"/>
      <c r="R600" s="300"/>
      <c r="S600" s="228"/>
      <c r="T600" s="228"/>
      <c r="U600" s="228"/>
      <c r="V600" s="228"/>
      <c r="W600" s="228"/>
      <c r="X600" s="228"/>
    </row>
    <row r="601" spans="2:55" ht="14.25" customHeight="1">
      <c r="B601" s="231"/>
      <c r="C601" s="222"/>
      <c r="D601" s="258" t="s">
        <v>63</v>
      </c>
      <c r="E601" s="256">
        <f>+F601+N601</f>
        <v>228302.41</v>
      </c>
      <c r="F601" s="248">
        <f>+G601</f>
        <v>217658.41</v>
      </c>
      <c r="G601" s="249">
        <f>+I601</f>
        <v>217658.41</v>
      </c>
      <c r="H601" s="248"/>
      <c r="I601" s="249">
        <v>217658.41</v>
      </c>
      <c r="J601" s="248"/>
      <c r="K601" s="249"/>
      <c r="L601" s="256"/>
      <c r="M601" s="224"/>
      <c r="N601" s="224">
        <f>+O601</f>
        <v>10644</v>
      </c>
      <c r="O601" s="225">
        <v>10644</v>
      </c>
      <c r="P601" s="224"/>
      <c r="Q601" s="299"/>
      <c r="R601" s="300"/>
      <c r="S601" s="228"/>
      <c r="T601" s="228"/>
      <c r="U601" s="228"/>
      <c r="V601" s="228"/>
      <c r="W601" s="228"/>
      <c r="X601" s="228"/>
    </row>
    <row r="602" spans="2:55" ht="14.25" customHeight="1">
      <c r="B602" s="231"/>
      <c r="C602" s="222"/>
      <c r="D602" s="258" t="s">
        <v>65</v>
      </c>
      <c r="E602" s="259">
        <f>E601/E600</f>
        <v>0.43299881572375643</v>
      </c>
      <c r="F602" s="260">
        <f>F601/F600</f>
        <v>0.43531681999999999</v>
      </c>
      <c r="G602" s="332">
        <f>G601/G600</f>
        <v>0.43531681999999999</v>
      </c>
      <c r="H602" s="201"/>
      <c r="I602" s="201">
        <f>I601/I600</f>
        <v>0.43531681999999999</v>
      </c>
      <c r="J602" s="202"/>
      <c r="K602" s="201"/>
      <c r="L602" s="259"/>
      <c r="M602" s="202"/>
      <c r="N602" s="202">
        <f>N601/N600</f>
        <v>0.39048026431155658</v>
      </c>
      <c r="O602" s="201">
        <f>O601/O600</f>
        <v>0.39048026431155658</v>
      </c>
      <c r="P602" s="202"/>
      <c r="Q602" s="299"/>
      <c r="R602" s="300"/>
      <c r="S602" s="228"/>
      <c r="T602" s="228"/>
      <c r="U602" s="228"/>
      <c r="V602" s="228"/>
      <c r="W602" s="228"/>
      <c r="X602" s="228"/>
    </row>
    <row r="603" spans="2:55" ht="9.75" customHeight="1">
      <c r="B603" s="231"/>
      <c r="C603" s="222"/>
      <c r="D603" s="258"/>
      <c r="E603" s="259"/>
      <c r="F603" s="260"/>
      <c r="G603" s="332"/>
      <c r="H603" s="201"/>
      <c r="I603" s="201"/>
      <c r="J603" s="202"/>
      <c r="K603" s="201"/>
      <c r="L603" s="259"/>
      <c r="M603" s="202"/>
      <c r="N603" s="202"/>
      <c r="O603" s="201"/>
      <c r="P603" s="202"/>
      <c r="Q603" s="299"/>
      <c r="R603" s="300"/>
      <c r="S603" s="228"/>
      <c r="T603" s="228"/>
      <c r="U603" s="228"/>
      <c r="V603" s="228"/>
      <c r="W603" s="228"/>
      <c r="X603" s="228"/>
    </row>
    <row r="604" spans="2:55" ht="14.25" customHeight="1">
      <c r="B604" s="231"/>
      <c r="C604" s="222" t="s">
        <v>146</v>
      </c>
      <c r="D604" s="336" t="s">
        <v>147</v>
      </c>
      <c r="E604" s="256">
        <f>+N604</f>
        <v>115000</v>
      </c>
      <c r="F604" s="248"/>
      <c r="G604" s="249"/>
      <c r="H604" s="225"/>
      <c r="I604" s="225"/>
      <c r="J604" s="224"/>
      <c r="K604" s="225"/>
      <c r="L604" s="256"/>
      <c r="M604" s="224"/>
      <c r="N604" s="224">
        <f>+O604</f>
        <v>115000</v>
      </c>
      <c r="O604" s="225">
        <v>115000</v>
      </c>
      <c r="P604" s="202"/>
      <c r="Q604" s="299"/>
      <c r="R604" s="300"/>
      <c r="S604" s="228"/>
      <c r="T604" s="228"/>
      <c r="U604" s="228"/>
      <c r="V604" s="228"/>
      <c r="W604" s="228"/>
      <c r="X604" s="228"/>
    </row>
    <row r="605" spans="2:55" ht="14.25" customHeight="1">
      <c r="B605" s="231"/>
      <c r="C605" s="222"/>
      <c r="D605" s="258" t="s">
        <v>63</v>
      </c>
      <c r="E605" s="256">
        <f>+N605</f>
        <v>63500</v>
      </c>
      <c r="F605" s="248"/>
      <c r="G605" s="249"/>
      <c r="H605" s="225"/>
      <c r="I605" s="225"/>
      <c r="J605" s="224"/>
      <c r="K605" s="225"/>
      <c r="L605" s="256"/>
      <c r="M605" s="224"/>
      <c r="N605" s="224">
        <f>+O605</f>
        <v>63500</v>
      </c>
      <c r="O605" s="225">
        <v>63500</v>
      </c>
      <c r="P605" s="202"/>
      <c r="Q605" s="299"/>
      <c r="R605" s="300"/>
      <c r="S605" s="228"/>
      <c r="T605" s="228"/>
      <c r="U605" s="228"/>
      <c r="V605" s="228"/>
      <c r="W605" s="228"/>
      <c r="X605" s="228"/>
    </row>
    <row r="606" spans="2:55" ht="13.5" customHeight="1">
      <c r="B606" s="231"/>
      <c r="C606" s="222"/>
      <c r="D606" s="258" t="s">
        <v>65</v>
      </c>
      <c r="E606" s="259">
        <v>0</v>
      </c>
      <c r="F606" s="260"/>
      <c r="G606" s="332"/>
      <c r="H606" s="201"/>
      <c r="I606" s="201"/>
      <c r="J606" s="202"/>
      <c r="K606" s="201"/>
      <c r="L606" s="259"/>
      <c r="M606" s="202"/>
      <c r="N606" s="202">
        <v>0</v>
      </c>
      <c r="O606" s="201">
        <v>0</v>
      </c>
      <c r="P606" s="202"/>
      <c r="Q606" s="299"/>
      <c r="R606" s="300"/>
      <c r="S606" s="228"/>
      <c r="T606" s="228"/>
      <c r="U606" s="228"/>
    </row>
    <row r="607" spans="2:55" ht="4.5" hidden="1" customHeight="1">
      <c r="B607" s="231"/>
      <c r="C607" s="222"/>
      <c r="D607" s="258"/>
      <c r="E607" s="256"/>
      <c r="F607" s="248"/>
      <c r="G607" s="249"/>
      <c r="H607" s="225"/>
      <c r="I607" s="225"/>
      <c r="J607" s="224"/>
      <c r="K607" s="225"/>
      <c r="L607" s="256"/>
      <c r="M607" s="224"/>
      <c r="N607" s="224"/>
      <c r="O607" s="225"/>
      <c r="P607" s="224"/>
      <c r="Q607" s="299"/>
      <c r="R607" s="300"/>
      <c r="S607" s="228"/>
      <c r="T607" s="228"/>
      <c r="U607" s="228"/>
    </row>
    <row r="608" spans="2:55" ht="3.75" hidden="1" customHeight="1">
      <c r="B608" s="231"/>
      <c r="C608" s="222"/>
      <c r="D608" s="336"/>
      <c r="E608" s="256"/>
      <c r="F608" s="248"/>
      <c r="G608" s="249"/>
      <c r="H608" s="225"/>
      <c r="I608" s="225"/>
      <c r="J608" s="224"/>
      <c r="K608" s="225"/>
      <c r="L608" s="225"/>
      <c r="M608" s="224"/>
      <c r="N608" s="224"/>
      <c r="O608" s="225"/>
      <c r="P608" s="224"/>
      <c r="Q608" s="299"/>
      <c r="R608" s="300"/>
      <c r="S608" s="228"/>
      <c r="T608" s="228"/>
      <c r="U608" s="228"/>
    </row>
    <row r="609" spans="2:70" ht="14.25" hidden="1" customHeight="1">
      <c r="B609" s="231"/>
      <c r="C609" s="222"/>
      <c r="D609" s="258"/>
      <c r="E609" s="256"/>
      <c r="F609" s="248"/>
      <c r="G609" s="249"/>
      <c r="H609" s="225"/>
      <c r="I609" s="225"/>
      <c r="J609" s="224"/>
      <c r="K609" s="225"/>
      <c r="L609" s="225"/>
      <c r="M609" s="224"/>
      <c r="N609" s="224"/>
      <c r="O609" s="225"/>
      <c r="P609" s="224"/>
      <c r="Q609" s="299"/>
      <c r="R609" s="300"/>
      <c r="S609" s="228"/>
      <c r="T609" s="228"/>
      <c r="U609" s="228"/>
    </row>
    <row r="610" spans="2:70" ht="14.25" hidden="1" customHeight="1">
      <c r="B610" s="231"/>
      <c r="C610" s="296"/>
      <c r="D610" s="250"/>
      <c r="E610" s="259"/>
      <c r="F610" s="260"/>
      <c r="G610" s="332"/>
      <c r="H610" s="201"/>
      <c r="I610" s="201"/>
      <c r="J610" s="202"/>
      <c r="K610" s="201"/>
      <c r="L610" s="201"/>
      <c r="M610" s="202"/>
      <c r="N610" s="202"/>
      <c r="O610" s="201"/>
      <c r="P610" s="202"/>
      <c r="Q610" s="299"/>
      <c r="R610" s="300"/>
      <c r="S610" s="228"/>
      <c r="T610" s="228"/>
      <c r="U610" s="228"/>
    </row>
    <row r="611" spans="2:70" ht="7.5" hidden="1" customHeight="1">
      <c r="B611" s="231"/>
      <c r="C611" s="296"/>
      <c r="D611" s="250"/>
      <c r="E611" s="256"/>
      <c r="F611" s="248"/>
      <c r="G611" s="249"/>
      <c r="H611" s="225"/>
      <c r="I611" s="225"/>
      <c r="J611" s="224"/>
      <c r="K611" s="225"/>
      <c r="L611" s="225"/>
      <c r="M611" s="224"/>
      <c r="N611" s="224"/>
      <c r="O611" s="225"/>
      <c r="P611" s="224"/>
      <c r="Q611" s="299"/>
      <c r="R611" s="300"/>
      <c r="S611" s="228"/>
      <c r="T611" s="228"/>
      <c r="U611" s="228"/>
    </row>
    <row r="612" spans="2:70" ht="2.25" customHeight="1">
      <c r="B612" s="231"/>
      <c r="C612" s="296"/>
      <c r="D612" s="250"/>
      <c r="E612" s="256"/>
      <c r="F612" s="248"/>
      <c r="G612" s="249"/>
      <c r="H612" s="225"/>
      <c r="I612" s="225"/>
      <c r="J612" s="224"/>
      <c r="K612" s="225"/>
      <c r="L612" s="225"/>
      <c r="M612" s="224"/>
      <c r="N612" s="224"/>
      <c r="O612" s="225"/>
      <c r="P612" s="224"/>
      <c r="Q612" s="299"/>
      <c r="R612" s="300"/>
      <c r="S612" s="228"/>
      <c r="T612" s="228"/>
      <c r="U612" s="228"/>
    </row>
    <row r="613" spans="2:70" ht="7.5" customHeight="1">
      <c r="B613" s="231"/>
      <c r="C613" s="296"/>
      <c r="D613" s="250"/>
      <c r="E613" s="256"/>
      <c r="F613" s="248"/>
      <c r="G613" s="249"/>
      <c r="H613" s="225"/>
      <c r="I613" s="225"/>
      <c r="J613" s="224"/>
      <c r="K613" s="225"/>
      <c r="L613" s="225"/>
      <c r="M613" s="224"/>
      <c r="N613" s="224"/>
      <c r="O613" s="225"/>
      <c r="P613" s="224"/>
      <c r="Q613" s="299"/>
      <c r="R613" s="300"/>
      <c r="S613" s="228"/>
      <c r="T613" s="228"/>
      <c r="U613" s="228"/>
    </row>
    <row r="614" spans="2:70" ht="7.5" customHeight="1">
      <c r="B614" s="231"/>
      <c r="C614" s="296"/>
      <c r="D614" s="250"/>
      <c r="E614" s="256"/>
      <c r="F614" s="248"/>
      <c r="G614" s="249"/>
      <c r="H614" s="225"/>
      <c r="I614" s="225"/>
      <c r="J614" s="224"/>
      <c r="K614" s="225"/>
      <c r="L614" s="225"/>
      <c r="M614" s="224"/>
      <c r="N614" s="224"/>
      <c r="O614" s="225"/>
      <c r="P614" s="224"/>
      <c r="Q614" s="299"/>
      <c r="R614" s="300"/>
      <c r="S614" s="228"/>
      <c r="T614" s="228"/>
      <c r="U614" s="228"/>
    </row>
    <row r="615" spans="2:70" ht="5.25" customHeight="1">
      <c r="B615" s="231"/>
      <c r="C615" s="296"/>
      <c r="D615" s="250"/>
      <c r="E615" s="256"/>
      <c r="F615" s="248"/>
      <c r="G615" s="249"/>
      <c r="H615" s="225"/>
      <c r="I615" s="225"/>
      <c r="J615" s="224"/>
      <c r="K615" s="225"/>
      <c r="L615" s="225"/>
      <c r="M615" s="224"/>
      <c r="N615" s="224"/>
      <c r="O615" s="225"/>
      <c r="P615" s="224"/>
      <c r="Q615" s="299"/>
      <c r="R615" s="300"/>
      <c r="S615" s="228"/>
      <c r="T615" s="228"/>
      <c r="U615" s="228"/>
    </row>
    <row r="616" spans="2:70" ht="7.5" hidden="1" customHeight="1">
      <c r="B616" s="231"/>
      <c r="C616" s="296"/>
      <c r="D616" s="250"/>
      <c r="E616" s="256"/>
      <c r="F616" s="248"/>
      <c r="G616" s="249"/>
      <c r="H616" s="225"/>
      <c r="I616" s="225"/>
      <c r="J616" s="224"/>
      <c r="K616" s="225"/>
      <c r="L616" s="225"/>
      <c r="M616" s="224"/>
      <c r="N616" s="224"/>
      <c r="O616" s="225"/>
      <c r="P616" s="224"/>
      <c r="Q616" s="299"/>
      <c r="R616" s="300"/>
      <c r="S616" s="228"/>
      <c r="T616" s="228"/>
      <c r="U616" s="228"/>
    </row>
    <row r="617" spans="2:70" ht="14.25" customHeight="1">
      <c r="B617" s="231"/>
      <c r="C617" s="296" t="s">
        <v>126</v>
      </c>
      <c r="D617" s="255" t="s">
        <v>127</v>
      </c>
      <c r="E617" s="256"/>
      <c r="F617" s="248"/>
      <c r="G617" s="249"/>
      <c r="H617" s="225"/>
      <c r="I617" s="225"/>
      <c r="J617" s="224"/>
      <c r="K617" s="225"/>
      <c r="L617" s="225"/>
      <c r="M617" s="224"/>
      <c r="N617" s="224"/>
      <c r="O617" s="225"/>
      <c r="P617" s="224"/>
      <c r="Q617" s="299"/>
      <c r="R617" s="300"/>
      <c r="S617" s="228"/>
      <c r="T617" s="228"/>
      <c r="U617" s="228"/>
    </row>
    <row r="618" spans="2:70" ht="14.25" customHeight="1">
      <c r="B618" s="231"/>
      <c r="C618" s="296"/>
      <c r="D618" s="255" t="s">
        <v>128</v>
      </c>
      <c r="E618" s="256"/>
      <c r="F618" s="248"/>
      <c r="G618" s="249"/>
      <c r="H618" s="225"/>
      <c r="I618" s="225"/>
      <c r="J618" s="224"/>
      <c r="K618" s="225"/>
      <c r="L618" s="225"/>
      <c r="M618" s="224"/>
      <c r="N618" s="224"/>
      <c r="O618" s="225"/>
      <c r="P618" s="224"/>
      <c r="Q618" s="299"/>
      <c r="R618" s="300"/>
      <c r="S618" s="228"/>
      <c r="T618" s="228"/>
      <c r="U618" s="228"/>
    </row>
    <row r="619" spans="2:70" ht="12.75" customHeight="1">
      <c r="B619" s="231"/>
      <c r="C619" s="296"/>
      <c r="D619" s="255" t="s">
        <v>129</v>
      </c>
      <c r="E619" s="256">
        <f>+F619</f>
        <v>20000</v>
      </c>
      <c r="F619" s="248">
        <f>+G619</f>
        <v>20000</v>
      </c>
      <c r="G619" s="249">
        <f>+I619</f>
        <v>20000</v>
      </c>
      <c r="H619" s="225"/>
      <c r="I619" s="225">
        <v>20000</v>
      </c>
      <c r="J619" s="224"/>
      <c r="K619" s="225"/>
      <c r="L619" s="225"/>
      <c r="M619" s="224"/>
      <c r="N619" s="224"/>
      <c r="O619" s="225"/>
      <c r="P619" s="224"/>
      <c r="Q619" s="299"/>
      <c r="R619" s="300"/>
      <c r="S619" s="228"/>
      <c r="T619" s="228"/>
      <c r="U619" s="228"/>
    </row>
    <row r="620" spans="2:70" ht="12.75" customHeight="1">
      <c r="B620" s="231"/>
      <c r="C620" s="296"/>
      <c r="D620" s="250" t="s">
        <v>63</v>
      </c>
      <c r="E620" s="256">
        <f>+F620</f>
        <v>4305</v>
      </c>
      <c r="F620" s="248">
        <f>+G620</f>
        <v>4305</v>
      </c>
      <c r="G620" s="249">
        <f>+I620</f>
        <v>4305</v>
      </c>
      <c r="H620" s="225"/>
      <c r="I620" s="225">
        <v>4305</v>
      </c>
      <c r="J620" s="224"/>
      <c r="K620" s="225"/>
      <c r="L620" s="225"/>
      <c r="M620" s="224"/>
      <c r="N620" s="224"/>
      <c r="O620" s="225"/>
      <c r="P620" s="224"/>
      <c r="Q620" s="299"/>
      <c r="R620" s="300"/>
      <c r="S620" s="228"/>
      <c r="T620" s="228"/>
      <c r="U620" s="228"/>
      <c r="V620" s="228"/>
      <c r="W620" s="228"/>
      <c r="X620" s="228"/>
      <c r="Y620" s="228"/>
      <c r="Z620" s="228"/>
      <c r="AA620" s="228"/>
      <c r="AB620" s="228"/>
      <c r="AC620" s="228"/>
      <c r="AD620" s="228"/>
      <c r="AE620" s="228"/>
      <c r="AF620" s="228"/>
      <c r="AG620" s="228"/>
      <c r="AH620" s="228"/>
      <c r="AI620" s="228"/>
      <c r="AJ620" s="228"/>
      <c r="AK620" s="228"/>
      <c r="AL620" s="228"/>
      <c r="AM620" s="228"/>
      <c r="AN620" s="228"/>
      <c r="AO620" s="228"/>
      <c r="AP620" s="228"/>
      <c r="AQ620" s="228"/>
      <c r="AR620" s="228"/>
      <c r="AS620" s="228"/>
      <c r="AT620" s="228"/>
      <c r="AU620" s="228"/>
      <c r="AV620" s="228"/>
      <c r="AW620" s="228"/>
      <c r="AX620" s="228"/>
      <c r="AY620" s="228"/>
      <c r="AZ620" s="228"/>
      <c r="BA620" s="228"/>
      <c r="BB620" s="228"/>
      <c r="BC620" s="228"/>
      <c r="BD620" s="228"/>
      <c r="BE620" s="228"/>
      <c r="BF620" s="228"/>
      <c r="BG620" s="228"/>
      <c r="BH620" s="228"/>
      <c r="BI620" s="228"/>
      <c r="BJ620" s="228"/>
      <c r="BK620" s="228"/>
      <c r="BL620" s="228"/>
      <c r="BM620" s="228"/>
      <c r="BN620" s="228"/>
      <c r="BO620" s="228"/>
      <c r="BP620" s="228"/>
      <c r="BQ620" s="228"/>
      <c r="BR620" s="228"/>
    </row>
    <row r="621" spans="2:70" s="221" customFormat="1" ht="12.75" customHeight="1">
      <c r="B621" s="231"/>
      <c r="C621" s="296"/>
      <c r="D621" s="250" t="s">
        <v>65</v>
      </c>
      <c r="E621" s="259">
        <f>E620/E619</f>
        <v>0.21525</v>
      </c>
      <c r="F621" s="260">
        <f>F620/F619</f>
        <v>0.21525</v>
      </c>
      <c r="G621" s="332">
        <f>G620/G619</f>
        <v>0.21525</v>
      </c>
      <c r="H621" s="201"/>
      <c r="I621" s="201">
        <f>I620/I619</f>
        <v>0.21525</v>
      </c>
      <c r="J621" s="202"/>
      <c r="K621" s="201"/>
      <c r="L621" s="201"/>
      <c r="M621" s="202"/>
      <c r="N621" s="202"/>
      <c r="O621" s="201"/>
      <c r="P621" s="202"/>
      <c r="Q621" s="299"/>
      <c r="R621" s="300"/>
      <c r="S621" s="228"/>
      <c r="T621" s="228"/>
      <c r="U621" s="228"/>
      <c r="V621" s="228"/>
      <c r="W621" s="228"/>
      <c r="X621" s="228"/>
      <c r="Y621" s="228"/>
      <c r="Z621" s="228"/>
      <c r="AA621" s="228"/>
      <c r="AB621" s="228"/>
      <c r="AC621" s="228"/>
      <c r="AD621" s="228"/>
      <c r="AE621" s="228"/>
      <c r="AF621" s="228"/>
      <c r="AG621" s="228"/>
      <c r="AH621" s="228"/>
      <c r="AI621" s="228"/>
      <c r="AJ621" s="228"/>
      <c r="AK621" s="228"/>
      <c r="AL621" s="228"/>
      <c r="AM621" s="228"/>
      <c r="AN621" s="228"/>
      <c r="AO621" s="228"/>
      <c r="AP621" s="228"/>
      <c r="AQ621" s="228"/>
      <c r="AR621" s="228"/>
      <c r="AS621" s="228"/>
      <c r="AT621" s="228"/>
      <c r="AU621" s="228"/>
      <c r="AV621" s="228"/>
      <c r="AW621" s="228"/>
      <c r="AX621" s="228"/>
      <c r="AY621" s="228"/>
      <c r="AZ621" s="228"/>
      <c r="BA621" s="228"/>
      <c r="BB621" s="228"/>
      <c r="BC621" s="228"/>
      <c r="BD621" s="228"/>
      <c r="BE621" s="228"/>
      <c r="BF621" s="228"/>
      <c r="BG621" s="228"/>
      <c r="BH621" s="228"/>
      <c r="BI621" s="228"/>
      <c r="BJ621" s="228"/>
      <c r="BK621" s="228"/>
      <c r="BL621" s="228"/>
      <c r="BM621" s="228"/>
      <c r="BN621" s="228"/>
      <c r="BO621" s="228"/>
      <c r="BP621" s="228"/>
      <c r="BQ621" s="228"/>
      <c r="BR621" s="228"/>
    </row>
    <row r="622" spans="2:70" ht="3" customHeight="1">
      <c r="B622" s="231"/>
      <c r="C622" s="296"/>
      <c r="D622" s="250"/>
      <c r="E622" s="256"/>
      <c r="F622" s="248"/>
      <c r="G622" s="249"/>
      <c r="H622" s="225"/>
      <c r="I622" s="225"/>
      <c r="J622" s="224"/>
      <c r="K622" s="225"/>
      <c r="L622" s="225"/>
      <c r="M622" s="224"/>
      <c r="N622" s="224"/>
      <c r="O622" s="225"/>
      <c r="P622" s="224"/>
      <c r="Q622" s="299"/>
      <c r="R622" s="300"/>
      <c r="S622" s="228"/>
      <c r="T622" s="228"/>
      <c r="U622" s="228"/>
      <c r="V622" s="228"/>
      <c r="W622" s="228"/>
      <c r="X622" s="228"/>
      <c r="Y622" s="228"/>
      <c r="Z622" s="228"/>
      <c r="AA622" s="228"/>
      <c r="AB622" s="228"/>
      <c r="AC622" s="228"/>
      <c r="AD622" s="228"/>
      <c r="AE622" s="228"/>
      <c r="AF622" s="228"/>
      <c r="AG622" s="228"/>
      <c r="AH622" s="228"/>
      <c r="AI622" s="228"/>
      <c r="AJ622" s="228"/>
      <c r="AK622" s="228"/>
      <c r="AL622" s="228"/>
      <c r="AM622" s="228"/>
      <c r="AN622" s="228"/>
      <c r="AO622" s="228"/>
      <c r="AP622" s="228"/>
      <c r="AQ622" s="228"/>
      <c r="AR622" s="228"/>
      <c r="AS622" s="228"/>
      <c r="AT622" s="228"/>
      <c r="AU622" s="228"/>
      <c r="AV622" s="228"/>
      <c r="AW622" s="228"/>
      <c r="AX622" s="228"/>
      <c r="AY622" s="228"/>
      <c r="AZ622" s="228"/>
      <c r="BA622" s="228"/>
      <c r="BB622" s="228"/>
      <c r="BC622" s="228"/>
      <c r="BD622" s="228"/>
      <c r="BE622" s="228"/>
      <c r="BF622" s="228"/>
      <c r="BG622" s="228"/>
      <c r="BH622" s="228"/>
      <c r="BI622" s="228"/>
      <c r="BJ622" s="228"/>
      <c r="BK622" s="228"/>
      <c r="BL622" s="228"/>
      <c r="BM622" s="228"/>
      <c r="BN622" s="228"/>
      <c r="BO622" s="228"/>
      <c r="BP622" s="228"/>
      <c r="BQ622" s="228"/>
      <c r="BR622" s="228"/>
    </row>
    <row r="623" spans="2:70" ht="14.25" customHeight="1">
      <c r="B623" s="231"/>
      <c r="C623" s="296" t="s">
        <v>45</v>
      </c>
      <c r="D623" s="295" t="s">
        <v>122</v>
      </c>
      <c r="E623" s="256">
        <f>+F623+N623</f>
        <v>284744.40000000002</v>
      </c>
      <c r="F623" s="248">
        <f>+G623+K623+J623</f>
        <v>284744.40000000002</v>
      </c>
      <c r="G623" s="249">
        <f>+H623+I623</f>
        <v>277644.40000000002</v>
      </c>
      <c r="H623" s="225">
        <v>221945</v>
      </c>
      <c r="I623" s="225">
        <v>55699.4</v>
      </c>
      <c r="J623" s="224">
        <v>4900</v>
      </c>
      <c r="K623" s="225">
        <v>2200</v>
      </c>
      <c r="L623" s="225"/>
      <c r="M623" s="224"/>
      <c r="N623" s="224"/>
      <c r="O623" s="225"/>
      <c r="P623" s="224"/>
      <c r="Q623" s="299"/>
      <c r="R623" s="300"/>
      <c r="S623" s="228"/>
      <c r="T623" s="228"/>
      <c r="U623" s="228"/>
      <c r="V623" s="228"/>
      <c r="W623" s="228"/>
      <c r="X623" s="228"/>
      <c r="Y623" s="228"/>
      <c r="Z623" s="228"/>
      <c r="AA623" s="228"/>
      <c r="AB623" s="228"/>
      <c r="AC623" s="228"/>
      <c r="AD623" s="228"/>
      <c r="AE623" s="228"/>
      <c r="AF623" s="228"/>
      <c r="AG623" s="228"/>
      <c r="AH623" s="228"/>
      <c r="AI623" s="228"/>
      <c r="AJ623" s="228"/>
      <c r="AK623" s="228"/>
      <c r="AL623" s="228"/>
      <c r="AM623" s="228"/>
      <c r="AN623" s="228"/>
      <c r="AO623" s="228"/>
      <c r="AP623" s="228"/>
      <c r="AQ623" s="228"/>
      <c r="AR623" s="228"/>
      <c r="AS623" s="228"/>
      <c r="AT623" s="228"/>
      <c r="AU623" s="228"/>
      <c r="AV623" s="228"/>
      <c r="AW623" s="228"/>
      <c r="AX623" s="228"/>
      <c r="AY623" s="228"/>
      <c r="AZ623" s="228"/>
      <c r="BA623" s="228"/>
      <c r="BB623" s="228"/>
      <c r="BC623" s="228"/>
      <c r="BD623" s="228"/>
      <c r="BE623" s="228"/>
      <c r="BF623" s="228"/>
      <c r="BG623" s="228"/>
      <c r="BH623" s="228"/>
      <c r="BI623" s="228"/>
      <c r="BJ623" s="228"/>
      <c r="BK623" s="228"/>
      <c r="BL623" s="228"/>
      <c r="BM623" s="228"/>
      <c r="BN623" s="228"/>
      <c r="BO623" s="228"/>
      <c r="BP623" s="228"/>
      <c r="BQ623" s="228"/>
      <c r="BR623" s="228"/>
    </row>
    <row r="624" spans="2:70" ht="14.25" customHeight="1">
      <c r="B624" s="231"/>
      <c r="C624" s="222"/>
      <c r="D624" s="258" t="s">
        <v>63</v>
      </c>
      <c r="E624" s="256">
        <f>+F624</f>
        <v>103798.37999999999</v>
      </c>
      <c r="F624" s="248">
        <f>+G624+K624+J624</f>
        <v>103798.37999999999</v>
      </c>
      <c r="G624" s="249">
        <f>+H624+I624</f>
        <v>98898.37999999999</v>
      </c>
      <c r="H624" s="225">
        <v>87369.29</v>
      </c>
      <c r="I624" s="225">
        <v>11529.09</v>
      </c>
      <c r="J624" s="224">
        <v>4900</v>
      </c>
      <c r="K624" s="225">
        <v>0</v>
      </c>
      <c r="L624" s="225"/>
      <c r="M624" s="224"/>
      <c r="N624" s="224"/>
      <c r="O624" s="225"/>
      <c r="P624" s="224"/>
      <c r="Q624" s="299"/>
      <c r="R624" s="300"/>
      <c r="S624" s="228"/>
      <c r="T624" s="228"/>
      <c r="U624" s="228"/>
      <c r="V624" s="228"/>
      <c r="W624" s="228"/>
      <c r="X624" s="228"/>
      <c r="Y624" s="228"/>
      <c r="Z624" s="228"/>
      <c r="AA624" s="228"/>
      <c r="AB624" s="228"/>
      <c r="AC624" s="228"/>
      <c r="AD624" s="228"/>
      <c r="AE624" s="228"/>
      <c r="AF624" s="228"/>
      <c r="AG624" s="228"/>
      <c r="AH624" s="228"/>
      <c r="AI624" s="228"/>
      <c r="AJ624" s="228"/>
      <c r="AK624" s="228"/>
      <c r="AL624" s="228"/>
      <c r="AM624" s="228"/>
      <c r="AN624" s="228"/>
      <c r="AO624" s="228"/>
      <c r="AP624" s="228"/>
      <c r="AQ624" s="228"/>
      <c r="AR624" s="228"/>
      <c r="AS624" s="228"/>
      <c r="AT624" s="228"/>
      <c r="AU624" s="228"/>
      <c r="AV624" s="228"/>
      <c r="AW624" s="228"/>
      <c r="AX624" s="228"/>
      <c r="AY624" s="228"/>
      <c r="AZ624" s="228"/>
      <c r="BA624" s="228"/>
      <c r="BB624" s="228"/>
      <c r="BC624" s="228"/>
      <c r="BD624" s="228"/>
      <c r="BE624" s="228"/>
      <c r="BF624" s="228"/>
      <c r="BG624" s="228"/>
      <c r="BH624" s="228"/>
      <c r="BI624" s="228"/>
      <c r="BJ624" s="228"/>
      <c r="BK624" s="228"/>
      <c r="BL624" s="228"/>
      <c r="BM624" s="228"/>
      <c r="BN624" s="228"/>
      <c r="BO624" s="228"/>
      <c r="BP624" s="228"/>
      <c r="BQ624" s="228"/>
      <c r="BR624" s="228"/>
    </row>
    <row r="625" spans="2:70" s="221" customFormat="1" ht="14.25" customHeight="1">
      <c r="B625" s="231"/>
      <c r="C625" s="222"/>
      <c r="D625" s="258" t="s">
        <v>65</v>
      </c>
      <c r="E625" s="262">
        <f>E624/E623</f>
        <v>0.36453176954489702</v>
      </c>
      <c r="F625" s="202">
        <f>F624/F623</f>
        <v>0.36453176954489702</v>
      </c>
      <c r="G625" s="201">
        <f>G624/G623</f>
        <v>0.35620520349050794</v>
      </c>
      <c r="H625" s="201">
        <f>H624/H623</f>
        <v>0.39365288697650314</v>
      </c>
      <c r="I625" s="201">
        <f>I624/I623</f>
        <v>0.20698768747957788</v>
      </c>
      <c r="J625" s="202">
        <v>1</v>
      </c>
      <c r="K625" s="201">
        <v>0</v>
      </c>
      <c r="L625" s="201"/>
      <c r="M625" s="202"/>
      <c r="N625" s="202"/>
      <c r="O625" s="201"/>
      <c r="P625" s="202"/>
      <c r="Q625" s="299"/>
      <c r="R625" s="300"/>
      <c r="S625" s="228"/>
      <c r="T625" s="228"/>
      <c r="U625" s="228"/>
      <c r="V625" s="228"/>
      <c r="W625" s="228"/>
      <c r="X625" s="228"/>
      <c r="Y625" s="228"/>
      <c r="Z625" s="228"/>
      <c r="AA625" s="228"/>
      <c r="AB625" s="228"/>
      <c r="AC625" s="228"/>
      <c r="AD625" s="228"/>
      <c r="AE625" s="228"/>
      <c r="AF625" s="228"/>
      <c r="AG625" s="228"/>
      <c r="AH625" s="228"/>
      <c r="AI625" s="228"/>
      <c r="AJ625" s="228"/>
      <c r="AK625" s="228"/>
      <c r="AL625" s="228"/>
      <c r="AM625" s="228"/>
      <c r="AN625" s="228"/>
      <c r="AO625" s="228"/>
      <c r="AP625" s="228"/>
      <c r="AQ625" s="228"/>
      <c r="AR625" s="228"/>
      <c r="AS625" s="228"/>
      <c r="AT625" s="228"/>
      <c r="AU625" s="228"/>
      <c r="AV625" s="228"/>
      <c r="AW625" s="228"/>
      <c r="AX625" s="228"/>
      <c r="AY625" s="228"/>
      <c r="AZ625" s="228"/>
      <c r="BA625" s="228"/>
      <c r="BB625" s="228"/>
      <c r="BC625" s="228"/>
      <c r="BD625" s="228"/>
      <c r="BE625" s="228"/>
      <c r="BF625" s="228"/>
      <c r="BG625" s="228"/>
      <c r="BH625" s="228"/>
      <c r="BI625" s="228"/>
      <c r="BJ625" s="228"/>
      <c r="BK625" s="228"/>
      <c r="BL625" s="228"/>
      <c r="BM625" s="228"/>
      <c r="BN625" s="228"/>
      <c r="BO625" s="228"/>
      <c r="BP625" s="228"/>
      <c r="BQ625" s="228"/>
      <c r="BR625" s="228"/>
    </row>
    <row r="626" spans="2:70" ht="8.25" customHeight="1">
      <c r="B626" s="232"/>
      <c r="C626" s="285"/>
      <c r="D626" s="319"/>
      <c r="E626" s="337"/>
      <c r="F626" s="338"/>
      <c r="G626" s="339"/>
      <c r="H626" s="339"/>
      <c r="I626" s="339"/>
      <c r="J626" s="338"/>
      <c r="K626" s="339"/>
      <c r="L626" s="339"/>
      <c r="M626" s="338"/>
      <c r="N626" s="338"/>
      <c r="O626" s="338"/>
      <c r="P626" s="338"/>
      <c r="Q626" s="299"/>
      <c r="R626" s="300"/>
      <c r="S626" s="228"/>
      <c r="T626" s="228"/>
      <c r="U626" s="228"/>
      <c r="V626" s="228"/>
      <c r="W626" s="228"/>
      <c r="X626" s="228"/>
      <c r="Y626" s="228"/>
      <c r="Z626" s="228"/>
      <c r="AA626" s="228"/>
      <c r="AB626" s="228"/>
      <c r="AC626" s="228"/>
      <c r="AD626" s="228"/>
      <c r="AE626" s="228"/>
      <c r="AF626" s="228"/>
      <c r="AG626" s="228"/>
      <c r="AH626" s="228"/>
      <c r="AI626" s="228"/>
      <c r="AJ626" s="228"/>
      <c r="AK626" s="228"/>
      <c r="AL626" s="228"/>
      <c r="AM626" s="228"/>
      <c r="AN626" s="228"/>
      <c r="AO626" s="228"/>
      <c r="AP626" s="228"/>
      <c r="AQ626" s="228"/>
      <c r="AR626" s="228"/>
      <c r="AS626" s="228"/>
      <c r="AT626" s="228"/>
      <c r="AU626" s="228"/>
      <c r="AV626" s="228"/>
      <c r="AW626" s="228"/>
      <c r="AX626" s="228"/>
      <c r="AY626" s="228"/>
      <c r="AZ626" s="228"/>
      <c r="BA626" s="228"/>
      <c r="BB626" s="228"/>
      <c r="BC626" s="228"/>
      <c r="BD626" s="228"/>
      <c r="BE626" s="228"/>
      <c r="BF626" s="228"/>
      <c r="BG626" s="228"/>
      <c r="BH626" s="228"/>
      <c r="BI626" s="228"/>
      <c r="BJ626" s="228"/>
      <c r="BK626" s="228"/>
      <c r="BL626" s="228"/>
      <c r="BM626" s="228"/>
      <c r="BN626" s="228"/>
      <c r="BO626" s="228"/>
      <c r="BP626" s="228"/>
      <c r="BQ626" s="228"/>
      <c r="BR626" s="228"/>
    </row>
    <row r="627" spans="2:70" ht="4.5" customHeight="1">
      <c r="B627" s="231"/>
      <c r="C627" s="222"/>
      <c r="D627" s="318"/>
      <c r="E627" s="262"/>
      <c r="F627" s="202"/>
      <c r="G627" s="201"/>
      <c r="H627" s="201"/>
      <c r="I627" s="201"/>
      <c r="J627" s="202"/>
      <c r="K627" s="201"/>
      <c r="L627" s="201"/>
      <c r="M627" s="202"/>
      <c r="N627" s="202"/>
      <c r="O627" s="201"/>
      <c r="P627" s="202"/>
      <c r="Q627" s="299"/>
      <c r="R627" s="300"/>
      <c r="S627" s="228"/>
      <c r="T627" s="228"/>
      <c r="U627" s="228"/>
      <c r="V627" s="228"/>
      <c r="W627" s="228"/>
      <c r="X627" s="228"/>
      <c r="Y627" s="228"/>
      <c r="Z627" s="228"/>
      <c r="AA627" s="228"/>
      <c r="AB627" s="228"/>
      <c r="AC627" s="228"/>
      <c r="AD627" s="228"/>
      <c r="AE627" s="228"/>
      <c r="AF627" s="228"/>
      <c r="AG627" s="228"/>
      <c r="AH627" s="228"/>
      <c r="AI627" s="228"/>
      <c r="AJ627" s="228"/>
      <c r="AK627" s="228"/>
      <c r="AL627" s="228"/>
      <c r="AM627" s="228"/>
      <c r="AN627" s="228"/>
      <c r="AO627" s="228"/>
      <c r="AP627" s="228"/>
      <c r="AQ627" s="228"/>
      <c r="AR627" s="228"/>
      <c r="AS627" s="228"/>
      <c r="AT627" s="228"/>
      <c r="AU627" s="228"/>
      <c r="AV627" s="228"/>
      <c r="AW627" s="228"/>
      <c r="AX627" s="228"/>
      <c r="AY627" s="228"/>
      <c r="AZ627" s="228"/>
      <c r="BA627" s="228"/>
      <c r="BB627" s="228"/>
      <c r="BC627" s="228"/>
      <c r="BD627" s="228"/>
      <c r="BE627" s="228"/>
      <c r="BF627" s="228"/>
      <c r="BG627" s="228"/>
      <c r="BH627" s="228"/>
      <c r="BI627" s="228"/>
      <c r="BJ627" s="228"/>
      <c r="BK627" s="228"/>
      <c r="BL627" s="228"/>
      <c r="BM627" s="228"/>
      <c r="BN627" s="228"/>
      <c r="BO627" s="228"/>
      <c r="BP627" s="228"/>
      <c r="BQ627" s="228"/>
      <c r="BR627" s="228"/>
    </row>
    <row r="628" spans="2:70" ht="14.25" customHeight="1">
      <c r="B628" s="234">
        <v>921</v>
      </c>
      <c r="C628" s="340"/>
      <c r="D628" s="322" t="s">
        <v>46</v>
      </c>
      <c r="E628" s="324">
        <f>+E633+E641+E657+E646+E653</f>
        <v>1182857</v>
      </c>
      <c r="F628" s="290">
        <f>+F633+F641+F657+F646+F653</f>
        <v>1178657</v>
      </c>
      <c r="G628" s="291"/>
      <c r="H628" s="291"/>
      <c r="I628" s="291"/>
      <c r="J628" s="290">
        <f>+J633+J641+J657+J646</f>
        <v>1178657</v>
      </c>
      <c r="K628" s="291"/>
      <c r="L628" s="291"/>
      <c r="M628" s="290"/>
      <c r="N628" s="290">
        <f>+N633</f>
        <v>4200</v>
      </c>
      <c r="O628" s="291">
        <f>+O633</f>
        <v>4200</v>
      </c>
      <c r="P628" s="224"/>
      <c r="Q628" s="299"/>
      <c r="R628" s="300"/>
      <c r="S628" s="228"/>
      <c r="T628" s="228"/>
      <c r="U628" s="228"/>
      <c r="V628" s="228"/>
      <c r="W628" s="228"/>
      <c r="X628" s="228"/>
      <c r="Y628" s="228"/>
      <c r="Z628" s="228"/>
      <c r="AA628" s="228"/>
      <c r="AB628" s="228"/>
      <c r="AC628" s="228"/>
      <c r="AD628" s="228"/>
      <c r="AE628" s="228"/>
      <c r="AF628" s="228"/>
      <c r="AG628" s="228"/>
      <c r="AH628" s="228"/>
      <c r="AI628" s="228"/>
      <c r="AJ628" s="228"/>
      <c r="AK628" s="228"/>
      <c r="AL628" s="228"/>
      <c r="AM628" s="228"/>
      <c r="AN628" s="228"/>
      <c r="AO628" s="228"/>
      <c r="AP628" s="228"/>
      <c r="AQ628" s="228"/>
      <c r="AR628" s="228"/>
      <c r="AS628" s="228"/>
      <c r="AT628" s="228"/>
      <c r="AU628" s="228"/>
      <c r="AV628" s="228"/>
      <c r="AW628" s="228"/>
      <c r="AX628" s="228"/>
      <c r="AY628" s="228"/>
      <c r="AZ628" s="228"/>
      <c r="BA628" s="228"/>
      <c r="BB628" s="228"/>
      <c r="BC628" s="228"/>
      <c r="BD628" s="228"/>
      <c r="BE628" s="228"/>
      <c r="BF628" s="228"/>
      <c r="BG628" s="228"/>
      <c r="BH628" s="228"/>
      <c r="BI628" s="228"/>
      <c r="BJ628" s="228"/>
      <c r="BK628" s="228"/>
      <c r="BL628" s="228"/>
      <c r="BM628" s="228"/>
      <c r="BN628" s="228"/>
      <c r="BO628" s="228"/>
      <c r="BP628" s="228"/>
      <c r="BQ628" s="228"/>
      <c r="BR628" s="228"/>
    </row>
    <row r="629" spans="2:70" ht="14.25" customHeight="1">
      <c r="B629" s="234"/>
      <c r="C629" s="340"/>
      <c r="D629" s="322" t="s">
        <v>123</v>
      </c>
      <c r="E629" s="324"/>
      <c r="F629" s="290"/>
      <c r="G629" s="291"/>
      <c r="H629" s="291"/>
      <c r="I629" s="291"/>
      <c r="J629" s="290"/>
      <c r="K629" s="291"/>
      <c r="L629" s="291"/>
      <c r="M629" s="290"/>
      <c r="N629" s="290"/>
      <c r="O629" s="291"/>
      <c r="P629" s="224"/>
      <c r="Q629" s="299"/>
      <c r="R629" s="300"/>
      <c r="S629" s="228"/>
      <c r="T629" s="228"/>
      <c r="U629" s="228"/>
    </row>
    <row r="630" spans="2:70" ht="14.25" customHeight="1">
      <c r="B630" s="234"/>
      <c r="C630" s="340"/>
      <c r="D630" s="326" t="s">
        <v>74</v>
      </c>
      <c r="E630" s="324">
        <f>E634+E642+E659+E654</f>
        <v>603732</v>
      </c>
      <c r="F630" s="290">
        <f>F659+F647+F642+F634</f>
        <v>603732</v>
      </c>
      <c r="G630" s="291"/>
      <c r="H630" s="291"/>
      <c r="I630" s="291"/>
      <c r="J630" s="290">
        <f>J659+J642+J634</f>
        <v>603732</v>
      </c>
      <c r="K630" s="291"/>
      <c r="L630" s="291"/>
      <c r="M630" s="290"/>
      <c r="N630" s="290">
        <f>+N654</f>
        <v>0</v>
      </c>
      <c r="O630" s="291">
        <f>+O654</f>
        <v>0</v>
      </c>
      <c r="P630" s="224"/>
      <c r="Q630" s="299"/>
      <c r="R630" s="300"/>
      <c r="S630" s="228"/>
      <c r="T630" s="228"/>
      <c r="U630" s="228"/>
    </row>
    <row r="631" spans="2:70" ht="14.25" customHeight="1">
      <c r="B631" s="234"/>
      <c r="C631" s="340"/>
      <c r="D631" s="327" t="s">
        <v>69</v>
      </c>
      <c r="E631" s="329">
        <f>E630/E628</f>
        <v>0.51040151091805686</v>
      </c>
      <c r="F631" s="240">
        <f>F630/F628</f>
        <v>0.51222026424990474</v>
      </c>
      <c r="G631" s="294"/>
      <c r="H631" s="294"/>
      <c r="I631" s="294"/>
      <c r="J631" s="240">
        <f>J630/J628</f>
        <v>0.51222026424990474</v>
      </c>
      <c r="K631" s="294"/>
      <c r="L631" s="294"/>
      <c r="M631" s="240"/>
      <c r="N631" s="240">
        <f>N630/N628</f>
        <v>0</v>
      </c>
      <c r="O631" s="294">
        <f>O630/O628</f>
        <v>0</v>
      </c>
      <c r="P631" s="202"/>
      <c r="Q631" s="299"/>
      <c r="R631" s="300"/>
      <c r="S631" s="228"/>
      <c r="T631" s="228"/>
      <c r="U631" s="228"/>
    </row>
    <row r="632" spans="2:70" ht="6.75" customHeight="1">
      <c r="B632" s="234"/>
      <c r="C632" s="340"/>
      <c r="D632" s="322"/>
      <c r="E632" s="324"/>
      <c r="F632" s="290"/>
      <c r="G632" s="291"/>
      <c r="H632" s="291"/>
      <c r="I632" s="291"/>
      <c r="J632" s="290"/>
      <c r="K632" s="291"/>
      <c r="L632" s="291"/>
      <c r="M632" s="290"/>
      <c r="N632" s="290"/>
      <c r="O632" s="291"/>
      <c r="P632" s="224"/>
      <c r="Q632" s="299"/>
      <c r="R632" s="300"/>
      <c r="S632" s="228"/>
      <c r="T632" s="228"/>
      <c r="U632" s="228"/>
    </row>
    <row r="633" spans="2:70" ht="14.25" customHeight="1">
      <c r="B633" s="233"/>
      <c r="C633" s="318" t="s">
        <v>47</v>
      </c>
      <c r="D633" s="341" t="s">
        <v>130</v>
      </c>
      <c r="E633" s="263">
        <f>+F633+N633</f>
        <v>756500</v>
      </c>
      <c r="F633" s="224">
        <f>+J633</f>
        <v>752300</v>
      </c>
      <c r="G633" s="225"/>
      <c r="H633" s="225"/>
      <c r="I633" s="225"/>
      <c r="J633" s="224">
        <v>752300</v>
      </c>
      <c r="K633" s="225"/>
      <c r="L633" s="225"/>
      <c r="M633" s="224"/>
      <c r="N633" s="224">
        <f>+O633</f>
        <v>4200</v>
      </c>
      <c r="O633" s="225">
        <v>4200</v>
      </c>
      <c r="P633" s="224"/>
      <c r="Q633" s="299"/>
      <c r="R633" s="300"/>
      <c r="S633" s="228"/>
      <c r="T633" s="228"/>
      <c r="U633" s="228"/>
    </row>
    <row r="634" spans="2:70" ht="14.25" customHeight="1">
      <c r="B634" s="233"/>
      <c r="C634" s="277"/>
      <c r="D634" s="258" t="s">
        <v>63</v>
      </c>
      <c r="E634" s="263">
        <f>F634+N634</f>
        <v>384052</v>
      </c>
      <c r="F634" s="224">
        <f>+J634</f>
        <v>384052</v>
      </c>
      <c r="G634" s="225"/>
      <c r="H634" s="225"/>
      <c r="I634" s="225"/>
      <c r="J634" s="224">
        <v>384052</v>
      </c>
      <c r="K634" s="225"/>
      <c r="L634" s="225"/>
      <c r="M634" s="224"/>
      <c r="N634" s="224"/>
      <c r="O634" s="225"/>
      <c r="P634" s="224"/>
      <c r="Q634" s="299"/>
      <c r="R634" s="300"/>
      <c r="S634" s="228"/>
      <c r="T634" s="228"/>
      <c r="U634" s="228"/>
    </row>
    <row r="635" spans="2:70" ht="15" customHeight="1">
      <c r="B635" s="233"/>
      <c r="C635" s="277"/>
      <c r="D635" s="258" t="s">
        <v>65</v>
      </c>
      <c r="E635" s="262">
        <f>E634/E633</f>
        <v>0.50766953073364174</v>
      </c>
      <c r="F635" s="202">
        <f>F634/F633</f>
        <v>0.51050378838229427</v>
      </c>
      <c r="G635" s="201"/>
      <c r="H635" s="201"/>
      <c r="I635" s="201"/>
      <c r="J635" s="202">
        <f>J634/J633</f>
        <v>0.51050378838229427</v>
      </c>
      <c r="K635" s="225"/>
      <c r="L635" s="225"/>
      <c r="M635" s="224"/>
      <c r="N635" s="202"/>
      <c r="O635" s="201"/>
      <c r="P635" s="224"/>
      <c r="Q635" s="299"/>
      <c r="R635" s="300"/>
      <c r="S635" s="228"/>
      <c r="T635" s="228"/>
      <c r="U635" s="228"/>
    </row>
    <row r="636" spans="2:70" ht="5.25" customHeight="1">
      <c r="B636" s="233"/>
      <c r="C636" s="277"/>
      <c r="D636" s="318"/>
      <c r="E636" s="263"/>
      <c r="F636" s="224"/>
      <c r="G636" s="225"/>
      <c r="H636" s="225"/>
      <c r="I636" s="225"/>
      <c r="J636" s="224"/>
      <c r="K636" s="225"/>
      <c r="L636" s="225"/>
      <c r="M636" s="224"/>
      <c r="N636" s="224"/>
      <c r="O636" s="225"/>
      <c r="P636" s="224"/>
      <c r="Q636" s="299"/>
      <c r="R636" s="300"/>
      <c r="S636" s="228"/>
      <c r="T636" s="228"/>
      <c r="U636" s="228"/>
    </row>
    <row r="637" spans="2:70" ht="0.75" customHeight="1">
      <c r="B637" s="233"/>
      <c r="C637" s="277"/>
      <c r="D637" s="318"/>
      <c r="E637" s="263"/>
      <c r="F637" s="224"/>
      <c r="G637" s="225"/>
      <c r="H637" s="225"/>
      <c r="I637" s="225"/>
      <c r="J637" s="224"/>
      <c r="K637" s="225"/>
      <c r="L637" s="225"/>
      <c r="M637" s="224"/>
      <c r="N637" s="224"/>
      <c r="O637" s="225"/>
      <c r="P637" s="224"/>
      <c r="Q637" s="299"/>
      <c r="R637" s="300"/>
      <c r="S637" s="228"/>
      <c r="T637" s="228"/>
      <c r="U637" s="228"/>
    </row>
    <row r="638" spans="2:70" ht="8.25" hidden="1" customHeight="1">
      <c r="B638" s="233"/>
      <c r="C638" s="277"/>
      <c r="D638" s="318"/>
      <c r="E638" s="263"/>
      <c r="F638" s="224"/>
      <c r="G638" s="225"/>
      <c r="H638" s="225"/>
      <c r="I638" s="225"/>
      <c r="J638" s="224"/>
      <c r="K638" s="225"/>
      <c r="L638" s="225"/>
      <c r="M638" s="224"/>
      <c r="N638" s="224"/>
      <c r="O638" s="225"/>
      <c r="P638" s="224"/>
      <c r="Q638" s="299"/>
      <c r="R638" s="300"/>
      <c r="S638" s="228"/>
      <c r="T638" s="228"/>
      <c r="U638" s="228"/>
    </row>
    <row r="639" spans="2:70" ht="8.25" hidden="1" customHeight="1">
      <c r="B639" s="233"/>
      <c r="C639" s="277"/>
      <c r="D639" s="318"/>
      <c r="E639" s="263"/>
      <c r="F639" s="224"/>
      <c r="G639" s="225"/>
      <c r="H639" s="225"/>
      <c r="I639" s="225"/>
      <c r="J639" s="224"/>
      <c r="K639" s="225"/>
      <c r="L639" s="225"/>
      <c r="M639" s="224"/>
      <c r="N639" s="224"/>
      <c r="O639" s="225"/>
      <c r="P639" s="224"/>
      <c r="Q639" s="299"/>
      <c r="R639" s="300"/>
      <c r="S639" s="228"/>
      <c r="T639" s="228"/>
      <c r="U639" s="228"/>
    </row>
    <row r="640" spans="2:70" ht="0.75" hidden="1" customHeight="1">
      <c r="B640" s="233"/>
      <c r="C640" s="277"/>
      <c r="D640" s="318"/>
      <c r="E640" s="263"/>
      <c r="F640" s="224"/>
      <c r="G640" s="225"/>
      <c r="H640" s="225"/>
      <c r="I640" s="225"/>
      <c r="J640" s="224"/>
      <c r="K640" s="225"/>
      <c r="L640" s="225"/>
      <c r="M640" s="224"/>
      <c r="N640" s="224"/>
      <c r="O640" s="225"/>
      <c r="P640" s="224"/>
      <c r="Q640" s="299"/>
      <c r="R640" s="300"/>
      <c r="S640" s="228"/>
      <c r="T640" s="228"/>
      <c r="U640" s="228"/>
    </row>
    <row r="641" spans="2:21" ht="14.25" customHeight="1">
      <c r="B641" s="233"/>
      <c r="C641" s="277" t="s">
        <v>48</v>
      </c>
      <c r="D641" s="341" t="s">
        <v>131</v>
      </c>
      <c r="E641" s="263">
        <f>+F641+N641</f>
        <v>396357</v>
      </c>
      <c r="F641" s="224">
        <f>+J641</f>
        <v>396357</v>
      </c>
      <c r="G641" s="225"/>
      <c r="H641" s="225"/>
      <c r="I641" s="225"/>
      <c r="J641" s="224">
        <v>396357</v>
      </c>
      <c r="K641" s="225"/>
      <c r="L641" s="225"/>
      <c r="M641" s="224"/>
      <c r="N641" s="224"/>
      <c r="O641" s="225"/>
      <c r="P641" s="224"/>
      <c r="Q641" s="299"/>
      <c r="R641" s="300"/>
      <c r="S641" s="228"/>
      <c r="T641" s="228"/>
      <c r="U641" s="228"/>
    </row>
    <row r="642" spans="2:21" ht="14.25" customHeight="1">
      <c r="B642" s="233"/>
      <c r="C642" s="277"/>
      <c r="D642" s="204" t="s">
        <v>63</v>
      </c>
      <c r="E642" s="263">
        <f>+F642+N642</f>
        <v>208680</v>
      </c>
      <c r="F642" s="224">
        <f>+J642</f>
        <v>208680</v>
      </c>
      <c r="G642" s="225"/>
      <c r="H642" s="225"/>
      <c r="I642" s="225"/>
      <c r="J642" s="224">
        <v>208680</v>
      </c>
      <c r="K642" s="225"/>
      <c r="L642" s="225"/>
      <c r="M642" s="224"/>
      <c r="N642" s="224"/>
      <c r="O642" s="225"/>
      <c r="P642" s="224"/>
      <c r="Q642" s="299"/>
      <c r="R642" s="300"/>
      <c r="S642" s="228"/>
      <c r="T642" s="228"/>
      <c r="U642" s="228"/>
    </row>
    <row r="643" spans="2:21" ht="14.25" customHeight="1">
      <c r="B643" s="233"/>
      <c r="C643" s="277"/>
      <c r="D643" s="204" t="s">
        <v>65</v>
      </c>
      <c r="E643" s="262">
        <f>E642/E641</f>
        <v>0.52649505370158722</v>
      </c>
      <c r="F643" s="202">
        <f>F642/F641</f>
        <v>0.52649505370158722</v>
      </c>
      <c r="G643" s="201"/>
      <c r="H643" s="201"/>
      <c r="I643" s="201"/>
      <c r="J643" s="202">
        <f>J642/J641</f>
        <v>0.52649505370158722</v>
      </c>
      <c r="K643" s="201"/>
      <c r="L643" s="201"/>
      <c r="M643" s="202"/>
      <c r="N643" s="202"/>
      <c r="O643" s="201"/>
      <c r="P643" s="202"/>
      <c r="Q643" s="299"/>
      <c r="R643" s="300"/>
      <c r="S643" s="228"/>
      <c r="T643" s="228"/>
      <c r="U643" s="228"/>
    </row>
    <row r="644" spans="2:21" ht="5.25" customHeight="1">
      <c r="B644" s="233"/>
      <c r="C644" s="277"/>
      <c r="D644" s="204"/>
      <c r="E644" s="262"/>
      <c r="F644" s="202"/>
      <c r="G644" s="201"/>
      <c r="H644" s="201"/>
      <c r="I644" s="201"/>
      <c r="J644" s="202"/>
      <c r="K644" s="201"/>
      <c r="L644" s="201"/>
      <c r="M644" s="202"/>
      <c r="N644" s="202"/>
      <c r="O644" s="201"/>
      <c r="P644" s="202"/>
      <c r="Q644" s="299"/>
      <c r="R644" s="300"/>
      <c r="S644" s="228"/>
      <c r="T644" s="228"/>
      <c r="U644" s="228"/>
    </row>
    <row r="645" spans="2:21" ht="0.75" hidden="1" customHeight="1">
      <c r="B645" s="233"/>
      <c r="C645" s="334"/>
      <c r="D645" s="207"/>
      <c r="E645" s="262"/>
      <c r="F645" s="202"/>
      <c r="G645" s="201"/>
      <c r="H645" s="201"/>
      <c r="I645" s="201"/>
      <c r="J645" s="202"/>
      <c r="K645" s="201"/>
      <c r="L645" s="201"/>
      <c r="M645" s="202"/>
      <c r="N645" s="202"/>
      <c r="O645" s="201"/>
      <c r="P645" s="202"/>
      <c r="Q645" s="299"/>
      <c r="R645" s="300"/>
      <c r="S645" s="228"/>
      <c r="T645" s="228"/>
      <c r="U645" s="228"/>
    </row>
    <row r="646" spans="2:21" ht="14.25" hidden="1" customHeight="1">
      <c r="B646" s="233"/>
      <c r="C646" s="334"/>
      <c r="D646" s="278"/>
      <c r="E646" s="263"/>
      <c r="F646" s="224"/>
      <c r="G646" s="225"/>
      <c r="H646" s="225"/>
      <c r="I646" s="225"/>
      <c r="J646" s="224"/>
      <c r="K646" s="225"/>
      <c r="L646" s="225"/>
      <c r="M646" s="224"/>
      <c r="N646" s="224"/>
      <c r="O646" s="225"/>
      <c r="P646" s="202"/>
      <c r="Q646" s="299"/>
      <c r="R646" s="300"/>
      <c r="S646" s="228"/>
      <c r="T646" s="228"/>
      <c r="U646" s="228"/>
    </row>
    <row r="647" spans="2:21" ht="14.25" hidden="1" customHeight="1">
      <c r="B647" s="233"/>
      <c r="C647" s="277"/>
      <c r="D647" s="204"/>
      <c r="E647" s="263"/>
      <c r="F647" s="224"/>
      <c r="G647" s="225"/>
      <c r="H647" s="225"/>
      <c r="I647" s="225"/>
      <c r="J647" s="224"/>
      <c r="K647" s="225"/>
      <c r="L647" s="225"/>
      <c r="M647" s="224"/>
      <c r="N647" s="224"/>
      <c r="O647" s="225"/>
      <c r="P647" s="202"/>
      <c r="Q647" s="299"/>
      <c r="R647" s="300"/>
      <c r="S647" s="228"/>
      <c r="T647" s="228"/>
      <c r="U647" s="228"/>
    </row>
    <row r="648" spans="2:21" ht="12.75" hidden="1" customHeight="1">
      <c r="B648" s="233"/>
      <c r="C648" s="277"/>
      <c r="D648" s="204"/>
      <c r="E648" s="263"/>
      <c r="F648" s="224"/>
      <c r="G648" s="225"/>
      <c r="H648" s="225"/>
      <c r="I648" s="225"/>
      <c r="J648" s="224"/>
      <c r="K648" s="225"/>
      <c r="L648" s="225"/>
      <c r="M648" s="224"/>
      <c r="N648" s="224"/>
      <c r="O648" s="225"/>
      <c r="P648" s="224"/>
      <c r="Q648" s="299"/>
      <c r="R648" s="300"/>
      <c r="S648" s="228"/>
      <c r="T648" s="228"/>
      <c r="U648" s="228"/>
    </row>
    <row r="649" spans="2:21" ht="3" customHeight="1">
      <c r="B649" s="233"/>
      <c r="C649" s="277"/>
      <c r="D649" s="207"/>
      <c r="E649" s="263"/>
      <c r="F649" s="224"/>
      <c r="G649" s="225"/>
      <c r="H649" s="225"/>
      <c r="I649" s="225"/>
      <c r="J649" s="224"/>
      <c r="K649" s="225"/>
      <c r="L649" s="225"/>
      <c r="M649" s="224"/>
      <c r="N649" s="224"/>
      <c r="O649" s="225"/>
      <c r="P649" s="224"/>
      <c r="Q649" s="299"/>
      <c r="R649" s="300"/>
      <c r="S649" s="228"/>
      <c r="T649" s="228"/>
      <c r="U649" s="228"/>
    </row>
    <row r="650" spans="2:21" ht="3.75" hidden="1" customHeight="1">
      <c r="B650" s="233"/>
      <c r="C650" s="277"/>
      <c r="D650" s="206"/>
      <c r="E650" s="263"/>
      <c r="F650" s="224"/>
      <c r="G650" s="225"/>
      <c r="H650" s="365"/>
      <c r="I650" s="225"/>
      <c r="J650" s="224"/>
      <c r="K650" s="225"/>
      <c r="L650" s="225"/>
      <c r="M650" s="224"/>
      <c r="N650" s="224"/>
      <c r="O650" s="225"/>
      <c r="P650" s="224"/>
      <c r="Q650" s="299"/>
      <c r="R650" s="300"/>
      <c r="S650" s="228"/>
      <c r="T650" s="228"/>
      <c r="U650" s="228"/>
    </row>
    <row r="651" spans="2:21" ht="5.25" hidden="1" customHeight="1">
      <c r="B651" s="233"/>
      <c r="C651" s="277"/>
      <c r="D651" s="206"/>
      <c r="E651" s="263"/>
      <c r="F651" s="224"/>
      <c r="G651" s="225"/>
      <c r="H651" s="225"/>
      <c r="I651" s="225"/>
      <c r="J651" s="224"/>
      <c r="K651" s="225"/>
      <c r="L651" s="225"/>
      <c r="M651" s="224"/>
      <c r="N651" s="224"/>
      <c r="O651" s="225"/>
      <c r="P651" s="224"/>
      <c r="Q651" s="299"/>
      <c r="R651" s="300"/>
      <c r="S651" s="228"/>
      <c r="T651" s="228"/>
      <c r="U651" s="228"/>
    </row>
    <row r="652" spans="2:21" ht="12.75" hidden="1" customHeight="1">
      <c r="B652" s="233"/>
      <c r="C652" s="277"/>
      <c r="D652" s="206"/>
      <c r="E652" s="263"/>
      <c r="F652" s="224"/>
      <c r="G652" s="225"/>
      <c r="H652" s="225"/>
      <c r="I652" s="225"/>
      <c r="J652" s="224"/>
      <c r="K652" s="225"/>
      <c r="L652" s="225"/>
      <c r="M652" s="224"/>
      <c r="N652" s="224"/>
      <c r="O652" s="225"/>
      <c r="P652" s="224"/>
      <c r="Q652" s="299"/>
      <c r="R652" s="300"/>
      <c r="S652" s="228"/>
      <c r="T652" s="228"/>
      <c r="U652" s="228"/>
    </row>
    <row r="653" spans="2:21" ht="12.75" hidden="1" customHeight="1">
      <c r="B653" s="233"/>
      <c r="C653" s="277"/>
      <c r="D653" s="206"/>
      <c r="E653" s="263"/>
      <c r="F653" s="224"/>
      <c r="G653" s="225"/>
      <c r="H653" s="225"/>
      <c r="I653" s="225"/>
      <c r="J653" s="224"/>
      <c r="K653" s="225"/>
      <c r="L653" s="225"/>
      <c r="M653" s="224"/>
      <c r="N653" s="224"/>
      <c r="O653" s="225"/>
      <c r="P653" s="224"/>
      <c r="Q653" s="299"/>
      <c r="R653" s="300"/>
      <c r="S653" s="228"/>
      <c r="T653" s="228"/>
      <c r="U653" s="228"/>
    </row>
    <row r="654" spans="2:21" ht="12.75" hidden="1" customHeight="1">
      <c r="B654" s="233"/>
      <c r="C654" s="277"/>
      <c r="D654" s="206"/>
      <c r="E654" s="263"/>
      <c r="F654" s="224"/>
      <c r="G654" s="225"/>
      <c r="H654" s="225"/>
      <c r="I654" s="225"/>
      <c r="J654" s="224"/>
      <c r="K654" s="225"/>
      <c r="L654" s="225"/>
      <c r="M654" s="224"/>
      <c r="N654" s="224"/>
      <c r="O654" s="225"/>
      <c r="P654" s="224"/>
      <c r="Q654" s="299"/>
      <c r="R654" s="300"/>
      <c r="S654" s="228"/>
      <c r="T654" s="228"/>
      <c r="U654" s="228"/>
    </row>
    <row r="655" spans="2:21" ht="12.75" hidden="1" customHeight="1">
      <c r="B655" s="233"/>
      <c r="C655" s="277"/>
      <c r="D655" s="206"/>
      <c r="E655" s="262"/>
      <c r="F655" s="202"/>
      <c r="G655" s="225"/>
      <c r="H655" s="225"/>
      <c r="I655" s="225"/>
      <c r="J655" s="224"/>
      <c r="K655" s="225"/>
      <c r="L655" s="225"/>
      <c r="M655" s="224"/>
      <c r="N655" s="202"/>
      <c r="O655" s="201"/>
      <c r="P655" s="224"/>
      <c r="Q655" s="299"/>
      <c r="R655" s="300"/>
      <c r="S655" s="228"/>
      <c r="T655" s="228"/>
      <c r="U655" s="228"/>
    </row>
    <row r="656" spans="2:21" ht="5.25" hidden="1" customHeight="1">
      <c r="B656" s="233"/>
      <c r="C656" s="277"/>
      <c r="D656" s="204"/>
      <c r="E656" s="263"/>
      <c r="F656" s="224"/>
      <c r="G656" s="225"/>
      <c r="H656" s="225"/>
      <c r="I656" s="225"/>
      <c r="J656" s="224"/>
      <c r="K656" s="225"/>
      <c r="L656" s="225"/>
      <c r="M656" s="224"/>
      <c r="N656" s="224"/>
      <c r="O656" s="225"/>
      <c r="P656" s="224"/>
      <c r="Q656" s="299"/>
      <c r="R656" s="300"/>
      <c r="S656" s="228"/>
      <c r="T656" s="228"/>
      <c r="U656" s="228"/>
    </row>
    <row r="657" spans="2:98" ht="14.25" customHeight="1">
      <c r="B657" s="233"/>
      <c r="C657" s="277" t="s">
        <v>140</v>
      </c>
      <c r="D657" s="276" t="s">
        <v>141</v>
      </c>
      <c r="E657" s="263">
        <f>+F657</f>
        <v>30000</v>
      </c>
      <c r="F657" s="224">
        <f>+J657+G657</f>
        <v>30000</v>
      </c>
      <c r="G657" s="225"/>
      <c r="H657" s="225"/>
      <c r="I657" s="225"/>
      <c r="J657" s="224">
        <v>30000</v>
      </c>
      <c r="K657" s="225"/>
      <c r="L657" s="225"/>
      <c r="M657" s="224"/>
      <c r="N657" s="224"/>
      <c r="O657" s="225"/>
      <c r="P657" s="224"/>
      <c r="Q657" s="299"/>
      <c r="R657" s="300"/>
      <c r="S657" s="228"/>
      <c r="T657" s="228"/>
      <c r="U657" s="228"/>
    </row>
    <row r="658" spans="2:98" ht="14.25" customHeight="1">
      <c r="B658" s="233"/>
      <c r="C658" s="277"/>
      <c r="D658" s="278" t="s">
        <v>137</v>
      </c>
      <c r="E658" s="263"/>
      <c r="F658" s="224"/>
      <c r="G658" s="225"/>
      <c r="H658" s="225"/>
      <c r="I658" s="225"/>
      <c r="J658" s="224"/>
      <c r="K658" s="225"/>
      <c r="L658" s="225"/>
      <c r="M658" s="224"/>
      <c r="N658" s="224"/>
      <c r="O658" s="225"/>
      <c r="P658" s="224"/>
      <c r="Q658" s="299"/>
      <c r="R658" s="300"/>
      <c r="S658" s="228"/>
      <c r="T658" s="228"/>
      <c r="U658" s="228"/>
      <c r="AX658" s="228"/>
      <c r="AY658" s="228"/>
      <c r="AZ658" s="228"/>
      <c r="BA658" s="228"/>
      <c r="BB658" s="228"/>
      <c r="BC658" s="228"/>
      <c r="BD658" s="228"/>
      <c r="BE658" s="228"/>
      <c r="BF658" s="228"/>
      <c r="BG658" s="228"/>
      <c r="BH658" s="228"/>
      <c r="BI658" s="228"/>
      <c r="BJ658" s="228"/>
      <c r="BK658" s="228"/>
      <c r="BL658" s="228"/>
      <c r="BM658" s="228"/>
      <c r="BN658" s="228"/>
      <c r="BO658" s="228"/>
      <c r="BP658" s="228"/>
      <c r="BQ658" s="228"/>
      <c r="BR658" s="228"/>
      <c r="BS658" s="228"/>
      <c r="BT658" s="228"/>
      <c r="BU658" s="228"/>
      <c r="BV658" s="228"/>
      <c r="BW658" s="228"/>
      <c r="BX658" s="228"/>
      <c r="BY658" s="228"/>
      <c r="BZ658" s="228"/>
      <c r="CA658" s="228"/>
      <c r="CB658" s="228"/>
      <c r="CC658" s="228"/>
      <c r="CD658" s="228"/>
      <c r="CE658" s="228"/>
      <c r="CF658" s="228"/>
      <c r="CG658" s="228"/>
      <c r="CH658" s="228"/>
      <c r="CI658" s="228"/>
      <c r="CJ658" s="228"/>
      <c r="CK658" s="228"/>
      <c r="CL658" s="228"/>
      <c r="CM658" s="228"/>
      <c r="CN658" s="228"/>
      <c r="CO658" s="228"/>
      <c r="CP658" s="228"/>
      <c r="CQ658" s="228"/>
      <c r="CR658" s="228"/>
      <c r="CS658" s="228"/>
      <c r="CT658" s="228"/>
    </row>
    <row r="659" spans="2:98" ht="14.25" customHeight="1">
      <c r="B659" s="233"/>
      <c r="C659" s="277"/>
      <c r="D659" s="204" t="s">
        <v>63</v>
      </c>
      <c r="E659" s="263">
        <f>F659</f>
        <v>11000</v>
      </c>
      <c r="F659" s="224">
        <f>J659+G659</f>
        <v>11000</v>
      </c>
      <c r="G659" s="225"/>
      <c r="H659" s="225"/>
      <c r="I659" s="225"/>
      <c r="J659" s="224">
        <v>11000</v>
      </c>
      <c r="K659" s="225"/>
      <c r="L659" s="225"/>
      <c r="M659" s="224"/>
      <c r="N659" s="224"/>
      <c r="O659" s="225"/>
      <c r="P659" s="224"/>
      <c r="Q659" s="299"/>
      <c r="R659" s="300"/>
      <c r="S659" s="228"/>
      <c r="T659" s="228"/>
      <c r="U659" s="228"/>
      <c r="V659" s="228"/>
      <c r="W659" s="228"/>
      <c r="X659" s="228"/>
      <c r="Y659" s="228"/>
      <c r="Z659" s="228"/>
      <c r="AA659" s="228"/>
      <c r="AB659" s="228"/>
      <c r="AC659" s="228"/>
      <c r="AD659" s="228"/>
      <c r="AE659" s="228"/>
      <c r="AF659" s="228"/>
      <c r="AG659" s="228"/>
      <c r="AH659" s="228"/>
      <c r="AI659" s="228"/>
      <c r="AJ659" s="228"/>
      <c r="AK659" s="228"/>
      <c r="AL659" s="228"/>
      <c r="AM659" s="228"/>
      <c r="AN659" s="228"/>
      <c r="AO659" s="228"/>
      <c r="AP659" s="228"/>
      <c r="AQ659" s="228"/>
      <c r="AR659" s="228"/>
      <c r="AS659" s="228"/>
      <c r="AT659" s="228"/>
      <c r="AU659" s="228"/>
      <c r="AV659" s="228"/>
      <c r="AW659" s="228"/>
      <c r="AX659" s="228"/>
      <c r="AY659" s="228"/>
      <c r="AZ659" s="228"/>
      <c r="BA659" s="228"/>
      <c r="BB659" s="228"/>
      <c r="BC659" s="228"/>
      <c r="BD659" s="228"/>
      <c r="BE659" s="228"/>
      <c r="BF659" s="228"/>
      <c r="BG659" s="228"/>
      <c r="BH659" s="228"/>
      <c r="BI659" s="228"/>
      <c r="BJ659" s="228"/>
      <c r="BK659" s="228"/>
      <c r="BL659" s="228"/>
      <c r="BM659" s="228"/>
      <c r="BN659" s="228"/>
      <c r="BO659" s="228"/>
      <c r="BP659" s="228"/>
      <c r="BQ659" s="228"/>
      <c r="BR659" s="228"/>
      <c r="BS659" s="228"/>
      <c r="BT659" s="228"/>
      <c r="BU659" s="228"/>
      <c r="BV659" s="228"/>
      <c r="BW659" s="228"/>
      <c r="BX659" s="228"/>
      <c r="BY659" s="228"/>
      <c r="BZ659" s="228"/>
      <c r="CA659" s="228"/>
      <c r="CB659" s="228"/>
      <c r="CC659" s="228"/>
      <c r="CD659" s="228"/>
      <c r="CE659" s="228"/>
      <c r="CF659" s="228"/>
      <c r="CG659" s="228"/>
      <c r="CH659" s="228"/>
      <c r="CI659" s="228"/>
      <c r="CJ659" s="228"/>
      <c r="CK659" s="228"/>
      <c r="CL659" s="228"/>
      <c r="CM659" s="228"/>
      <c r="CN659" s="228"/>
      <c r="CO659" s="228"/>
      <c r="CP659" s="228"/>
      <c r="CQ659" s="228"/>
      <c r="CR659" s="228"/>
      <c r="CS659" s="228"/>
      <c r="CT659" s="228"/>
    </row>
    <row r="660" spans="2:98" s="221" customFormat="1" ht="14.25" customHeight="1">
      <c r="B660" s="236"/>
      <c r="C660" s="342"/>
      <c r="D660" s="273" t="s">
        <v>65</v>
      </c>
      <c r="E660" s="337">
        <f>E659/E657</f>
        <v>0.36666666666666664</v>
      </c>
      <c r="F660" s="338">
        <f>F659/F657</f>
        <v>0.36666666666666664</v>
      </c>
      <c r="G660" s="339"/>
      <c r="H660" s="339"/>
      <c r="I660" s="339"/>
      <c r="J660" s="338">
        <f>J659/J657</f>
        <v>0.36666666666666664</v>
      </c>
      <c r="K660" s="339"/>
      <c r="L660" s="339"/>
      <c r="M660" s="338"/>
      <c r="N660" s="338"/>
      <c r="O660" s="339"/>
      <c r="P660" s="338"/>
      <c r="Q660" s="299"/>
      <c r="R660" s="300"/>
      <c r="S660" s="228"/>
      <c r="T660" s="228"/>
      <c r="U660" s="228"/>
      <c r="V660" s="228"/>
      <c r="W660" s="228"/>
      <c r="X660" s="228"/>
      <c r="Y660" s="228"/>
      <c r="Z660" s="228"/>
      <c r="AA660" s="228"/>
      <c r="AB660" s="228"/>
      <c r="AC660" s="228"/>
      <c r="AD660" s="228"/>
      <c r="AE660" s="228"/>
      <c r="AF660" s="228"/>
      <c r="AG660" s="228"/>
      <c r="AH660" s="228"/>
      <c r="AI660" s="228"/>
      <c r="AJ660" s="228"/>
      <c r="AK660" s="228"/>
      <c r="AL660" s="228"/>
      <c r="AM660" s="228"/>
      <c r="AN660" s="228"/>
      <c r="AO660" s="228"/>
      <c r="AP660" s="228"/>
      <c r="AQ660" s="228"/>
      <c r="AR660" s="228"/>
      <c r="AS660" s="228"/>
      <c r="AT660" s="228"/>
      <c r="AU660" s="228"/>
      <c r="AV660" s="228"/>
      <c r="AW660" s="228"/>
      <c r="AX660" s="228"/>
      <c r="AY660" s="228"/>
      <c r="AZ660" s="228"/>
      <c r="BA660" s="228"/>
      <c r="BB660" s="228"/>
      <c r="BC660" s="228"/>
      <c r="BD660" s="228"/>
      <c r="BE660" s="228"/>
      <c r="BF660" s="228"/>
      <c r="BG660" s="228"/>
      <c r="BH660" s="228"/>
      <c r="BI660" s="228"/>
      <c r="BJ660" s="228"/>
      <c r="BK660" s="228"/>
      <c r="BL660" s="228"/>
      <c r="BM660" s="228"/>
      <c r="BN660" s="228"/>
      <c r="BO660" s="228"/>
      <c r="BP660" s="228"/>
      <c r="BQ660" s="228"/>
      <c r="BR660" s="228"/>
      <c r="BS660" s="228"/>
      <c r="BT660" s="228"/>
      <c r="BU660" s="228"/>
      <c r="BV660" s="228"/>
      <c r="BW660" s="228"/>
      <c r="BX660" s="228"/>
      <c r="BY660" s="228"/>
      <c r="BZ660" s="228"/>
      <c r="CA660" s="228"/>
      <c r="CB660" s="228"/>
      <c r="CC660" s="228"/>
      <c r="CD660" s="228"/>
      <c r="CE660" s="228"/>
      <c r="CF660" s="228"/>
      <c r="CG660" s="228"/>
      <c r="CH660" s="228"/>
      <c r="CI660" s="228"/>
      <c r="CJ660" s="228"/>
      <c r="CK660" s="228"/>
      <c r="CL660" s="228"/>
      <c r="CM660" s="228"/>
      <c r="CN660" s="228"/>
      <c r="CO660" s="228"/>
      <c r="CP660" s="228"/>
      <c r="CQ660" s="228"/>
      <c r="CR660" s="228"/>
      <c r="CS660" s="228"/>
      <c r="CT660" s="228"/>
    </row>
    <row r="661" spans="2:98" ht="8.25" customHeight="1">
      <c r="B661" s="235"/>
      <c r="C661" s="318"/>
      <c r="D661" s="343"/>
      <c r="E661" s="263"/>
      <c r="F661" s="224"/>
      <c r="G661" s="225"/>
      <c r="H661" s="225"/>
      <c r="I661" s="225"/>
      <c r="J661" s="224"/>
      <c r="K661" s="225"/>
      <c r="L661" s="225"/>
      <c r="M661" s="344"/>
      <c r="N661" s="212"/>
      <c r="O661" s="225"/>
      <c r="P661" s="224"/>
      <c r="Q661" s="299"/>
      <c r="R661" s="300"/>
      <c r="S661" s="228"/>
      <c r="T661" s="228"/>
      <c r="U661" s="228"/>
      <c r="V661" s="228"/>
      <c r="W661" s="228"/>
      <c r="X661" s="228"/>
      <c r="Y661" s="228"/>
      <c r="Z661" s="228"/>
      <c r="AA661" s="228"/>
      <c r="AB661" s="228"/>
      <c r="AC661" s="228"/>
      <c r="AD661" s="228"/>
      <c r="AE661" s="228"/>
      <c r="AF661" s="228"/>
      <c r="AG661" s="228"/>
      <c r="AH661" s="228"/>
      <c r="AI661" s="228"/>
      <c r="AJ661" s="228"/>
      <c r="AK661" s="228"/>
      <c r="AL661" s="228"/>
      <c r="AM661" s="228"/>
      <c r="AN661" s="228"/>
      <c r="AO661" s="228"/>
      <c r="AP661" s="228"/>
      <c r="AQ661" s="228"/>
      <c r="AR661" s="228"/>
      <c r="AS661" s="228"/>
      <c r="AT661" s="228"/>
      <c r="AU661" s="228"/>
      <c r="AV661" s="228"/>
      <c r="AW661" s="228"/>
      <c r="AX661" s="228"/>
      <c r="AY661" s="228"/>
      <c r="AZ661" s="228"/>
      <c r="BA661" s="228"/>
      <c r="BB661" s="228"/>
      <c r="BC661" s="228"/>
      <c r="BD661" s="228"/>
      <c r="BE661" s="228"/>
      <c r="BF661" s="228"/>
      <c r="BG661" s="228"/>
      <c r="BH661" s="228"/>
      <c r="BI661" s="228"/>
      <c r="BJ661" s="228"/>
      <c r="BK661" s="228"/>
      <c r="BL661" s="228"/>
      <c r="BM661" s="228"/>
      <c r="BN661" s="228"/>
      <c r="BO661" s="228"/>
      <c r="BP661" s="228"/>
      <c r="BQ661" s="228"/>
      <c r="BR661" s="228"/>
      <c r="BS661" s="228"/>
      <c r="BT661" s="228"/>
      <c r="BU661" s="228"/>
      <c r="BV661" s="228"/>
      <c r="BW661" s="228"/>
      <c r="BX661" s="228"/>
      <c r="BY661" s="228"/>
      <c r="BZ661" s="228"/>
      <c r="CA661" s="228"/>
      <c r="CB661" s="228"/>
      <c r="CC661" s="228"/>
      <c r="CD661" s="228"/>
      <c r="CE661" s="228"/>
      <c r="CF661" s="228"/>
      <c r="CG661" s="228"/>
      <c r="CH661" s="228"/>
      <c r="CI661" s="228"/>
      <c r="CJ661" s="228"/>
      <c r="CK661" s="228"/>
      <c r="CL661" s="228"/>
      <c r="CM661" s="228"/>
      <c r="CN661" s="228"/>
      <c r="CO661" s="228"/>
      <c r="CP661" s="228"/>
      <c r="CQ661" s="228"/>
      <c r="CR661" s="228"/>
      <c r="CS661" s="228"/>
      <c r="CT661" s="228"/>
    </row>
    <row r="662" spans="2:98" ht="15" customHeight="1">
      <c r="B662" s="234">
        <v>926</v>
      </c>
      <c r="C662" s="340"/>
      <c r="D662" s="322" t="s">
        <v>139</v>
      </c>
      <c r="E662" s="324">
        <f>+E666+E670+E677</f>
        <v>463001</v>
      </c>
      <c r="F662" s="290">
        <f>+F666+F670+F677</f>
        <v>263001</v>
      </c>
      <c r="G662" s="291">
        <f>+G666+G677</f>
        <v>96001</v>
      </c>
      <c r="H662" s="291">
        <f>+H666+H677</f>
        <v>45454</v>
      </c>
      <c r="I662" s="291">
        <f>+I666+I677</f>
        <v>50547</v>
      </c>
      <c r="J662" s="290">
        <f>+J670</f>
        <v>157000</v>
      </c>
      <c r="K662" s="291">
        <f>+K677</f>
        <v>10000</v>
      </c>
      <c r="L662" s="291"/>
      <c r="M662" s="345"/>
      <c r="N662" s="346">
        <f>+N677+N666</f>
        <v>200000</v>
      </c>
      <c r="O662" s="291">
        <f>+O677+O666</f>
        <v>200000</v>
      </c>
      <c r="P662" s="290"/>
      <c r="Q662" s="347"/>
      <c r="R662" s="348"/>
      <c r="S662" s="349"/>
      <c r="T662" s="349"/>
      <c r="U662" s="228"/>
      <c r="V662" s="228"/>
      <c r="W662" s="228"/>
      <c r="X662" s="228"/>
      <c r="Y662" s="228"/>
      <c r="Z662" s="228"/>
      <c r="AA662" s="228"/>
      <c r="AB662" s="228"/>
      <c r="AC662" s="228"/>
      <c r="AD662" s="228"/>
      <c r="AE662" s="228"/>
      <c r="AF662" s="228"/>
      <c r="AG662" s="228"/>
      <c r="AH662" s="228"/>
      <c r="AI662" s="228"/>
      <c r="AJ662" s="228"/>
      <c r="AK662" s="228"/>
      <c r="AL662" s="228"/>
      <c r="AM662" s="228"/>
      <c r="AN662" s="228"/>
      <c r="AO662" s="228"/>
      <c r="AP662" s="228"/>
      <c r="AQ662" s="228"/>
      <c r="AR662" s="228"/>
      <c r="AS662" s="228"/>
      <c r="AT662" s="228"/>
      <c r="AU662" s="228"/>
      <c r="AV662" s="228"/>
      <c r="AW662" s="228"/>
    </row>
    <row r="663" spans="2:98" ht="15" customHeight="1">
      <c r="B663" s="234"/>
      <c r="C663" s="340"/>
      <c r="D663" s="326" t="s">
        <v>74</v>
      </c>
      <c r="E663" s="324">
        <f>+E667+E672+E678</f>
        <v>140563.73000000001</v>
      </c>
      <c r="F663" s="290">
        <f>+F667+F672+F678</f>
        <v>133183.73000000001</v>
      </c>
      <c r="G663" s="291">
        <f>G678+G667</f>
        <v>43388.880000000005</v>
      </c>
      <c r="H663" s="291">
        <f>H678+H667</f>
        <v>16610.060000000001</v>
      </c>
      <c r="I663" s="291">
        <f>I678+I667</f>
        <v>26778.82</v>
      </c>
      <c r="J663" s="290">
        <f>+J672</f>
        <v>86000</v>
      </c>
      <c r="K663" s="291">
        <f>+K678</f>
        <v>3794.85</v>
      </c>
      <c r="L663" s="291"/>
      <c r="M663" s="345"/>
      <c r="N663" s="346">
        <f>+N678+N667</f>
        <v>7380</v>
      </c>
      <c r="O663" s="291">
        <f>+O678+O667</f>
        <v>7380</v>
      </c>
      <c r="P663" s="290"/>
      <c r="Q663" s="347"/>
      <c r="R663" s="348"/>
      <c r="S663" s="349"/>
      <c r="T663" s="349"/>
      <c r="U663" s="228"/>
    </row>
    <row r="664" spans="2:98" ht="15" customHeight="1">
      <c r="B664" s="234"/>
      <c r="C664" s="340"/>
      <c r="D664" s="330" t="s">
        <v>69</v>
      </c>
      <c r="E664" s="329">
        <f t="shared" ref="E664:J664" si="11">E663/E662</f>
        <v>0.30359271362264878</v>
      </c>
      <c r="F664" s="240">
        <f t="shared" si="11"/>
        <v>0.50640008973349915</v>
      </c>
      <c r="G664" s="294">
        <f t="shared" si="11"/>
        <v>0.4519627920542495</v>
      </c>
      <c r="H664" s="294">
        <f t="shared" si="11"/>
        <v>0.36542570510846134</v>
      </c>
      <c r="I664" s="294">
        <f t="shared" si="11"/>
        <v>0.52978060023344609</v>
      </c>
      <c r="J664" s="240">
        <f t="shared" si="11"/>
        <v>0.54777070063694266</v>
      </c>
      <c r="K664" s="294"/>
      <c r="L664" s="294"/>
      <c r="M664" s="350"/>
      <c r="N664" s="351">
        <f>N663/N662</f>
        <v>3.6900000000000002E-2</v>
      </c>
      <c r="O664" s="294">
        <f>O663/O662</f>
        <v>3.6900000000000002E-2</v>
      </c>
      <c r="P664" s="202"/>
      <c r="Q664" s="347"/>
      <c r="R664" s="348"/>
      <c r="S664" s="349"/>
      <c r="T664" s="349"/>
      <c r="U664" s="228"/>
    </row>
    <row r="665" spans="2:98" ht="5.25" customHeight="1">
      <c r="B665" s="234"/>
      <c r="C665" s="340"/>
      <c r="D665" s="330"/>
      <c r="E665" s="324"/>
      <c r="F665" s="290"/>
      <c r="G665" s="291"/>
      <c r="H665" s="291"/>
      <c r="I665" s="291"/>
      <c r="J665" s="290"/>
      <c r="K665" s="291"/>
      <c r="L665" s="291"/>
      <c r="M665" s="345"/>
      <c r="N665" s="212"/>
      <c r="O665" s="291"/>
      <c r="P665" s="224"/>
      <c r="Q665" s="347"/>
      <c r="R665" s="348"/>
      <c r="S665" s="349"/>
      <c r="T665" s="349"/>
      <c r="U665" s="228"/>
    </row>
    <row r="666" spans="2:98" ht="14.25" customHeight="1">
      <c r="B666" s="233"/>
      <c r="C666" s="318" t="s">
        <v>49</v>
      </c>
      <c r="D666" s="276" t="s">
        <v>132</v>
      </c>
      <c r="E666" s="263">
        <f>+F666+N666</f>
        <v>266001</v>
      </c>
      <c r="F666" s="224">
        <f>+G666</f>
        <v>96001</v>
      </c>
      <c r="G666" s="225">
        <f>+H666+I666</f>
        <v>96001</v>
      </c>
      <c r="H666" s="225">
        <v>45454</v>
      </c>
      <c r="I666" s="225">
        <v>50547</v>
      </c>
      <c r="J666" s="224"/>
      <c r="K666" s="225"/>
      <c r="L666" s="225"/>
      <c r="M666" s="251"/>
      <c r="N666" s="212">
        <f>+O666</f>
        <v>170000</v>
      </c>
      <c r="O666" s="225">
        <v>170000</v>
      </c>
      <c r="P666" s="224"/>
      <c r="Q666" s="299"/>
      <c r="R666" s="300"/>
      <c r="S666" s="228"/>
      <c r="T666" s="228"/>
      <c r="U666" s="228"/>
    </row>
    <row r="667" spans="2:98" ht="14.25" customHeight="1">
      <c r="B667" s="233"/>
      <c r="C667" s="318"/>
      <c r="D667" s="204" t="s">
        <v>63</v>
      </c>
      <c r="E667" s="263">
        <f>+F667+N667</f>
        <v>43388.880000000005</v>
      </c>
      <c r="F667" s="224">
        <f>+G667</f>
        <v>43388.880000000005</v>
      </c>
      <c r="G667" s="225">
        <f>+H667+I667</f>
        <v>43388.880000000005</v>
      </c>
      <c r="H667" s="225">
        <v>16610.060000000001</v>
      </c>
      <c r="I667" s="225">
        <v>26778.82</v>
      </c>
      <c r="J667" s="224"/>
      <c r="K667" s="225"/>
      <c r="L667" s="225"/>
      <c r="M667" s="251"/>
      <c r="N667" s="212">
        <v>0</v>
      </c>
      <c r="O667" s="225">
        <v>0</v>
      </c>
      <c r="P667" s="224"/>
      <c r="Q667" s="299"/>
      <c r="R667" s="300"/>
      <c r="S667" s="228"/>
      <c r="T667" s="228"/>
      <c r="U667" s="228"/>
    </row>
    <row r="668" spans="2:98" ht="14.25" customHeight="1">
      <c r="B668" s="233"/>
      <c r="C668" s="318"/>
      <c r="D668" s="204" t="s">
        <v>65</v>
      </c>
      <c r="E668" s="262">
        <f>E667/E666</f>
        <v>0.16311547700948495</v>
      </c>
      <c r="F668" s="202">
        <f>F667/F666</f>
        <v>0.4519627920542495</v>
      </c>
      <c r="G668" s="201">
        <f>G667/G666</f>
        <v>0.4519627920542495</v>
      </c>
      <c r="H668" s="201">
        <f>H667/H666</f>
        <v>0.36542570510846134</v>
      </c>
      <c r="I668" s="201">
        <f>I667/I666</f>
        <v>0.52978060023344609</v>
      </c>
      <c r="J668" s="202"/>
      <c r="K668" s="201"/>
      <c r="L668" s="201"/>
      <c r="M668" s="260"/>
      <c r="N668" s="200">
        <v>0</v>
      </c>
      <c r="O668" s="201">
        <v>0</v>
      </c>
      <c r="P668" s="202"/>
      <c r="Q668" s="299"/>
      <c r="R668" s="300"/>
      <c r="S668" s="228"/>
      <c r="T668" s="228"/>
      <c r="U668" s="228"/>
    </row>
    <row r="669" spans="2:98" ht="5.25" customHeight="1">
      <c r="B669" s="233"/>
      <c r="C669" s="277"/>
      <c r="D669" s="334"/>
      <c r="E669" s="263"/>
      <c r="F669" s="224"/>
      <c r="G669" s="225"/>
      <c r="H669" s="225"/>
      <c r="I669" s="225"/>
      <c r="J669" s="224"/>
      <c r="K669" s="225"/>
      <c r="L669" s="225"/>
      <c r="M669" s="248"/>
      <c r="N669" s="212"/>
      <c r="O669" s="225"/>
      <c r="P669" s="224"/>
      <c r="Q669" s="299"/>
      <c r="R669" s="300"/>
      <c r="S669" s="228"/>
      <c r="T669" s="228"/>
      <c r="U669" s="228"/>
    </row>
    <row r="670" spans="2:98" ht="14.25" customHeight="1">
      <c r="B670" s="233"/>
      <c r="C670" s="277" t="s">
        <v>50</v>
      </c>
      <c r="D670" s="276" t="s">
        <v>51</v>
      </c>
      <c r="E670" s="263">
        <f>+F670</f>
        <v>157000</v>
      </c>
      <c r="F670" s="224">
        <f>+J670</f>
        <v>157000</v>
      </c>
      <c r="G670" s="225"/>
      <c r="H670" s="225"/>
      <c r="I670" s="225"/>
      <c r="J670" s="224">
        <v>157000</v>
      </c>
      <c r="K670" s="225"/>
      <c r="L670" s="225"/>
      <c r="M670" s="248"/>
      <c r="N670" s="212"/>
      <c r="O670" s="225"/>
      <c r="P670" s="224"/>
      <c r="Q670" s="299"/>
      <c r="R670" s="300"/>
      <c r="S670" s="228"/>
      <c r="T670" s="228"/>
      <c r="U670" s="228"/>
    </row>
    <row r="671" spans="2:98" ht="14.25" customHeight="1">
      <c r="B671" s="233"/>
      <c r="C671" s="277"/>
      <c r="D671" s="278" t="s">
        <v>137</v>
      </c>
      <c r="E671" s="263"/>
      <c r="F671" s="224"/>
      <c r="G671" s="225"/>
      <c r="H671" s="225"/>
      <c r="I671" s="225"/>
      <c r="J671" s="225"/>
      <c r="K671" s="225"/>
      <c r="L671" s="225"/>
      <c r="M671" s="248"/>
      <c r="N671" s="212"/>
      <c r="O671" s="225"/>
      <c r="P671" s="224"/>
      <c r="Q671" s="299"/>
      <c r="R671" s="300"/>
      <c r="S671" s="228"/>
      <c r="T671" s="228"/>
      <c r="U671" s="228"/>
    </row>
    <row r="672" spans="2:98" ht="14.25" customHeight="1">
      <c r="B672" s="233"/>
      <c r="C672" s="277"/>
      <c r="D672" s="204" t="s">
        <v>63</v>
      </c>
      <c r="E672" s="263">
        <f>F672</f>
        <v>86000</v>
      </c>
      <c r="F672" s="224">
        <f>+J672</f>
        <v>86000</v>
      </c>
      <c r="G672" s="225"/>
      <c r="H672" s="225"/>
      <c r="I672" s="225"/>
      <c r="J672" s="225">
        <v>86000</v>
      </c>
      <c r="K672" s="225"/>
      <c r="L672" s="225"/>
      <c r="M672" s="248"/>
      <c r="N672" s="212"/>
      <c r="O672" s="225"/>
      <c r="P672" s="224"/>
      <c r="Q672" s="299"/>
      <c r="R672" s="300"/>
      <c r="S672" s="228"/>
      <c r="T672" s="228"/>
      <c r="U672" s="228"/>
    </row>
    <row r="673" spans="2:21" ht="14.25" customHeight="1">
      <c r="B673" s="233"/>
      <c r="C673" s="277"/>
      <c r="D673" s="204" t="s">
        <v>65</v>
      </c>
      <c r="E673" s="262">
        <f>E672/E670</f>
        <v>0.54777070063694266</v>
      </c>
      <c r="F673" s="202">
        <f>F672/F670</f>
        <v>0.54777070063694266</v>
      </c>
      <c r="G673" s="201"/>
      <c r="H673" s="201"/>
      <c r="I673" s="201"/>
      <c r="J673" s="201">
        <f>J672/J670</f>
        <v>0.54777070063694266</v>
      </c>
      <c r="K673" s="201"/>
      <c r="L673" s="201"/>
      <c r="M673" s="260"/>
      <c r="N673" s="200"/>
      <c r="O673" s="201"/>
      <c r="P673" s="202"/>
      <c r="Q673" s="299"/>
      <c r="R673" s="300"/>
      <c r="S673" s="228"/>
      <c r="T673" s="228"/>
      <c r="U673" s="228"/>
    </row>
    <row r="674" spans="2:21" ht="5.25" hidden="1" customHeight="1">
      <c r="B674" s="233"/>
      <c r="C674" s="277"/>
      <c r="D674" s="204"/>
      <c r="E674" s="263"/>
      <c r="F674" s="224"/>
      <c r="G674" s="225"/>
      <c r="H674" s="225"/>
      <c r="I674" s="225"/>
      <c r="J674" s="225"/>
      <c r="K674" s="225"/>
      <c r="L674" s="225"/>
      <c r="M674" s="248"/>
      <c r="N674" s="212"/>
      <c r="O674" s="225"/>
      <c r="P674" s="224"/>
      <c r="Q674" s="299"/>
      <c r="R674" s="300"/>
      <c r="S674" s="228"/>
      <c r="T674" s="228"/>
      <c r="U674" s="228"/>
    </row>
    <row r="675" spans="2:21" ht="12" customHeight="1">
      <c r="B675" s="233"/>
      <c r="C675" s="277"/>
      <c r="D675" s="204"/>
      <c r="E675" s="256"/>
      <c r="F675" s="212"/>
      <c r="G675" s="225"/>
      <c r="H675" s="225"/>
      <c r="I675" s="225"/>
      <c r="J675" s="225"/>
      <c r="K675" s="225"/>
      <c r="L675" s="225"/>
      <c r="M675" s="248"/>
      <c r="N675" s="212"/>
      <c r="O675" s="225"/>
      <c r="P675" s="224"/>
      <c r="Q675" s="299"/>
      <c r="R675" s="300"/>
      <c r="S675" s="228"/>
      <c r="T675" s="228"/>
      <c r="U675" s="228"/>
    </row>
    <row r="676" spans="2:21" ht="5.25" customHeight="1">
      <c r="B676" s="233"/>
      <c r="C676" s="277"/>
      <c r="D676" s="204"/>
      <c r="E676" s="256"/>
      <c r="F676" s="212"/>
      <c r="G676" s="225"/>
      <c r="H676" s="225"/>
      <c r="I676" s="225"/>
      <c r="J676" s="225"/>
      <c r="K676" s="225"/>
      <c r="L676" s="225"/>
      <c r="M676" s="248"/>
      <c r="N676" s="212"/>
      <c r="O676" s="225"/>
      <c r="P676" s="224"/>
      <c r="Q676" s="299"/>
      <c r="R676" s="300"/>
      <c r="S676" s="228"/>
      <c r="T676" s="228"/>
      <c r="U676" s="228"/>
    </row>
    <row r="677" spans="2:21" ht="14.25" customHeight="1">
      <c r="B677" s="233"/>
      <c r="C677" s="277" t="s">
        <v>52</v>
      </c>
      <c r="D677" s="276" t="s">
        <v>67</v>
      </c>
      <c r="E677" s="256">
        <f>+N677+F677</f>
        <v>40000</v>
      </c>
      <c r="F677" s="263">
        <f>+J677+G677+K677</f>
        <v>10000</v>
      </c>
      <c r="G677" s="225"/>
      <c r="H677" s="225"/>
      <c r="I677" s="225"/>
      <c r="J677" s="224"/>
      <c r="K677" s="225">
        <v>10000</v>
      </c>
      <c r="L677" s="225"/>
      <c r="M677" s="248"/>
      <c r="N677" s="212">
        <f>+O677</f>
        <v>30000</v>
      </c>
      <c r="O677" s="225">
        <v>30000</v>
      </c>
      <c r="P677" s="224"/>
      <c r="Q677" s="352"/>
      <c r="R677" s="353"/>
      <c r="S677" s="228"/>
      <c r="T677" s="228"/>
      <c r="U677" s="228"/>
    </row>
    <row r="678" spans="2:21" ht="14.25" customHeight="1">
      <c r="B678" s="233"/>
      <c r="C678" s="277"/>
      <c r="D678" s="204" t="s">
        <v>63</v>
      </c>
      <c r="E678" s="256">
        <f>+F678+N678</f>
        <v>11174.85</v>
      </c>
      <c r="F678" s="263">
        <f>+G678+K678</f>
        <v>3794.85</v>
      </c>
      <c r="G678" s="225"/>
      <c r="H678" s="225"/>
      <c r="I678" s="251"/>
      <c r="J678" s="212"/>
      <c r="K678" s="225">
        <v>3794.85</v>
      </c>
      <c r="L678" s="225"/>
      <c r="M678" s="248"/>
      <c r="N678" s="213">
        <f>+O678</f>
        <v>7380</v>
      </c>
      <c r="O678" s="249">
        <v>7380</v>
      </c>
      <c r="P678" s="248"/>
      <c r="Q678" s="354"/>
      <c r="R678" s="353"/>
      <c r="S678" s="228"/>
      <c r="T678" s="228"/>
      <c r="U678" s="228"/>
    </row>
    <row r="679" spans="2:21" ht="14.25" customHeight="1">
      <c r="B679" s="236"/>
      <c r="C679" s="342"/>
      <c r="D679" s="273" t="s">
        <v>65</v>
      </c>
      <c r="E679" s="355">
        <f>E678/E677</f>
        <v>0.27937125000000002</v>
      </c>
      <c r="F679" s="337">
        <f>F678/F677</f>
        <v>0.37948500000000002</v>
      </c>
      <c r="G679" s="339"/>
      <c r="H679" s="339"/>
      <c r="I679" s="356"/>
      <c r="J679" s="357"/>
      <c r="K679" s="356">
        <f>K678/K677</f>
        <v>0.37948500000000002</v>
      </c>
      <c r="L679" s="357"/>
      <c r="M679" s="356"/>
      <c r="N679" s="358">
        <f>N678/N677</f>
        <v>0.246</v>
      </c>
      <c r="O679" s="357">
        <f>O678/O677</f>
        <v>0.246</v>
      </c>
      <c r="P679" s="356"/>
      <c r="Q679" s="354"/>
      <c r="R679" s="353"/>
      <c r="S679" s="228"/>
      <c r="T679" s="228"/>
      <c r="U679" s="228"/>
    </row>
    <row r="680" spans="2:21" ht="6.75" customHeight="1">
      <c r="B680" s="233"/>
      <c r="C680" s="359"/>
      <c r="D680" s="359"/>
      <c r="E680" s="256"/>
      <c r="F680" s="256"/>
      <c r="G680" s="248"/>
      <c r="H680" s="249"/>
      <c r="I680" s="248"/>
      <c r="J680" s="249"/>
      <c r="K680" s="248"/>
      <c r="L680" s="249"/>
      <c r="M680" s="248"/>
      <c r="N680" s="213"/>
      <c r="O680" s="249"/>
      <c r="P680" s="248"/>
      <c r="Q680" s="311"/>
      <c r="R680" s="300"/>
      <c r="S680" s="228"/>
      <c r="T680" s="228"/>
      <c r="U680" s="228"/>
    </row>
    <row r="681" spans="2:21" ht="14.25" customHeight="1">
      <c r="B681" s="234"/>
      <c r="C681" s="360"/>
      <c r="D681" s="325" t="s">
        <v>134</v>
      </c>
      <c r="E681" s="323">
        <f>+E662+E572+E523+E392+E371+E306+E287+E278+E257+E211+E181+E138+E101+E83+E56+E11+E628+E38+E114+E47+E270+E507+E545+E71</f>
        <v>51122741.500000007</v>
      </c>
      <c r="F681" s="323">
        <f>+F662+F628+F572+F523+F392+F371+F306+F287+F278+F257+F211+F181+F138+F101+F83+F56+F11+F114+F47+F270+F507+F545</f>
        <v>42404551.789999999</v>
      </c>
      <c r="G681" s="331">
        <f>+G662+G572+G523+G392+G371+G306+G257+G211+G181+G138+G101+G83+G56+G11+G287+G628+G114+G47+G270+G507+G545</f>
        <v>25618918.869999997</v>
      </c>
      <c r="H681" s="361">
        <f>+H662+H572+H523+H392+H371+H306+H257+H211+H181+H138+H56+H11+H545</f>
        <v>16265381.67</v>
      </c>
      <c r="I681" s="331">
        <f>+I662+I572+I523+I392+I371+I306+I287+I257+I211+I138+I101+I83+I56+I11+I181+I628+I114+I47+I270+I507+I545</f>
        <v>9353537.1999999993</v>
      </c>
      <c r="J681" s="361">
        <f>+J662+J628+J572+J306+J211+J83+J56+J138+J371+J523</f>
        <v>1519057</v>
      </c>
      <c r="K681" s="331">
        <f>+K572+K523+K392+K371+K306+K211+K138+K181+K662+K545</f>
        <v>14342492</v>
      </c>
      <c r="L681" s="361">
        <f>+L306+L392+L138+L545</f>
        <v>544083.92000000004</v>
      </c>
      <c r="M681" s="331">
        <f>+M278</f>
        <v>380000</v>
      </c>
      <c r="N681" s="362">
        <f>+N662+N572+N306+N211+N138+N83+N56+N11+N628+N392+N371+N38+N47+N71</f>
        <v>8718189.7100000009</v>
      </c>
      <c r="O681" s="361">
        <f>+O662+O572+O306+O211+O138+O83+O56+O11+O628+O392+P216+O371+O38+O47++O71</f>
        <v>8718189.7100000009</v>
      </c>
      <c r="P681" s="331">
        <f>+P572+P71</f>
        <v>3212691.27</v>
      </c>
      <c r="Q681" s="363"/>
      <c r="R681" s="300"/>
      <c r="S681" s="228"/>
      <c r="T681" s="228"/>
      <c r="U681" s="228"/>
    </row>
    <row r="682" spans="2:21" ht="7.5" customHeight="1">
      <c r="B682" s="88"/>
      <c r="C682" s="185"/>
      <c r="D682" s="70"/>
      <c r="E682" s="96"/>
      <c r="F682" s="96"/>
      <c r="G682" s="75"/>
      <c r="H682" s="78"/>
      <c r="I682" s="75"/>
      <c r="J682" s="78"/>
      <c r="K682" s="75"/>
      <c r="L682" s="78"/>
      <c r="M682" s="75"/>
      <c r="N682" s="158"/>
      <c r="O682" s="78"/>
      <c r="P682" s="75"/>
      <c r="Q682" s="26"/>
      <c r="R682" s="21"/>
    </row>
    <row r="683" spans="2:21" ht="14.25" customHeight="1">
      <c r="B683" s="180"/>
      <c r="C683" s="186"/>
      <c r="D683" s="188" t="s">
        <v>135</v>
      </c>
      <c r="E683" s="96">
        <f>E663+E630+E574+E524+E393+E372+E307+E281+E213+E183+E139+E102+E84+E57+E39+E12+E296+E119+E271+E516+E546+E48</f>
        <v>21653626.109999999</v>
      </c>
      <c r="F683" s="96">
        <f>F663+F630+F574+F524+F393+F372+F307+F281+F213+F183+F139+F102+F84+F57+F12+F291+F115+F271+F516+F546</f>
        <v>21436681.91</v>
      </c>
      <c r="G683" s="75">
        <f>G663+G574+G524+G393+G372+G307+G213+G183+G139+G102+G84+G57+G12+G291+G115+G271+G516+G546</f>
        <v>12187526.279999999</v>
      </c>
      <c r="H683" s="78">
        <f>H663+H574+H524+H393+H372+H307+H213+H183+H139+H12+H546</f>
        <v>7849800.4900000012</v>
      </c>
      <c r="I683" s="75">
        <f>I663+I574+I524+I393+I372+I307+I213+I139+I102+I84+I57+I12+I183+I291+I115+I271+I508+I546</f>
        <v>4337725.79</v>
      </c>
      <c r="J683" s="78">
        <f>J663+J630+J372+J307+J213+J139+J84+J574</f>
        <v>786189.94</v>
      </c>
      <c r="K683" s="75">
        <f>K663+K574+K524+K393+K372+K307+K213+K139+K183+K546</f>
        <v>8043628.1500000004</v>
      </c>
      <c r="L683" s="78">
        <f>+L393+L546+L307</f>
        <v>266962.79000000004</v>
      </c>
      <c r="M683" s="75">
        <f>+M281</f>
        <v>152374.75</v>
      </c>
      <c r="N683" s="158">
        <f>N630+N574+N213+N84+N39+N12+N393+N139+N57+N663+N52</f>
        <v>216944.2</v>
      </c>
      <c r="O683" s="78">
        <f>O663+O574+O307+O213+O139+O12+O630+O393+O57+O39+O84+O48</f>
        <v>216944.2</v>
      </c>
      <c r="P683" s="75">
        <f>+P393+P213</f>
        <v>0</v>
      </c>
      <c r="Q683" s="81"/>
      <c r="R683" s="21"/>
    </row>
    <row r="684" spans="2:21" ht="5.25" customHeight="1">
      <c r="B684" s="180"/>
      <c r="C684" s="186"/>
      <c r="D684" s="188"/>
      <c r="E684" s="89"/>
      <c r="F684" s="89"/>
      <c r="G684" s="76"/>
      <c r="H684" s="90"/>
      <c r="I684" s="90"/>
      <c r="J684" s="39"/>
      <c r="K684" s="76"/>
      <c r="L684" s="39"/>
      <c r="M684" s="76"/>
      <c r="N684" s="90"/>
      <c r="O684" s="39"/>
      <c r="P684" s="76"/>
      <c r="Q684" s="81"/>
      <c r="R684" s="21"/>
    </row>
    <row r="685" spans="2:21" ht="15" customHeight="1">
      <c r="B685" s="180"/>
      <c r="C685" s="186"/>
      <c r="D685" s="189" t="s">
        <v>69</v>
      </c>
      <c r="E685" s="129">
        <f t="shared" ref="E685:O685" si="12">E683/E681</f>
        <v>0.42356152026784394</v>
      </c>
      <c r="F685" s="129">
        <f t="shared" si="12"/>
        <v>0.50552785031571257</v>
      </c>
      <c r="G685" s="114">
        <f t="shared" si="12"/>
        <v>0.47572367678136923</v>
      </c>
      <c r="H685" s="130">
        <f t="shared" si="12"/>
        <v>0.48260782619557191</v>
      </c>
      <c r="I685" s="130">
        <f t="shared" si="12"/>
        <v>0.46375244971495921</v>
      </c>
      <c r="J685" s="116">
        <f t="shared" si="12"/>
        <v>0.51755130979285169</v>
      </c>
      <c r="K685" s="114">
        <f t="shared" si="12"/>
        <v>0.56082500516646616</v>
      </c>
      <c r="L685" s="116">
        <f>L683/L681</f>
        <v>0.49066473054377352</v>
      </c>
      <c r="M685" s="114">
        <f t="shared" si="12"/>
        <v>0.40098618421052634</v>
      </c>
      <c r="N685" s="130">
        <f t="shared" si="12"/>
        <v>2.4884088006384985E-2</v>
      </c>
      <c r="O685" s="116">
        <f t="shared" si="12"/>
        <v>2.4884088006384985E-2</v>
      </c>
      <c r="P685" s="114">
        <f>P683/P681</f>
        <v>0</v>
      </c>
      <c r="Q685" s="81"/>
      <c r="R685" s="21"/>
    </row>
    <row r="686" spans="2:21" ht="14.25" customHeight="1" thickBot="1">
      <c r="B686" s="181"/>
      <c r="C686" s="187"/>
      <c r="D686" s="187"/>
      <c r="E686" s="97"/>
      <c r="F686" s="97"/>
      <c r="G686" s="92"/>
      <c r="H686" s="93"/>
      <c r="I686" s="93"/>
      <c r="J686" s="91"/>
      <c r="K686" s="92"/>
      <c r="L686" s="91"/>
      <c r="M686" s="92"/>
      <c r="N686" s="93"/>
      <c r="O686" s="91"/>
      <c r="P686" s="92"/>
      <c r="Q686" s="81"/>
      <c r="R686" s="21"/>
    </row>
    <row r="687" spans="2:21" ht="14.25" customHeight="1" thickTop="1">
      <c r="B687" s="23"/>
      <c r="C687" s="24"/>
      <c r="D687" s="24"/>
      <c r="E687" s="38"/>
      <c r="F687" s="38"/>
      <c r="G687" s="38"/>
      <c r="H687" s="38"/>
      <c r="I687" s="38"/>
      <c r="J687" s="38"/>
      <c r="K687" s="38"/>
      <c r="L687" s="38"/>
      <c r="M687" s="38"/>
      <c r="N687" s="39"/>
      <c r="O687" s="38"/>
      <c r="P687" s="38"/>
      <c r="Q687" s="21"/>
      <c r="R687" s="21"/>
    </row>
    <row r="688" spans="2:21" ht="14.25" customHeight="1">
      <c r="B688" s="23"/>
      <c r="C688" s="24"/>
      <c r="D688" s="24"/>
      <c r="E688" s="25"/>
      <c r="F688" s="177"/>
      <c r="G688" s="25"/>
      <c r="H688" s="25"/>
      <c r="I688" s="25"/>
      <c r="J688" s="25"/>
      <c r="K688" s="25"/>
      <c r="L688" s="25"/>
      <c r="M688" s="25"/>
      <c r="N688" s="26"/>
      <c r="O688" s="25"/>
      <c r="P688" s="25"/>
      <c r="Q688" s="21"/>
      <c r="R688" s="21"/>
    </row>
    <row r="689" spans="2:18" ht="14.25" customHeight="1">
      <c r="B689" s="23"/>
      <c r="C689" s="24"/>
      <c r="D689" s="24"/>
      <c r="E689" s="177"/>
      <c r="F689" s="177"/>
      <c r="G689" s="177"/>
      <c r="H689" s="25"/>
      <c r="I689" s="25"/>
      <c r="J689" s="25"/>
      <c r="K689" s="25"/>
      <c r="L689" s="25"/>
      <c r="M689" s="25"/>
      <c r="N689" s="26"/>
      <c r="O689" s="25"/>
      <c r="P689" s="25"/>
      <c r="Q689" s="21"/>
      <c r="R689" s="21"/>
    </row>
    <row r="690" spans="2:18" ht="14.25" customHeight="1">
      <c r="B690" s="23"/>
      <c r="C690" s="24"/>
      <c r="D690" s="24"/>
      <c r="E690" s="25"/>
      <c r="F690" s="25"/>
      <c r="G690" s="25"/>
      <c r="H690" s="25"/>
      <c r="I690" s="25"/>
      <c r="J690" s="25"/>
      <c r="K690" s="25"/>
      <c r="L690" s="25"/>
      <c r="M690" s="25"/>
      <c r="N690" s="26"/>
      <c r="O690" s="25"/>
      <c r="P690" s="25"/>
      <c r="Q690" s="21"/>
      <c r="R690" s="21"/>
    </row>
    <row r="691" spans="2:18" ht="14.25" customHeight="1">
      <c r="B691" s="23"/>
      <c r="C691" s="24"/>
      <c r="D691" s="24"/>
      <c r="E691" s="25"/>
      <c r="F691" s="25"/>
      <c r="G691" s="25"/>
      <c r="H691" s="25"/>
      <c r="I691" s="25"/>
      <c r="J691" s="25"/>
      <c r="K691" s="25"/>
      <c r="L691" s="25"/>
      <c r="M691" s="25"/>
      <c r="N691" s="26"/>
      <c r="O691" s="25"/>
      <c r="P691" s="25"/>
      <c r="Q691" s="21"/>
      <c r="R691" s="21"/>
    </row>
    <row r="692" spans="2:18" ht="14.25" customHeight="1">
      <c r="B692" s="23"/>
      <c r="C692" s="24"/>
      <c r="D692" s="24"/>
      <c r="E692" s="177"/>
      <c r="F692" s="25"/>
      <c r="G692" s="25"/>
      <c r="H692" s="25"/>
      <c r="I692" s="25"/>
      <c r="J692" s="25"/>
      <c r="K692" s="25"/>
      <c r="L692" s="25"/>
      <c r="M692" s="25"/>
      <c r="N692" s="26"/>
      <c r="O692" s="25"/>
      <c r="P692" s="25"/>
      <c r="Q692" s="21"/>
      <c r="R692" s="21"/>
    </row>
    <row r="693" spans="2:18" ht="14.25" customHeight="1">
      <c r="B693" s="23"/>
      <c r="C693" s="24"/>
      <c r="D693" s="24"/>
      <c r="E693" s="25"/>
      <c r="F693" s="25"/>
      <c r="G693" s="25"/>
      <c r="H693" s="25"/>
      <c r="I693" s="25"/>
      <c r="J693" s="25"/>
      <c r="K693" s="25"/>
      <c r="L693" s="25"/>
      <c r="M693" s="25"/>
      <c r="N693" s="26"/>
      <c r="O693" s="25"/>
      <c r="P693" s="25"/>
      <c r="Q693" s="21"/>
      <c r="R693" s="21"/>
    </row>
    <row r="694" spans="2:18" ht="14.25" customHeight="1">
      <c r="B694" s="23"/>
      <c r="C694" s="24"/>
      <c r="D694" s="24"/>
      <c r="E694" s="25"/>
      <c r="F694" s="25"/>
      <c r="G694" s="25"/>
      <c r="H694" s="25"/>
      <c r="I694" s="25"/>
      <c r="J694" s="25"/>
      <c r="K694" s="25"/>
      <c r="L694" s="25"/>
      <c r="M694" s="25"/>
      <c r="N694" s="26"/>
      <c r="O694" s="25"/>
      <c r="P694" s="25"/>
      <c r="Q694" s="21"/>
      <c r="R694" s="21"/>
    </row>
    <row r="695" spans="2:18" ht="14.25" customHeight="1">
      <c r="B695" s="23"/>
      <c r="C695" s="24"/>
      <c r="D695" s="24"/>
      <c r="E695" s="25"/>
      <c r="F695" s="25"/>
      <c r="G695" s="25"/>
      <c r="H695" s="25"/>
      <c r="I695" s="25"/>
      <c r="J695" s="25"/>
      <c r="K695" s="25"/>
      <c r="L695" s="25"/>
      <c r="M695" s="25"/>
      <c r="N695" s="26"/>
      <c r="O695" s="25"/>
      <c r="P695" s="25"/>
      <c r="Q695" s="21"/>
      <c r="R695" s="21"/>
    </row>
    <row r="696" spans="2:18" ht="14.25" customHeight="1">
      <c r="B696" s="23"/>
      <c r="C696" s="24"/>
      <c r="D696" s="24"/>
      <c r="E696" s="25"/>
      <c r="F696" s="25"/>
      <c r="G696" s="25"/>
      <c r="H696" s="25"/>
      <c r="I696" s="25"/>
      <c r="J696" s="25"/>
      <c r="K696" s="25"/>
      <c r="L696" s="25"/>
      <c r="M696" s="25"/>
      <c r="N696" s="26"/>
      <c r="O696" s="25"/>
      <c r="P696" s="25"/>
      <c r="Q696" s="21"/>
      <c r="R696" s="21"/>
    </row>
    <row r="697" spans="2:18" ht="14.25" customHeight="1">
      <c r="B697" s="23"/>
      <c r="C697" s="24"/>
      <c r="D697" s="24"/>
      <c r="E697" s="25"/>
      <c r="F697" s="25"/>
      <c r="G697" s="25"/>
      <c r="H697" s="25"/>
      <c r="I697" s="25"/>
      <c r="J697" s="25"/>
      <c r="K697" s="25"/>
      <c r="L697" s="25"/>
      <c r="M697" s="25"/>
      <c r="N697" s="26"/>
      <c r="O697" s="25"/>
      <c r="P697" s="25"/>
      <c r="Q697" s="21"/>
      <c r="R697" s="21"/>
    </row>
    <row r="698" spans="2:18" ht="14.25" customHeight="1">
      <c r="B698" s="23"/>
      <c r="C698" s="24"/>
      <c r="D698" s="24"/>
      <c r="E698" s="25"/>
      <c r="F698" s="25"/>
      <c r="G698" s="25"/>
      <c r="H698" s="25"/>
      <c r="I698" s="25"/>
      <c r="J698" s="25"/>
      <c r="K698" s="25"/>
      <c r="L698" s="25"/>
      <c r="M698" s="25"/>
      <c r="N698" s="26"/>
      <c r="O698" s="25"/>
      <c r="P698" s="25"/>
      <c r="Q698" s="21"/>
      <c r="R698" s="21"/>
    </row>
    <row r="699" spans="2:18" ht="14.25" customHeight="1">
      <c r="B699" s="23"/>
      <c r="C699" s="24"/>
      <c r="D699" s="24"/>
      <c r="E699" s="25"/>
      <c r="F699" s="25"/>
      <c r="G699" s="25"/>
      <c r="H699" s="25"/>
      <c r="I699" s="25"/>
      <c r="J699" s="25"/>
      <c r="K699" s="25"/>
      <c r="L699" s="25"/>
      <c r="M699" s="25"/>
      <c r="N699" s="26"/>
      <c r="O699" s="25"/>
      <c r="P699" s="25"/>
      <c r="Q699" s="21"/>
      <c r="R699" s="21"/>
    </row>
    <row r="700" spans="2:18" ht="14.25" customHeight="1">
      <c r="B700" s="23"/>
      <c r="C700" s="24"/>
      <c r="D700" s="24"/>
      <c r="E700" s="25"/>
      <c r="F700" s="25"/>
      <c r="G700" s="25"/>
      <c r="H700" s="25"/>
      <c r="I700" s="25"/>
      <c r="J700" s="25"/>
      <c r="K700" s="25"/>
      <c r="L700" s="25"/>
      <c r="M700" s="25"/>
      <c r="N700" s="26"/>
      <c r="O700" s="25"/>
      <c r="P700" s="25"/>
      <c r="Q700" s="21"/>
      <c r="R700" s="21"/>
    </row>
    <row r="701" spans="2:18" ht="14.25" customHeight="1">
      <c r="B701" s="23"/>
      <c r="C701" s="24"/>
      <c r="D701" s="24"/>
      <c r="E701" s="25"/>
      <c r="F701" s="25"/>
      <c r="G701" s="25"/>
      <c r="H701" s="25"/>
      <c r="I701" s="25"/>
      <c r="J701" s="25"/>
      <c r="K701" s="25"/>
      <c r="L701" s="25"/>
      <c r="M701" s="25"/>
      <c r="N701" s="26"/>
      <c r="O701" s="25"/>
      <c r="P701" s="25"/>
      <c r="Q701" s="21"/>
      <c r="R701" s="21"/>
    </row>
    <row r="702" spans="2:18" ht="14.25" customHeight="1">
      <c r="B702" s="23"/>
      <c r="C702" s="24"/>
      <c r="D702" s="24"/>
      <c r="E702" s="25"/>
      <c r="F702" s="25"/>
      <c r="G702" s="25"/>
      <c r="H702" s="25"/>
      <c r="I702" s="25"/>
      <c r="J702" s="25"/>
      <c r="K702" s="25"/>
      <c r="L702" s="25"/>
      <c r="M702" s="25"/>
      <c r="N702" s="26"/>
      <c r="O702" s="25"/>
      <c r="P702" s="25"/>
      <c r="Q702" s="21"/>
      <c r="R702" s="21"/>
    </row>
    <row r="703" spans="2:18" ht="14.25" customHeight="1">
      <c r="B703" s="23"/>
      <c r="C703" s="24"/>
      <c r="D703" s="24"/>
      <c r="E703" s="25"/>
      <c r="F703" s="25"/>
      <c r="G703" s="25"/>
      <c r="H703" s="25"/>
      <c r="I703" s="25"/>
      <c r="J703" s="25"/>
      <c r="K703" s="25"/>
      <c r="L703" s="25"/>
      <c r="M703" s="25"/>
      <c r="N703" s="26"/>
      <c r="O703" s="25"/>
      <c r="P703" s="25"/>
      <c r="Q703" s="21"/>
      <c r="R703" s="21"/>
    </row>
    <row r="704" spans="2:18" ht="14.25" customHeight="1">
      <c r="B704" s="23"/>
      <c r="C704" s="24"/>
      <c r="D704" s="24"/>
      <c r="E704" s="25"/>
      <c r="F704" s="25"/>
      <c r="G704" s="25"/>
      <c r="H704" s="25"/>
      <c r="I704" s="25"/>
      <c r="J704" s="25"/>
      <c r="K704" s="25"/>
      <c r="L704" s="25"/>
      <c r="M704" s="25"/>
      <c r="N704" s="26"/>
      <c r="O704" s="25"/>
      <c r="P704" s="25"/>
      <c r="Q704" s="21"/>
      <c r="R704" s="21"/>
    </row>
    <row r="705" spans="2:18" ht="14.25" customHeight="1">
      <c r="B705" s="23"/>
      <c r="C705" s="24"/>
      <c r="D705" s="24"/>
      <c r="E705" s="25"/>
      <c r="F705" s="25"/>
      <c r="G705" s="25"/>
      <c r="H705" s="25"/>
      <c r="I705" s="25"/>
      <c r="J705" s="25"/>
      <c r="K705" s="25"/>
      <c r="L705" s="25"/>
      <c r="M705" s="25"/>
      <c r="N705" s="26"/>
      <c r="O705" s="25"/>
      <c r="P705" s="25"/>
      <c r="Q705" s="21"/>
      <c r="R705" s="21"/>
    </row>
    <row r="706" spans="2:18" ht="14.25" customHeight="1">
      <c r="B706" s="23"/>
      <c r="C706" s="24"/>
      <c r="D706" s="24"/>
      <c r="E706" s="25"/>
      <c r="F706" s="25"/>
      <c r="G706" s="25"/>
      <c r="H706" s="25"/>
      <c r="I706" s="25"/>
      <c r="J706" s="25"/>
      <c r="K706" s="25"/>
      <c r="L706" s="25"/>
      <c r="M706" s="25"/>
      <c r="N706" s="26"/>
      <c r="O706" s="25"/>
      <c r="P706" s="25"/>
      <c r="Q706" s="21"/>
      <c r="R706" s="21"/>
    </row>
    <row r="707" spans="2:18" ht="14.25" customHeight="1">
      <c r="B707" s="23"/>
      <c r="C707" s="24"/>
      <c r="D707" s="24"/>
      <c r="E707" s="25"/>
      <c r="F707" s="25"/>
      <c r="G707" s="25"/>
      <c r="H707" s="25"/>
      <c r="I707" s="25"/>
      <c r="J707" s="25"/>
      <c r="K707" s="25"/>
      <c r="L707" s="25"/>
      <c r="M707" s="25"/>
      <c r="N707" s="26"/>
      <c r="O707" s="25"/>
      <c r="P707" s="25"/>
      <c r="Q707" s="21"/>
      <c r="R707" s="21"/>
    </row>
    <row r="708" spans="2:18" ht="14.25" customHeight="1">
      <c r="B708" s="23"/>
      <c r="C708" s="24"/>
      <c r="D708" s="24"/>
      <c r="E708" s="25"/>
      <c r="F708" s="25"/>
      <c r="G708" s="25"/>
      <c r="H708" s="25"/>
      <c r="I708" s="25"/>
      <c r="J708" s="25"/>
      <c r="K708" s="25"/>
      <c r="L708" s="25"/>
      <c r="M708" s="25"/>
      <c r="N708" s="26"/>
      <c r="O708" s="25"/>
      <c r="P708" s="25"/>
      <c r="Q708" s="21"/>
      <c r="R708" s="21"/>
    </row>
    <row r="709" spans="2:18" ht="14.25" customHeight="1">
      <c r="B709" s="23"/>
      <c r="C709" s="24"/>
      <c r="D709" s="24"/>
      <c r="E709" s="25"/>
      <c r="F709" s="25"/>
      <c r="G709" s="25"/>
      <c r="H709" s="25"/>
      <c r="I709" s="25"/>
      <c r="J709" s="25"/>
      <c r="K709" s="25"/>
      <c r="L709" s="25"/>
      <c r="M709" s="25"/>
      <c r="N709" s="26"/>
      <c r="O709" s="25"/>
      <c r="P709" s="25"/>
      <c r="Q709" s="21"/>
      <c r="R709" s="21"/>
    </row>
    <row r="710" spans="2:18" ht="14.25" customHeight="1">
      <c r="B710" s="23"/>
      <c r="C710" s="24"/>
      <c r="D710" s="24"/>
      <c r="E710" s="25"/>
      <c r="F710" s="25"/>
      <c r="G710" s="25"/>
      <c r="H710" s="25"/>
      <c r="I710" s="25"/>
      <c r="J710" s="25"/>
      <c r="K710" s="25"/>
      <c r="L710" s="25"/>
      <c r="M710" s="25"/>
      <c r="N710" s="26"/>
      <c r="O710" s="25"/>
      <c r="P710" s="25"/>
      <c r="Q710" s="21"/>
      <c r="R710" s="21"/>
    </row>
    <row r="711" spans="2:18" ht="14.25" customHeight="1">
      <c r="B711" s="23"/>
      <c r="C711" s="24"/>
      <c r="D711" s="24"/>
      <c r="E711" s="25"/>
      <c r="F711" s="25"/>
      <c r="G711" s="25"/>
      <c r="H711" s="25"/>
      <c r="I711" s="25"/>
      <c r="J711" s="25"/>
      <c r="K711" s="25"/>
      <c r="L711" s="25"/>
      <c r="M711" s="25"/>
      <c r="N711" s="26"/>
      <c r="O711" s="25"/>
      <c r="P711" s="26"/>
      <c r="Q711" s="81"/>
      <c r="R711" s="21"/>
    </row>
    <row r="712" spans="2:18" ht="14.25" customHeight="1">
      <c r="B712" s="23"/>
      <c r="C712" s="24"/>
      <c r="D712" s="24"/>
      <c r="E712" s="25"/>
      <c r="F712" s="25"/>
      <c r="G712" s="25"/>
      <c r="H712" s="25"/>
      <c r="I712" s="25"/>
      <c r="J712" s="25"/>
      <c r="K712" s="25"/>
      <c r="L712" s="25"/>
      <c r="M712" s="25"/>
      <c r="N712" s="26"/>
      <c r="O712" s="25"/>
      <c r="P712" s="26"/>
      <c r="Q712" s="81"/>
      <c r="R712" s="21"/>
    </row>
    <row r="713" spans="2:18" ht="14.25" customHeight="1">
      <c r="B713" s="23"/>
      <c r="C713" s="24"/>
      <c r="D713" s="24"/>
      <c r="E713" s="25"/>
      <c r="F713" s="25"/>
      <c r="G713" s="25"/>
      <c r="H713" s="25"/>
      <c r="I713" s="25"/>
      <c r="J713" s="25"/>
      <c r="K713" s="25"/>
      <c r="L713" s="25"/>
      <c r="M713" s="25"/>
      <c r="N713" s="26"/>
      <c r="O713" s="25"/>
      <c r="P713" s="26"/>
      <c r="Q713" s="81"/>
      <c r="R713" s="21"/>
    </row>
    <row r="714" spans="2:18" ht="14.25" customHeight="1">
      <c r="B714" s="23"/>
      <c r="C714" s="24"/>
      <c r="D714" s="24"/>
      <c r="E714" s="25"/>
      <c r="F714" s="25"/>
      <c r="G714" s="25"/>
      <c r="H714" s="25"/>
      <c r="I714" s="25"/>
      <c r="J714" s="25"/>
      <c r="K714" s="25"/>
      <c r="L714" s="25"/>
      <c r="M714" s="25"/>
      <c r="N714" s="26"/>
      <c r="O714" s="25"/>
      <c r="P714" s="26"/>
      <c r="Q714" s="81"/>
      <c r="R714" s="21"/>
    </row>
    <row r="715" spans="2:18" ht="14.25" customHeight="1">
      <c r="B715" s="23"/>
      <c r="C715" s="24"/>
      <c r="D715" s="24"/>
      <c r="E715" s="25"/>
      <c r="F715" s="25"/>
      <c r="G715" s="25"/>
      <c r="H715" s="25"/>
      <c r="I715" s="25"/>
      <c r="J715" s="25"/>
      <c r="K715" s="25"/>
      <c r="L715" s="25"/>
      <c r="M715" s="25"/>
      <c r="N715" s="26"/>
      <c r="O715" s="25"/>
      <c r="P715" s="26"/>
      <c r="Q715" s="81"/>
      <c r="R715" s="21"/>
    </row>
    <row r="716" spans="2:18" ht="14.25" customHeight="1">
      <c r="B716" s="23"/>
      <c r="C716" s="24"/>
      <c r="D716" s="24"/>
      <c r="E716" s="25"/>
      <c r="F716" s="25"/>
      <c r="G716" s="25"/>
      <c r="H716" s="25"/>
      <c r="I716" s="25"/>
      <c r="J716" s="25"/>
      <c r="K716" s="25"/>
      <c r="L716" s="25"/>
      <c r="M716" s="25"/>
      <c r="N716" s="26"/>
      <c r="O716" s="25"/>
      <c r="P716" s="26"/>
      <c r="Q716" s="81"/>
      <c r="R716" s="21"/>
    </row>
    <row r="717" spans="2:18" ht="14.25" customHeight="1">
      <c r="B717" s="23"/>
      <c r="C717" s="24"/>
      <c r="D717" s="24"/>
      <c r="E717" s="25"/>
      <c r="F717" s="25"/>
      <c r="G717" s="25"/>
      <c r="H717" s="25"/>
      <c r="I717" s="25"/>
      <c r="J717" s="25"/>
      <c r="K717" s="25"/>
      <c r="L717" s="25"/>
      <c r="M717" s="25"/>
      <c r="N717" s="26"/>
      <c r="O717" s="25"/>
      <c r="P717" s="26"/>
      <c r="Q717" s="81"/>
      <c r="R717" s="21"/>
    </row>
    <row r="718" spans="2:18" ht="14.25" customHeight="1">
      <c r="B718" s="23"/>
      <c r="C718" s="24"/>
      <c r="D718" s="24"/>
      <c r="E718" s="25"/>
      <c r="F718" s="25"/>
      <c r="G718" s="25"/>
      <c r="H718" s="25"/>
      <c r="I718" s="25"/>
      <c r="J718" s="25"/>
      <c r="K718" s="25"/>
      <c r="L718" s="25"/>
      <c r="M718" s="25"/>
      <c r="N718" s="26"/>
      <c r="O718" s="25"/>
      <c r="P718" s="26"/>
      <c r="Q718" s="81"/>
      <c r="R718" s="21"/>
    </row>
    <row r="719" spans="2:18" ht="14.25" customHeight="1">
      <c r="B719" s="23"/>
      <c r="C719" s="24"/>
      <c r="D719" s="24"/>
      <c r="E719" s="25"/>
      <c r="F719" s="25"/>
      <c r="G719" s="25"/>
      <c r="H719" s="25"/>
      <c r="I719" s="25"/>
      <c r="J719" s="25"/>
      <c r="K719" s="25"/>
      <c r="L719" s="25"/>
      <c r="M719" s="25"/>
      <c r="N719" s="26"/>
      <c r="O719" s="25"/>
      <c r="P719" s="26"/>
      <c r="Q719" s="81"/>
      <c r="R719" s="21"/>
    </row>
    <row r="720" spans="2:18" ht="14.25" customHeight="1">
      <c r="B720" s="23"/>
      <c r="C720" s="24"/>
      <c r="D720" s="24"/>
      <c r="E720" s="25"/>
      <c r="F720" s="25"/>
      <c r="G720" s="25"/>
      <c r="H720" s="25"/>
      <c r="I720" s="25"/>
      <c r="J720" s="25"/>
      <c r="K720" s="25"/>
      <c r="L720" s="25"/>
      <c r="M720" s="25"/>
      <c r="N720" s="26"/>
      <c r="O720" s="25"/>
      <c r="P720" s="26"/>
      <c r="Q720" s="81"/>
      <c r="R720" s="21"/>
    </row>
    <row r="721" spans="2:18" ht="14.25" customHeight="1">
      <c r="B721" s="23"/>
      <c r="C721" s="24"/>
      <c r="D721" s="24"/>
      <c r="E721" s="25"/>
      <c r="F721" s="25"/>
      <c r="G721" s="25"/>
      <c r="H721" s="25"/>
      <c r="I721" s="25"/>
      <c r="J721" s="25"/>
      <c r="K721" s="25"/>
      <c r="L721" s="25"/>
      <c r="M721" s="25"/>
      <c r="N721" s="26"/>
      <c r="O721" s="25"/>
      <c r="P721" s="26"/>
      <c r="Q721" s="81"/>
      <c r="R721" s="21"/>
    </row>
    <row r="722" spans="2:18" ht="14.25" customHeight="1">
      <c r="B722" s="23"/>
      <c r="C722" s="24"/>
      <c r="D722" s="24"/>
      <c r="E722" s="25"/>
      <c r="F722" s="25"/>
      <c r="G722" s="25"/>
      <c r="H722" s="25"/>
      <c r="I722" s="25"/>
      <c r="J722" s="25"/>
      <c r="K722" s="25"/>
      <c r="L722" s="25"/>
      <c r="M722" s="25"/>
      <c r="N722" s="26"/>
      <c r="O722" s="25"/>
      <c r="P722" s="26"/>
      <c r="Q722" s="81"/>
      <c r="R722" s="21"/>
    </row>
    <row r="723" spans="2:18" ht="14.25" customHeight="1">
      <c r="B723" s="23"/>
      <c r="C723" s="24"/>
      <c r="D723" s="24"/>
      <c r="E723" s="25"/>
      <c r="F723" s="25"/>
      <c r="G723" s="25"/>
      <c r="H723" s="25"/>
      <c r="I723" s="25"/>
      <c r="J723" s="25"/>
      <c r="K723" s="25"/>
      <c r="L723" s="25"/>
      <c r="M723" s="25"/>
      <c r="N723" s="26"/>
      <c r="O723" s="25"/>
      <c r="P723" s="26"/>
      <c r="Q723" s="81"/>
      <c r="R723" s="21"/>
    </row>
    <row r="724" spans="2:18" ht="14.25" customHeight="1">
      <c r="B724" s="23"/>
      <c r="C724" s="24"/>
      <c r="D724" s="24"/>
      <c r="E724" s="25"/>
      <c r="F724" s="25"/>
      <c r="G724" s="25"/>
      <c r="H724" s="25"/>
      <c r="I724" s="25"/>
      <c r="J724" s="25"/>
      <c r="K724" s="25"/>
      <c r="L724" s="25"/>
      <c r="M724" s="25"/>
      <c r="N724" s="26"/>
      <c r="O724" s="25"/>
      <c r="P724" s="26"/>
      <c r="Q724" s="81"/>
      <c r="R724" s="21"/>
    </row>
    <row r="725" spans="2:18" ht="14.25" customHeight="1">
      <c r="B725" s="23"/>
      <c r="C725" s="24"/>
      <c r="D725" s="24"/>
      <c r="E725" s="25"/>
      <c r="F725" s="25"/>
      <c r="G725" s="25"/>
      <c r="H725" s="25"/>
      <c r="I725" s="25"/>
      <c r="J725" s="25"/>
      <c r="K725" s="25"/>
      <c r="L725" s="25"/>
      <c r="M725" s="25"/>
      <c r="N725" s="26"/>
      <c r="O725" s="25"/>
      <c r="P725" s="26"/>
      <c r="Q725" s="81"/>
      <c r="R725" s="21"/>
    </row>
    <row r="726" spans="2:18" ht="14.25" customHeight="1">
      <c r="B726" s="23"/>
      <c r="C726" s="24"/>
      <c r="D726" s="24"/>
      <c r="E726" s="23"/>
      <c r="F726" s="23"/>
      <c r="G726" s="23"/>
      <c r="H726" s="23"/>
      <c r="I726" s="23"/>
      <c r="J726" s="23"/>
      <c r="K726" s="23"/>
      <c r="L726" s="23"/>
      <c r="M726" s="23"/>
      <c r="N726" s="27"/>
      <c r="O726" s="23"/>
      <c r="P726" s="27"/>
      <c r="Q726" s="131"/>
    </row>
    <row r="727" spans="2:18" ht="14.25" customHeight="1">
      <c r="B727" s="23"/>
      <c r="C727" s="24"/>
      <c r="D727" s="24"/>
      <c r="E727" s="23"/>
      <c r="F727" s="23"/>
      <c r="G727" s="23"/>
      <c r="H727" s="23"/>
      <c r="I727" s="23"/>
      <c r="J727" s="23"/>
      <c r="K727" s="23"/>
      <c r="L727" s="23"/>
      <c r="M727" s="23"/>
      <c r="N727" s="27"/>
      <c r="O727" s="23"/>
      <c r="P727" s="27"/>
      <c r="Q727" s="131"/>
    </row>
    <row r="728" spans="2:18" ht="14.25" customHeight="1">
      <c r="B728" s="23"/>
      <c r="C728" s="24"/>
      <c r="D728" s="24"/>
      <c r="E728" s="23"/>
      <c r="F728" s="23"/>
      <c r="G728" s="23"/>
      <c r="H728" s="23"/>
      <c r="I728" s="23"/>
      <c r="J728" s="23"/>
      <c r="K728" s="23"/>
      <c r="L728" s="23"/>
      <c r="M728" s="23"/>
      <c r="N728" s="27"/>
      <c r="O728" s="23"/>
      <c r="P728" s="27"/>
      <c r="Q728" s="131"/>
    </row>
    <row r="729" spans="2:18" ht="14.25" customHeight="1">
      <c r="B729" s="23"/>
      <c r="C729" s="24"/>
      <c r="D729" s="24"/>
      <c r="E729" s="23"/>
      <c r="F729" s="23"/>
      <c r="G729" s="23"/>
      <c r="H729" s="23"/>
      <c r="I729" s="23"/>
      <c r="J729" s="23"/>
      <c r="K729" s="23"/>
      <c r="L729" s="23"/>
      <c r="M729" s="23"/>
      <c r="N729" s="27"/>
      <c r="O729" s="23"/>
      <c r="P729" s="27"/>
      <c r="Q729" s="131"/>
    </row>
    <row r="730" spans="2:18" ht="14.25" customHeight="1">
      <c r="B730" s="23"/>
      <c r="C730" s="24"/>
      <c r="D730" s="24"/>
      <c r="E730" s="23"/>
      <c r="F730" s="23"/>
      <c r="G730" s="23"/>
      <c r="H730" s="23"/>
      <c r="I730" s="23"/>
      <c r="J730" s="23"/>
      <c r="K730" s="23"/>
      <c r="L730" s="23"/>
      <c r="M730" s="23"/>
      <c r="N730" s="27"/>
      <c r="O730" s="23"/>
      <c r="P730" s="27"/>
      <c r="Q730" s="131"/>
    </row>
    <row r="731" spans="2:18" ht="14.25" customHeight="1">
      <c r="B731" s="23"/>
      <c r="C731" s="24"/>
      <c r="D731" s="24"/>
      <c r="E731" s="23"/>
      <c r="F731" s="23"/>
      <c r="G731" s="23"/>
      <c r="H731" s="23"/>
      <c r="I731" s="23"/>
      <c r="J731" s="23"/>
      <c r="K731" s="23"/>
      <c r="L731" s="23"/>
      <c r="M731" s="23"/>
      <c r="N731" s="27"/>
      <c r="O731" s="23"/>
      <c r="P731" s="27"/>
      <c r="Q731" s="131"/>
    </row>
    <row r="732" spans="2:18" ht="14.25" customHeight="1">
      <c r="B732" s="23"/>
      <c r="C732" s="24"/>
      <c r="D732" s="24"/>
      <c r="E732" s="23"/>
      <c r="F732" s="23"/>
      <c r="G732" s="23"/>
      <c r="H732" s="23"/>
      <c r="I732" s="23"/>
      <c r="J732" s="23"/>
      <c r="K732" s="23"/>
      <c r="L732" s="23"/>
      <c r="M732" s="23"/>
      <c r="N732" s="27"/>
      <c r="O732" s="23"/>
      <c r="P732" s="27"/>
      <c r="Q732" s="131"/>
    </row>
    <row r="733" spans="2:18" ht="14.25" customHeight="1">
      <c r="B733" s="23"/>
      <c r="C733" s="24"/>
      <c r="D733" s="24"/>
      <c r="E733" s="23"/>
      <c r="F733" s="23"/>
      <c r="G733" s="23"/>
      <c r="H733" s="23"/>
      <c r="I733" s="23"/>
      <c r="J733" s="23"/>
      <c r="K733" s="23"/>
      <c r="L733" s="23"/>
      <c r="M733" s="23"/>
      <c r="N733" s="27"/>
      <c r="O733" s="23"/>
      <c r="P733" s="27"/>
      <c r="Q733" s="131"/>
    </row>
    <row r="734" spans="2:18" ht="14.25" customHeight="1">
      <c r="B734" s="23"/>
      <c r="C734" s="24"/>
      <c r="D734" s="24"/>
      <c r="E734" s="23"/>
      <c r="F734" s="23"/>
      <c r="G734" s="23"/>
      <c r="H734" s="23"/>
      <c r="I734" s="23"/>
      <c r="J734" s="23"/>
      <c r="K734" s="23"/>
      <c r="L734" s="23"/>
      <c r="M734" s="23"/>
      <c r="N734" s="27"/>
      <c r="O734" s="23"/>
      <c r="P734" s="27"/>
      <c r="Q734" s="131"/>
    </row>
    <row r="735" spans="2:18" ht="14.25" customHeight="1">
      <c r="B735" s="23"/>
      <c r="C735" s="24"/>
      <c r="D735" s="24"/>
      <c r="E735" s="23"/>
      <c r="F735" s="23"/>
      <c r="G735" s="23"/>
      <c r="H735" s="23"/>
      <c r="I735" s="23"/>
      <c r="J735" s="23"/>
      <c r="K735" s="23"/>
      <c r="L735" s="23"/>
      <c r="M735" s="23"/>
      <c r="N735" s="27"/>
      <c r="O735" s="23"/>
      <c r="P735" s="27"/>
      <c r="Q735" s="131"/>
    </row>
    <row r="736" spans="2:18" ht="14.25" customHeight="1">
      <c r="B736" s="23"/>
      <c r="C736" s="24"/>
      <c r="D736" s="24"/>
      <c r="E736" s="23"/>
      <c r="F736" s="23"/>
      <c r="G736" s="23"/>
      <c r="H736" s="23"/>
      <c r="I736" s="23"/>
      <c r="J736" s="23"/>
      <c r="K736" s="23"/>
      <c r="L736" s="23"/>
      <c r="M736" s="23"/>
      <c r="N736" s="27"/>
      <c r="O736" s="23"/>
      <c r="P736" s="27"/>
      <c r="Q736" s="131"/>
    </row>
    <row r="737" spans="2:17" ht="14.25" customHeight="1">
      <c r="B737" s="23"/>
      <c r="C737" s="24"/>
      <c r="D737" s="24"/>
      <c r="E737" s="23"/>
      <c r="F737" s="23"/>
      <c r="G737" s="23"/>
      <c r="H737" s="23"/>
      <c r="I737" s="23"/>
      <c r="J737" s="23"/>
      <c r="K737" s="23"/>
      <c r="L737" s="23"/>
      <c r="M737" s="23"/>
      <c r="N737" s="27"/>
      <c r="O737" s="23"/>
      <c r="P737" s="27"/>
      <c r="Q737" s="131"/>
    </row>
    <row r="738" spans="2:17" ht="14.25" customHeight="1">
      <c r="B738" s="23"/>
      <c r="C738" s="24"/>
      <c r="D738" s="24"/>
      <c r="E738" s="23"/>
      <c r="F738" s="23"/>
      <c r="G738" s="23"/>
      <c r="H738" s="23"/>
      <c r="I738" s="23"/>
      <c r="J738" s="23"/>
      <c r="K738" s="23"/>
      <c r="L738" s="23"/>
      <c r="M738" s="23"/>
      <c r="N738" s="27"/>
      <c r="O738" s="23"/>
      <c r="P738" s="27"/>
      <c r="Q738" s="131"/>
    </row>
    <row r="739" spans="2:17" ht="14.25" customHeight="1">
      <c r="B739" s="23"/>
      <c r="C739" s="24"/>
      <c r="D739" s="24"/>
      <c r="E739" s="23"/>
      <c r="F739" s="23"/>
      <c r="G739" s="23"/>
      <c r="H739" s="23"/>
      <c r="I739" s="23"/>
      <c r="J739" s="23"/>
      <c r="K739" s="23"/>
      <c r="L739" s="23"/>
      <c r="M739" s="23"/>
      <c r="N739" s="27"/>
      <c r="O739" s="23"/>
      <c r="P739" s="27"/>
      <c r="Q739" s="131"/>
    </row>
    <row r="740" spans="2:17" ht="14.25" customHeight="1">
      <c r="B740" s="23"/>
      <c r="C740" s="24"/>
      <c r="D740" s="24"/>
      <c r="E740" s="23"/>
      <c r="F740" s="23"/>
      <c r="G740" s="23"/>
      <c r="H740" s="23"/>
      <c r="I740" s="23"/>
      <c r="J740" s="23"/>
      <c r="K740" s="23"/>
      <c r="L740" s="23"/>
      <c r="M740" s="23"/>
      <c r="N740" s="27"/>
      <c r="O740" s="23"/>
      <c r="P740" s="27"/>
      <c r="Q740" s="131"/>
    </row>
    <row r="741" spans="2:17" ht="14.25" customHeight="1">
      <c r="B741" s="23"/>
      <c r="C741" s="24"/>
      <c r="D741" s="24"/>
      <c r="E741" s="23"/>
      <c r="F741" s="23"/>
      <c r="G741" s="23"/>
      <c r="H741" s="23"/>
      <c r="I741" s="23"/>
      <c r="J741" s="23"/>
      <c r="K741" s="23"/>
      <c r="L741" s="23"/>
      <c r="M741" s="23"/>
      <c r="N741" s="27"/>
      <c r="O741" s="23"/>
      <c r="P741" s="27"/>
      <c r="Q741" s="131"/>
    </row>
    <row r="742" spans="2:17" ht="14.25" customHeight="1">
      <c r="B742" s="23"/>
      <c r="C742" s="24"/>
      <c r="D742" s="24"/>
      <c r="E742" s="23"/>
      <c r="F742" s="23"/>
      <c r="G742" s="23"/>
      <c r="H742" s="23"/>
      <c r="I742" s="23"/>
      <c r="J742" s="23"/>
      <c r="K742" s="23"/>
      <c r="L742" s="23"/>
      <c r="M742" s="23"/>
      <c r="N742" s="27"/>
      <c r="O742" s="23"/>
      <c r="P742" s="27"/>
      <c r="Q742" s="131"/>
    </row>
    <row r="743" spans="2:17" ht="14.25" customHeight="1">
      <c r="B743" s="23"/>
      <c r="C743" s="24"/>
      <c r="D743" s="24"/>
      <c r="E743" s="23"/>
      <c r="F743" s="23"/>
      <c r="G743" s="23"/>
      <c r="H743" s="23"/>
      <c r="I743" s="23"/>
      <c r="J743" s="23"/>
      <c r="K743" s="23"/>
      <c r="L743" s="23"/>
      <c r="M743" s="23"/>
      <c r="N743" s="27"/>
      <c r="O743" s="23"/>
      <c r="P743" s="27"/>
      <c r="Q743" s="131"/>
    </row>
    <row r="744" spans="2:17" ht="14.25" customHeight="1">
      <c r="B744" s="23"/>
      <c r="C744" s="24"/>
      <c r="D744" s="24"/>
      <c r="E744" s="23"/>
      <c r="F744" s="23"/>
      <c r="G744" s="23"/>
      <c r="H744" s="23"/>
      <c r="I744" s="23"/>
      <c r="J744" s="23"/>
      <c r="K744" s="23"/>
      <c r="L744" s="23"/>
      <c r="M744" s="23"/>
      <c r="N744" s="27"/>
      <c r="O744" s="23"/>
      <c r="P744" s="27"/>
      <c r="Q744" s="131"/>
    </row>
    <row r="745" spans="2:17" ht="14.25" customHeight="1">
      <c r="B745" s="23"/>
      <c r="C745" s="24"/>
      <c r="D745" s="24"/>
      <c r="E745" s="23"/>
      <c r="F745" s="23"/>
      <c r="G745" s="23"/>
      <c r="H745" s="23"/>
      <c r="I745" s="23"/>
      <c r="J745" s="23"/>
      <c r="K745" s="23"/>
      <c r="L745" s="23"/>
      <c r="M745" s="23"/>
      <c r="N745" s="27"/>
      <c r="O745" s="23"/>
      <c r="P745" s="27"/>
      <c r="Q745" s="131"/>
    </row>
    <row r="746" spans="2:17" ht="14.25" customHeight="1">
      <c r="B746" s="23"/>
      <c r="C746" s="24"/>
      <c r="D746" s="24"/>
      <c r="E746" s="23"/>
      <c r="F746" s="23"/>
      <c r="G746" s="23"/>
      <c r="H746" s="23"/>
      <c r="I746" s="23"/>
      <c r="J746" s="23"/>
      <c r="K746" s="23"/>
      <c r="L746" s="23"/>
      <c r="M746" s="23"/>
      <c r="N746" s="27"/>
      <c r="O746" s="23"/>
      <c r="P746" s="27"/>
      <c r="Q746" s="131"/>
    </row>
    <row r="747" spans="2:17" ht="14.25" customHeight="1">
      <c r="B747" s="23"/>
      <c r="C747" s="24"/>
      <c r="D747" s="24"/>
      <c r="E747" s="23"/>
      <c r="F747" s="23"/>
      <c r="G747" s="23"/>
      <c r="H747" s="23"/>
      <c r="I747" s="23"/>
      <c r="J747" s="23"/>
      <c r="K747" s="23"/>
      <c r="L747" s="23"/>
      <c r="M747" s="23"/>
      <c r="N747" s="27"/>
      <c r="O747" s="23"/>
      <c r="P747" s="27"/>
      <c r="Q747" s="131"/>
    </row>
    <row r="748" spans="2:17" ht="14.25" customHeight="1">
      <c r="B748" s="23"/>
      <c r="C748" s="24"/>
      <c r="D748" s="24"/>
      <c r="E748" s="23"/>
      <c r="F748" s="23"/>
      <c r="G748" s="23"/>
      <c r="H748" s="23"/>
      <c r="I748" s="23"/>
      <c r="J748" s="23"/>
      <c r="K748" s="23"/>
      <c r="L748" s="23"/>
      <c r="M748" s="23"/>
      <c r="N748" s="27"/>
      <c r="O748" s="23"/>
      <c r="P748" s="27"/>
      <c r="Q748" s="131"/>
    </row>
    <row r="749" spans="2:17" ht="14.25" customHeight="1">
      <c r="B749" s="23"/>
      <c r="C749" s="24"/>
      <c r="D749" s="24"/>
      <c r="E749" s="23"/>
      <c r="F749" s="23"/>
      <c r="G749" s="23"/>
      <c r="H749" s="23"/>
      <c r="I749" s="23"/>
      <c r="J749" s="23"/>
      <c r="K749" s="23"/>
      <c r="L749" s="23"/>
      <c r="M749" s="23"/>
      <c r="N749" s="27"/>
      <c r="O749" s="23"/>
      <c r="P749" s="27"/>
      <c r="Q749" s="131"/>
    </row>
    <row r="750" spans="2:17" ht="14.25" customHeight="1">
      <c r="B750" s="23"/>
      <c r="C750" s="24"/>
      <c r="D750" s="24"/>
      <c r="E750" s="23"/>
      <c r="F750" s="23"/>
      <c r="G750" s="23"/>
      <c r="H750" s="23"/>
      <c r="I750" s="23"/>
      <c r="J750" s="23"/>
      <c r="K750" s="23"/>
      <c r="L750" s="23"/>
      <c r="M750" s="23"/>
      <c r="N750" s="27"/>
      <c r="O750" s="23"/>
      <c r="P750" s="27"/>
      <c r="Q750" s="131"/>
    </row>
    <row r="751" spans="2:17" ht="14.25" customHeight="1">
      <c r="B751" s="23"/>
      <c r="C751" s="24"/>
      <c r="D751" s="24"/>
      <c r="E751" s="23"/>
      <c r="F751" s="23"/>
      <c r="G751" s="23"/>
      <c r="H751" s="23"/>
      <c r="I751" s="23"/>
      <c r="J751" s="23"/>
      <c r="K751" s="23"/>
      <c r="L751" s="23"/>
      <c r="M751" s="23"/>
      <c r="N751" s="27"/>
      <c r="O751" s="23"/>
      <c r="P751" s="27"/>
      <c r="Q751" s="131"/>
    </row>
    <row r="752" spans="2:17" ht="14.25" customHeight="1">
      <c r="B752" s="23"/>
      <c r="C752" s="24"/>
      <c r="D752" s="24"/>
      <c r="E752" s="23"/>
      <c r="F752" s="23"/>
      <c r="G752" s="23"/>
      <c r="H752" s="23"/>
      <c r="I752" s="23"/>
      <c r="J752" s="23"/>
      <c r="K752" s="23"/>
      <c r="L752" s="23"/>
      <c r="M752" s="23"/>
      <c r="N752" s="27"/>
      <c r="O752" s="23"/>
      <c r="P752" s="23"/>
    </row>
    <row r="753" spans="2:16" ht="14.25" customHeight="1">
      <c r="B753" s="23"/>
      <c r="C753" s="24"/>
      <c r="D753" s="24"/>
      <c r="E753" s="23"/>
      <c r="F753" s="23"/>
      <c r="G753" s="23"/>
      <c r="H753" s="23"/>
      <c r="I753" s="23"/>
      <c r="J753" s="23"/>
      <c r="K753" s="23"/>
      <c r="L753" s="23"/>
      <c r="M753" s="23"/>
      <c r="N753" s="27"/>
      <c r="O753" s="23"/>
      <c r="P753" s="23"/>
    </row>
    <row r="754" spans="2:16" ht="14.25" customHeight="1">
      <c r="B754" s="23"/>
      <c r="C754" s="24"/>
      <c r="D754" s="24"/>
      <c r="E754" s="23"/>
      <c r="F754" s="23"/>
      <c r="G754" s="23"/>
      <c r="H754" s="23"/>
      <c r="I754" s="23"/>
      <c r="J754" s="23"/>
      <c r="K754" s="23"/>
      <c r="L754" s="23"/>
      <c r="M754" s="23"/>
      <c r="N754" s="27"/>
      <c r="O754" s="23"/>
      <c r="P754" s="23"/>
    </row>
    <row r="755" spans="2:16" ht="14.25" customHeight="1">
      <c r="B755" s="23"/>
      <c r="C755" s="24"/>
      <c r="D755" s="24"/>
      <c r="E755" s="23"/>
      <c r="F755" s="23"/>
      <c r="G755" s="23"/>
      <c r="H755" s="23"/>
      <c r="I755" s="23"/>
      <c r="J755" s="23"/>
      <c r="K755" s="23"/>
      <c r="L755" s="23"/>
      <c r="M755" s="23"/>
      <c r="N755" s="27"/>
      <c r="O755" s="23"/>
      <c r="P755" s="23"/>
    </row>
    <row r="756" spans="2:16" ht="14.25" customHeight="1">
      <c r="B756" s="23"/>
      <c r="C756" s="24"/>
      <c r="D756" s="24"/>
      <c r="E756" s="23"/>
      <c r="F756" s="23"/>
      <c r="G756" s="23"/>
      <c r="H756" s="23"/>
      <c r="I756" s="23"/>
      <c r="J756" s="23"/>
      <c r="K756" s="23"/>
      <c r="L756" s="23"/>
      <c r="M756" s="23"/>
      <c r="N756" s="27"/>
      <c r="O756" s="23"/>
      <c r="P756" s="23"/>
    </row>
    <row r="757" spans="2:16" ht="14.25" customHeight="1">
      <c r="B757" s="23"/>
      <c r="C757" s="24"/>
      <c r="D757" s="24"/>
      <c r="E757" s="23"/>
      <c r="F757" s="23"/>
      <c r="G757" s="23"/>
      <c r="H757" s="23"/>
      <c r="I757" s="23"/>
      <c r="J757" s="23"/>
      <c r="K757" s="23"/>
      <c r="L757" s="23"/>
      <c r="M757" s="23"/>
      <c r="N757" s="27"/>
      <c r="O757" s="23"/>
      <c r="P757" s="23"/>
    </row>
    <row r="758" spans="2:16" ht="14.25" customHeight="1">
      <c r="B758" s="23"/>
      <c r="C758" s="24"/>
      <c r="D758" s="24"/>
      <c r="E758" s="23"/>
      <c r="F758" s="23"/>
      <c r="G758" s="23"/>
      <c r="H758" s="23"/>
      <c r="I758" s="23"/>
      <c r="J758" s="23"/>
      <c r="K758" s="23"/>
      <c r="L758" s="23"/>
      <c r="M758" s="23"/>
      <c r="N758" s="27"/>
      <c r="O758" s="23"/>
      <c r="P758" s="23"/>
    </row>
    <row r="759" spans="2:16" ht="14.25" customHeight="1">
      <c r="B759" s="23"/>
      <c r="C759" s="24"/>
      <c r="D759" s="24"/>
      <c r="E759" s="23"/>
      <c r="F759" s="23"/>
      <c r="G759" s="23"/>
      <c r="H759" s="23"/>
      <c r="I759" s="23"/>
      <c r="J759" s="23"/>
      <c r="K759" s="23"/>
      <c r="L759" s="23"/>
      <c r="M759" s="23"/>
      <c r="N759" s="27"/>
      <c r="O759" s="23"/>
      <c r="P759" s="23"/>
    </row>
    <row r="760" spans="2:16" ht="14.25" customHeight="1">
      <c r="B760" s="23"/>
      <c r="C760" s="24"/>
      <c r="D760" s="24"/>
      <c r="E760" s="23"/>
      <c r="F760" s="23"/>
      <c r="G760" s="23"/>
      <c r="H760" s="23"/>
      <c r="I760" s="23"/>
      <c r="J760" s="23"/>
      <c r="K760" s="23"/>
      <c r="L760" s="23"/>
      <c r="M760" s="23"/>
      <c r="N760" s="27"/>
      <c r="O760" s="23"/>
      <c r="P760" s="23"/>
    </row>
    <row r="761" spans="2:16" ht="14.25" customHeight="1">
      <c r="B761" s="23"/>
      <c r="C761" s="24"/>
      <c r="D761" s="24"/>
      <c r="E761" s="23"/>
      <c r="F761" s="23"/>
      <c r="G761" s="23"/>
      <c r="H761" s="23"/>
      <c r="I761" s="23"/>
      <c r="J761" s="23"/>
      <c r="K761" s="23"/>
      <c r="L761" s="23"/>
      <c r="M761" s="23"/>
      <c r="N761" s="27"/>
      <c r="O761" s="23"/>
      <c r="P761" s="23"/>
    </row>
    <row r="762" spans="2:16" ht="14.25" customHeight="1">
      <c r="B762" s="23"/>
      <c r="C762" s="24"/>
      <c r="D762" s="24"/>
      <c r="E762" s="23"/>
      <c r="F762" s="23"/>
      <c r="G762" s="23"/>
      <c r="H762" s="23"/>
      <c r="I762" s="23"/>
      <c r="J762" s="23"/>
      <c r="K762" s="23"/>
      <c r="L762" s="23"/>
      <c r="M762" s="23"/>
      <c r="N762" s="27"/>
      <c r="O762" s="23"/>
      <c r="P762" s="23"/>
    </row>
    <row r="763" spans="2:16" ht="14.25" customHeight="1">
      <c r="B763" s="23"/>
      <c r="C763" s="24"/>
      <c r="D763" s="24"/>
      <c r="E763" s="23"/>
      <c r="F763" s="23"/>
      <c r="G763" s="23"/>
      <c r="H763" s="23"/>
      <c r="I763" s="23"/>
      <c r="J763" s="23"/>
      <c r="K763" s="23"/>
      <c r="L763" s="23"/>
      <c r="M763" s="23"/>
      <c r="N763" s="27"/>
      <c r="O763" s="23"/>
      <c r="P763" s="23"/>
    </row>
    <row r="764" spans="2:16" ht="14.25" customHeight="1">
      <c r="B764" s="23"/>
      <c r="C764" s="24"/>
      <c r="D764" s="24"/>
      <c r="E764" s="23"/>
      <c r="F764" s="23"/>
      <c r="G764" s="23"/>
      <c r="H764" s="23"/>
      <c r="I764" s="23"/>
      <c r="J764" s="23"/>
      <c r="K764" s="23"/>
      <c r="L764" s="23"/>
      <c r="M764" s="23"/>
      <c r="N764" s="27"/>
      <c r="O764" s="23"/>
      <c r="P764" s="23"/>
    </row>
    <row r="765" spans="2:16" ht="14.25" customHeight="1">
      <c r="B765" s="23"/>
      <c r="C765" s="24"/>
      <c r="D765" s="24"/>
      <c r="E765" s="23"/>
      <c r="F765" s="23"/>
      <c r="G765" s="23"/>
      <c r="H765" s="23"/>
      <c r="I765" s="23"/>
      <c r="J765" s="23"/>
      <c r="K765" s="23"/>
      <c r="L765" s="23"/>
      <c r="M765" s="23"/>
      <c r="N765" s="27"/>
      <c r="O765" s="23"/>
      <c r="P765" s="23"/>
    </row>
    <row r="766" spans="2:16" ht="14.25" customHeight="1">
      <c r="B766" s="23"/>
      <c r="C766" s="24"/>
      <c r="D766" s="24"/>
      <c r="E766" s="23"/>
      <c r="F766" s="23"/>
      <c r="G766" s="23"/>
      <c r="H766" s="23"/>
      <c r="I766" s="23"/>
      <c r="J766" s="23"/>
      <c r="K766" s="23"/>
      <c r="L766" s="23"/>
      <c r="M766" s="23"/>
      <c r="N766" s="27"/>
      <c r="O766" s="23"/>
      <c r="P766" s="23"/>
    </row>
    <row r="767" spans="2:16" ht="14.25" customHeight="1">
      <c r="B767" s="23"/>
      <c r="C767" s="24"/>
      <c r="D767" s="24"/>
      <c r="E767" s="23"/>
      <c r="F767" s="23"/>
      <c r="G767" s="23"/>
      <c r="H767" s="23"/>
      <c r="I767" s="23"/>
      <c r="J767" s="23"/>
      <c r="K767" s="23"/>
      <c r="L767" s="23"/>
      <c r="M767" s="23"/>
      <c r="N767" s="27"/>
      <c r="O767" s="23"/>
      <c r="P767" s="23"/>
    </row>
    <row r="768" spans="2:16" ht="14.25" customHeight="1">
      <c r="B768" s="23"/>
      <c r="C768" s="24"/>
      <c r="D768" s="24"/>
      <c r="E768" s="23"/>
      <c r="F768" s="23"/>
      <c r="G768" s="23"/>
      <c r="H768" s="23"/>
      <c r="I768" s="23"/>
      <c r="J768" s="23"/>
      <c r="K768" s="23"/>
      <c r="L768" s="23"/>
      <c r="M768" s="23"/>
      <c r="N768" s="27"/>
      <c r="O768" s="23"/>
      <c r="P768" s="23"/>
    </row>
    <row r="769" spans="2:16" ht="14.25" customHeight="1">
      <c r="B769" s="23"/>
      <c r="C769" s="24"/>
      <c r="D769" s="24"/>
      <c r="E769" s="23"/>
      <c r="F769" s="23"/>
      <c r="G769" s="23"/>
      <c r="H769" s="23"/>
      <c r="I769" s="23"/>
      <c r="J769" s="23"/>
      <c r="K769" s="23"/>
      <c r="L769" s="23"/>
      <c r="M769" s="23"/>
      <c r="N769" s="27"/>
      <c r="O769" s="23"/>
      <c r="P769" s="23"/>
    </row>
    <row r="770" spans="2:16" ht="14.25" customHeight="1">
      <c r="B770" s="23"/>
      <c r="C770" s="24"/>
      <c r="D770" s="24"/>
      <c r="E770" s="23"/>
      <c r="F770" s="23"/>
      <c r="G770" s="23"/>
      <c r="H770" s="23"/>
      <c r="I770" s="23"/>
      <c r="J770" s="23"/>
      <c r="K770" s="23"/>
      <c r="L770" s="23"/>
      <c r="M770" s="23"/>
      <c r="N770" s="27"/>
      <c r="O770" s="23"/>
      <c r="P770" s="23"/>
    </row>
    <row r="771" spans="2:16" ht="14.25" customHeight="1">
      <c r="B771" s="23"/>
      <c r="C771" s="24"/>
      <c r="D771" s="24"/>
      <c r="E771" s="23"/>
      <c r="F771" s="23"/>
      <c r="G771" s="23"/>
      <c r="H771" s="23"/>
      <c r="I771" s="23"/>
      <c r="J771" s="23"/>
      <c r="K771" s="23"/>
      <c r="L771" s="23"/>
      <c r="M771" s="23"/>
      <c r="N771" s="27"/>
      <c r="O771" s="23"/>
      <c r="P771" s="23"/>
    </row>
    <row r="772" spans="2:16" ht="14.25" customHeight="1">
      <c r="B772" s="23"/>
      <c r="C772" s="24"/>
      <c r="D772" s="24"/>
      <c r="E772" s="23"/>
      <c r="F772" s="23"/>
      <c r="G772" s="23"/>
      <c r="H772" s="23"/>
      <c r="I772" s="23"/>
      <c r="J772" s="23"/>
      <c r="K772" s="23"/>
      <c r="L772" s="23"/>
      <c r="M772" s="23"/>
      <c r="N772" s="27"/>
      <c r="O772" s="23"/>
      <c r="P772" s="23"/>
    </row>
    <row r="773" spans="2:16" ht="14.25" customHeight="1">
      <c r="B773" s="23"/>
      <c r="C773" s="24"/>
      <c r="D773" s="24"/>
      <c r="E773" s="23"/>
      <c r="F773" s="23"/>
      <c r="G773" s="23"/>
      <c r="H773" s="23"/>
      <c r="I773" s="23"/>
      <c r="J773" s="23"/>
      <c r="K773" s="23"/>
      <c r="L773" s="23"/>
      <c r="M773" s="23"/>
      <c r="N773" s="27"/>
      <c r="O773" s="23"/>
      <c r="P773" s="23"/>
    </row>
    <row r="774" spans="2:16" ht="14.25" customHeight="1">
      <c r="B774" s="23"/>
      <c r="C774" s="24"/>
      <c r="D774" s="24"/>
      <c r="E774" s="23"/>
      <c r="F774" s="23"/>
      <c r="G774" s="23"/>
      <c r="H774" s="23"/>
      <c r="I774" s="23"/>
      <c r="J774" s="23"/>
      <c r="K774" s="23"/>
      <c r="L774" s="23"/>
      <c r="M774" s="23"/>
      <c r="N774" s="27"/>
      <c r="O774" s="23"/>
      <c r="P774" s="23"/>
    </row>
    <row r="775" spans="2:16" ht="14.25" customHeight="1">
      <c r="B775" s="23"/>
      <c r="C775" s="24"/>
      <c r="D775" s="24"/>
      <c r="E775" s="23"/>
      <c r="F775" s="23"/>
      <c r="G775" s="23"/>
      <c r="H775" s="23"/>
      <c r="I775" s="23"/>
      <c r="J775" s="23"/>
      <c r="K775" s="23"/>
      <c r="L775" s="23"/>
      <c r="M775" s="23"/>
      <c r="N775" s="27"/>
      <c r="O775" s="23"/>
      <c r="P775" s="23"/>
    </row>
    <row r="776" spans="2:16" ht="14.25" customHeight="1">
      <c r="B776" s="23"/>
      <c r="C776" s="24"/>
      <c r="D776" s="24"/>
      <c r="E776" s="23"/>
      <c r="F776" s="23"/>
      <c r="G776" s="23"/>
      <c r="H776" s="23"/>
      <c r="I776" s="23"/>
      <c r="J776" s="23"/>
      <c r="K776" s="23"/>
      <c r="L776" s="23"/>
      <c r="M776" s="23"/>
      <c r="N776" s="27"/>
      <c r="O776" s="23"/>
      <c r="P776" s="23"/>
    </row>
    <row r="777" spans="2:16" ht="14.25" customHeight="1">
      <c r="B777" s="23"/>
      <c r="C777" s="24"/>
      <c r="D777" s="24"/>
      <c r="E777" s="23"/>
      <c r="F777" s="23"/>
      <c r="G777" s="23"/>
      <c r="H777" s="23"/>
      <c r="I777" s="23"/>
      <c r="J777" s="23"/>
      <c r="K777" s="23"/>
      <c r="L777" s="23"/>
      <c r="M777" s="23"/>
      <c r="N777" s="27"/>
      <c r="O777" s="23"/>
      <c r="P777" s="23"/>
    </row>
    <row r="778" spans="2:16" ht="14.25" customHeight="1">
      <c r="B778" s="23"/>
      <c r="C778" s="24"/>
      <c r="D778" s="24"/>
      <c r="E778" s="23"/>
      <c r="F778" s="23"/>
      <c r="G778" s="23"/>
      <c r="H778" s="23"/>
      <c r="I778" s="23"/>
      <c r="J778" s="23"/>
      <c r="K778" s="23"/>
      <c r="L778" s="23"/>
      <c r="M778" s="23"/>
      <c r="N778" s="27"/>
      <c r="O778" s="23"/>
      <c r="P778" s="23"/>
    </row>
    <row r="779" spans="2:16" ht="14.25" customHeight="1">
      <c r="B779" s="23"/>
      <c r="C779" s="24"/>
      <c r="D779" s="24"/>
      <c r="E779" s="23"/>
      <c r="F779" s="23"/>
      <c r="G779" s="23"/>
      <c r="H779" s="23"/>
      <c r="I779" s="23"/>
      <c r="J779" s="23"/>
      <c r="K779" s="23"/>
      <c r="L779" s="23"/>
      <c r="M779" s="23"/>
      <c r="N779" s="27"/>
      <c r="O779" s="23"/>
      <c r="P779" s="23"/>
    </row>
    <row r="780" spans="2:16" ht="14.25" customHeight="1">
      <c r="B780" s="23"/>
      <c r="C780" s="24"/>
      <c r="D780" s="24"/>
      <c r="E780" s="23"/>
      <c r="F780" s="23"/>
      <c r="G780" s="23"/>
      <c r="H780" s="23"/>
      <c r="I780" s="23"/>
      <c r="J780" s="23"/>
      <c r="K780" s="23"/>
      <c r="L780" s="23"/>
      <c r="M780" s="23"/>
      <c r="N780" s="27"/>
      <c r="O780" s="23"/>
      <c r="P780" s="23"/>
    </row>
    <row r="781" spans="2:16" ht="14.25" customHeight="1">
      <c r="B781" s="23"/>
      <c r="C781" s="24"/>
      <c r="D781" s="24"/>
      <c r="E781" s="23"/>
      <c r="F781" s="23"/>
      <c r="G781" s="23"/>
      <c r="H781" s="23"/>
      <c r="I781" s="23"/>
      <c r="J781" s="23"/>
      <c r="K781" s="23"/>
      <c r="L781" s="23"/>
      <c r="M781" s="23"/>
      <c r="N781" s="27"/>
      <c r="O781" s="23"/>
      <c r="P781" s="23"/>
    </row>
    <row r="782" spans="2:16" ht="14.25" customHeight="1">
      <c r="B782" s="23"/>
      <c r="C782" s="24"/>
      <c r="D782" s="24"/>
      <c r="E782" s="23"/>
      <c r="F782" s="23"/>
      <c r="G782" s="23"/>
      <c r="H782" s="23"/>
      <c r="I782" s="23"/>
      <c r="J782" s="23"/>
      <c r="K782" s="23"/>
      <c r="L782" s="23"/>
      <c r="M782" s="23"/>
      <c r="N782" s="27"/>
      <c r="O782" s="23"/>
      <c r="P782" s="23"/>
    </row>
    <row r="783" spans="2:16" ht="14.25" customHeight="1">
      <c r="B783" s="23"/>
      <c r="C783" s="24"/>
      <c r="D783" s="24"/>
      <c r="E783" s="23"/>
      <c r="F783" s="23"/>
      <c r="G783" s="23"/>
      <c r="H783" s="23"/>
      <c r="I783" s="23"/>
      <c r="J783" s="23"/>
      <c r="K783" s="23"/>
      <c r="L783" s="23"/>
      <c r="M783" s="23"/>
      <c r="N783" s="27"/>
      <c r="O783" s="23"/>
      <c r="P783" s="23"/>
    </row>
    <row r="784" spans="2:16" ht="14.25" customHeight="1">
      <c r="B784" s="23"/>
      <c r="C784" s="24"/>
      <c r="D784" s="24"/>
      <c r="E784" s="23"/>
      <c r="F784" s="23"/>
      <c r="G784" s="23"/>
      <c r="H784" s="23"/>
      <c r="I784" s="23"/>
      <c r="J784" s="23"/>
      <c r="K784" s="23"/>
      <c r="L784" s="23"/>
      <c r="M784" s="23"/>
      <c r="N784" s="27"/>
      <c r="O784" s="23"/>
      <c r="P784" s="23"/>
    </row>
    <row r="785" spans="2:16" ht="14.25" customHeight="1">
      <c r="B785" s="23"/>
      <c r="C785" s="24"/>
      <c r="D785" s="24"/>
      <c r="E785" s="23"/>
      <c r="F785" s="23"/>
      <c r="G785" s="23"/>
      <c r="H785" s="23"/>
      <c r="I785" s="23"/>
      <c r="J785" s="23"/>
      <c r="K785" s="23"/>
      <c r="L785" s="23"/>
      <c r="M785" s="23"/>
      <c r="N785" s="27"/>
      <c r="O785" s="23"/>
      <c r="P785" s="23"/>
    </row>
    <row r="786" spans="2:16" ht="14.25" customHeight="1">
      <c r="B786" s="23"/>
      <c r="C786" s="24"/>
      <c r="D786" s="24"/>
      <c r="E786" s="23"/>
      <c r="F786" s="23"/>
      <c r="G786" s="23"/>
      <c r="H786" s="23"/>
      <c r="I786" s="23"/>
      <c r="J786" s="23"/>
      <c r="K786" s="23"/>
      <c r="L786" s="23"/>
      <c r="M786" s="23"/>
      <c r="N786" s="27"/>
      <c r="O786" s="23"/>
      <c r="P786" s="23"/>
    </row>
    <row r="787" spans="2:16" ht="14.25" customHeight="1">
      <c r="B787" s="23"/>
      <c r="C787" s="24"/>
      <c r="D787" s="24"/>
      <c r="E787" s="23"/>
      <c r="F787" s="23"/>
      <c r="G787" s="23"/>
      <c r="H787" s="23"/>
      <c r="I787" s="23"/>
      <c r="J787" s="23"/>
      <c r="K787" s="23"/>
      <c r="L787" s="23"/>
      <c r="M787" s="23"/>
      <c r="N787" s="27"/>
      <c r="O787" s="23"/>
      <c r="P787" s="23"/>
    </row>
    <row r="788" spans="2:16" ht="14.25" customHeight="1">
      <c r="B788" s="23"/>
      <c r="C788" s="24"/>
      <c r="D788" s="24"/>
      <c r="E788" s="23"/>
      <c r="F788" s="23"/>
      <c r="G788" s="23"/>
      <c r="H788" s="23"/>
      <c r="I788" s="23"/>
      <c r="J788" s="23"/>
      <c r="K788" s="23"/>
      <c r="L788" s="23"/>
      <c r="M788" s="23"/>
      <c r="N788" s="27"/>
      <c r="O788" s="23"/>
      <c r="P788" s="23"/>
    </row>
    <row r="789" spans="2:16" ht="14.25" customHeight="1">
      <c r="B789" s="23"/>
      <c r="C789" s="24"/>
      <c r="D789" s="24"/>
      <c r="E789" s="23"/>
      <c r="F789" s="23"/>
      <c r="G789" s="23"/>
      <c r="H789" s="23"/>
      <c r="I789" s="23"/>
      <c r="J789" s="23"/>
      <c r="K789" s="23"/>
      <c r="L789" s="23"/>
      <c r="M789" s="23"/>
      <c r="N789" s="27"/>
      <c r="O789" s="23"/>
      <c r="P789" s="23"/>
    </row>
    <row r="790" spans="2:16" ht="14.25" customHeight="1">
      <c r="B790" s="23"/>
      <c r="C790" s="24"/>
      <c r="D790" s="24"/>
      <c r="E790" s="23"/>
      <c r="F790" s="23"/>
      <c r="G790" s="23"/>
      <c r="H790" s="23"/>
      <c r="I790" s="23"/>
      <c r="J790" s="23"/>
      <c r="K790" s="23"/>
      <c r="L790" s="23"/>
      <c r="M790" s="23"/>
      <c r="N790" s="27"/>
      <c r="O790" s="23"/>
      <c r="P790" s="23"/>
    </row>
    <row r="791" spans="2:16" ht="14.25" customHeight="1">
      <c r="B791" s="23"/>
      <c r="C791" s="24"/>
      <c r="D791" s="24"/>
      <c r="E791" s="23"/>
      <c r="F791" s="23"/>
      <c r="G791" s="23"/>
      <c r="H791" s="23"/>
      <c r="I791" s="23"/>
      <c r="J791" s="23"/>
      <c r="K791" s="23"/>
      <c r="L791" s="23"/>
      <c r="M791" s="23"/>
      <c r="N791" s="27"/>
      <c r="O791" s="23"/>
      <c r="P791" s="23"/>
    </row>
    <row r="792" spans="2:16" ht="14.25" customHeight="1">
      <c r="B792" s="23"/>
      <c r="C792" s="24"/>
      <c r="D792" s="24"/>
      <c r="E792" s="23"/>
      <c r="F792" s="23"/>
      <c r="G792" s="23"/>
      <c r="H792" s="23"/>
      <c r="I792" s="23"/>
      <c r="J792" s="23"/>
      <c r="K792" s="23"/>
      <c r="L792" s="23"/>
      <c r="M792" s="23"/>
      <c r="N792" s="27"/>
      <c r="O792" s="23"/>
      <c r="P792" s="23"/>
    </row>
    <row r="793" spans="2:16" ht="14.25" customHeight="1">
      <c r="B793" s="23"/>
      <c r="C793" s="24"/>
      <c r="D793" s="24"/>
      <c r="E793" s="23"/>
      <c r="F793" s="23"/>
      <c r="G793" s="23"/>
      <c r="H793" s="23"/>
      <c r="I793" s="23"/>
      <c r="J793" s="23"/>
      <c r="K793" s="23"/>
      <c r="L793" s="23"/>
      <c r="M793" s="23"/>
      <c r="N793" s="27"/>
      <c r="O793" s="23"/>
      <c r="P793" s="23"/>
    </row>
    <row r="794" spans="2:16" ht="14.25" customHeight="1">
      <c r="B794" s="23"/>
      <c r="C794" s="24"/>
      <c r="D794" s="24"/>
      <c r="E794" s="23"/>
      <c r="F794" s="23"/>
      <c r="G794" s="23"/>
      <c r="H794" s="23"/>
      <c r="I794" s="23"/>
      <c r="J794" s="23"/>
      <c r="K794" s="23"/>
      <c r="L794" s="23"/>
      <c r="M794" s="23"/>
      <c r="N794" s="27"/>
      <c r="O794" s="23"/>
      <c r="P794" s="23"/>
    </row>
    <row r="795" spans="2:16" ht="14.25" customHeight="1">
      <c r="B795" s="23"/>
      <c r="C795" s="24"/>
      <c r="D795" s="24"/>
      <c r="E795" s="23"/>
      <c r="F795" s="23"/>
      <c r="G795" s="23"/>
      <c r="H795" s="23"/>
      <c r="I795" s="23"/>
      <c r="J795" s="23"/>
      <c r="K795" s="23"/>
      <c r="L795" s="23"/>
      <c r="M795" s="23"/>
      <c r="N795" s="27"/>
      <c r="O795" s="23"/>
      <c r="P795" s="23"/>
    </row>
    <row r="796" spans="2:16" ht="14.25" customHeight="1">
      <c r="B796" s="23"/>
      <c r="C796" s="24"/>
      <c r="D796" s="24"/>
      <c r="E796" s="23"/>
      <c r="F796" s="23"/>
      <c r="G796" s="23"/>
      <c r="H796" s="23"/>
      <c r="I796" s="23"/>
      <c r="J796" s="23"/>
      <c r="K796" s="23"/>
      <c r="L796" s="23"/>
      <c r="M796" s="23"/>
      <c r="N796" s="27"/>
      <c r="O796" s="23"/>
      <c r="P796" s="23"/>
    </row>
    <row r="797" spans="2:16" ht="14.25" customHeight="1">
      <c r="B797" s="23"/>
      <c r="C797" s="24"/>
      <c r="D797" s="24"/>
      <c r="E797" s="23"/>
      <c r="F797" s="23"/>
      <c r="G797" s="23"/>
      <c r="H797" s="23"/>
      <c r="I797" s="23"/>
      <c r="J797" s="23"/>
      <c r="K797" s="23"/>
      <c r="L797" s="23"/>
      <c r="M797" s="23"/>
      <c r="N797" s="27"/>
      <c r="O797" s="23"/>
      <c r="P797" s="23"/>
    </row>
    <row r="798" spans="2:16" ht="14.25" customHeight="1">
      <c r="B798" s="23"/>
      <c r="C798" s="24"/>
      <c r="D798" s="24"/>
      <c r="E798" s="23"/>
      <c r="F798" s="23"/>
      <c r="G798" s="23"/>
      <c r="H798" s="23"/>
      <c r="I798" s="23"/>
      <c r="J798" s="23"/>
      <c r="K798" s="23"/>
      <c r="L798" s="23"/>
      <c r="M798" s="23"/>
      <c r="N798" s="27"/>
      <c r="O798" s="23"/>
      <c r="P798" s="23"/>
    </row>
    <row r="799" spans="2:16" ht="14.25" customHeight="1">
      <c r="B799" s="23"/>
      <c r="C799" s="24"/>
      <c r="D799" s="24"/>
      <c r="E799" s="23"/>
      <c r="F799" s="23"/>
      <c r="G799" s="23"/>
      <c r="H799" s="23"/>
      <c r="I799" s="23"/>
      <c r="J799" s="23"/>
      <c r="K799" s="23"/>
      <c r="L799" s="23"/>
      <c r="M799" s="23"/>
      <c r="N799" s="27"/>
      <c r="O799" s="23"/>
      <c r="P799" s="23"/>
    </row>
    <row r="800" spans="2:16" ht="14.25" customHeight="1">
      <c r="B800" s="23"/>
      <c r="C800" s="24"/>
      <c r="D800" s="24"/>
      <c r="E800" s="23"/>
      <c r="F800" s="23"/>
      <c r="G800" s="23"/>
      <c r="H800" s="23"/>
      <c r="I800" s="23"/>
      <c r="J800" s="23"/>
      <c r="K800" s="23"/>
      <c r="L800" s="23"/>
      <c r="M800" s="23"/>
      <c r="N800" s="27"/>
      <c r="O800" s="23"/>
      <c r="P800" s="23"/>
    </row>
    <row r="801" spans="2:16" ht="14.25" customHeight="1">
      <c r="B801" s="23"/>
      <c r="C801" s="24"/>
      <c r="D801" s="24"/>
      <c r="E801" s="23"/>
      <c r="F801" s="23"/>
      <c r="G801" s="23"/>
      <c r="H801" s="23"/>
      <c r="I801" s="23"/>
      <c r="J801" s="23"/>
      <c r="K801" s="23"/>
      <c r="L801" s="23"/>
      <c r="M801" s="23"/>
      <c r="N801" s="27"/>
      <c r="O801" s="23"/>
      <c r="P801" s="23"/>
    </row>
    <row r="802" spans="2:16" ht="14.25" customHeight="1">
      <c r="B802" s="23"/>
      <c r="C802" s="24"/>
      <c r="D802" s="24"/>
      <c r="E802" s="23"/>
      <c r="F802" s="23"/>
      <c r="G802" s="23"/>
      <c r="H802" s="23"/>
      <c r="I802" s="23"/>
      <c r="J802" s="23"/>
      <c r="K802" s="23"/>
      <c r="L802" s="23"/>
      <c r="M802" s="23"/>
      <c r="N802" s="27"/>
      <c r="O802" s="23"/>
      <c r="P802" s="23"/>
    </row>
    <row r="803" spans="2:16" ht="14.25" customHeight="1">
      <c r="B803" s="23"/>
      <c r="C803" s="24"/>
      <c r="D803" s="24"/>
      <c r="E803" s="23"/>
      <c r="F803" s="23"/>
      <c r="G803" s="23"/>
      <c r="H803" s="23"/>
      <c r="I803" s="23"/>
      <c r="J803" s="23"/>
      <c r="K803" s="23"/>
      <c r="L803" s="23"/>
      <c r="M803" s="23"/>
      <c r="N803" s="27"/>
      <c r="O803" s="23"/>
      <c r="P803" s="23"/>
    </row>
    <row r="804" spans="2:16" ht="14.25" customHeight="1">
      <c r="B804" s="23"/>
      <c r="C804" s="24"/>
      <c r="D804" s="24"/>
      <c r="E804" s="23"/>
      <c r="F804" s="23"/>
      <c r="G804" s="23"/>
      <c r="H804" s="23"/>
      <c r="I804" s="23"/>
      <c r="J804" s="23"/>
      <c r="K804" s="23"/>
      <c r="L804" s="23"/>
      <c r="M804" s="23"/>
      <c r="N804" s="27"/>
      <c r="O804" s="23"/>
      <c r="P804" s="23"/>
    </row>
    <row r="805" spans="2:16" ht="14.25" customHeight="1">
      <c r="B805" s="23"/>
      <c r="C805" s="24"/>
      <c r="D805" s="24"/>
      <c r="E805" s="23"/>
      <c r="F805" s="23"/>
      <c r="G805" s="23"/>
      <c r="H805" s="23"/>
      <c r="I805" s="23"/>
      <c r="J805" s="23"/>
      <c r="K805" s="23"/>
      <c r="L805" s="23"/>
      <c r="M805" s="23"/>
      <c r="N805" s="27"/>
      <c r="O805" s="23"/>
      <c r="P805" s="23"/>
    </row>
    <row r="806" spans="2:16" ht="14.25" customHeight="1">
      <c r="B806" s="23"/>
      <c r="C806" s="24"/>
      <c r="D806" s="24"/>
      <c r="E806" s="23"/>
      <c r="F806" s="23"/>
      <c r="G806" s="23"/>
      <c r="H806" s="23"/>
      <c r="I806" s="23"/>
      <c r="J806" s="23"/>
      <c r="K806" s="23"/>
      <c r="L806" s="23"/>
      <c r="M806" s="23"/>
      <c r="N806" s="27"/>
      <c r="O806" s="23"/>
      <c r="P806" s="23"/>
    </row>
    <row r="807" spans="2:16" ht="14.25" customHeight="1">
      <c r="B807" s="23"/>
      <c r="C807" s="24"/>
      <c r="D807" s="24"/>
      <c r="E807" s="23"/>
      <c r="F807" s="23"/>
      <c r="G807" s="23"/>
      <c r="H807" s="23"/>
      <c r="I807" s="23"/>
      <c r="J807" s="23"/>
      <c r="K807" s="23"/>
      <c r="L807" s="23"/>
      <c r="M807" s="23"/>
      <c r="N807" s="27"/>
      <c r="O807" s="23"/>
      <c r="P807" s="23"/>
    </row>
    <row r="808" spans="2:16" ht="14.25" customHeight="1">
      <c r="B808" s="23"/>
      <c r="C808" s="24"/>
      <c r="D808" s="24"/>
      <c r="E808" s="23"/>
      <c r="F808" s="23"/>
      <c r="G808" s="23"/>
      <c r="H808" s="23"/>
      <c r="I808" s="23"/>
      <c r="J808" s="23"/>
      <c r="K808" s="23"/>
      <c r="L808" s="23"/>
      <c r="M808" s="23"/>
      <c r="N808" s="27"/>
      <c r="O808" s="23"/>
      <c r="P808" s="23"/>
    </row>
    <row r="809" spans="2:16" ht="14.25" customHeight="1">
      <c r="B809" s="23"/>
      <c r="C809" s="24"/>
      <c r="D809" s="24"/>
      <c r="E809" s="23"/>
      <c r="F809" s="23"/>
      <c r="G809" s="23"/>
      <c r="H809" s="23"/>
      <c r="I809" s="23"/>
      <c r="J809" s="23"/>
      <c r="K809" s="23"/>
      <c r="L809" s="23"/>
      <c r="M809" s="23"/>
      <c r="N809" s="27"/>
      <c r="O809" s="23"/>
      <c r="P809" s="23"/>
    </row>
    <row r="810" spans="2:16" ht="14.25" customHeight="1">
      <c r="B810" s="23"/>
      <c r="C810" s="24"/>
      <c r="D810" s="24"/>
      <c r="E810" s="23"/>
      <c r="F810" s="23"/>
      <c r="G810" s="23"/>
      <c r="H810" s="23"/>
      <c r="I810" s="23"/>
      <c r="J810" s="23"/>
      <c r="K810" s="23"/>
      <c r="L810" s="23"/>
      <c r="M810" s="23"/>
      <c r="N810" s="27"/>
      <c r="O810" s="23"/>
      <c r="P810" s="23"/>
    </row>
    <row r="811" spans="2:16" ht="14.25" customHeight="1">
      <c r="B811" s="23"/>
      <c r="C811" s="24"/>
      <c r="D811" s="24"/>
      <c r="E811" s="23"/>
      <c r="F811" s="23"/>
      <c r="G811" s="23"/>
      <c r="H811" s="23"/>
      <c r="I811" s="23"/>
      <c r="J811" s="23"/>
      <c r="K811" s="23"/>
      <c r="L811" s="23"/>
      <c r="M811" s="23"/>
      <c r="N811" s="27"/>
      <c r="O811" s="23"/>
      <c r="P811" s="23"/>
    </row>
    <row r="812" spans="2:16" ht="14.25" customHeight="1">
      <c r="B812" s="23"/>
      <c r="C812" s="24"/>
      <c r="D812" s="24"/>
      <c r="E812" s="23"/>
      <c r="F812" s="23"/>
      <c r="G812" s="23"/>
      <c r="H812" s="23"/>
      <c r="I812" s="23"/>
      <c r="J812" s="23"/>
      <c r="K812" s="23"/>
      <c r="L812" s="23"/>
      <c r="M812" s="23"/>
      <c r="N812" s="27"/>
      <c r="O812" s="23"/>
      <c r="P812" s="23"/>
    </row>
  </sheetData>
  <mergeCells count="11">
    <mergeCell ref="B8:B9"/>
    <mergeCell ref="C8:C9"/>
    <mergeCell ref="D8:D9"/>
    <mergeCell ref="E8:E9"/>
    <mergeCell ref="O8:P8"/>
    <mergeCell ref="F8:F9"/>
    <mergeCell ref="G8:I8"/>
    <mergeCell ref="J8:J9"/>
    <mergeCell ref="K8:K9"/>
    <mergeCell ref="M8:M9"/>
    <mergeCell ref="N8:N9"/>
  </mergeCells>
  <phoneticPr fontId="0" type="noConversion"/>
  <pageMargins left="0.23622047244094491" right="0.19685039370078741" top="0.23622047244094491" bottom="0.74803149606299213" header="0.23622047244094491" footer="0.51181102362204722"/>
  <pageSetup paperSize="9" scale="85" firstPageNumber="0" orientation="landscape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7" workbookViewId="0">
      <selection activeCell="A52" sqref="A52"/>
    </sheetView>
  </sheetViews>
  <sheetFormatPr defaultColWidth="9.42578125" defaultRowHeight="14.25" customHeight="1"/>
  <cols>
    <col min="1" max="16384" width="9.42578125" style="1"/>
  </cols>
  <sheetData/>
  <phoneticPr fontId="0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42578125" defaultRowHeight="14.25" customHeight="1"/>
  <cols>
    <col min="1" max="16384" width="9.42578125" style="1"/>
  </cols>
  <sheetData/>
  <phoneticPr fontId="0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2017</vt:lpstr>
      <vt:lpstr>Arkusz2</vt:lpstr>
      <vt:lpstr>Arkusz3</vt:lpstr>
      <vt:lpstr>'2017'!Tytuły_wydruku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UserSk</dc:creator>
  <cp:lastModifiedBy>UserSk</cp:lastModifiedBy>
  <cp:lastPrinted>2017-09-20T11:30:58Z</cp:lastPrinted>
  <dcterms:created xsi:type="dcterms:W3CDTF">2016-08-10T07:19:05Z</dcterms:created>
  <dcterms:modified xsi:type="dcterms:W3CDTF">2017-09-20T11:31:33Z</dcterms:modified>
</cp:coreProperties>
</file>