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576" windowWidth="15360" windowHeight="9030" activeTab="0"/>
  </bookViews>
  <sheets>
    <sheet name="doch" sheetId="1" r:id="rId1"/>
    <sheet name="wyd" sheetId="2" r:id="rId2"/>
    <sheet name="WPI" sheetId="3" r:id="rId3"/>
    <sheet name="inw." sheetId="4" r:id="rId4"/>
    <sheet name="proj. (FS)" sheetId="5" r:id="rId5"/>
    <sheet name="przych,roz" sheetId="6" r:id="rId6"/>
    <sheet name="z.zlec" sheetId="7" r:id="rId7"/>
    <sheet name="por.jst" sheetId="8" r:id="rId8"/>
    <sheet name="zakł.bud,d.wł" sheetId="9" r:id="rId9"/>
    <sheet name="dot.przedm." sheetId="10" r:id="rId10"/>
    <sheet name="dot.podm." sheetId="11" r:id="rId11"/>
    <sheet name="GFOŚiGW" sheetId="12" r:id="rId12"/>
  </sheets>
  <definedNames>
    <definedName name="_xlnm.Print_Area" localSheetId="1">'wyd'!$A$1:$N$103</definedName>
    <definedName name="_xlnm.Print_Titles" localSheetId="0">'doch'!$5:$7</definedName>
    <definedName name="_xlnm.Print_Titles" localSheetId="3">'inw.'!$5:$10</definedName>
    <definedName name="_xlnm.Print_Titles" localSheetId="7">'por.jst'!$6:$9</definedName>
    <definedName name="_xlnm.Print_Titles" localSheetId="2">'WPI'!$4:$10</definedName>
    <definedName name="_xlnm.Print_Titles" localSheetId="1">'wyd'!$5:$8</definedName>
  </definedNames>
  <calcPr fullCalcOnLoad="1"/>
</workbook>
</file>

<file path=xl/sharedStrings.xml><?xml version="1.0" encoding="utf-8"?>
<sst xmlns="http://schemas.openxmlformats.org/spreadsheetml/2006/main" count="2147" uniqueCount="980">
  <si>
    <t>39 000,00</t>
  </si>
  <si>
    <t>Wydatki razem:</t>
  </si>
  <si>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</si>
  <si>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</si>
  <si>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</si>
  <si>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</si>
  <si>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</si>
  <si>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</si>
  <si>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</si>
  <si>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</si>
  <si>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</si>
  <si>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</si>
  <si>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</si>
  <si>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</si>
  <si>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</si>
  <si>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</si>
  <si>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</si>
  <si>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</si>
  <si>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</si>
  <si>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</si>
  <si>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</si>
  <si>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</si>
  <si>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</si>
  <si>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</si>
  <si>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</si>
  <si>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</si>
  <si>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</si>
  <si>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</si>
  <si>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</si>
  <si>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</si>
  <si>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</si>
  <si>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</si>
  <si>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</si>
  <si>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</si>
  <si>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</si>
  <si>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</si>
  <si>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</si>
  <si>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</si>
  <si>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</si>
  <si>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</si>
  <si>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</si>
  <si>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</si>
  <si>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</si>
  <si>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</si>
  <si>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</si>
  <si>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</si>
  <si>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Dotacje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</si>
  <si>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</si>
  <si>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</si>
  <si>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</si>
  <si>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</si>
  <si>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</si>
  <si>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</si>
  <si>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</si>
  <si>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</si>
  <si>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</t>
  </si>
  <si>
    <t>Wydatki na obsługę długu</t>
  </si>
  <si>
    <t xml:space="preserve">§ 944 </t>
  </si>
  <si>
    <t>Wydatki
ogółem
(6+10)</t>
  </si>
  <si>
    <t>Papiery wartościowe (obligacje)</t>
  </si>
  <si>
    <t>Wykup papierów wartościowych (obligacji)</t>
  </si>
  <si>
    <t>(* kol. 3 do wykorzystania fakultatywnego)</t>
  </si>
  <si>
    <t>600</t>
  </si>
  <si>
    <t>Transport i łączność</t>
  </si>
  <si>
    <t>60016</t>
  </si>
  <si>
    <t>Drogi publiczne gminne</t>
  </si>
  <si>
    <t>0690</t>
  </si>
  <si>
    <t>Wpływy z różnych opłat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</si>
  <si>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</si>
  <si>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</si>
  <si>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</si>
  <si>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</si>
  <si>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</si>
  <si>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</si>
  <si>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</si>
  <si>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</si>
  <si>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</si>
  <si>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</si>
  <si>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0920</t>
  </si>
  <si>
    <t>Pozostałe odsetki</t>
  </si>
  <si>
    <t>0970</t>
  </si>
  <si>
    <t>Wpływy z różnych dochodów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</si>
  <si>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</si>
  <si>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</si>
  <si>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</si>
  <si>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</si>
  <si>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</si>
  <si>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</si>
  <si>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</si>
  <si>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</si>
  <si>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</si>
  <si>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</si>
  <si>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</si>
  <si>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</si>
  <si>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</si>
  <si>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</si>
  <si>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2360</t>
  </si>
  <si>
    <t>Dochody jednostek samorządu terytorialnego związane z realizacją zadań z zakresu administracji rządowej oraz innych zadań zleconych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</si>
  <si>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</si>
  <si>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</si>
  <si>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</si>
  <si>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</si>
  <si>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</si>
  <si>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</si>
  <si>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</si>
  <si>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</si>
  <si>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</si>
  <si>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</si>
  <si>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</si>
  <si>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</si>
  <si>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</si>
  <si>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</si>
  <si>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</si>
  <si>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</si>
  <si>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</si>
  <si>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</si>
  <si>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</si>
  <si>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</si>
  <si>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</si>
  <si>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</si>
  <si>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</si>
  <si>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</si>
  <si>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</si>
  <si>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</si>
  <si>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</si>
  <si>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</si>
  <si>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</si>
  <si>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</si>
  <si>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</si>
  <si>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</si>
  <si>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</si>
  <si>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</si>
  <si>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</si>
  <si>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</si>
  <si>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</si>
  <si>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</si>
  <si>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</si>
  <si>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</si>
  <si>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</si>
  <si>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</si>
  <si>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</si>
  <si>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</si>
  <si>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</si>
  <si>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</si>
  <si>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</si>
  <si>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</si>
  <si>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</si>
  <si>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</si>
  <si>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</si>
  <si>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</si>
  <si>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</si>
  <si>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</si>
  <si>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</si>
  <si>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</si>
  <si>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</si>
  <si>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</si>
  <si>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</si>
  <si>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</si>
  <si>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</si>
  <si>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</si>
  <si>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</si>
  <si>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</si>
  <si>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</si>
  <si>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</si>
  <si>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</si>
  <si>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80110</t>
  </si>
  <si>
    <t>Gimnazja</t>
  </si>
  <si>
    <t>80130</t>
  </si>
  <si>
    <t>Szkoły zawodowe</t>
  </si>
  <si>
    <t>0830</t>
  </si>
  <si>
    <t>Wpływy z usług</t>
  </si>
  <si>
    <t>80144</t>
  </si>
  <si>
    <t>Inne formy kształcenia osobno niewymienione</t>
  </si>
  <si>
    <t>851</t>
  </si>
  <si>
    <t>Ochrona zdrowia</t>
  </si>
  <si>
    <t>85195</t>
  </si>
  <si>
    <t>Pozostała działalność</t>
  </si>
  <si>
    <t>852</t>
  </si>
  <si>
    <t>Pomoc społeczna</t>
  </si>
  <si>
    <t>85203</t>
  </si>
  <si>
    <t>Ośrodki wsparcia</t>
  </si>
  <si>
    <t>85212</t>
  </si>
  <si>
    <t>Świadczenia rodzinne, zaliczka alimentacyjna oraz składki na ubezpieczenia emerytalne i rentowe z ubezpieczenia społecznego</t>
  </si>
  <si>
    <t>0900</t>
  </si>
  <si>
    <t>Odsetki od dotacji wykorzystanych niezgodnie z przeznaczeniem lub pobranych w nadmiernej wysokości</t>
  </si>
  <si>
    <t>2910</t>
  </si>
  <si>
    <t>Wpływy ze zwrotów dotacji wykorzystanych niezgodnie z przeznaczeniem lub pobranych w nadmiernej wysokości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</si>
  <si>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</si>
  <si>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</si>
  <si>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</si>
  <si>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</si>
  <si>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</si>
  <si>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</si>
  <si>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</si>
  <si>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</si>
  <si>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</si>
  <si>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</si>
  <si>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</si>
  <si>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</si>
  <si>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</si>
  <si>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</si>
  <si>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</si>
  <si>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</si>
  <si>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</si>
  <si>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</si>
  <si>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</si>
  <si>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</si>
  <si>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</si>
  <si>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</si>
  <si>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</si>
  <si>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</si>
  <si>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921</t>
  </si>
  <si>
    <t>Kultura i ochrona dziedzictwa narodowego</t>
  </si>
  <si>
    <t>92195</t>
  </si>
  <si>
    <t>926</t>
  </si>
  <si>
    <t>Kultura fizyczna i sport</t>
  </si>
  <si>
    <t>92695</t>
  </si>
  <si>
    <t>Razem:</t>
  </si>
  <si>
    <t xml:space="preserve">§ </t>
  </si>
  <si>
    <t>Rolnictwo i łowiectwo</t>
  </si>
  <si>
    <t>Izby rolnicze</t>
  </si>
  <si>
    <t>Lokalny transport zbiorowy</t>
  </si>
  <si>
    <t>Turystyka</t>
  </si>
  <si>
    <t>Zakłady gospodarki mieszkaniowej</t>
  </si>
  <si>
    <t>Plany zagospodarowania przestrzennego</t>
  </si>
  <si>
    <t>Rady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</si>
  <si>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</si>
  <si>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</si>
  <si>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</si>
  <si>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</si>
  <si>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</si>
  <si>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</si>
  <si>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</si>
  <si>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</si>
  <si>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</si>
  <si>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</si>
  <si>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</si>
  <si>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</si>
  <si>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</si>
  <si>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</si>
  <si>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80103</t>
  </si>
  <si>
    <t>Oddziały przedszkolne w szkołach podstawowych</t>
  </si>
  <si>
    <t>80120</t>
  </si>
  <si>
    <t>Licea ogólnokształcące</t>
  </si>
  <si>
    <t>80146</t>
  </si>
  <si>
    <t>Dokształcanie i doskonalenie nauczycieli</t>
  </si>
  <si>
    <t>80195</t>
  </si>
  <si>
    <t>85149</t>
  </si>
  <si>
    <t>Programy polityki zdrowotnej</t>
  </si>
  <si>
    <t>85153</t>
  </si>
  <si>
    <t>Zwalczanie narkomanii</t>
  </si>
  <si>
    <t>85154</t>
  </si>
  <si>
    <t>Przeciwdziałanie alkoholizmowi</t>
  </si>
  <si>
    <t>85158</t>
  </si>
  <si>
    <t>Izby wytrzeźwień</t>
  </si>
  <si>
    <t>85215</t>
  </si>
  <si>
    <t>Dodatki mieszkaniowe</t>
  </si>
  <si>
    <t>85415</t>
  </si>
  <si>
    <t>Pomoc materialna dla uczniów</t>
  </si>
  <si>
    <t>90001</t>
  </si>
  <si>
    <t>Gospodarka ściekowa i ochrona wód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</si>
  <si>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</si>
  <si>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</si>
  <si>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</si>
  <si>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</si>
  <si>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</si>
  <si>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</si>
  <si>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92105</t>
  </si>
  <si>
    <t>Pozostałe zadania w zakresie kultury</t>
  </si>
  <si>
    <t>92109</t>
  </si>
  <si>
    <t>Domy i ośrodki kultury, świetlice i kluby</t>
  </si>
  <si>
    <t>92116</t>
  </si>
  <si>
    <t>Biblioteki</t>
  </si>
  <si>
    <t>92120</t>
  </si>
  <si>
    <t>Ochrona zabytków i opieka nad zabytkami</t>
  </si>
  <si>
    <t>92601</t>
  </si>
  <si>
    <t>Obiekty sportowe</t>
  </si>
  <si>
    <t>92605</t>
  </si>
  <si>
    <t>Zadania w zakresie kultury fizycznej i sportu</t>
  </si>
  <si>
    <t>do uchwały Rady Miejskiej</t>
  </si>
  <si>
    <t xml:space="preserve"> -</t>
  </si>
  <si>
    <t>9.</t>
  </si>
  <si>
    <t>10.</t>
  </si>
  <si>
    <t>11.</t>
  </si>
  <si>
    <t>12.</t>
  </si>
  <si>
    <t>Załącznik nr 1</t>
  </si>
  <si>
    <t>Opłata od posiadania psów</t>
  </si>
  <si>
    <t>Stołówki szkolne</t>
  </si>
  <si>
    <t>Wpłaty z tytułu odpłatnego nabycia prawa własności oraz prawa użytkowania wieczystego nieruchomości</t>
  </si>
  <si>
    <t>Drogi publiczne powiatowe</t>
  </si>
  <si>
    <t>Wynagro-
dzenia i pochodne</t>
  </si>
  <si>
    <t>75421</t>
  </si>
  <si>
    <t>Zarządzanie kryzysowe</t>
  </si>
  <si>
    <t>80148</t>
  </si>
  <si>
    <t>85202</t>
  </si>
  <si>
    <t>85220</t>
  </si>
  <si>
    <t>-</t>
  </si>
  <si>
    <t>pozostałe wydatki bieżące</t>
  </si>
  <si>
    <t xml:space="preserve">wynagrodzenia i pochodne od wynagrodzeń </t>
  </si>
  <si>
    <t>UWAGI</t>
  </si>
  <si>
    <t>zimowe utrzymanie dróg - porozumienie z Powiatem Tczewskim</t>
  </si>
  <si>
    <t>Dochody</t>
  </si>
  <si>
    <t>Wynik budżetu</t>
  </si>
  <si>
    <t>Grzywny, mandaty i inne kary pieniężne od osób fizycznych</t>
  </si>
  <si>
    <t>Dochody budżetu miasta na 2009 r.</t>
  </si>
  <si>
    <t>Przychody i rozchody budżetu w 2009 r.</t>
  </si>
  <si>
    <t>Dochody i wydatki związane z realizacją zadań wykonywanych na podstawie porozumień (umów) między jednostkami samorządu terytorialnego w 2009 r.</t>
  </si>
  <si>
    <t>Kwota
2009 r.</t>
  </si>
  <si>
    <t>Ośrodki informacji turystycznej</t>
  </si>
  <si>
    <t>Zadania w zakresie upowszechniania turystyki</t>
  </si>
  <si>
    <t>pomoc finansowa dla Powiatu Tczewskiego na dofinansowanie modernizacji wiaduktu Nr 07 w ul. 1 Maja w Tczewie</t>
  </si>
  <si>
    <t>pomoc finansowa dla Powiatu Tczewskiego na bieżące remonty chodników przy drogach powiatowych</t>
  </si>
  <si>
    <t>pomoc finansowa dla Powiatu Tczewskiego na dofinansowanie działalności CiK w Tczewie</t>
  </si>
  <si>
    <t>Załącznik nr 5 do uchwały Rady Miejskiej</t>
  </si>
  <si>
    <t>Załącznik nr 7 do uchwały Rady Miejskiej</t>
  </si>
  <si>
    <t>pomoc finansowa dla Powiatu Tczewskiego na dofinansowanie budowy sygnalizacji świetlnej na przejściu dla pieszych w ul. Armii Krajowej w rejonie budynków TTBS</t>
  </si>
  <si>
    <t xml:space="preserve">pomoc finansowa dla Powiatu Tczewskiego na dofinansowanie reorganizacji skrzyżowania ulicy Mostowej z Gdańską </t>
  </si>
  <si>
    <t>pomoc finansowa dla Powiatu Tczewskiego na dofinansowanie budowy sygnalizacji świetlnej dla pieszych w ul. W.Polskiego</t>
  </si>
  <si>
    <t>Zwiększenia</t>
  </si>
  <si>
    <t>Plan</t>
  </si>
  <si>
    <t>1</t>
  </si>
  <si>
    <t>2</t>
  </si>
  <si>
    <t>4</t>
  </si>
  <si>
    <t>5</t>
  </si>
  <si>
    <t>6</t>
  </si>
  <si>
    <t>7</t>
  </si>
  <si>
    <t>010</t>
  </si>
  <si>
    <t>60014</t>
  </si>
  <si>
    <t>60095</t>
  </si>
  <si>
    <t>630</t>
  </si>
  <si>
    <t>63003</t>
  </si>
  <si>
    <t>63095</t>
  </si>
  <si>
    <t>71004</t>
  </si>
  <si>
    <t>75075</t>
  </si>
  <si>
    <t>Składki na ubezpieczenie zdrowotne opłacane za osoby pobierajace niektóre świadczenia z pomocy społecznej, niektóre świadczenia rodzinne oraz za osoby uczestniczące w zajęciach w centrum integracji społecznej.</t>
  </si>
  <si>
    <t>Zmniejszenia</t>
  </si>
  <si>
    <t>Z tego</t>
  </si>
  <si>
    <t>W tym</t>
  </si>
  <si>
    <t>Wydatki
z tytułu poręczeń i gwarancji</t>
  </si>
  <si>
    <t>Pozostałe</t>
  </si>
  <si>
    <t>8</t>
  </si>
  <si>
    <t>9</t>
  </si>
  <si>
    <t>10</t>
  </si>
  <si>
    <t>11</t>
  </si>
  <si>
    <t>0,00</t>
  </si>
  <si>
    <t>01030</t>
  </si>
  <si>
    <t>60004</t>
  </si>
  <si>
    <t>2 950 000,00</t>
  </si>
  <si>
    <t>350 000,00</t>
  </si>
  <si>
    <t>150 000,00</t>
  </si>
  <si>
    <t>34 000,00</t>
  </si>
  <si>
    <t>16 500,00</t>
  </si>
  <si>
    <t>63001</t>
  </si>
  <si>
    <t>24 000,00</t>
  </si>
  <si>
    <t>10 000,00</t>
  </si>
  <si>
    <t>6 500,00</t>
  </si>
  <si>
    <t>3 000,00</t>
  </si>
  <si>
    <t>1 800 000,00</t>
  </si>
  <si>
    <t>70001</t>
  </si>
  <si>
    <t>70095</t>
  </si>
  <si>
    <t>15 000,00</t>
  </si>
  <si>
    <t>71095</t>
  </si>
  <si>
    <t>23 000,00</t>
  </si>
  <si>
    <t>351 000,00</t>
  </si>
  <si>
    <t>75022</t>
  </si>
  <si>
    <t>415 000,00</t>
  </si>
  <si>
    <t>412 000,00</t>
  </si>
  <si>
    <t>10 893 204,00</t>
  </si>
  <si>
    <t>75095</t>
  </si>
  <si>
    <t>200 000,00</t>
  </si>
  <si>
    <t>9 751,00</t>
  </si>
  <si>
    <t>40 000,00</t>
  </si>
  <si>
    <t>58 100,00</t>
  </si>
  <si>
    <t>1 506 600,00</t>
  </si>
  <si>
    <t>6 000,00</t>
  </si>
  <si>
    <t>2 150 000,00</t>
  </si>
  <si>
    <t>2 000 000,00</t>
  </si>
  <si>
    <t>1 011 000,00</t>
  </si>
  <si>
    <t>11 407,00</t>
  </si>
  <si>
    <t>8 000,00</t>
  </si>
  <si>
    <t>1 249 462,00</t>
  </si>
  <si>
    <t>60 000,00</t>
  </si>
  <si>
    <t>938 162,00</t>
  </si>
  <si>
    <t>50 000,00</t>
  </si>
  <si>
    <t>51 300,00</t>
  </si>
  <si>
    <t>1 065,00</t>
  </si>
  <si>
    <t>235,00</t>
  </si>
  <si>
    <t>Domy pomocy społecznej</t>
  </si>
  <si>
    <t>331 200,00</t>
  </si>
  <si>
    <t>Świadczenia rodzinne, świadczenia z funduszu alimentacyjneego oraz składki na ubezpieczenia emerytalne i rentowe z ubezpieczenia społecznego</t>
  </si>
  <si>
    <t>146 700,00</t>
  </si>
  <si>
    <t>2 500 000,00</t>
  </si>
  <si>
    <t>Jednostki specjalistycznego poradnictwa, mieszkania chronione i ośrodki interwencji kryzysowej</t>
  </si>
  <si>
    <t>1 236 000,00</t>
  </si>
  <si>
    <t>820 000,00</t>
  </si>
  <si>
    <t>5 000,00</t>
  </si>
  <si>
    <t>610 000,00</t>
  </si>
  <si>
    <t>207 000,00</t>
  </si>
  <si>
    <t>43 400,00</t>
  </si>
  <si>
    <t>1 864 000,00</t>
  </si>
  <si>
    <t>550 000,00</t>
  </si>
  <si>
    <t>380 000,00</t>
  </si>
  <si>
    <t>Załącznik nr 3a do uchwały Rady Miejskiej</t>
  </si>
  <si>
    <t>Zadania inwestycyjne w 2009r.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</si>
  <si>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</si>
  <si>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</si>
  <si>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</si>
  <si>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</si>
  <si>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</si>
  <si>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</si>
  <si>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2009 </t>
    </r>
    <r>
      <rPr>
        <b/>
        <sz val="10"/>
        <rFont val="Arial CE"/>
        <family val="0"/>
      </rPr>
      <t>(7+8+9+10)</t>
    </r>
  </si>
  <si>
    <t>z tego źródła finansowania</t>
  </si>
  <si>
    <t>dochody własne jst</t>
  </si>
  <si>
    <t>kredyty, pożyczki i  obligacje</t>
  </si>
  <si>
    <t>środki pochodzące
z innych  źródeł*</t>
  </si>
  <si>
    <t>środki wymienione
w art. 5 ust. 1 pkt 2 i 3 u.f.p.</t>
  </si>
  <si>
    <t>wykonanie i dostarczenie kart mikroprocesowych z przeznaczeniem na wprowadzenie systemu pobierania opłat opartego na karcie elektronicznej</t>
  </si>
  <si>
    <t xml:space="preserve">Urząd Miejski - Wydział Spraw Komunalnych </t>
  </si>
  <si>
    <t>Powiat Tczewski - pomoc finansowa</t>
  </si>
  <si>
    <t>dofinansowanie budowy sygnalizacji świetlnej na przejściu dla pieszych w ul. Armii Krajowej w rejonie budynków TTBS</t>
  </si>
  <si>
    <t xml:space="preserve">dofinansowanie reorganizacji skrzyżowania ulicy Mostowej z Gdańską </t>
  </si>
  <si>
    <t>dofinansowanie budowy sygnalizacji świetlnej dla pieszych w ul. W.Polskiego</t>
  </si>
  <si>
    <t>przebudowa dróg: ul. Nadbrzeżnej, ul. Gałczyńskiego, ul. Zamkowej, ul. Jodłowej wraz z budową miejsc parkingowych przy ul. Topolowej</t>
  </si>
  <si>
    <t>Urząd Miejski - Wydział Inwestycji i Remontów</t>
  </si>
  <si>
    <t xml:space="preserve">dokumentacje projektowe na przebudowę i budowę dróg </t>
  </si>
  <si>
    <t>budowa ul. Żeglarskiej</t>
  </si>
  <si>
    <t>budowa ciągu widokowego przy ul. Podgórnej</t>
  </si>
  <si>
    <t xml:space="preserve">regionalny węzeł komunikacyjny ruchu pasażerskiego w Tczewie </t>
  </si>
  <si>
    <t>przebudowa nawierzchni przed NZOZ przy ul. Jagiellońskiej</t>
  </si>
  <si>
    <t>13.</t>
  </si>
  <si>
    <t>budowa układu drogowego na osiedlu przy ul. Czatkowskiej</t>
  </si>
  <si>
    <t>14.</t>
  </si>
  <si>
    <t>dokumentacja projektowa na budowę parkingu wielopoziomowego ul. Ogrodowa/ul. Wąska</t>
  </si>
  <si>
    <t>15.</t>
  </si>
  <si>
    <t xml:space="preserve">wzmocnienie infrastruktuktury kociewskiego szlaku turystycznego Grzymisława  na odcinku Tczew-Gniew </t>
  </si>
  <si>
    <t>16.</t>
  </si>
  <si>
    <t>budowa pomostu pływajacego dla wioślarzy - Projekt "Pętla Żuław"</t>
  </si>
  <si>
    <t>17.</t>
  </si>
  <si>
    <t>18.</t>
  </si>
  <si>
    <t>wykupy nieruchomości gruntowych przez Gminę Miejską Tczew</t>
  </si>
  <si>
    <t xml:space="preserve">Urząd Miejski - Wydział Gospodarki Mieniem Komunalnym </t>
  </si>
  <si>
    <t>19.</t>
  </si>
  <si>
    <t>przebudowa budynków przy pl. Grzegorza</t>
  </si>
  <si>
    <t>20.</t>
  </si>
  <si>
    <t xml:space="preserve">przebudowa budynków mieszkalnych przy ul. Stoczniowców 1Ł i przy ul. Żuławskiej </t>
  </si>
  <si>
    <t>21.</t>
  </si>
  <si>
    <t xml:space="preserve">dokumentacje projektowe na przebudowę budynków </t>
  </si>
  <si>
    <t>22.</t>
  </si>
  <si>
    <t>dokumentacja projektowa na budynek użyteczności publicznej na Os. Witosa</t>
  </si>
  <si>
    <t>23.</t>
  </si>
  <si>
    <t>budowa budynków mieszkalnych przy ul. Prostej</t>
  </si>
  <si>
    <t>24.</t>
  </si>
  <si>
    <t>dokumentacja projektowa na przebudowę budynku przy ul. Chopina 33</t>
  </si>
  <si>
    <t>25.</t>
  </si>
  <si>
    <t>26.</t>
  </si>
  <si>
    <t>Urząd Miejski - Wydział Gospodarczy, Centrum Informatyczne</t>
  </si>
  <si>
    <t>27.</t>
  </si>
  <si>
    <t>stworzenie miejskiej sieci teleinformatycznej</t>
  </si>
  <si>
    <t>Urząd Miejski - Centrum Informatyczne</t>
  </si>
  <si>
    <t>28.</t>
  </si>
  <si>
    <t>zakupy inwestycyjne MIOC:                                     - przecinarka do betonu - 5.500 zł                                            - syrena alarmowa - 5.300 zł</t>
  </si>
  <si>
    <t>Urząd Miejski - Wydział Zarządzania Kryzysowego</t>
  </si>
  <si>
    <t>29.</t>
  </si>
  <si>
    <t>budowa systemu monitoringu wizyjnego-etap I przebudowa budynku przy ul. Wąskiej 32,33 na centrum monitoringu</t>
  </si>
  <si>
    <t>Urząd Miejski - Wydział Inwestycji i Remontów, Centrum Informatyczne</t>
  </si>
  <si>
    <t>30.</t>
  </si>
  <si>
    <t>dokumentacje projektowe na modernizację boisk przy SP nr 10, SP nr 5, SSP nr 2</t>
  </si>
  <si>
    <t>31.</t>
  </si>
  <si>
    <t>32.</t>
  </si>
  <si>
    <t xml:space="preserve"> dostosowanie budynków przedszkoli do wymogów p.pożarowych</t>
  </si>
  <si>
    <t>33.</t>
  </si>
  <si>
    <t>budowa klatki schodowej w Przedszkolu "Muszelka"</t>
  </si>
  <si>
    <t>34.</t>
  </si>
  <si>
    <t>35.</t>
  </si>
  <si>
    <t>budowa pomieszczeń na szatnię i aulę w Gimnazjum Nr 1</t>
  </si>
  <si>
    <t>36.</t>
  </si>
  <si>
    <t>zakupy inwestycyjne w Gimnazjum Nr 2 i Nr 3</t>
  </si>
  <si>
    <t>Gimnazjum Nr 2 i Nr 3</t>
  </si>
  <si>
    <t>37.</t>
  </si>
  <si>
    <r>
      <t>Szkoła Podstawowa</t>
    </r>
    <r>
      <rPr>
        <sz val="9"/>
        <rFont val="Arial CE"/>
        <family val="0"/>
      </rPr>
      <t xml:space="preserve"> Nr 8,</t>
    </r>
    <r>
      <rPr>
        <sz val="10"/>
        <rFont val="Arial CE"/>
        <family val="0"/>
      </rPr>
      <t xml:space="preserve"> Szkoła Podstawowa </t>
    </r>
    <r>
      <rPr>
        <sz val="8"/>
        <rFont val="Arial CE"/>
        <family val="0"/>
      </rPr>
      <t>Nr 10</t>
    </r>
    <r>
      <rPr>
        <sz val="10"/>
        <rFont val="Arial CE"/>
        <family val="0"/>
      </rPr>
      <t xml:space="preserve">, </t>
    </r>
    <r>
      <rPr>
        <sz val="9"/>
        <rFont val="Arial CE"/>
        <family val="0"/>
      </rPr>
      <t>Szkoła Podstawowa</t>
    </r>
    <r>
      <rPr>
        <sz val="10"/>
        <rFont val="Arial CE"/>
        <family val="0"/>
      </rPr>
      <t xml:space="preserve"> </t>
    </r>
    <r>
      <rPr>
        <sz val="9"/>
        <rFont val="Arial CE"/>
        <family val="0"/>
      </rPr>
      <t>Nr 12</t>
    </r>
    <r>
      <rPr>
        <sz val="10"/>
        <rFont val="Arial CE"/>
        <family val="0"/>
      </rPr>
      <t xml:space="preserve">, Gimnazjum Nr 3 </t>
    </r>
  </si>
  <si>
    <t>38.</t>
  </si>
  <si>
    <t>budowa systemu odprowadzania i oczyszczania wód opadowych i roztopowych</t>
  </si>
  <si>
    <t>39.</t>
  </si>
  <si>
    <t>budowa ciągu pieszo-rowerowego w rejonie Kanału Młyńskiego</t>
  </si>
  <si>
    <t>40.</t>
  </si>
  <si>
    <t>budowa elementów małej architektury w Parku Miejskim</t>
  </si>
  <si>
    <t>41.</t>
  </si>
  <si>
    <t>budowa alejek w Parku Miejskim</t>
  </si>
  <si>
    <t>42.</t>
  </si>
  <si>
    <t>dokumentacja techniczna renowacji Parku Miejskiego i niecki Czyżykowo</t>
  </si>
  <si>
    <t>43.</t>
  </si>
  <si>
    <t>budowa terenu zieleni w rejonie Kubusia Puchatka i Piotrowa</t>
  </si>
  <si>
    <t>44.</t>
  </si>
  <si>
    <t>oświetlenie ulic, placów i dróg</t>
  </si>
  <si>
    <t>45.</t>
  </si>
  <si>
    <t>budowa fontanny na placu Hallera</t>
  </si>
  <si>
    <t>46.</t>
  </si>
  <si>
    <t>dokumentacja projektowa na wykonanie fontanny na bulwarze nadwiślańskim</t>
  </si>
  <si>
    <t>47.</t>
  </si>
  <si>
    <t>dokumentacja projektowa na zabezpieczenie skarpy przy ul. Zamkowej</t>
  </si>
  <si>
    <t>48.</t>
  </si>
  <si>
    <t>49.</t>
  </si>
  <si>
    <t>rewitalizacja Plant Miejskich wraz z zabezpieczeniem murów obronnych Tczewa</t>
  </si>
  <si>
    <t>50.</t>
  </si>
  <si>
    <t>Centrum Wystawienniczo Regionalne Dolnej Wisły</t>
  </si>
  <si>
    <t>51.</t>
  </si>
  <si>
    <t xml:space="preserve">przebudowa stadionu lekkoatletycznego z zapleczem socjalnym przy ul.Bałdowskiej w Tczewie </t>
  </si>
  <si>
    <t>52.</t>
  </si>
  <si>
    <t>budowa zintegrowanego, wielofunkcyjnego placu sportowo-rekreacyjnego przy ul. Jedności Narodu 28-32</t>
  </si>
  <si>
    <t>53.</t>
  </si>
  <si>
    <t>54.</t>
  </si>
  <si>
    <t xml:space="preserve">Tczewskie Centrum Sportu i Rekreacji </t>
  </si>
  <si>
    <t>55.</t>
  </si>
  <si>
    <t>A.      
B.
C.
…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</si>
  <si>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</si>
  <si>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</si>
  <si>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</si>
  <si>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</si>
  <si>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</si>
  <si>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</si>
  <si>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Załącznik nr 8 do uchwały Rady Miejskiej</t>
  </si>
  <si>
    <t xml:space="preserve">Plan przychodów i wydatków zakładów budżetowych, </t>
  </si>
  <si>
    <t xml:space="preserve"> dochodów i wydatków dochodów własnych jednostek budżetowych na 2009 r.</t>
  </si>
  <si>
    <t>Wyszczególnienie</t>
  </si>
  <si>
    <t>Stan środków obrotowych** na początek roku</t>
  </si>
  <si>
    <t>Przychody*</t>
  </si>
  <si>
    <t>Stan środków obrotowych** na koniec roku</t>
  </si>
  <si>
    <t>ogółem</t>
  </si>
  <si>
    <t>w tym: wpłata do budżetu</t>
  </si>
  <si>
    <t>dotacje
z budżetu***</t>
  </si>
  <si>
    <t>§ 2650</t>
  </si>
  <si>
    <t>na inwestycje</t>
  </si>
  <si>
    <t>I.</t>
  </si>
  <si>
    <t>Zakłady budżetowe</t>
  </si>
  <si>
    <t>1. ZGKZM</t>
  </si>
  <si>
    <t>2. Przedszkole Nr 8</t>
  </si>
  <si>
    <t>3. Przedszkole Nr 9</t>
  </si>
  <si>
    <t>II.</t>
  </si>
  <si>
    <t>Dochody własne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</si>
  <si>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</si>
  <si>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</si>
  <si>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</si>
  <si>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</si>
  <si>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Załącznik nr 6 do uchwały Rady Miejskiej</t>
  </si>
  <si>
    <t>Dochody i wydatki związane z realizacją zadań z zakresu administracji rządowej i innych zadań zleconych odrębnymi ustawami w 2009r.</t>
  </si>
  <si>
    <t>Wydatki
ogółem
(5+9)</t>
  </si>
  <si>
    <t>wynagrodzenia i pochodne od wynagrodzeń</t>
  </si>
  <si>
    <t>świadczenia społeczne</t>
  </si>
  <si>
    <t>Dochody ogółem</t>
  </si>
  <si>
    <t>wynagrodzenia</t>
  </si>
  <si>
    <t>pochodne od wynagrodzeń</t>
  </si>
  <si>
    <t>Miejski Ośrodek Pomocy Społecznej</t>
  </si>
  <si>
    <t>Załącznik nr 3 do uchwały Rady Miejskiej</t>
  </si>
  <si>
    <t>Limity wydatków na wieloletnie programy inwestycyjne w latach 2009 - 2011</t>
  </si>
  <si>
    <t>Nazwa zadania inwestycyjnego
i okres realizacji
(w latach)</t>
  </si>
  <si>
    <t>rok budżetowy 2009 (7+8+9+10))</t>
  </si>
  <si>
    <t>2010 r.</t>
  </si>
  <si>
    <t>2011 r.</t>
  </si>
  <si>
    <t>kredyty, pożyczki i obligacje</t>
  </si>
  <si>
    <t>środki pochodzące
 z innych  źródeł*</t>
  </si>
  <si>
    <t>Regionalny węzeł komunikacyjny ruchu pasażerskiego w Tczewie (2005-2011)</t>
  </si>
  <si>
    <t>---</t>
  </si>
  <si>
    <t>Przebudowa budynków przy pl. Grzegorza</t>
  </si>
  <si>
    <t>Budowa budynków mieszkalnych przy ul. Prostej (2008-2011)</t>
  </si>
  <si>
    <t>Budowa systemu monitoringu wizyjnego (2009-2011)</t>
  </si>
  <si>
    <t>Promowanie zrównoważonego rozwoju poprzez wykorzystanie naturalnych walorów przyrodniczych Tczewa</t>
  </si>
  <si>
    <t>1) zadania planowane do ubiegania się o środki z UE</t>
  </si>
  <si>
    <t>dotacja dla Gminy Starogard Gdański</t>
  </si>
  <si>
    <t>Centrum Kultury i Sztuki w Tczewie</t>
  </si>
  <si>
    <t>budowa kompleksu sportowego w ramach programu "Moje boisko-Orlik 2012" przy Sportowej Szkole Podstawowej Nr 2 w Tczewie</t>
  </si>
  <si>
    <t>56.</t>
  </si>
  <si>
    <t>57.</t>
  </si>
  <si>
    <t>58.</t>
  </si>
  <si>
    <t>59.</t>
  </si>
  <si>
    <t>60.</t>
  </si>
  <si>
    <t>dotacja na inwestycje dla Gminy Starogard Gdański</t>
  </si>
  <si>
    <t>2 883 650,00</t>
  </si>
  <si>
    <t>40 500,00</t>
  </si>
  <si>
    <t>18 500,00</t>
  </si>
  <si>
    <t>105 300,00</t>
  </si>
  <si>
    <t>86 800,00</t>
  </si>
  <si>
    <t>1 355 526,00</t>
  </si>
  <si>
    <t>151 074,00</t>
  </si>
  <si>
    <t>975 000,00</t>
  </si>
  <si>
    <t>65 000,00</t>
  </si>
  <si>
    <t>239 000,00</t>
  </si>
  <si>
    <t>1 971 560,00</t>
  </si>
  <si>
    <t>termomodernizacja ścian zewnętrznych budynku oprzy ul. Niepodległości 10</t>
  </si>
  <si>
    <t>dofinansowanie wykonania rzeźby przydrożnej przy drodze prowadzącej do grobów masowych w Szpęgawsku pn."Golgota Kociewia"</t>
  </si>
  <si>
    <t xml:space="preserve">pomoc finansowa dla Powiatu Tczewskiego na utrzymanie zieleni na drogach powiatowych </t>
  </si>
  <si>
    <t>Wybory do Parlamentu Europejskiego</t>
  </si>
  <si>
    <t xml:space="preserve">dofinansowanie budowy budynku mieszkalnego dla poszkodowanych w pożarze </t>
  </si>
  <si>
    <t>Gmina Kamień Pomorski-pomoc finansowa</t>
  </si>
  <si>
    <t>pomoc finansowa dla Gminy Kamień Pomorski na dofinansowanie budowy budynku mieszkalnego dla poszkodowanych w pożarze</t>
  </si>
  <si>
    <t>Kwota dotacji</t>
  </si>
  <si>
    <t>75113</t>
  </si>
  <si>
    <t>61 565,00</t>
  </si>
  <si>
    <t>861 962,00</t>
  </si>
  <si>
    <t>325 935,00</t>
  </si>
  <si>
    <t>60 500,00</t>
  </si>
  <si>
    <t>751 962,00</t>
  </si>
  <si>
    <t>125 700,00</t>
  </si>
  <si>
    <t>2 389 000,00</t>
  </si>
  <si>
    <t>1 569 000,00</t>
  </si>
  <si>
    <t>1 413 840,00</t>
  </si>
  <si>
    <t>3 424 400,00</t>
  </si>
  <si>
    <t>3 385 400,00</t>
  </si>
  <si>
    <t>Wydatki budżetu miasta na 2009r.</t>
  </si>
  <si>
    <t>500 000,00</t>
  </si>
  <si>
    <t>do Uchwały Rady Miejskiej</t>
  </si>
  <si>
    <t>wykonanie oświetlenia wystawy w CWRDW w Tczewie</t>
  </si>
  <si>
    <t>Ronictwo i łowiectwo</t>
  </si>
  <si>
    <t>wpływy z usług</t>
  </si>
  <si>
    <t>Rekompensaty utraconych dochodów w podatkach i opłatach lokalnych</t>
  </si>
  <si>
    <t>Grzywny  inne kary pieniężne od osób prawnych i innych jednostek organizacyjnych</t>
  </si>
  <si>
    <t>Fundusz Ochrony Środowiska i Gospodarki Wodnej</t>
  </si>
  <si>
    <t>Wpływy do budżetu nadwyżki środków obrotowych zakładów budżetowych</t>
  </si>
  <si>
    <t>budowa placu apelowego przy Szkole Podstawowej Nr 7</t>
  </si>
  <si>
    <t>61.</t>
  </si>
  <si>
    <t>2. dz.801, rozdz.80148-stołówki szkolne</t>
  </si>
  <si>
    <r>
      <t>3. dz. 854, rozdz. 85415-</t>
    </r>
    <r>
      <rPr>
        <sz val="8"/>
        <rFont val="Arial CE"/>
        <family val="0"/>
      </rPr>
      <t>pomoc materialna dla uczniów</t>
    </r>
  </si>
  <si>
    <t>4. dz. 921, rozdz. 92195-darowizny</t>
  </si>
  <si>
    <t>1. dz.801, rozdz.80101-odszkodowania</t>
  </si>
  <si>
    <t>Rozliczenia
z budżetem
z tytułu wpłat nadwyżek środków za 2008 r.</t>
  </si>
  <si>
    <t>§</t>
  </si>
  <si>
    <t>01095</t>
  </si>
  <si>
    <t>8 268,00</t>
  </si>
  <si>
    <t>3 086 436,00</t>
  </si>
  <si>
    <t>202 786,00</t>
  </si>
  <si>
    <t>2 401 000,00</t>
  </si>
  <si>
    <t>2 051 000,00</t>
  </si>
  <si>
    <t>426 300,00</t>
  </si>
  <si>
    <t>407 800,00</t>
  </si>
  <si>
    <t>392 800,00</t>
  </si>
  <si>
    <t>298 000,00</t>
  </si>
  <si>
    <t>283 000,00</t>
  </si>
  <si>
    <t>1 360 826,00</t>
  </si>
  <si>
    <t>5 300,00</t>
  </si>
  <si>
    <t>600 100,00</t>
  </si>
  <si>
    <t>1 973 807,00</t>
  </si>
  <si>
    <t>78 150,00</t>
  </si>
  <si>
    <t>1 157 850,00</t>
  </si>
  <si>
    <t>3 902 400,00</t>
  </si>
  <si>
    <t>2 108 560,00</t>
  </si>
  <si>
    <t>517 000,00</t>
  </si>
  <si>
    <t>137 000,00</t>
  </si>
  <si>
    <t>Załącznik nr 10 do uchwały Rady Miejskiej</t>
  </si>
  <si>
    <t>Dotacje podmiotowe* w 2009 r.</t>
  </si>
  <si>
    <t>Nazwa instytucji</t>
  </si>
  <si>
    <t>Przedszkole Sióstr Miłosierdzia w Tczewie</t>
  </si>
  <si>
    <t>Przedszkola niepubliczne w Tczewie ("Akademia Krasnoludków", "Chatka Puchatka", "Jodełka", "Czwóreczka", "Jarzębinka", "Muszelka")</t>
  </si>
  <si>
    <t>Publiczne Gimnazjum Katolickie w Tczewie</t>
  </si>
  <si>
    <t>Gimnazjum dla Dorosłych w Tczewie</t>
  </si>
  <si>
    <t>Gimnazjum z oddziałami przysposobiającymi do pracy w Tczewie</t>
  </si>
  <si>
    <t>Miejska Biblioteka Publiczna w Tczewie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</si>
  <si>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</si>
  <si>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</si>
  <si>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Załącznik Nr 2</t>
  </si>
  <si>
    <t>623 550,00</t>
  </si>
  <si>
    <t>423 550,00</t>
  </si>
  <si>
    <t>77 209,00</t>
  </si>
  <si>
    <t>67 458,00</t>
  </si>
  <si>
    <t>75404</t>
  </si>
  <si>
    <t>Komendy wojewódzkie Policji</t>
  </si>
  <si>
    <t>25 000,00</t>
  </si>
  <si>
    <t>1 080 000,00</t>
  </si>
  <si>
    <t>105 000,00</t>
  </si>
  <si>
    <t>990 000,00</t>
  </si>
  <si>
    <t>853</t>
  </si>
  <si>
    <t>Pozostałe zadania w zakresie polityki społecznej</t>
  </si>
  <si>
    <t>109 429,00</t>
  </si>
  <si>
    <t>85395</t>
  </si>
  <si>
    <t>279 415,00</t>
  </si>
  <si>
    <t>116 220,00</t>
  </si>
  <si>
    <t>103 195,00</t>
  </si>
  <si>
    <t>703 300,00</t>
  </si>
  <si>
    <t>1 526 750,00</t>
  </si>
  <si>
    <t>1 416 850,00</t>
  </si>
  <si>
    <t>109 900,00</t>
  </si>
  <si>
    <t>Modernizacja wiaduktu nr 07 w ul. 1-go Maja w Tczewie</t>
  </si>
  <si>
    <t>zakup i zamontowanie dżwigu towarowego w Niepublicznym Przedszkolu "Jarzębinka"</t>
  </si>
  <si>
    <t>Urząd Miejski-Wydział Oświaty, Kultury i Sportu</t>
  </si>
  <si>
    <t>wykonanie monitoringu na salach wystawowych w CWRDW</t>
  </si>
  <si>
    <t>62.</t>
  </si>
  <si>
    <t>Dotacje rozwojowe oraz środki na finansowanie Wspólnej Polityki Rolnej</t>
  </si>
  <si>
    <t>prowadzenie Gimnazjum z oddziałami Przysposobiającymi do Pracy -porozumienie z Powiatem Tczewskim</t>
  </si>
  <si>
    <t>adaptacja poddasza Przedszkola      Nr 9</t>
  </si>
  <si>
    <t>budowa boiska sportowego przy      ul. Ceglarskiej</t>
  </si>
  <si>
    <t>Środki na dofinansowanie własnych inwestycji gmin, powiatów, samorządów województw  pozyskane z innych źródeł</t>
  </si>
  <si>
    <t>Część rekompensująca subwencji ogólnej dla gmin</t>
  </si>
  <si>
    <t>Wpływy z tytułu pomocy finansowej udzielanej między jst na dofinansowanie własnych zadań inwestycyjnych i zakupów inwestycyjnych</t>
  </si>
  <si>
    <t>Przebudowa i adaptacja budynku na cele "Domu Przedsiębiorcy w Tczewie" (2009-2011)</t>
  </si>
  <si>
    <t>wykonanie i montaż witaczy  miejskich</t>
  </si>
  <si>
    <t>Urząd Miejski-Biuro Promocji</t>
  </si>
  <si>
    <t>Przebudowa odcinka ul. Rokickiej w Tczewie od skrzyżowania z Al. Kociewską do granicy miasta</t>
  </si>
  <si>
    <t>przebudowa i adaptacja budynku na cele "Domu Przedsiębiorcy w Tczewie"</t>
  </si>
  <si>
    <t>przebudowa budynków przy ul. Podmurnej 12</t>
  </si>
  <si>
    <t>dofinansowanie zakupu specjalnego samochodu rozpoznawczo-ratowniczego z funkcją rozpoznawania skażeń chemiczno-ekologicznych dla KPPSP w Tczewie</t>
  </si>
  <si>
    <t>dotacja dla Powiatu Tczewskiego</t>
  </si>
  <si>
    <t>Szkoła Podstawowa Nr 11, Szkoła Podstawowa Nr 12, Sportowa Szkoła Podstawowa Nr 2</t>
  </si>
  <si>
    <t>Budowa zeskoku wraz z rozbiegiem do skoku w dal</t>
  </si>
  <si>
    <t>Szkoła Podstawowa Nr 11</t>
  </si>
  <si>
    <t>dokumentacja koncepcyjna planu ustawienia i konstrukcji kojców na śmietniki na Starym Mieście</t>
  </si>
  <si>
    <t>Urząd Miejski-Wydział Spraw Komunalnych</t>
  </si>
  <si>
    <t>63.</t>
  </si>
  <si>
    <t>64.</t>
  </si>
  <si>
    <t>65.</t>
  </si>
  <si>
    <t>66.</t>
  </si>
  <si>
    <t>Załącznik nr 4 do uchwały Rady Miejskiej</t>
  </si>
  <si>
    <t>Wydatki* na programy i projekty realizowane ze środków pochodzących z budżetu Unii Europejskiej lub bezzwrotnych środków zagranicznych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</si>
  <si>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</si>
  <si>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</si>
  <si>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</si>
  <si>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</si>
  <si>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Środki
z budżetu krajowego</t>
  </si>
  <si>
    <t>Środki
z budżetu UE</t>
  </si>
  <si>
    <t>2009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</si>
  <si>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</si>
  <si>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</si>
  <si>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</si>
  <si>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</si>
  <si>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</si>
  <si>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</si>
  <si>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</si>
  <si>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</si>
  <si>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</si>
  <si>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</si>
  <si>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</si>
  <si>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</si>
  <si>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</si>
  <si>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r>
      <t xml:space="preserve">Program: </t>
    </r>
    <r>
      <rPr>
        <b/>
        <sz val="8"/>
        <rFont val="Arial"/>
        <family val="2"/>
      </rPr>
      <t>MFEOG/NMF</t>
    </r>
    <r>
      <rPr>
        <b/>
        <vertAlign val="superscript"/>
        <sz val="8"/>
        <rFont val="Arial"/>
        <family val="2"/>
      </rPr>
      <t>1)</t>
    </r>
  </si>
  <si>
    <t>Priorytet: 2.2</t>
  </si>
  <si>
    <t>Działanie: -</t>
  </si>
  <si>
    <t>Nazwa projektu:</t>
  </si>
  <si>
    <t>Razem wydatki:</t>
  </si>
  <si>
    <t>z tego: 2009 r.</t>
  </si>
  <si>
    <t>2012 r.***</t>
  </si>
  <si>
    <t>1.2</t>
  </si>
  <si>
    <t>Program:</t>
  </si>
  <si>
    <t>Priorytet:</t>
  </si>
  <si>
    <t>Działanie:</t>
  </si>
  <si>
    <t>z tego: 2007 r.</t>
  </si>
  <si>
    <t>2008 r.</t>
  </si>
  <si>
    <t>2010 r.***</t>
  </si>
  <si>
    <t>1.3</t>
  </si>
  <si>
    <t>...............</t>
  </si>
  <si>
    <t>Wydatki bieżące razem:</t>
  </si>
  <si>
    <t>2.1</t>
  </si>
  <si>
    <r>
      <t>Priorytet:</t>
    </r>
    <r>
      <rPr>
        <b/>
        <sz val="8"/>
        <rFont val="Arial"/>
        <family val="2"/>
      </rPr>
      <t xml:space="preserve"> 2.2</t>
    </r>
  </si>
  <si>
    <r>
      <t xml:space="preserve">Działanie: </t>
    </r>
    <r>
      <rPr>
        <b/>
        <sz val="8"/>
        <rFont val="Arial"/>
        <family val="2"/>
      </rPr>
      <t>-</t>
    </r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</si>
  <si>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</si>
  <si>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</si>
  <si>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</si>
  <si>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</si>
  <si>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</si>
  <si>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r>
      <t xml:space="preserve">1) </t>
    </r>
    <r>
      <rPr>
        <sz val="8"/>
        <rFont val="Arial"/>
        <family val="2"/>
      </rPr>
      <t>Mechanizm Finansowy Euroepjskiego Obszaru Gospodarczego/Norweskiego Mechanizmu Finansowego</t>
    </r>
  </si>
  <si>
    <r>
      <t xml:space="preserve">Program: </t>
    </r>
    <r>
      <rPr>
        <b/>
        <sz val="8"/>
        <rFont val="Arial"/>
        <family val="2"/>
      </rPr>
      <t>RPO</t>
    </r>
    <r>
      <rPr>
        <b/>
        <vertAlign val="superscript"/>
        <sz val="8"/>
        <rFont val="Arial"/>
        <family val="2"/>
      </rPr>
      <t>1)</t>
    </r>
  </si>
  <si>
    <t>Priorytet: 1.5</t>
  </si>
  <si>
    <t>Dom Przedsiębiorcy w Tczewie</t>
  </si>
  <si>
    <t>dotacja na inwestycje dla Powiatu Tczewskiego na dofinansowanie zakupu samochodu dla KPPSP w Tczewie</t>
  </si>
  <si>
    <t>5. dz. 926, rozdz. 92695-darowizny</t>
  </si>
  <si>
    <t>Załącznik nr 9 do uchwały Rady Miejskiej</t>
  </si>
  <si>
    <t>Dotacje przedmiotowe w 2009 r.</t>
  </si>
  <si>
    <t>Nazwa jednostki
 otrzymującej dotację</t>
  </si>
  <si>
    <t>Zakres</t>
  </si>
  <si>
    <t>Ogółem kwota dotacji</t>
  </si>
  <si>
    <t>Zakład Gospodarki Komunalnym Zasobem Mieszkaniowym</t>
  </si>
  <si>
    <t xml:space="preserve">remonty bieżące i konserwacje budynków komunalnych </t>
  </si>
  <si>
    <t>Przedszkole Nr 8</t>
  </si>
  <si>
    <t xml:space="preserve">Koszty rzeczowe i osobowe z wyłączeniem kosztów produktów żywnościowych i przygotowania posiłków </t>
  </si>
  <si>
    <t>Przedszkole Nr 9</t>
  </si>
  <si>
    <t>Załącznik nr 12 do uchwały Rady Miejskiej</t>
  </si>
  <si>
    <t>Plan przychodów i wydatków Gminnego Funduszu</t>
  </si>
  <si>
    <t>Ochrony Środowiska i Gospodarki Wodnej na 2009 rok</t>
  </si>
  <si>
    <t>rozdz. 90011</t>
  </si>
  <si>
    <t>Plan na 2009 r.</t>
  </si>
  <si>
    <t>Stan środków obrotowych na początek roku</t>
  </si>
  <si>
    <t>Przychody</t>
  </si>
  <si>
    <t>wpływy z tytułu opłat za korzystanie ze środowiska oraz kar za nieprzestrzeganie wymogów ochrony środowiska</t>
  </si>
  <si>
    <t>III.</t>
  </si>
  <si>
    <t>Edukacja ekologiczna</t>
  </si>
  <si>
    <t>składki na ubezpieczenia społeczne</t>
  </si>
  <si>
    <t>składki na Fundusz Pracy</t>
  </si>
  <si>
    <t>wynagrodzenia bezosobowe</t>
  </si>
  <si>
    <t>zakupy materiałów i wyposażenia</t>
  </si>
  <si>
    <t>zakup pomocy dydaktycznych</t>
  </si>
  <si>
    <t>zakup usług remontowych</t>
  </si>
  <si>
    <t>zakup usług pozostałych</t>
  </si>
  <si>
    <t>Urządzanie terenów zieleni</t>
  </si>
  <si>
    <t>Pozostałe wydatki</t>
  </si>
  <si>
    <t>dotacja dla jednostek niezaliczanych do sektora finansów publicznych</t>
  </si>
  <si>
    <t xml:space="preserve">zakup usług pozostałych </t>
  </si>
  <si>
    <t xml:space="preserve"> - konsulting w zakresie ochrony środowiska</t>
  </si>
  <si>
    <t xml:space="preserve"> - usuwanie zagrożeń ekologicznych</t>
  </si>
  <si>
    <t>różne opłaty i składki</t>
  </si>
  <si>
    <t>zakupy inwestycyjne dotyczące selektywnej zbiórki odpadów na terenie Miasta</t>
  </si>
  <si>
    <t xml:space="preserve">dotacje z funduszy celowych na finansowanie lub dofinansowanie kosztów realizacji inwestycji i zakupów inwestycyjnych jednostek nie zaliczanych do sektora finansów publicznych </t>
  </si>
  <si>
    <t>IV.</t>
  </si>
  <si>
    <t>Stan środków obrotowych na koniec roku</t>
  </si>
  <si>
    <t>10 228,00</t>
  </si>
  <si>
    <t>1 960,00</t>
  </si>
  <si>
    <t>10 172 786,00</t>
  </si>
  <si>
    <t>9 271 000,00</t>
  </si>
  <si>
    <t>6 870 000,00</t>
  </si>
  <si>
    <t>135 500,00</t>
  </si>
  <si>
    <t>95 000,00</t>
  </si>
  <si>
    <t>11 594 200,00</t>
  </si>
  <si>
    <t>7 624 200,00</t>
  </si>
  <si>
    <t>2 170 000,00</t>
  </si>
  <si>
    <t>13 270 784,00</t>
  </si>
  <si>
    <t>988 030,00</t>
  </si>
  <si>
    <t>944 878,00</t>
  </si>
  <si>
    <t>43 152,00</t>
  </si>
  <si>
    <t>19 160,00</t>
  </si>
  <si>
    <t>404 390,00</t>
  </si>
  <si>
    <t>32 204,00</t>
  </si>
  <si>
    <t>45 005,00</t>
  </si>
  <si>
    <t>22 453,00</t>
  </si>
  <si>
    <t>75411</t>
  </si>
  <si>
    <t>Komendy powiatowe Państwowej Straży Pożarnej</t>
  </si>
  <si>
    <t>183 600,00</t>
  </si>
  <si>
    <t>52 039,00</t>
  </si>
  <si>
    <t>131 561,00</t>
  </si>
  <si>
    <t>880 723,00</t>
  </si>
  <si>
    <t>801 717,00</t>
  </si>
  <si>
    <t>79 006,00</t>
  </si>
  <si>
    <t>33 669,00</t>
  </si>
  <si>
    <t>178 765,00</t>
  </si>
  <si>
    <t>167 358,00</t>
  </si>
  <si>
    <t>927 010,00</t>
  </si>
  <si>
    <t>175 178,00</t>
  </si>
  <si>
    <t>271 417,00</t>
  </si>
  <si>
    <t>56 526,00</t>
  </si>
  <si>
    <t>214 891,00</t>
  </si>
  <si>
    <t>869 982,00</t>
  </si>
  <si>
    <t>835 432,00</t>
  </si>
  <si>
    <t>646 301,00</t>
  </si>
  <si>
    <t>189 131,00</t>
  </si>
  <si>
    <t>34 550,00</t>
  </si>
  <si>
    <t>1 530 130,00</t>
  </si>
  <si>
    <t>55 000,00</t>
  </si>
  <si>
    <t>146 900,00</t>
  </si>
  <si>
    <t>200,00</t>
  </si>
  <si>
    <t>3 483 493,00</t>
  </si>
  <si>
    <t>3 468 493,00</t>
  </si>
  <si>
    <t>3 503 550,00</t>
  </si>
  <si>
    <t>3 104 450,00</t>
  </si>
  <si>
    <t>399 100,00</t>
  </si>
  <si>
    <t>75 200,00</t>
  </si>
  <si>
    <t>324 169,00</t>
  </si>
  <si>
    <t>214 740,00</t>
  </si>
  <si>
    <t>1 701 347,00</t>
  </si>
  <si>
    <t>820 961,00</t>
  </si>
  <si>
    <t>789 974,00</t>
  </si>
  <si>
    <t>704 741,00</t>
  </si>
  <si>
    <t>85 233,00</t>
  </si>
  <si>
    <t>631 958,00</t>
  </si>
  <si>
    <t>8 082 150,00</t>
  </si>
  <si>
    <t>2 830 000,00</t>
  </si>
  <si>
    <t>2 330 000,00</t>
  </si>
  <si>
    <t>3 939 150,00</t>
  </si>
  <si>
    <t>6 175 470,00</t>
  </si>
  <si>
    <t>5 472 170,00</t>
  </si>
  <si>
    <t>700 706,00</t>
  </si>
  <si>
    <t>3 829 000,00</t>
  </si>
  <si>
    <t>942 464,00</t>
  </si>
  <si>
    <t>423 320,00</t>
  </si>
  <si>
    <t>14 600,00</t>
  </si>
  <si>
    <t>201 720,00</t>
  </si>
  <si>
    <t>1 751 400,00</t>
  </si>
  <si>
    <t>1 708 000,00</t>
  </si>
  <si>
    <t>681 106,00</t>
  </si>
  <si>
    <t>735 744,00</t>
  </si>
  <si>
    <r>
      <t xml:space="preserve">pomoc finansowa dla Powiatu Tczewskiego na dofinansowanie </t>
    </r>
    <r>
      <rPr>
        <b/>
        <sz val="8"/>
        <rFont val="Arial CE"/>
        <family val="0"/>
      </rPr>
      <t>"Przebudowy odcinka ul. Rokickiej w Tczewie od skrzyżowania z Al. Kociewską do granicy miasta"</t>
    </r>
  </si>
  <si>
    <t>5 074 000,00</t>
  </si>
  <si>
    <t>5 035 000,00</t>
  </si>
  <si>
    <t>8 976 400,00</t>
  </si>
  <si>
    <t>Tworzenie i promowanie lokalnego rozwoju Tczewa i Kwidzyna z wykorzystaniem doświadczeń europejskich</t>
  </si>
  <si>
    <t>Przebudowa układu drogowego stanowiącego dojazd do węzła autostradowego Stanisławie - dofinansowanie budowy wiaduktu w ciągu ul. W.Polskiego</t>
  </si>
  <si>
    <t>47 410,00</t>
  </si>
  <si>
    <t>4 955 740,00</t>
  </si>
  <si>
    <t>218 500,00</t>
  </si>
  <si>
    <t>68 500,00</t>
  </si>
  <si>
    <t>21 090,00</t>
  </si>
  <si>
    <t>4 006 413,00</t>
  </si>
  <si>
    <t>2 206 413,00</t>
  </si>
  <si>
    <t>7 587 787,00</t>
  </si>
  <si>
    <t>5 417 787,00</t>
  </si>
  <si>
    <t>12 740 432,00</t>
  </si>
  <si>
    <t>8 958 846,00</t>
  </si>
  <si>
    <t>3 781 586,00</t>
  </si>
  <si>
    <t>530 352,00</t>
  </si>
  <si>
    <t>10 606 004,00</t>
  </si>
  <si>
    <t>8 568 900,00</t>
  </si>
  <si>
    <t>2 037 104,00</t>
  </si>
  <si>
    <t>287 200,00</t>
  </si>
  <si>
    <t>16 786,00</t>
  </si>
  <si>
    <t>928 092,00</t>
  </si>
  <si>
    <t>3 809 700,00</t>
  </si>
  <si>
    <t>1 762 100,00</t>
  </si>
  <si>
    <t>401 274,00</t>
  </si>
  <si>
    <t>2 047 600,00</t>
  </si>
  <si>
    <t>34 500,00</t>
  </si>
  <si>
    <t>29 200,00</t>
  </si>
  <si>
    <t>23 600,00</t>
  </si>
  <si>
    <t>49 798 218,00</t>
  </si>
  <si>
    <t>47 418 863,00</t>
  </si>
  <si>
    <t>32 240 931,00</t>
  </si>
  <si>
    <t>7 856 946,00</t>
  </si>
  <si>
    <t>7 320 986,00</t>
  </si>
  <si>
    <t>2 379 355,00</t>
  </si>
  <si>
    <t>22 629 522,00</t>
  </si>
  <si>
    <t>22 285 717,00</t>
  </si>
  <si>
    <t>18 160 891,00</t>
  </si>
  <si>
    <t>4 124 826,00</t>
  </si>
  <si>
    <t>343 805,00</t>
  </si>
  <si>
    <t>6 898 808,00</t>
  </si>
  <si>
    <t>5 908 808,00</t>
  </si>
  <si>
    <t>5 875 139,00</t>
  </si>
  <si>
    <t>15 451 725,00</t>
  </si>
  <si>
    <t>14 440 725,00</t>
  </si>
  <si>
    <t>10 456 047,00</t>
  </si>
  <si>
    <t>2 010 871,00</t>
  </si>
  <si>
    <t>1 176 332,00</t>
  </si>
  <si>
    <t>249 322,00</t>
  </si>
  <si>
    <t>250 192,00</t>
  </si>
  <si>
    <t>75 014,00</t>
  </si>
  <si>
    <t>1 190 752,00</t>
  </si>
  <si>
    <t>849 903,00</t>
  </si>
  <si>
    <t>332 849,00</t>
  </si>
  <si>
    <t>29 524 435,00</t>
  </si>
  <si>
    <t>29 459 435,00</t>
  </si>
  <si>
    <t>5 091 580,00</t>
  </si>
  <si>
    <t>814 992,00</t>
  </si>
  <si>
    <t>23 552 863,00</t>
  </si>
  <si>
    <t>3 011 592,00</t>
  </si>
  <si>
    <t>2 946 592,00</t>
  </si>
  <si>
    <t>629 592,00</t>
  </si>
  <si>
    <t>786 870,00</t>
  </si>
  <si>
    <t>14 574 000,00</t>
  </si>
  <si>
    <t>373 850,00</t>
  </si>
  <si>
    <t>14 145 150,00</t>
  </si>
  <si>
    <t>697 700,00</t>
  </si>
  <si>
    <t>617 500,00</t>
  </si>
  <si>
    <t>10 027 150,00</t>
  </si>
  <si>
    <t>2 140 658,00</t>
  </si>
  <si>
    <t>5 941 492,00</t>
  </si>
  <si>
    <t>1 945 000,00</t>
  </si>
  <si>
    <t>4 524 150,00</t>
  </si>
  <si>
    <t>1 798 492,00</t>
  </si>
  <si>
    <t>585 000,00</t>
  </si>
  <si>
    <t>53 045 995,00</t>
  </si>
  <si>
    <t>30 618 680,00</t>
  </si>
  <si>
    <t>Środki na dofinansowanie własnych zadań bieżących gmin pozyskane z innych źródeł</t>
  </si>
  <si>
    <t>pomoc finansowa dla Powiatu Tczewskiego z przeznaczeniem dla Specjalnego Ośrodka Szkolno-Wychowawczego w Tczewie</t>
  </si>
  <si>
    <t>modernizacji wiaduktu nr 07                                       w ul. 1-go Maja</t>
  </si>
  <si>
    <t>zakupy inwestycyjne Urzędu Miejskiego:  - kserokopiarka -                                                       - frankownica                                                                    - zestawy komputerowe - 40.000                                   - urządzenia sieciowe - 40.000                              - system informacji przestrzennej - 200.000</t>
  </si>
  <si>
    <t>zakupy inwestycyjne WZK:                            - syrena alarmowa -</t>
  </si>
  <si>
    <t>zakupy inwestycyjne:                                                     - tablica interaktywna w Szkole Podstawowej nr 11                                                                                     - ksero i automat myjący-szorowarka w Szkole Podstawowej Nr 12                                                      - zakup patelni dla SSP nr 2</t>
  </si>
  <si>
    <r>
      <t xml:space="preserve">zakupy inwestycyjne:                                            - zmywarka w SP nr 8                                            - okap kuchenny w SP nr 10                              - jarzynarka w SP nr 12                                           - </t>
    </r>
    <r>
      <rPr>
        <sz val="9"/>
        <rFont val="Arial"/>
        <family val="2"/>
      </rPr>
      <t>patelnia elektryczna Gimnazjum Nr 3</t>
    </r>
  </si>
  <si>
    <t>zakupy inwestycyjne CKiS:                               - instrument muzyczny                                            -  kserokopiarka                                                 - wykonanie oświetlenia zewnętrznego budynku TDK</t>
  </si>
  <si>
    <r>
      <t xml:space="preserve">zakupy inwestycyjne w CWRDW:                          -maszyna do czyszczenia podłóg                     - ploter HP z oprzyrządowaniem                         </t>
    </r>
    <r>
      <rPr>
        <b/>
        <sz val="10"/>
        <rFont val="Arial CE"/>
        <family val="0"/>
      </rPr>
      <t>-</t>
    </r>
    <r>
      <rPr>
        <sz val="10"/>
        <rFont val="Arial CE"/>
        <family val="0"/>
      </rPr>
      <t xml:space="preserve"> szafa pancerna</t>
    </r>
  </si>
  <si>
    <t>pomoc finansowa dla Powiatu Tczewskiego na dofinansowanie remontu zatoczek postojowych przy ul. 30-go Stycznia</t>
  </si>
  <si>
    <t>zakupy iwestycyjne TCSiR:                       - odkurzacz wodny                                                                 - ciągnik-kosiarka</t>
  </si>
  <si>
    <t>3</t>
  </si>
  <si>
    <t>15 800 936,00</t>
  </si>
  <si>
    <t>5 628 150,00</t>
  </si>
  <si>
    <t>625 000,00</t>
  </si>
  <si>
    <t>3 225 000,00</t>
  </si>
  <si>
    <t>275 000,00</t>
  </si>
  <si>
    <t>154 765 208,00</t>
  </si>
  <si>
    <t>124 146 528,00</t>
  </si>
  <si>
    <t>Nr XXXVII/326/2009 z dnia 24 września 2009r.</t>
  </si>
  <si>
    <t>Nr XXXVII/326/2009 z dnia 24  września 2009r.</t>
  </si>
  <si>
    <t>67 460,00</t>
  </si>
  <si>
    <t>812 926,00</t>
  </si>
  <si>
    <t>7 460,00</t>
  </si>
  <si>
    <t>624 498,00</t>
  </si>
  <si>
    <t>16 269 360,00</t>
  </si>
  <si>
    <t>53 856 173,00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</si>
</sst>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###"/>
  </numFmts>
  <fonts count="9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sz val="5"/>
      <name val="Arial CE"/>
      <family val="2"/>
    </font>
    <font>
      <sz val="10"/>
      <name val="Times New Roman"/>
      <family val="1"/>
    </font>
    <font>
      <b/>
      <sz val="9.7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11"/>
      <name val="Arial CE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9.75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3"/>
      <name val="Arial CE"/>
      <family val="2"/>
    </font>
    <font>
      <i/>
      <vertAlign val="superscript"/>
      <sz val="10"/>
      <name val="Arial CE"/>
      <family val="0"/>
    </font>
    <font>
      <sz val="7"/>
      <color indexed="8"/>
      <name val="Arial"/>
      <family val="2"/>
    </font>
    <font>
      <sz val="9.75"/>
      <color indexed="8"/>
      <name val="Arial"/>
      <family val="2"/>
    </font>
    <font>
      <i/>
      <sz val="10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8"/>
      <name val="Arial CE"/>
      <family val="0"/>
    </font>
    <font>
      <sz val="9.5"/>
      <name val="Arial CE"/>
      <family val="0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6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2"/>
      <name val="Arial CE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/>
      <bottom style="medium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>
      <alignment/>
      <protection/>
    </xf>
    <xf numFmtId="0" fontId="39" fillId="0" borderId="0">
      <alignment/>
      <protection/>
    </xf>
    <xf numFmtId="0" fontId="83" fillId="27" borderId="1" applyNumberFormat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54">
      <alignment/>
      <protection/>
    </xf>
    <xf numFmtId="0" fontId="12" fillId="33" borderId="14" xfId="54" applyNumberFormat="1" applyFont="1" applyFill="1" applyBorder="1" applyAlignment="1" applyProtection="1">
      <alignment horizontal="center" vertical="center" wrapText="1"/>
      <protection/>
    </xf>
    <xf numFmtId="0" fontId="13" fillId="33" borderId="14" xfId="54" applyNumberFormat="1" applyFont="1" applyFill="1" applyBorder="1" applyAlignment="1" applyProtection="1">
      <alignment horizontal="center" vertical="center" wrapText="1"/>
      <protection/>
    </xf>
    <xf numFmtId="0" fontId="14" fillId="0" borderId="15" xfId="54" applyNumberFormat="1" applyFont="1" applyFill="1" applyBorder="1" applyAlignment="1" applyProtection="1">
      <alignment horizontal="center" vertical="center" wrapText="1"/>
      <protection/>
    </xf>
    <xf numFmtId="0" fontId="11" fillId="0" borderId="16" xfId="54" applyBorder="1">
      <alignment/>
      <protection/>
    </xf>
    <xf numFmtId="0" fontId="11" fillId="0" borderId="17" xfId="54" applyBorder="1">
      <alignment/>
      <protection/>
    </xf>
    <xf numFmtId="0" fontId="11" fillId="0" borderId="18" xfId="54" applyBorder="1">
      <alignment/>
      <protection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33" borderId="20" xfId="54" applyNumberFormat="1" applyFont="1" applyFill="1" applyBorder="1" applyAlignment="1" applyProtection="1">
      <alignment horizontal="center" vertical="center" wrapText="1"/>
      <protection/>
    </xf>
    <xf numFmtId="0" fontId="13" fillId="33" borderId="20" xfId="54" applyNumberFormat="1" applyFont="1" applyFill="1" applyBorder="1" applyAlignment="1" applyProtection="1">
      <alignment horizontal="center" vertical="center" wrapText="1"/>
      <protection/>
    </xf>
    <xf numFmtId="0" fontId="20" fillId="33" borderId="14" xfId="54" applyNumberFormat="1" applyFont="1" applyFill="1" applyBorder="1" applyAlignment="1" applyProtection="1">
      <alignment horizontal="center" vertical="center" wrapText="1"/>
      <protection/>
    </xf>
    <xf numFmtId="0" fontId="20" fillId="0" borderId="15" xfId="54" applyNumberFormat="1" applyFont="1" applyFill="1" applyBorder="1" applyAlignment="1" applyProtection="1">
      <alignment horizontal="center" vertical="center" wrapText="1"/>
      <protection/>
    </xf>
    <xf numFmtId="0" fontId="20" fillId="33" borderId="21" xfId="54" applyNumberFormat="1" applyFont="1" applyFill="1" applyBorder="1" applyAlignment="1" applyProtection="1">
      <alignment horizontal="center" vertical="center" wrapText="1"/>
      <protection/>
    </xf>
    <xf numFmtId="0" fontId="20" fillId="33" borderId="20" xfId="54" applyNumberFormat="1" applyFont="1" applyFill="1" applyBorder="1" applyAlignment="1" applyProtection="1">
      <alignment horizontal="center" vertical="center" wrapText="1"/>
      <protection/>
    </xf>
    <xf numFmtId="3" fontId="24" fillId="33" borderId="22" xfId="54" applyNumberFormat="1" applyFont="1" applyFill="1" applyBorder="1" applyAlignment="1" applyProtection="1">
      <alignment horizontal="right" vertical="center" wrapText="1"/>
      <protection/>
    </xf>
    <xf numFmtId="3" fontId="20" fillId="33" borderId="22" xfId="54" applyNumberFormat="1" applyFont="1" applyFill="1" applyBorder="1" applyAlignment="1" applyProtection="1">
      <alignment horizontal="right" vertical="center" wrapText="1"/>
      <protection/>
    </xf>
    <xf numFmtId="3" fontId="20" fillId="33" borderId="23" xfId="54" applyNumberFormat="1" applyFont="1" applyFill="1" applyBorder="1" applyAlignment="1" applyProtection="1">
      <alignment horizontal="right" vertical="center" wrapText="1"/>
      <protection/>
    </xf>
    <xf numFmtId="3" fontId="20" fillId="33" borderId="24" xfId="54" applyNumberFormat="1" applyFont="1" applyFill="1" applyBorder="1" applyAlignment="1" applyProtection="1">
      <alignment horizontal="right" vertical="center" wrapText="1"/>
      <protection/>
    </xf>
    <xf numFmtId="0" fontId="20" fillId="0" borderId="14" xfId="54" applyNumberFormat="1" applyFont="1" applyFill="1" applyBorder="1" applyAlignment="1" applyProtection="1">
      <alignment horizontal="center" vertical="center" wrapText="1"/>
      <protection/>
    </xf>
    <xf numFmtId="3" fontId="24" fillId="33" borderId="24" xfId="54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left" vertical="center" wrapText="1"/>
    </xf>
    <xf numFmtId="0" fontId="14" fillId="0" borderId="25" xfId="54" applyNumberFormat="1" applyFont="1" applyFill="1" applyBorder="1" applyAlignment="1" applyProtection="1">
      <alignment horizontal="center" vertical="center" wrapText="1"/>
      <protection/>
    </xf>
    <xf numFmtId="0" fontId="14" fillId="0" borderId="20" xfId="54" applyNumberFormat="1" applyFont="1" applyFill="1" applyBorder="1" applyAlignment="1" applyProtection="1">
      <alignment horizontal="center" vertical="center" wrapText="1"/>
      <protection/>
    </xf>
    <xf numFmtId="0" fontId="20" fillId="0" borderId="20" xfId="54" applyNumberFormat="1" applyFont="1" applyFill="1" applyBorder="1" applyAlignment="1" applyProtection="1">
      <alignment horizontal="center" vertical="center" wrapText="1"/>
      <protection/>
    </xf>
    <xf numFmtId="3" fontId="20" fillId="0" borderId="22" xfId="54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right" vertical="center"/>
    </xf>
    <xf numFmtId="0" fontId="20" fillId="0" borderId="26" xfId="54" applyNumberFormat="1" applyFont="1" applyFill="1" applyBorder="1" applyAlignment="1" applyProtection="1">
      <alignment horizontal="left" vertical="center" wrapText="1"/>
      <protection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 wrapText="1"/>
    </xf>
    <xf numFmtId="0" fontId="12" fillId="33" borderId="29" xfId="54" applyNumberFormat="1" applyFont="1" applyFill="1" applyBorder="1" applyAlignment="1" applyProtection="1">
      <alignment horizontal="left" vertical="center" wrapText="1"/>
      <protection/>
    </xf>
    <xf numFmtId="0" fontId="20" fillId="33" borderId="30" xfId="54" applyNumberFormat="1" applyFont="1" applyFill="1" applyBorder="1" applyAlignment="1" applyProtection="1">
      <alignment horizontal="left" vertical="center" wrapText="1"/>
      <protection/>
    </xf>
    <xf numFmtId="0" fontId="20" fillId="0" borderId="31" xfId="54" applyNumberFormat="1" applyFont="1" applyFill="1" applyBorder="1" applyAlignment="1" applyProtection="1">
      <alignment horizontal="left" vertical="center" wrapText="1"/>
      <protection/>
    </xf>
    <xf numFmtId="0" fontId="12" fillId="33" borderId="30" xfId="54" applyNumberFormat="1" applyFont="1" applyFill="1" applyBorder="1" applyAlignment="1" applyProtection="1">
      <alignment horizontal="left" vertical="center" wrapText="1"/>
      <protection/>
    </xf>
    <xf numFmtId="0" fontId="20" fillId="0" borderId="30" xfId="54" applyNumberFormat="1" applyFont="1" applyFill="1" applyBorder="1" applyAlignment="1" applyProtection="1">
      <alignment horizontal="left" vertical="center" wrapText="1"/>
      <protection/>
    </xf>
    <xf numFmtId="0" fontId="20" fillId="0" borderId="29" xfId="54" applyNumberFormat="1" applyFont="1" applyFill="1" applyBorder="1" applyAlignment="1" applyProtection="1">
      <alignment horizontal="left" vertical="center" wrapText="1"/>
      <protection/>
    </xf>
    <xf numFmtId="0" fontId="20" fillId="33" borderId="29" xfId="54" applyNumberFormat="1" applyFont="1" applyFill="1" applyBorder="1" applyAlignment="1" applyProtection="1">
      <alignment horizontal="left" vertical="center" wrapText="1"/>
      <protection/>
    </xf>
    <xf numFmtId="0" fontId="20" fillId="0" borderId="0" xfId="54" applyNumberFormat="1" applyFont="1" applyFill="1" applyBorder="1" applyAlignment="1" applyProtection="1">
      <alignment horizontal="left" vertical="center" wrapText="1"/>
      <protection/>
    </xf>
    <xf numFmtId="0" fontId="18" fillId="0" borderId="32" xfId="0" applyFont="1" applyBorder="1" applyAlignment="1">
      <alignment horizontal="center" vertical="center"/>
    </xf>
    <xf numFmtId="0" fontId="12" fillId="33" borderId="33" xfId="54" applyNumberFormat="1" applyFont="1" applyFill="1" applyBorder="1" applyAlignment="1" applyProtection="1">
      <alignment horizontal="left" vertical="center" wrapText="1"/>
      <protection/>
    </xf>
    <xf numFmtId="0" fontId="20" fillId="33" borderId="34" xfId="54" applyNumberFormat="1" applyFont="1" applyFill="1" applyBorder="1" applyAlignment="1" applyProtection="1">
      <alignment horizontal="left" vertical="center" wrapText="1"/>
      <protection/>
    </xf>
    <xf numFmtId="0" fontId="20" fillId="0" borderId="35" xfId="54" applyNumberFormat="1" applyFont="1" applyFill="1" applyBorder="1" applyAlignment="1" applyProtection="1">
      <alignment horizontal="left" vertical="center" wrapText="1"/>
      <protection/>
    </xf>
    <xf numFmtId="0" fontId="12" fillId="33" borderId="34" xfId="54" applyNumberFormat="1" applyFont="1" applyFill="1" applyBorder="1" applyAlignment="1" applyProtection="1">
      <alignment horizontal="left" vertical="center" wrapText="1"/>
      <protection/>
    </xf>
    <xf numFmtId="0" fontId="20" fillId="0" borderId="34" xfId="54" applyNumberFormat="1" applyFont="1" applyFill="1" applyBorder="1" applyAlignment="1" applyProtection="1">
      <alignment horizontal="left" vertical="center" wrapText="1"/>
      <protection/>
    </xf>
    <xf numFmtId="0" fontId="20" fillId="0" borderId="33" xfId="54" applyNumberFormat="1" applyFont="1" applyFill="1" applyBorder="1" applyAlignment="1" applyProtection="1">
      <alignment horizontal="left" vertical="center" wrapText="1"/>
      <protection/>
    </xf>
    <xf numFmtId="0" fontId="20" fillId="33" borderId="33" xfId="54" applyNumberFormat="1" applyFont="1" applyFill="1" applyBorder="1" applyAlignment="1" applyProtection="1">
      <alignment horizontal="left" vertical="center" wrapText="1"/>
      <protection/>
    </xf>
    <xf numFmtId="0" fontId="0" fillId="0" borderId="34" xfId="0" applyBorder="1" applyAlignment="1">
      <alignment horizontal="left" vertical="center" wrapText="1"/>
    </xf>
    <xf numFmtId="0" fontId="20" fillId="0" borderId="36" xfId="54" applyNumberFormat="1" applyFont="1" applyFill="1" applyBorder="1" applyAlignment="1" applyProtection="1">
      <alignment horizontal="left" vertical="center" wrapText="1"/>
      <protection/>
    </xf>
    <xf numFmtId="0" fontId="20" fillId="33" borderId="37" xfId="54" applyNumberFormat="1" applyFont="1" applyFill="1" applyBorder="1" applyAlignment="1" applyProtection="1">
      <alignment horizontal="left" vertical="center" wrapText="1"/>
      <protection/>
    </xf>
    <xf numFmtId="0" fontId="28" fillId="0" borderId="3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3" fontId="20" fillId="33" borderId="30" xfId="54" applyNumberFormat="1" applyFont="1" applyFill="1" applyBorder="1" applyAlignment="1" applyProtection="1">
      <alignment horizontal="right" vertical="center" wrapText="1"/>
      <protection/>
    </xf>
    <xf numFmtId="3" fontId="20" fillId="33" borderId="34" xfId="54" applyNumberFormat="1" applyFont="1" applyFill="1" applyBorder="1" applyAlignment="1" applyProtection="1">
      <alignment horizontal="right" vertical="center" wrapText="1"/>
      <protection/>
    </xf>
    <xf numFmtId="3" fontId="20" fillId="0" borderId="34" xfId="54" applyNumberFormat="1" applyFont="1" applyFill="1" applyBorder="1" applyAlignment="1" applyProtection="1">
      <alignment horizontal="right" vertical="center" wrapText="1"/>
      <protection/>
    </xf>
    <xf numFmtId="3" fontId="20" fillId="33" borderId="39" xfId="54" applyNumberFormat="1" applyFont="1" applyFill="1" applyBorder="1" applyAlignment="1" applyProtection="1">
      <alignment horizontal="right" vertical="center" wrapText="1"/>
      <protection/>
    </xf>
    <xf numFmtId="3" fontId="12" fillId="33" borderId="34" xfId="54" applyNumberFormat="1" applyFont="1" applyFill="1" applyBorder="1" applyAlignment="1" applyProtection="1">
      <alignment horizontal="right" vertical="center" wrapText="1"/>
      <protection/>
    </xf>
    <xf numFmtId="3" fontId="20" fillId="33" borderId="30" xfId="54" applyNumberFormat="1" applyFont="1" applyFill="1" applyBorder="1" applyAlignment="1" applyProtection="1">
      <alignment horizontal="left" vertical="center" wrapText="1"/>
      <protection/>
    </xf>
    <xf numFmtId="3" fontId="20" fillId="0" borderId="30" xfId="54" applyNumberFormat="1" applyFont="1" applyFill="1" applyBorder="1" applyAlignment="1" applyProtection="1">
      <alignment horizontal="right" vertical="center" wrapText="1"/>
      <protection/>
    </xf>
    <xf numFmtId="3" fontId="20" fillId="0" borderId="30" xfId="54" applyNumberFormat="1" applyFont="1" applyFill="1" applyBorder="1" applyAlignment="1" applyProtection="1">
      <alignment horizontal="left" vertical="center" wrapText="1"/>
      <protection/>
    </xf>
    <xf numFmtId="3" fontId="20" fillId="33" borderId="29" xfId="54" applyNumberFormat="1" applyFont="1" applyFill="1" applyBorder="1" applyAlignment="1" applyProtection="1">
      <alignment horizontal="left" vertical="center" wrapText="1"/>
      <protection/>
    </xf>
    <xf numFmtId="3" fontId="12" fillId="33" borderId="30" xfId="54" applyNumberFormat="1" applyFont="1" applyFill="1" applyBorder="1" applyAlignment="1" applyProtection="1">
      <alignment horizontal="right" vertical="center" wrapText="1"/>
      <protection/>
    </xf>
    <xf numFmtId="3" fontId="20" fillId="0" borderId="29" xfId="54" applyNumberFormat="1" applyFont="1" applyFill="1" applyBorder="1" applyAlignment="1" applyProtection="1">
      <alignment horizontal="right" vertical="center" wrapText="1"/>
      <protection/>
    </xf>
    <xf numFmtId="3" fontId="12" fillId="33" borderId="29" xfId="54" applyNumberFormat="1" applyFont="1" applyFill="1" applyBorder="1" applyAlignment="1" applyProtection="1">
      <alignment horizontal="right" vertical="center" wrapText="1"/>
      <protection/>
    </xf>
    <xf numFmtId="3" fontId="20" fillId="0" borderId="40" xfId="54" applyNumberFormat="1" applyFont="1" applyFill="1" applyBorder="1" applyAlignment="1" applyProtection="1">
      <alignment horizontal="right" vertical="center" wrapText="1"/>
      <protection/>
    </xf>
    <xf numFmtId="3" fontId="20" fillId="0" borderId="24" xfId="54" applyNumberFormat="1" applyFont="1" applyFill="1" applyBorder="1" applyAlignment="1" applyProtection="1">
      <alignment horizontal="right" vertical="center" wrapText="1"/>
      <protection/>
    </xf>
    <xf numFmtId="3" fontId="20" fillId="0" borderId="41" xfId="54" applyNumberFormat="1" applyFont="1" applyFill="1" applyBorder="1" applyAlignment="1" applyProtection="1">
      <alignment horizontal="right" vertical="center" wrapText="1"/>
      <protection/>
    </xf>
    <xf numFmtId="3" fontId="6" fillId="0" borderId="4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20" fillId="35" borderId="14" xfId="54" applyNumberFormat="1" applyFont="1" applyFill="1" applyBorder="1" applyAlignment="1" applyProtection="1">
      <alignment horizontal="center" vertical="center" wrapText="1"/>
      <protection/>
    </xf>
    <xf numFmtId="0" fontId="20" fillId="35" borderId="43" xfId="54" applyNumberFormat="1" applyFont="1" applyFill="1" applyBorder="1" applyAlignment="1" applyProtection="1">
      <alignment horizontal="center" vertical="center" wrapText="1"/>
      <protection/>
    </xf>
    <xf numFmtId="0" fontId="20" fillId="35" borderId="26" xfId="54" applyNumberFormat="1" applyFont="1" applyFill="1" applyBorder="1" applyAlignment="1" applyProtection="1">
      <alignment horizontal="center" vertical="center" wrapText="1"/>
      <protection/>
    </xf>
    <xf numFmtId="0" fontId="20" fillId="35" borderId="43" xfId="54" applyNumberFormat="1" applyFont="1" applyFill="1" applyBorder="1" applyAlignment="1" applyProtection="1">
      <alignment horizontal="left" vertical="center" wrapText="1"/>
      <protection/>
    </xf>
    <xf numFmtId="0" fontId="20" fillId="35" borderId="26" xfId="54" applyNumberFormat="1" applyFont="1" applyFill="1" applyBorder="1" applyAlignment="1" applyProtection="1">
      <alignment horizontal="left" vertical="center" wrapText="1"/>
      <protection/>
    </xf>
    <xf numFmtId="0" fontId="20" fillId="35" borderId="34" xfId="54" applyNumberFormat="1" applyFont="1" applyFill="1" applyBorder="1" applyAlignment="1" applyProtection="1">
      <alignment horizontal="left" vertical="center" wrapText="1"/>
      <protection/>
    </xf>
    <xf numFmtId="0" fontId="20" fillId="35" borderId="30" xfId="54" applyNumberFormat="1" applyFont="1" applyFill="1" applyBorder="1" applyAlignment="1" applyProtection="1">
      <alignment horizontal="left" vertical="center" wrapText="1"/>
      <protection/>
    </xf>
    <xf numFmtId="3" fontId="20" fillId="35" borderId="22" xfId="54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" fontId="0" fillId="0" borderId="42" xfId="0" applyNumberFormat="1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4" xfId="0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0" fillId="0" borderId="44" xfId="0" applyNumberForma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45" xfId="0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3" fontId="0" fillId="0" borderId="46" xfId="0" applyNumberFormat="1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46" xfId="0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33" borderId="4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0" applyFill="1" applyBorder="1" applyAlignment="1">
      <alignment horizontal="left" vertical="center" indent="2"/>
    </xf>
    <xf numFmtId="3" fontId="0" fillId="0" borderId="46" xfId="0" applyNumberForma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 quotePrefix="1">
      <alignment horizontal="center"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3" fontId="0" fillId="0" borderId="44" xfId="0" applyNumberFormat="1" applyBorder="1" applyAlignment="1">
      <alignment vertical="top"/>
    </xf>
    <xf numFmtId="0" fontId="17" fillId="0" borderId="10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20" fillId="0" borderId="25" xfId="5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36" borderId="13" xfId="0" applyFill="1" applyBorder="1" applyAlignment="1">
      <alignment horizontal="left" vertical="center" indent="2"/>
    </xf>
    <xf numFmtId="3" fontId="0" fillId="36" borderId="13" xfId="0" applyNumberForma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3" fontId="0" fillId="36" borderId="10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horizontal="right" vertical="center"/>
    </xf>
    <xf numFmtId="3" fontId="16" fillId="36" borderId="10" xfId="0" applyNumberFormat="1" applyFont="1" applyFill="1" applyBorder="1" applyAlignment="1">
      <alignment horizontal="center" vertical="center"/>
    </xf>
    <xf numFmtId="3" fontId="6" fillId="36" borderId="42" xfId="0" applyNumberFormat="1" applyFont="1" applyFill="1" applyBorder="1" applyAlignment="1">
      <alignment horizontal="left" vertical="center" wrapText="1"/>
    </xf>
    <xf numFmtId="3" fontId="0" fillId="36" borderId="42" xfId="0" applyNumberForma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3" fontId="0" fillId="36" borderId="10" xfId="0" applyNumberFormat="1" applyFill="1" applyBorder="1" applyAlignment="1">
      <alignment vertical="center" wrapText="1"/>
    </xf>
    <xf numFmtId="3" fontId="0" fillId="36" borderId="11" xfId="0" applyNumberFormat="1" applyFill="1" applyBorder="1" applyAlignment="1">
      <alignment vertical="center"/>
    </xf>
    <xf numFmtId="0" fontId="0" fillId="36" borderId="11" xfId="0" applyFill="1" applyBorder="1" applyAlignment="1">
      <alignment vertical="center" wrapText="1"/>
    </xf>
    <xf numFmtId="0" fontId="0" fillId="36" borderId="44" xfId="0" applyFill="1" applyBorder="1" applyAlignment="1">
      <alignment horizontal="center" vertical="center"/>
    </xf>
    <xf numFmtId="3" fontId="0" fillId="36" borderId="44" xfId="0" applyNumberFormat="1" applyFill="1" applyBorder="1" applyAlignment="1">
      <alignment vertical="center" wrapText="1"/>
    </xf>
    <xf numFmtId="0" fontId="16" fillId="36" borderId="11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vertical="center" wrapText="1"/>
    </xf>
    <xf numFmtId="3" fontId="0" fillId="36" borderId="47" xfId="0" applyNumberFormat="1" applyFill="1" applyBorder="1" applyAlignment="1">
      <alignment vertical="center" wrapText="1"/>
    </xf>
    <xf numFmtId="0" fontId="0" fillId="36" borderId="42" xfId="0" applyFill="1" applyBorder="1" applyAlignment="1">
      <alignment horizontal="center" vertical="center"/>
    </xf>
    <xf numFmtId="0" fontId="0" fillId="36" borderId="42" xfId="0" applyFill="1" applyBorder="1" applyAlignment="1">
      <alignment vertical="center"/>
    </xf>
    <xf numFmtId="3" fontId="0" fillId="36" borderId="42" xfId="0" applyNumberFormat="1" applyFill="1" applyBorder="1" applyAlignment="1">
      <alignment vertical="center" wrapText="1"/>
    </xf>
    <xf numFmtId="3" fontId="0" fillId="36" borderId="42" xfId="0" applyNumberFormat="1" applyFill="1" applyBorder="1" applyAlignment="1">
      <alignment vertical="center"/>
    </xf>
    <xf numFmtId="0" fontId="0" fillId="36" borderId="42" xfId="0" applyFill="1" applyBorder="1" applyAlignment="1">
      <alignment vertical="center" wrapText="1"/>
    </xf>
    <xf numFmtId="0" fontId="2" fillId="36" borderId="44" xfId="0" applyFont="1" applyFill="1" applyBorder="1" applyAlignment="1">
      <alignment horizontal="center" vertical="center"/>
    </xf>
    <xf numFmtId="0" fontId="12" fillId="33" borderId="48" xfId="54" applyNumberFormat="1" applyFont="1" applyFill="1" applyBorder="1" applyAlignment="1" applyProtection="1">
      <alignment horizontal="center" vertical="center" wrapText="1"/>
      <protection/>
    </xf>
    <xf numFmtId="0" fontId="12" fillId="33" borderId="49" xfId="54" applyNumberFormat="1" applyFont="1" applyFill="1" applyBorder="1" applyAlignment="1" applyProtection="1">
      <alignment horizontal="center" vertical="center" wrapText="1"/>
      <protection/>
    </xf>
    <xf numFmtId="0" fontId="12" fillId="33" borderId="49" xfId="54" applyNumberFormat="1" applyFont="1" applyFill="1" applyBorder="1" applyAlignment="1" applyProtection="1">
      <alignment horizontal="left" vertical="center" wrapText="1"/>
      <protection/>
    </xf>
    <xf numFmtId="0" fontId="12" fillId="33" borderId="43" xfId="54" applyNumberFormat="1" applyFont="1" applyFill="1" applyBorder="1" applyAlignment="1" applyProtection="1">
      <alignment horizontal="center" vertical="center" wrapText="1"/>
      <protection/>
    </xf>
    <xf numFmtId="0" fontId="12" fillId="33" borderId="26" xfId="54" applyNumberFormat="1" applyFont="1" applyFill="1" applyBorder="1" applyAlignment="1" applyProtection="1">
      <alignment horizontal="center" vertical="center" wrapText="1"/>
      <protection/>
    </xf>
    <xf numFmtId="0" fontId="12" fillId="33" borderId="26" xfId="54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Border="1" applyAlignment="1">
      <alignment vertical="center"/>
    </xf>
    <xf numFmtId="164" fontId="12" fillId="33" borderId="20" xfId="54" applyNumberFormat="1" applyFont="1" applyFill="1" applyBorder="1" applyAlignment="1" applyProtection="1">
      <alignment horizontal="center" vertical="center" wrapText="1"/>
      <protection/>
    </xf>
    <xf numFmtId="164" fontId="20" fillId="33" borderId="14" xfId="54" applyNumberFormat="1" applyFont="1" applyFill="1" applyBorder="1" applyAlignment="1" applyProtection="1">
      <alignment horizontal="center" vertical="center" wrapText="1"/>
      <protection/>
    </xf>
    <xf numFmtId="0" fontId="20" fillId="36" borderId="15" xfId="54" applyNumberFormat="1" applyFont="1" applyFill="1" applyBorder="1" applyAlignment="1" applyProtection="1">
      <alignment horizontal="center" vertical="center" wrapText="1"/>
      <protection/>
    </xf>
    <xf numFmtId="0" fontId="20" fillId="36" borderId="35" xfId="54" applyNumberFormat="1" applyFont="1" applyFill="1" applyBorder="1" applyAlignment="1" applyProtection="1">
      <alignment horizontal="left" vertical="center" wrapText="1"/>
      <protection/>
    </xf>
    <xf numFmtId="3" fontId="20" fillId="36" borderId="40" xfId="54" applyNumberFormat="1" applyFont="1" applyFill="1" applyBorder="1" applyAlignment="1" applyProtection="1">
      <alignment horizontal="right" vertical="center" wrapText="1"/>
      <protection/>
    </xf>
    <xf numFmtId="3" fontId="12" fillId="33" borderId="50" xfId="54" applyNumberFormat="1" applyFont="1" applyFill="1" applyBorder="1" applyAlignment="1" applyProtection="1">
      <alignment horizontal="right" vertical="center" wrapText="1"/>
      <protection/>
    </xf>
    <xf numFmtId="3" fontId="20" fillId="33" borderId="50" xfId="54" applyNumberFormat="1" applyFont="1" applyFill="1" applyBorder="1" applyAlignment="1" applyProtection="1">
      <alignment horizontal="right" vertical="center" wrapText="1"/>
      <protection/>
    </xf>
    <xf numFmtId="3" fontId="20" fillId="36" borderId="31" xfId="54" applyNumberFormat="1" applyFont="1" applyFill="1" applyBorder="1" applyAlignment="1" applyProtection="1">
      <alignment horizontal="right" vertical="center" wrapText="1"/>
      <protection/>
    </xf>
    <xf numFmtId="0" fontId="20" fillId="36" borderId="34" xfId="54" applyNumberFormat="1" applyFont="1" applyFill="1" applyBorder="1" applyAlignment="1" applyProtection="1">
      <alignment horizontal="left" vertical="center" wrapText="1"/>
      <protection/>
    </xf>
    <xf numFmtId="3" fontId="20" fillId="36" borderId="22" xfId="54" applyNumberFormat="1" applyFont="1" applyFill="1" applyBorder="1" applyAlignment="1" applyProtection="1">
      <alignment horizontal="right" vertical="center" wrapText="1"/>
      <protection/>
    </xf>
    <xf numFmtId="3" fontId="20" fillId="36" borderId="30" xfId="54" applyNumberFormat="1" applyFont="1" applyFill="1" applyBorder="1" applyAlignment="1" applyProtection="1">
      <alignment horizontal="right" vertical="center" wrapText="1"/>
      <protection/>
    </xf>
    <xf numFmtId="3" fontId="20" fillId="33" borderId="29" xfId="54" applyNumberFormat="1" applyFont="1" applyFill="1" applyBorder="1" applyAlignment="1" applyProtection="1">
      <alignment horizontal="right" vertical="center" wrapText="1"/>
      <protection/>
    </xf>
    <xf numFmtId="3" fontId="0" fillId="0" borderId="30" xfId="0" applyNumberFormat="1" applyBorder="1" applyAlignment="1">
      <alignment horizontal="right" vertical="center" wrapText="1"/>
    </xf>
    <xf numFmtId="0" fontId="12" fillId="36" borderId="15" xfId="54" applyNumberFormat="1" applyFont="1" applyFill="1" applyBorder="1" applyAlignment="1" applyProtection="1">
      <alignment horizontal="center" vertical="center" wrapText="1"/>
      <protection/>
    </xf>
    <xf numFmtId="0" fontId="13" fillId="36" borderId="14" xfId="54" applyNumberFormat="1" applyFont="1" applyFill="1" applyBorder="1" applyAlignment="1" applyProtection="1">
      <alignment horizontal="center" vertical="center" wrapText="1"/>
      <protection/>
    </xf>
    <xf numFmtId="0" fontId="12" fillId="36" borderId="34" xfId="54" applyNumberFormat="1" applyFont="1" applyFill="1" applyBorder="1" applyAlignment="1" applyProtection="1">
      <alignment horizontal="left" vertical="center" wrapText="1"/>
      <protection/>
    </xf>
    <xf numFmtId="3" fontId="24" fillId="36" borderId="22" xfId="54" applyNumberFormat="1" applyFont="1" applyFill="1" applyBorder="1" applyAlignment="1" applyProtection="1">
      <alignment horizontal="right" vertical="center" wrapText="1"/>
      <protection/>
    </xf>
    <xf numFmtId="0" fontId="33" fillId="33" borderId="43" xfId="54" applyNumberFormat="1" applyFont="1" applyFill="1" applyBorder="1" applyAlignment="1" applyProtection="1">
      <alignment horizontal="left" vertical="center" wrapText="1"/>
      <protection/>
    </xf>
    <xf numFmtId="3" fontId="33" fillId="36" borderId="30" xfId="54" applyNumberFormat="1" applyFont="1" applyFill="1" applyBorder="1" applyAlignment="1" applyProtection="1">
      <alignment horizontal="right" vertical="center" wrapText="1"/>
      <protection/>
    </xf>
    <xf numFmtId="3" fontId="24" fillId="33" borderId="51" xfId="54" applyNumberFormat="1" applyFont="1" applyFill="1" applyBorder="1" applyAlignment="1" applyProtection="1">
      <alignment horizontal="right" vertical="center" wrapText="1"/>
      <protection/>
    </xf>
    <xf numFmtId="0" fontId="13" fillId="36" borderId="20" xfId="54" applyNumberFormat="1" applyFont="1" applyFill="1" applyBorder="1" applyAlignment="1" applyProtection="1">
      <alignment horizontal="center" vertical="center" wrapText="1"/>
      <protection/>
    </xf>
    <xf numFmtId="0" fontId="12" fillId="36" borderId="33" xfId="54" applyNumberFormat="1" applyFont="1" applyFill="1" applyBorder="1" applyAlignment="1" applyProtection="1">
      <alignment horizontal="left" vertical="center" wrapText="1"/>
      <protection/>
    </xf>
    <xf numFmtId="0" fontId="33" fillId="33" borderId="48" xfId="54" applyNumberFormat="1" applyFont="1" applyFill="1" applyBorder="1" applyAlignment="1" applyProtection="1">
      <alignment horizontal="left" vertical="center" wrapText="1"/>
      <protection/>
    </xf>
    <xf numFmtId="3" fontId="20" fillId="0" borderId="26" xfId="54" applyNumberFormat="1" applyFont="1" applyFill="1" applyBorder="1" applyAlignment="1" applyProtection="1">
      <alignment horizontal="right" vertical="center" wrapText="1"/>
      <protection/>
    </xf>
    <xf numFmtId="3" fontId="33" fillId="33" borderId="50" xfId="54" applyNumberFormat="1" applyFont="1" applyFill="1" applyBorder="1" applyAlignment="1" applyProtection="1">
      <alignment horizontal="right" vertical="center" wrapText="1"/>
      <protection/>
    </xf>
    <xf numFmtId="3" fontId="33" fillId="36" borderId="29" xfId="54" applyNumberFormat="1" applyFont="1" applyFill="1" applyBorder="1" applyAlignment="1" applyProtection="1">
      <alignment horizontal="right" vertical="center" wrapText="1"/>
      <protection/>
    </xf>
    <xf numFmtId="3" fontId="20" fillId="36" borderId="24" xfId="54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12" fillId="33" borderId="52" xfId="54" applyNumberFormat="1" applyFont="1" applyFill="1" applyBorder="1" applyAlignment="1" applyProtection="1">
      <alignment horizontal="right" vertical="center" wrapText="1"/>
      <protection/>
    </xf>
    <xf numFmtId="3" fontId="20" fillId="33" borderId="52" xfId="54" applyNumberFormat="1" applyFont="1" applyFill="1" applyBorder="1" applyAlignment="1" applyProtection="1">
      <alignment horizontal="right" vertical="center" wrapText="1"/>
      <protection/>
    </xf>
    <xf numFmtId="3" fontId="33" fillId="33" borderId="52" xfId="54" applyNumberFormat="1" applyFont="1" applyFill="1" applyBorder="1" applyAlignment="1" applyProtection="1">
      <alignment horizontal="right" vertical="center" wrapText="1"/>
      <protection/>
    </xf>
    <xf numFmtId="0" fontId="34" fillId="0" borderId="0" xfId="54" applyFont="1" applyAlignment="1">
      <alignment horizontal="right"/>
      <protection/>
    </xf>
    <xf numFmtId="3" fontId="12" fillId="33" borderId="14" xfId="54" applyNumberFormat="1" applyFont="1" applyFill="1" applyBorder="1" applyAlignment="1" applyProtection="1">
      <alignment horizontal="right" vertical="center" wrapText="1"/>
      <protection/>
    </xf>
    <xf numFmtId="3" fontId="16" fillId="0" borderId="42" xfId="0" applyNumberFormat="1" applyFont="1" applyFill="1" applyBorder="1" applyAlignment="1">
      <alignment vertical="center" wrapText="1"/>
    </xf>
    <xf numFmtId="3" fontId="16" fillId="36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3" fontId="38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3" fontId="0" fillId="0" borderId="46" xfId="0" applyNumberFormat="1" applyFill="1" applyBorder="1" applyAlignment="1">
      <alignment vertical="center" wrapText="1"/>
    </xf>
    <xf numFmtId="3" fontId="89" fillId="0" borderId="10" xfId="0" applyNumberFormat="1" applyFont="1" applyFill="1" applyBorder="1" applyAlignment="1">
      <alignment horizontal="right" vertical="top" readingOrder="1"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vertical="top"/>
    </xf>
    <xf numFmtId="0" fontId="16" fillId="0" borderId="11" xfId="0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 indent="2"/>
    </xf>
    <xf numFmtId="3" fontId="0" fillId="0" borderId="19" xfId="0" applyNumberForma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12" fillId="33" borderId="43" xfId="54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20" fillId="0" borderId="31" xfId="54" applyNumberFormat="1" applyFont="1" applyFill="1" applyBorder="1" applyAlignment="1" applyProtection="1">
      <alignment horizontal="right" vertical="center" wrapText="1"/>
      <protection/>
    </xf>
    <xf numFmtId="0" fontId="20" fillId="36" borderId="14" xfId="54" applyNumberFormat="1" applyFont="1" applyFill="1" applyBorder="1" applyAlignment="1" applyProtection="1">
      <alignment horizontal="center" vertical="center" wrapText="1"/>
      <protection/>
    </xf>
    <xf numFmtId="0" fontId="14" fillId="36" borderId="15" xfId="54" applyNumberFormat="1" applyFont="1" applyFill="1" applyBorder="1" applyAlignment="1" applyProtection="1">
      <alignment horizontal="center" vertical="center" wrapText="1"/>
      <protection/>
    </xf>
    <xf numFmtId="0" fontId="11" fillId="36" borderId="0" xfId="54" applyFill="1">
      <alignment/>
      <protection/>
    </xf>
    <xf numFmtId="3" fontId="20" fillId="36" borderId="50" xfId="54" applyNumberFormat="1" applyFont="1" applyFill="1" applyBorder="1" applyAlignment="1" applyProtection="1">
      <alignment horizontal="right" vertical="center" wrapText="1"/>
      <protection/>
    </xf>
    <xf numFmtId="3" fontId="20" fillId="36" borderId="52" xfId="54" applyNumberFormat="1" applyFont="1" applyFill="1" applyBorder="1" applyAlignment="1" applyProtection="1">
      <alignment horizontal="right" vertical="center" wrapText="1"/>
      <protection/>
    </xf>
    <xf numFmtId="0" fontId="20" fillId="0" borderId="30" xfId="54" applyNumberFormat="1" applyFont="1" applyFill="1" applyBorder="1" applyAlignment="1" applyProtection="1">
      <alignment horizontal="right" vertical="center" wrapText="1"/>
      <protection/>
    </xf>
    <xf numFmtId="3" fontId="12" fillId="33" borderId="51" xfId="54" applyNumberFormat="1" applyFont="1" applyFill="1" applyBorder="1" applyAlignment="1" applyProtection="1">
      <alignment horizontal="right" vertical="center" wrapText="1"/>
      <protection/>
    </xf>
    <xf numFmtId="0" fontId="20" fillId="0" borderId="29" xfId="54" applyNumberFormat="1" applyFont="1" applyFill="1" applyBorder="1" applyAlignment="1" applyProtection="1">
      <alignment horizontal="right" vertical="center" wrapText="1"/>
      <protection/>
    </xf>
    <xf numFmtId="0" fontId="33" fillId="33" borderId="26" xfId="54" applyNumberFormat="1" applyFont="1" applyFill="1" applyBorder="1" applyAlignment="1" applyProtection="1">
      <alignment horizontal="left" vertical="center" wrapText="1"/>
      <protection/>
    </xf>
    <xf numFmtId="0" fontId="33" fillId="33" borderId="34" xfId="54" applyNumberFormat="1" applyFont="1" applyFill="1" applyBorder="1" applyAlignment="1" applyProtection="1">
      <alignment horizontal="left" vertical="center" wrapText="1"/>
      <protection/>
    </xf>
    <xf numFmtId="0" fontId="33" fillId="36" borderId="34" xfId="54" applyNumberFormat="1" applyFont="1" applyFill="1" applyBorder="1" applyAlignment="1" applyProtection="1">
      <alignment horizontal="left" vertical="center" wrapText="1"/>
      <protection/>
    </xf>
    <xf numFmtId="3" fontId="12" fillId="33" borderId="30" xfId="54" applyNumberFormat="1" applyFont="1" applyFill="1" applyBorder="1" applyAlignment="1" applyProtection="1">
      <alignment vertical="center" wrapText="1"/>
      <protection/>
    </xf>
    <xf numFmtId="3" fontId="33" fillId="33" borderId="30" xfId="54" applyNumberFormat="1" applyFont="1" applyFill="1" applyBorder="1" applyAlignment="1" applyProtection="1">
      <alignment vertical="center" wrapText="1"/>
      <protection/>
    </xf>
    <xf numFmtId="3" fontId="33" fillId="36" borderId="30" xfId="54" applyNumberFormat="1" applyFont="1" applyFill="1" applyBorder="1" applyAlignment="1" applyProtection="1">
      <alignment vertical="center" wrapText="1"/>
      <protection/>
    </xf>
    <xf numFmtId="3" fontId="20" fillId="33" borderId="30" xfId="54" applyNumberFormat="1" applyFont="1" applyFill="1" applyBorder="1" applyAlignment="1" applyProtection="1">
      <alignment vertical="center" wrapText="1"/>
      <protection/>
    </xf>
    <xf numFmtId="3" fontId="20" fillId="0" borderId="30" xfId="54" applyNumberFormat="1" applyFont="1" applyFill="1" applyBorder="1" applyAlignment="1" applyProtection="1">
      <alignment vertical="center" wrapText="1"/>
      <protection/>
    </xf>
    <xf numFmtId="3" fontId="20" fillId="0" borderId="33" xfId="54" applyNumberFormat="1" applyFont="1" applyFill="1" applyBorder="1" applyAlignment="1" applyProtection="1">
      <alignment horizontal="right" vertical="center" wrapText="1"/>
      <protection/>
    </xf>
    <xf numFmtId="3" fontId="20" fillId="33" borderId="33" xfId="54" applyNumberFormat="1" applyFont="1" applyFill="1" applyBorder="1" applyAlignment="1" applyProtection="1">
      <alignment horizontal="right" vertical="center" wrapText="1"/>
      <protection/>
    </xf>
    <xf numFmtId="3" fontId="20" fillId="0" borderId="35" xfId="54" applyNumberFormat="1" applyFont="1" applyFill="1" applyBorder="1" applyAlignment="1" applyProtection="1">
      <alignment horizontal="right" vertical="center" wrapText="1"/>
      <protection/>
    </xf>
    <xf numFmtId="3" fontId="20" fillId="0" borderId="53" xfId="54" applyNumberFormat="1" applyFont="1" applyFill="1" applyBorder="1" applyAlignment="1" applyProtection="1">
      <alignment horizontal="right" vertical="center" wrapText="1"/>
      <protection/>
    </xf>
    <xf numFmtId="3" fontId="20" fillId="0" borderId="54" xfId="54" applyNumberFormat="1" applyFont="1" applyFill="1" applyBorder="1" applyAlignment="1" applyProtection="1">
      <alignment horizontal="right" vertical="center" wrapText="1"/>
      <protection/>
    </xf>
    <xf numFmtId="0" fontId="20" fillId="33" borderId="30" xfId="54" applyNumberFormat="1" applyFont="1" applyFill="1" applyBorder="1" applyAlignment="1" applyProtection="1">
      <alignment horizontal="right" vertical="center" wrapText="1"/>
      <protection/>
    </xf>
    <xf numFmtId="0" fontId="33" fillId="33" borderId="48" xfId="54" applyNumberFormat="1" applyFont="1" applyFill="1" applyBorder="1" applyAlignment="1" applyProtection="1">
      <alignment horizontal="center" vertical="center" wrapText="1"/>
      <protection/>
    </xf>
    <xf numFmtId="0" fontId="33" fillId="33" borderId="49" xfId="54" applyNumberFormat="1" applyFont="1" applyFill="1" applyBorder="1" applyAlignment="1" applyProtection="1">
      <alignment horizontal="center" vertical="center" wrapText="1"/>
      <protection/>
    </xf>
    <xf numFmtId="0" fontId="33" fillId="33" borderId="49" xfId="54" applyNumberFormat="1" applyFont="1" applyFill="1" applyBorder="1" applyAlignment="1" applyProtection="1">
      <alignment horizontal="left" vertical="center" wrapText="1"/>
      <protection/>
    </xf>
    <xf numFmtId="0" fontId="33" fillId="33" borderId="33" xfId="54" applyNumberFormat="1" applyFont="1" applyFill="1" applyBorder="1" applyAlignment="1" applyProtection="1">
      <alignment horizontal="left" vertical="center" wrapText="1"/>
      <protection/>
    </xf>
    <xf numFmtId="0" fontId="33" fillId="36" borderId="33" xfId="54" applyNumberFormat="1" applyFont="1" applyFill="1" applyBorder="1" applyAlignment="1" applyProtection="1">
      <alignment horizontal="left" vertical="center" wrapText="1"/>
      <protection/>
    </xf>
    <xf numFmtId="0" fontId="12" fillId="33" borderId="29" xfId="54" applyNumberFormat="1" applyFont="1" applyFill="1" applyBorder="1" applyAlignment="1" applyProtection="1">
      <alignment horizontal="right" vertical="center" wrapText="1"/>
      <protection/>
    </xf>
    <xf numFmtId="0" fontId="33" fillId="33" borderId="29" xfId="54" applyNumberFormat="1" applyFont="1" applyFill="1" applyBorder="1" applyAlignment="1" applyProtection="1">
      <alignment horizontal="right" vertical="center" wrapText="1"/>
      <protection/>
    </xf>
    <xf numFmtId="0" fontId="33" fillId="36" borderId="29" xfId="54" applyNumberFormat="1" applyFont="1" applyFill="1" applyBorder="1" applyAlignment="1" applyProtection="1">
      <alignment horizontal="right" vertical="center" wrapText="1"/>
      <protection/>
    </xf>
    <xf numFmtId="3" fontId="33" fillId="33" borderId="29" xfId="54" applyNumberFormat="1" applyFont="1" applyFill="1" applyBorder="1" applyAlignment="1" applyProtection="1">
      <alignment horizontal="right" vertical="center" wrapText="1"/>
      <protection/>
    </xf>
    <xf numFmtId="0" fontId="20" fillId="33" borderId="29" xfId="54" applyNumberFormat="1" applyFont="1" applyFill="1" applyBorder="1" applyAlignment="1" applyProtection="1">
      <alignment horizontal="right" vertical="center" wrapText="1"/>
      <protection/>
    </xf>
    <xf numFmtId="0" fontId="20" fillId="36" borderId="25" xfId="54" applyNumberFormat="1" applyFont="1" applyFill="1" applyBorder="1" applyAlignment="1" applyProtection="1">
      <alignment horizontal="center" vertical="center" wrapText="1"/>
      <protection/>
    </xf>
    <xf numFmtId="0" fontId="20" fillId="36" borderId="33" xfId="54" applyNumberFormat="1" applyFont="1" applyFill="1" applyBorder="1" applyAlignment="1" applyProtection="1">
      <alignment horizontal="left" vertical="center" wrapText="1"/>
      <protection/>
    </xf>
    <xf numFmtId="3" fontId="20" fillId="36" borderId="29" xfId="54" applyNumberFormat="1" applyFont="1" applyFill="1" applyBorder="1" applyAlignment="1" applyProtection="1">
      <alignment horizontal="right" vertical="center" wrapText="1"/>
      <protection/>
    </xf>
    <xf numFmtId="0" fontId="12" fillId="36" borderId="25" xfId="54" applyNumberFormat="1" applyFont="1" applyFill="1" applyBorder="1" applyAlignment="1" applyProtection="1">
      <alignment horizontal="center" vertical="center" wrapText="1"/>
      <protection/>
    </xf>
    <xf numFmtId="0" fontId="13" fillId="36" borderId="25" xfId="54" applyNumberFormat="1" applyFont="1" applyFill="1" applyBorder="1" applyAlignment="1" applyProtection="1">
      <alignment horizontal="center" vertical="center" wrapText="1"/>
      <protection/>
    </xf>
    <xf numFmtId="3" fontId="33" fillId="36" borderId="50" xfId="54" applyNumberFormat="1" applyFont="1" applyFill="1" applyBorder="1" applyAlignment="1" applyProtection="1">
      <alignment horizontal="right" vertical="center" wrapText="1"/>
      <protection/>
    </xf>
    <xf numFmtId="0" fontId="20" fillId="37" borderId="20" xfId="54" applyNumberFormat="1" applyFont="1" applyFill="1" applyBorder="1" applyAlignment="1" applyProtection="1">
      <alignment horizontal="center" vertical="center" wrapText="1"/>
      <protection/>
    </xf>
    <xf numFmtId="0" fontId="20" fillId="37" borderId="43" xfId="54" applyNumberFormat="1" applyFont="1" applyFill="1" applyBorder="1" applyAlignment="1" applyProtection="1">
      <alignment horizontal="center" vertical="center" wrapText="1"/>
      <protection/>
    </xf>
    <xf numFmtId="0" fontId="20" fillId="37" borderId="26" xfId="54" applyNumberFormat="1" applyFont="1" applyFill="1" applyBorder="1" applyAlignment="1" applyProtection="1">
      <alignment horizontal="center" vertical="center" wrapText="1"/>
      <protection/>
    </xf>
    <xf numFmtId="0" fontId="20" fillId="37" borderId="43" xfId="54" applyNumberFormat="1" applyFont="1" applyFill="1" applyBorder="1" applyAlignment="1" applyProtection="1">
      <alignment horizontal="left" vertical="center" wrapText="1"/>
      <protection/>
    </xf>
    <xf numFmtId="0" fontId="20" fillId="37" borderId="26" xfId="54" applyNumberFormat="1" applyFont="1" applyFill="1" applyBorder="1" applyAlignment="1" applyProtection="1">
      <alignment horizontal="left" vertical="center" wrapText="1"/>
      <protection/>
    </xf>
    <xf numFmtId="0" fontId="20" fillId="37" borderId="34" xfId="54" applyNumberFormat="1" applyFont="1" applyFill="1" applyBorder="1" applyAlignment="1" applyProtection="1">
      <alignment horizontal="left" vertical="center" wrapText="1"/>
      <protection/>
    </xf>
    <xf numFmtId="3" fontId="20" fillId="37" borderId="30" xfId="54" applyNumberFormat="1" applyFont="1" applyFill="1" applyBorder="1" applyAlignment="1" applyProtection="1">
      <alignment horizontal="right" vertical="center" wrapText="1"/>
      <protection/>
    </xf>
    <xf numFmtId="3" fontId="20" fillId="37" borderId="14" xfId="54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quotePrefix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0" fillId="0" borderId="0" xfId="55" applyFont="1">
      <alignment/>
      <protection/>
    </xf>
    <xf numFmtId="0" fontId="42" fillId="33" borderId="10" xfId="55" applyFont="1" applyFill="1" applyBorder="1" applyAlignment="1">
      <alignment horizontal="center" vertical="center" wrapText="1"/>
      <protection/>
    </xf>
    <xf numFmtId="0" fontId="43" fillId="33" borderId="10" xfId="55" applyFont="1" applyFill="1" applyBorder="1" applyAlignment="1">
      <alignment horizontal="center" vertical="center" wrapText="1"/>
      <protection/>
    </xf>
    <xf numFmtId="0" fontId="44" fillId="0" borderId="10" xfId="55" applyFont="1" applyBorder="1" applyAlignment="1">
      <alignment horizontal="center" vertical="center"/>
      <protection/>
    </xf>
    <xf numFmtId="0" fontId="42" fillId="0" borderId="11" xfId="55" applyFont="1" applyBorder="1" applyAlignment="1">
      <alignment horizontal="center"/>
      <protection/>
    </xf>
    <xf numFmtId="0" fontId="42" fillId="0" borderId="11" xfId="55" applyFont="1" applyBorder="1">
      <alignment/>
      <protection/>
    </xf>
    <xf numFmtId="3" fontId="42" fillId="0" borderId="11" xfId="55" applyNumberFormat="1" applyFont="1" applyBorder="1">
      <alignment/>
      <protection/>
    </xf>
    <xf numFmtId="3" fontId="42" fillId="0" borderId="11" xfId="55" applyNumberFormat="1" applyFont="1" applyBorder="1" applyAlignment="1">
      <alignment horizontal="center"/>
      <protection/>
    </xf>
    <xf numFmtId="0" fontId="42" fillId="0" borderId="0" xfId="55" applyFont="1">
      <alignment/>
      <protection/>
    </xf>
    <xf numFmtId="0" fontId="40" fillId="0" borderId="12" xfId="55" applyFont="1" applyBorder="1">
      <alignment/>
      <protection/>
    </xf>
    <xf numFmtId="0" fontId="40" fillId="0" borderId="55" xfId="55" applyFont="1" applyBorder="1" applyAlignment="1">
      <alignment/>
      <protection/>
    </xf>
    <xf numFmtId="0" fontId="40" fillId="0" borderId="56" xfId="55" applyFont="1" applyBorder="1" applyAlignment="1">
      <alignment/>
      <protection/>
    </xf>
    <xf numFmtId="0" fontId="40" fillId="0" borderId="57" xfId="55" applyFont="1" applyBorder="1" applyAlignment="1">
      <alignment/>
      <protection/>
    </xf>
    <xf numFmtId="0" fontId="40" fillId="0" borderId="58" xfId="55" applyFont="1" applyBorder="1" applyAlignment="1">
      <alignment/>
      <protection/>
    </xf>
    <xf numFmtId="0" fontId="40" fillId="0" borderId="0" xfId="55" applyFont="1" applyBorder="1" applyAlignment="1">
      <alignment/>
      <protection/>
    </xf>
    <xf numFmtId="0" fontId="40" fillId="0" borderId="36" xfId="55" applyFont="1" applyBorder="1" applyAlignment="1">
      <alignment/>
      <protection/>
    </xf>
    <xf numFmtId="0" fontId="40" fillId="0" borderId="59" xfId="55" applyFont="1" applyBorder="1" applyAlignment="1">
      <alignment/>
      <protection/>
    </xf>
    <xf numFmtId="0" fontId="40" fillId="0" borderId="60" xfId="55" applyFont="1" applyBorder="1" applyAlignment="1">
      <alignment/>
      <protection/>
    </xf>
    <xf numFmtId="3" fontId="40" fillId="0" borderId="12" xfId="55" applyNumberFormat="1" applyFont="1" applyBorder="1">
      <alignment/>
      <protection/>
    </xf>
    <xf numFmtId="0" fontId="40" fillId="0" borderId="12" xfId="55" applyFont="1" applyBorder="1" applyAlignment="1">
      <alignment/>
      <protection/>
    </xf>
    <xf numFmtId="0" fontId="40" fillId="0" borderId="12" xfId="55" applyFont="1" applyBorder="1" applyAlignment="1">
      <alignment horizontal="center"/>
      <protection/>
    </xf>
    <xf numFmtId="0" fontId="42" fillId="0" borderId="12" xfId="55" applyFont="1" applyBorder="1" applyAlignment="1">
      <alignment horizontal="center"/>
      <protection/>
    </xf>
    <xf numFmtId="0" fontId="42" fillId="0" borderId="12" xfId="55" applyFont="1" applyBorder="1">
      <alignment/>
      <protection/>
    </xf>
    <xf numFmtId="3" fontId="42" fillId="0" borderId="12" xfId="55" applyNumberFormat="1" applyFont="1" applyBorder="1" applyAlignment="1">
      <alignment horizontal="right"/>
      <protection/>
    </xf>
    <xf numFmtId="3" fontId="40" fillId="0" borderId="12" xfId="55" applyNumberFormat="1" applyFont="1" applyBorder="1" applyAlignment="1">
      <alignment/>
      <protection/>
    </xf>
    <xf numFmtId="0" fontId="40" fillId="0" borderId="13" xfId="55" applyFont="1" applyBorder="1" applyAlignment="1">
      <alignment horizontal="center"/>
      <protection/>
    </xf>
    <xf numFmtId="0" fontId="40" fillId="0" borderId="13" xfId="55" applyFont="1" applyBorder="1">
      <alignment/>
      <protection/>
    </xf>
    <xf numFmtId="0" fontId="46" fillId="0" borderId="0" xfId="55" applyFont="1">
      <alignment/>
      <protection/>
    </xf>
    <xf numFmtId="0" fontId="47" fillId="0" borderId="0" xfId="55" applyFont="1">
      <alignment/>
      <protection/>
    </xf>
    <xf numFmtId="0" fontId="40" fillId="0" borderId="55" xfId="55" applyFont="1" applyBorder="1" applyAlignment="1">
      <alignment horizontal="center"/>
      <protection/>
    </xf>
    <xf numFmtId="0" fontId="40" fillId="0" borderId="59" xfId="55" applyFont="1" applyBorder="1" applyAlignment="1">
      <alignment horizontal="center"/>
      <protection/>
    </xf>
    <xf numFmtId="0" fontId="40" fillId="0" borderId="60" xfId="55" applyFont="1" applyBorder="1" applyAlignment="1">
      <alignment horizontal="center"/>
      <protection/>
    </xf>
    <xf numFmtId="0" fontId="40" fillId="0" borderId="19" xfId="55" applyFont="1" applyBorder="1">
      <alignment/>
      <protection/>
    </xf>
    <xf numFmtId="0" fontId="40" fillId="0" borderId="13" xfId="55" applyFont="1" applyBorder="1" applyAlignment="1">
      <alignment/>
      <protection/>
    </xf>
    <xf numFmtId="0" fontId="40" fillId="0" borderId="42" xfId="55" applyFont="1" applyBorder="1">
      <alignment/>
      <protection/>
    </xf>
    <xf numFmtId="0" fontId="0" fillId="36" borderId="61" xfId="0" applyFill="1" applyBorder="1" applyAlignment="1">
      <alignment horizontal="left" vertical="center" indent="2"/>
    </xf>
    <xf numFmtId="3" fontId="0" fillId="36" borderId="61" xfId="0" applyNumberFormat="1" applyFill="1" applyBorder="1" applyAlignment="1">
      <alignment horizontal="center" vertical="center"/>
    </xf>
    <xf numFmtId="3" fontId="0" fillId="36" borderId="61" xfId="0" applyNumberFormat="1" applyFill="1" applyBorder="1" applyAlignment="1">
      <alignment horizontal="right" vertical="center"/>
    </xf>
    <xf numFmtId="0" fontId="0" fillId="36" borderId="61" xfId="0" applyFill="1" applyBorder="1" applyAlignment="1">
      <alignment horizontal="center" vertical="center"/>
    </xf>
    <xf numFmtId="3" fontId="0" fillId="36" borderId="61" xfId="0" applyNumberForma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3" fontId="0" fillId="36" borderId="12" xfId="0" applyNumberFormat="1" applyFont="1" applyFill="1" applyBorder="1" applyAlignment="1">
      <alignment vertical="center"/>
    </xf>
    <xf numFmtId="0" fontId="0" fillId="0" borderId="46" xfId="0" applyFont="1" applyBorder="1" applyAlignment="1">
      <alignment horizontal="left" vertical="center" wrapText="1"/>
    </xf>
    <xf numFmtId="3" fontId="0" fillId="36" borderId="46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 quotePrefix="1">
      <alignment horizontal="center" vertical="center"/>
    </xf>
    <xf numFmtId="0" fontId="20" fillId="36" borderId="15" xfId="54" applyNumberFormat="1" applyFont="1" applyFill="1" applyBorder="1" applyAlignment="1" applyProtection="1">
      <alignment horizontal="center" vertical="center" wrapText="1"/>
      <protection/>
    </xf>
    <xf numFmtId="3" fontId="20" fillId="0" borderId="50" xfId="54" applyNumberFormat="1" applyFont="1" applyFill="1" applyBorder="1" applyAlignment="1" applyProtection="1">
      <alignment horizontal="right" vertical="center" wrapText="1"/>
      <protection/>
    </xf>
    <xf numFmtId="0" fontId="0" fillId="0" borderId="46" xfId="0" applyBorder="1" applyAlignment="1">
      <alignment horizontal="center" vertical="center"/>
    </xf>
    <xf numFmtId="3" fontId="0" fillId="0" borderId="46" xfId="0" applyNumberFormat="1" applyBorder="1" applyAlignment="1">
      <alignment vertical="center"/>
    </xf>
    <xf numFmtId="3" fontId="16" fillId="0" borderId="42" xfId="0" applyNumberFormat="1" applyFont="1" applyBorder="1" applyAlignment="1">
      <alignment vertical="center" wrapText="1"/>
    </xf>
    <xf numFmtId="0" fontId="20" fillId="0" borderId="43" xfId="54" applyNumberFormat="1" applyFont="1" applyFill="1" applyBorder="1" applyAlignment="1" applyProtection="1">
      <alignment horizontal="center" vertical="center" wrapText="1"/>
      <protection/>
    </xf>
    <xf numFmtId="0" fontId="20" fillId="0" borderId="26" xfId="54" applyNumberFormat="1" applyFont="1" applyFill="1" applyBorder="1" applyAlignment="1" applyProtection="1">
      <alignment horizontal="center" vertical="center" wrapText="1"/>
      <protection/>
    </xf>
    <xf numFmtId="0" fontId="50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26" xfId="0" applyFont="1" applyBorder="1" applyAlignment="1">
      <alignment horizontal="left" vertical="center" wrapText="1"/>
    </xf>
    <xf numFmtId="0" fontId="20" fillId="33" borderId="43" xfId="54" applyNumberFormat="1" applyFont="1" applyFill="1" applyBorder="1" applyAlignment="1" applyProtection="1">
      <alignment horizontal="left" vertical="center" wrapText="1"/>
      <protection/>
    </xf>
    <xf numFmtId="0" fontId="20" fillId="33" borderId="26" xfId="54" applyNumberFormat="1" applyFont="1" applyFill="1" applyBorder="1" applyAlignment="1" applyProtection="1">
      <alignment horizontal="left" vertical="center" wrapText="1"/>
      <protection/>
    </xf>
    <xf numFmtId="0" fontId="20" fillId="33" borderId="43" xfId="54" applyNumberFormat="1" applyFont="1" applyFill="1" applyBorder="1" applyAlignment="1" applyProtection="1">
      <alignment horizontal="center" vertical="center" wrapText="1"/>
      <protection/>
    </xf>
    <xf numFmtId="0" fontId="20" fillId="33" borderId="26" xfId="54" applyNumberFormat="1" applyFont="1" applyFill="1" applyBorder="1" applyAlignment="1" applyProtection="1">
      <alignment horizontal="center" vertical="center" wrapText="1"/>
      <protection/>
    </xf>
    <xf numFmtId="0" fontId="12" fillId="33" borderId="43" xfId="54" applyNumberFormat="1" applyFont="1" applyFill="1" applyBorder="1" applyAlignment="1" applyProtection="1">
      <alignment horizontal="center" vertical="center" wrapText="1"/>
      <protection/>
    </xf>
    <xf numFmtId="0" fontId="12" fillId="33" borderId="26" xfId="54" applyNumberFormat="1" applyFont="1" applyFill="1" applyBorder="1" applyAlignment="1" applyProtection="1">
      <alignment horizontal="center" vertical="center" wrapText="1"/>
      <protection/>
    </xf>
    <xf numFmtId="0" fontId="12" fillId="33" borderId="43" xfId="54" applyNumberFormat="1" applyFont="1" applyFill="1" applyBorder="1" applyAlignment="1" applyProtection="1">
      <alignment horizontal="left" vertical="center" wrapText="1"/>
      <protection/>
    </xf>
    <xf numFmtId="0" fontId="12" fillId="33" borderId="26" xfId="54" applyNumberFormat="1" applyFont="1" applyFill="1" applyBorder="1" applyAlignment="1" applyProtection="1">
      <alignment horizontal="left" vertical="center" wrapText="1"/>
      <protection/>
    </xf>
    <xf numFmtId="0" fontId="13" fillId="33" borderId="43" xfId="54" applyNumberFormat="1" applyFont="1" applyFill="1" applyBorder="1" applyAlignment="1" applyProtection="1">
      <alignment horizontal="center" vertical="center" wrapText="1"/>
      <protection/>
    </xf>
    <xf numFmtId="0" fontId="13" fillId="33" borderId="26" xfId="54" applyNumberFormat="1" applyFont="1" applyFill="1" applyBorder="1" applyAlignment="1" applyProtection="1">
      <alignment horizontal="center" vertical="center" wrapText="1"/>
      <protection/>
    </xf>
    <xf numFmtId="0" fontId="20" fillId="0" borderId="62" xfId="54" applyNumberFormat="1" applyFont="1" applyFill="1" applyBorder="1" applyAlignment="1" applyProtection="1">
      <alignment horizontal="center" vertical="center" wrapText="1"/>
      <protection/>
    </xf>
    <xf numFmtId="0" fontId="20" fillId="0" borderId="63" xfId="54" applyNumberFormat="1" applyFont="1" applyFill="1" applyBorder="1" applyAlignment="1" applyProtection="1">
      <alignment horizontal="center" vertical="center" wrapText="1"/>
      <protection/>
    </xf>
    <xf numFmtId="0" fontId="15" fillId="0" borderId="64" xfId="54" applyFont="1" applyBorder="1" applyAlignment="1">
      <alignment horizontal="center" vertical="center"/>
      <protection/>
    </xf>
    <xf numFmtId="0" fontId="22" fillId="0" borderId="65" xfId="54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1" fillId="0" borderId="67" xfId="54" applyNumberFormat="1" applyFont="1" applyFill="1" applyBorder="1" applyAlignment="1" applyProtection="1">
      <alignment horizontal="center" vertical="center" wrapText="1"/>
      <protection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21" fillId="0" borderId="70" xfId="54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5" fillId="0" borderId="72" xfId="54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5" fillId="0" borderId="72" xfId="54" applyNumberFormat="1" applyFont="1" applyFill="1" applyBorder="1" applyAlignment="1" applyProtection="1">
      <alignment horizontal="center" vertical="center" wrapText="1"/>
      <protection/>
    </xf>
    <xf numFmtId="0" fontId="36" fillId="0" borderId="27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0" fillId="0" borderId="48" xfId="54" applyNumberFormat="1" applyFont="1" applyFill="1" applyBorder="1" applyAlignment="1" applyProtection="1">
      <alignment horizontal="center" vertical="center" wrapText="1"/>
      <protection/>
    </xf>
    <xf numFmtId="0" fontId="20" fillId="0" borderId="49" xfId="54" applyNumberFormat="1" applyFont="1" applyFill="1" applyBorder="1" applyAlignment="1" applyProtection="1">
      <alignment horizontal="center" vertical="center" wrapText="1"/>
      <protection/>
    </xf>
    <xf numFmtId="0" fontId="50" fillId="0" borderId="48" xfId="54" applyNumberFormat="1" applyFont="1" applyFill="1" applyBorder="1" applyAlignment="1" applyProtection="1">
      <alignment horizontal="left" vertical="center" wrapText="1"/>
      <protection/>
    </xf>
    <xf numFmtId="0" fontId="50" fillId="0" borderId="49" xfId="54" applyNumberFormat="1" applyFont="1" applyFill="1" applyBorder="1" applyAlignment="1" applyProtection="1">
      <alignment horizontal="left" vertical="center" wrapText="1"/>
      <protection/>
    </xf>
    <xf numFmtId="0" fontId="50" fillId="0" borderId="26" xfId="54" applyNumberFormat="1" applyFont="1" applyFill="1" applyBorder="1" applyAlignment="1" applyProtection="1">
      <alignment horizontal="left" vertical="center" wrapText="1"/>
      <protection/>
    </xf>
    <xf numFmtId="0" fontId="20" fillId="0" borderId="43" xfId="54" applyNumberFormat="1" applyFont="1" applyFill="1" applyBorder="1" applyAlignment="1" applyProtection="1">
      <alignment horizontal="left" vertical="center" wrapText="1"/>
      <protection/>
    </xf>
    <xf numFmtId="0" fontId="20" fillId="0" borderId="26" xfId="54" applyNumberFormat="1" applyFont="1" applyFill="1" applyBorder="1" applyAlignment="1" applyProtection="1">
      <alignment horizontal="left" vertical="center" wrapText="1"/>
      <protection/>
    </xf>
    <xf numFmtId="0" fontId="20" fillId="0" borderId="48" xfId="54" applyNumberFormat="1" applyFont="1" applyFill="1" applyBorder="1" applyAlignment="1" applyProtection="1">
      <alignment horizontal="left" vertical="center" wrapText="1"/>
      <protection/>
    </xf>
    <xf numFmtId="0" fontId="20" fillId="0" borderId="49" xfId="54" applyNumberFormat="1" applyFont="1" applyFill="1" applyBorder="1" applyAlignment="1" applyProtection="1">
      <alignment horizontal="left" vertical="center" wrapText="1"/>
      <protection/>
    </xf>
    <xf numFmtId="0" fontId="20" fillId="0" borderId="62" xfId="54" applyNumberFormat="1" applyFont="1" applyFill="1" applyBorder="1" applyAlignment="1" applyProtection="1">
      <alignment horizontal="left" vertical="center" wrapText="1"/>
      <protection/>
    </xf>
    <xf numFmtId="0" fontId="20" fillId="0" borderId="63" xfId="54" applyNumberFormat="1" applyFont="1" applyFill="1" applyBorder="1" applyAlignment="1" applyProtection="1">
      <alignment horizontal="left" vertical="center" wrapText="1"/>
      <protection/>
    </xf>
    <xf numFmtId="164" fontId="20" fillId="0" borderId="62" xfId="54" applyNumberFormat="1" applyFont="1" applyFill="1" applyBorder="1" applyAlignment="1" applyProtection="1">
      <alignment horizontal="center" vertical="center" wrapText="1"/>
      <protection/>
    </xf>
    <xf numFmtId="164" fontId="20" fillId="0" borderId="63" xfId="54" applyNumberFormat="1" applyFont="1" applyFill="1" applyBorder="1" applyAlignment="1" applyProtection="1">
      <alignment horizontal="center" vertical="center" wrapText="1"/>
      <protection/>
    </xf>
    <xf numFmtId="0" fontId="20" fillId="36" borderId="43" xfId="54" applyNumberFormat="1" applyFont="1" applyFill="1" applyBorder="1" applyAlignment="1" applyProtection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164" fontId="20" fillId="0" borderId="43" xfId="54" applyNumberFormat="1" applyFont="1" applyFill="1" applyBorder="1" applyAlignment="1" applyProtection="1">
      <alignment horizontal="center" vertical="center" wrapText="1"/>
      <protection/>
    </xf>
    <xf numFmtId="164" fontId="20" fillId="0" borderId="26" xfId="54" applyNumberFormat="1" applyFont="1" applyFill="1" applyBorder="1" applyAlignment="1" applyProtection="1">
      <alignment horizontal="center" vertical="center" wrapText="1"/>
      <protection/>
    </xf>
    <xf numFmtId="0" fontId="20" fillId="33" borderId="48" xfId="54" applyNumberFormat="1" applyFont="1" applyFill="1" applyBorder="1" applyAlignment="1" applyProtection="1">
      <alignment horizontal="center" vertical="center" wrapText="1"/>
      <protection/>
    </xf>
    <xf numFmtId="0" fontId="20" fillId="33" borderId="49" xfId="54" applyNumberFormat="1" applyFont="1" applyFill="1" applyBorder="1" applyAlignment="1" applyProtection="1">
      <alignment horizontal="center" vertical="center" wrapText="1"/>
      <protection/>
    </xf>
    <xf numFmtId="0" fontId="20" fillId="33" borderId="48" xfId="54" applyNumberFormat="1" applyFont="1" applyFill="1" applyBorder="1" applyAlignment="1" applyProtection="1">
      <alignment horizontal="left" vertical="center" wrapText="1"/>
      <protection/>
    </xf>
    <xf numFmtId="0" fontId="20" fillId="33" borderId="49" xfId="54" applyNumberFormat="1" applyFont="1" applyFill="1" applyBorder="1" applyAlignment="1" applyProtection="1">
      <alignment horizontal="left" vertical="center" wrapText="1"/>
      <protection/>
    </xf>
    <xf numFmtId="0" fontId="12" fillId="33" borderId="48" xfId="54" applyNumberFormat="1" applyFont="1" applyFill="1" applyBorder="1" applyAlignment="1" applyProtection="1">
      <alignment horizontal="center" vertical="center" wrapText="1"/>
      <protection/>
    </xf>
    <xf numFmtId="0" fontId="12" fillId="33" borderId="49" xfId="54" applyNumberFormat="1" applyFont="1" applyFill="1" applyBorder="1" applyAlignment="1" applyProtection="1">
      <alignment horizontal="center" vertical="center" wrapText="1"/>
      <protection/>
    </xf>
    <xf numFmtId="0" fontId="12" fillId="33" borderId="48" xfId="54" applyNumberFormat="1" applyFont="1" applyFill="1" applyBorder="1" applyAlignment="1" applyProtection="1">
      <alignment horizontal="left" vertical="center" wrapText="1"/>
      <protection/>
    </xf>
    <xf numFmtId="0" fontId="12" fillId="33" borderId="49" xfId="54" applyNumberFormat="1" applyFont="1" applyFill="1" applyBorder="1" applyAlignment="1" applyProtection="1">
      <alignment horizontal="left" vertical="center" wrapText="1"/>
      <protection/>
    </xf>
    <xf numFmtId="0" fontId="20" fillId="33" borderId="75" xfId="54" applyNumberFormat="1" applyFont="1" applyFill="1" applyBorder="1" applyAlignment="1" applyProtection="1">
      <alignment horizontal="center" vertical="center" wrapText="1"/>
      <protection/>
    </xf>
    <xf numFmtId="0" fontId="20" fillId="33" borderId="76" xfId="54" applyNumberFormat="1" applyFont="1" applyFill="1" applyBorder="1" applyAlignment="1" applyProtection="1">
      <alignment horizontal="center" vertical="center" wrapText="1"/>
      <protection/>
    </xf>
    <xf numFmtId="0" fontId="20" fillId="33" borderId="75" xfId="54" applyNumberFormat="1" applyFont="1" applyFill="1" applyBorder="1" applyAlignment="1" applyProtection="1">
      <alignment horizontal="left" vertical="center" wrapText="1"/>
      <protection/>
    </xf>
    <xf numFmtId="0" fontId="20" fillId="33" borderId="76" xfId="54" applyNumberFormat="1" applyFont="1" applyFill="1" applyBorder="1" applyAlignment="1" applyProtection="1">
      <alignment horizontal="left" vertical="center" wrapText="1"/>
      <protection/>
    </xf>
    <xf numFmtId="0" fontId="0" fillId="0" borderId="26" xfId="0" applyBorder="1" applyAlignment="1">
      <alignment horizontal="center" vertical="center" wrapText="1"/>
    </xf>
    <xf numFmtId="0" fontId="13" fillId="0" borderId="77" xfId="54" applyNumberFormat="1" applyFont="1" applyFill="1" applyBorder="1" applyAlignment="1" applyProtection="1">
      <alignment horizontal="center" vertical="center" wrapText="1"/>
      <protection/>
    </xf>
    <xf numFmtId="0" fontId="13" fillId="0" borderId="16" xfId="54" applyNumberFormat="1" applyFont="1" applyFill="1" applyBorder="1" applyAlignment="1" applyProtection="1">
      <alignment horizontal="center" vertical="center" wrapText="1"/>
      <protection/>
    </xf>
    <xf numFmtId="3" fontId="26" fillId="0" borderId="78" xfId="54" applyNumberFormat="1" applyFont="1" applyFill="1" applyBorder="1" applyAlignment="1" applyProtection="1">
      <alignment horizontal="right" vertical="center" wrapText="1"/>
      <protection/>
    </xf>
    <xf numFmtId="0" fontId="0" fillId="0" borderId="79" xfId="0" applyBorder="1" applyAlignment="1">
      <alignment horizontal="right" vertical="center" wrapText="1"/>
    </xf>
    <xf numFmtId="0" fontId="26" fillId="0" borderId="80" xfId="54" applyNumberFormat="1" applyFont="1" applyFill="1" applyBorder="1" applyAlignment="1" applyProtection="1">
      <alignment horizontal="center" vertical="center" wrapText="1"/>
      <protection/>
    </xf>
    <xf numFmtId="0" fontId="26" fillId="0" borderId="81" xfId="54" applyNumberFormat="1" applyFont="1" applyFill="1" applyBorder="1" applyAlignment="1" applyProtection="1">
      <alignment horizontal="center" vertical="center" wrapText="1"/>
      <protection/>
    </xf>
    <xf numFmtId="0" fontId="50" fillId="36" borderId="43" xfId="54" applyNumberFormat="1" applyFont="1" applyFill="1" applyBorder="1" applyAlignment="1" applyProtection="1">
      <alignment horizontal="left" vertical="center" wrapText="1"/>
      <protection/>
    </xf>
    <xf numFmtId="0" fontId="20" fillId="36" borderId="25" xfId="54" applyNumberFormat="1" applyFont="1" applyFill="1" applyBorder="1" applyAlignment="1" applyProtection="1">
      <alignment horizontal="center" vertical="center" wrapText="1"/>
      <protection/>
    </xf>
    <xf numFmtId="0" fontId="20" fillId="36" borderId="15" xfId="54" applyNumberFormat="1" applyFont="1" applyFill="1" applyBorder="1" applyAlignment="1" applyProtection="1">
      <alignment horizontal="center" vertical="center" wrapText="1"/>
      <protection/>
    </xf>
    <xf numFmtId="0" fontId="20" fillId="36" borderId="20" xfId="54" applyNumberFormat="1" applyFont="1" applyFill="1" applyBorder="1" applyAlignment="1" applyProtection="1">
      <alignment horizontal="center" vertical="center" wrapText="1"/>
      <protection/>
    </xf>
    <xf numFmtId="169" fontId="20" fillId="0" borderId="62" xfId="54" applyNumberFormat="1" applyFont="1" applyFill="1" applyBorder="1" applyAlignment="1" applyProtection="1">
      <alignment horizontal="center" vertical="center" wrapText="1"/>
      <protection/>
    </xf>
    <xf numFmtId="169" fontId="20" fillId="0" borderId="63" xfId="54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Border="1" applyAlignment="1">
      <alignment horizontal="left" vertical="center" wrapText="1"/>
    </xf>
    <xf numFmtId="164" fontId="20" fillId="0" borderId="75" xfId="54" applyNumberFormat="1" applyFont="1" applyFill="1" applyBorder="1" applyAlignment="1" applyProtection="1">
      <alignment horizontal="center" vertical="center" wrapText="1"/>
      <protection/>
    </xf>
    <xf numFmtId="164" fontId="20" fillId="0" borderId="76" xfId="54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55" applyFont="1" applyAlignment="1">
      <alignment horizontal="center" wrapText="1"/>
      <protection/>
    </xf>
    <xf numFmtId="0" fontId="42" fillId="33" borderId="10" xfId="55" applyFont="1" applyFill="1" applyBorder="1" applyAlignment="1">
      <alignment horizontal="center" vertical="center"/>
      <protection/>
    </xf>
    <xf numFmtId="0" fontId="42" fillId="33" borderId="10" xfId="55" applyFont="1" applyFill="1" applyBorder="1" applyAlignment="1">
      <alignment horizontal="center" vertical="center" wrapText="1"/>
      <protection/>
    </xf>
    <xf numFmtId="0" fontId="42" fillId="0" borderId="82" xfId="55" applyFont="1" applyBorder="1" applyAlignment="1">
      <alignment horizontal="center"/>
      <protection/>
    </xf>
    <xf numFmtId="0" fontId="42" fillId="0" borderId="83" xfId="55" applyFont="1" applyBorder="1" applyAlignment="1">
      <alignment horizontal="center"/>
      <protection/>
    </xf>
    <xf numFmtId="0" fontId="40" fillId="0" borderId="12" xfId="55" applyFont="1" applyBorder="1" applyAlignment="1">
      <alignment horizontal="center" vertical="center"/>
      <protection/>
    </xf>
    <xf numFmtId="0" fontId="40" fillId="0" borderId="84" xfId="55" applyFont="1" applyBorder="1" applyAlignment="1">
      <alignment horizontal="center"/>
      <protection/>
    </xf>
    <xf numFmtId="0" fontId="40" fillId="0" borderId="59" xfId="55" applyFont="1" applyBorder="1" applyAlignment="1">
      <alignment horizontal="center"/>
      <protection/>
    </xf>
    <xf numFmtId="0" fontId="40" fillId="0" borderId="60" xfId="55" applyFont="1" applyBorder="1" applyAlignment="1">
      <alignment horizontal="center"/>
      <protection/>
    </xf>
    <xf numFmtId="0" fontId="40" fillId="0" borderId="85" xfId="55" applyFont="1" applyBorder="1" applyAlignment="1">
      <alignment horizontal="center"/>
      <protection/>
    </xf>
    <xf numFmtId="0" fontId="40" fillId="0" borderId="86" xfId="55" applyFont="1" applyBorder="1" applyAlignment="1">
      <alignment horizontal="center"/>
      <protection/>
    </xf>
    <xf numFmtId="0" fontId="40" fillId="0" borderId="87" xfId="55" applyFont="1" applyBorder="1" applyAlignment="1">
      <alignment horizontal="center"/>
      <protection/>
    </xf>
    <xf numFmtId="0" fontId="46" fillId="0" borderId="0" xfId="55" applyFont="1" applyAlignment="1">
      <alignment horizontal="left"/>
      <protection/>
    </xf>
    <xf numFmtId="0" fontId="40" fillId="0" borderId="61" xfId="55" applyFont="1" applyBorder="1" applyAlignment="1">
      <alignment horizontal="center" vertical="center"/>
      <protection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40" fillId="0" borderId="44" xfId="55" applyFont="1" applyBorder="1" applyAlignment="1">
      <alignment horizontal="center" vertical="center"/>
      <protection/>
    </xf>
    <xf numFmtId="0" fontId="40" fillId="0" borderId="46" xfId="55" applyFont="1" applyBorder="1" applyAlignment="1">
      <alignment horizontal="center" vertical="center"/>
      <protection/>
    </xf>
    <xf numFmtId="0" fontId="40" fillId="0" borderId="42" xfId="55" applyFont="1" applyBorder="1" applyAlignment="1">
      <alignment horizontal="center" vertical="center"/>
      <protection/>
    </xf>
    <xf numFmtId="0" fontId="42" fillId="0" borderId="85" xfId="55" applyFont="1" applyBorder="1" applyAlignment="1">
      <alignment horizontal="center"/>
      <protection/>
    </xf>
    <xf numFmtId="0" fontId="42" fillId="0" borderId="87" xfId="55" applyFont="1" applyBorder="1" applyAlignment="1">
      <alignment horizontal="center"/>
      <protection/>
    </xf>
    <xf numFmtId="0" fontId="40" fillId="0" borderId="55" xfId="55" applyFont="1" applyBorder="1" applyAlignment="1">
      <alignment horizontal="left"/>
      <protection/>
    </xf>
    <xf numFmtId="0" fontId="40" fillId="0" borderId="56" xfId="55" applyFont="1" applyBorder="1" applyAlignment="1">
      <alignment horizontal="left"/>
      <protection/>
    </xf>
    <xf numFmtId="0" fontId="40" fillId="0" borderId="57" xfId="55" applyFont="1" applyBorder="1" applyAlignment="1">
      <alignment horizontal="left"/>
      <protection/>
    </xf>
    <xf numFmtId="0" fontId="40" fillId="0" borderId="58" xfId="55" applyFont="1" applyBorder="1" applyAlignment="1">
      <alignment horizontal="left"/>
      <protection/>
    </xf>
    <xf numFmtId="0" fontId="40" fillId="0" borderId="0" xfId="55" applyFont="1" applyBorder="1" applyAlignment="1">
      <alignment horizontal="left"/>
      <protection/>
    </xf>
    <xf numFmtId="0" fontId="40" fillId="0" borderId="36" xfId="55" applyFont="1" applyBorder="1" applyAlignment="1">
      <alignment horizontal="left"/>
      <protection/>
    </xf>
    <xf numFmtId="0" fontId="40" fillId="0" borderId="84" xfId="55" applyFont="1" applyBorder="1" applyAlignment="1">
      <alignment horizontal="left"/>
      <protection/>
    </xf>
    <xf numFmtId="0" fontId="40" fillId="0" borderId="59" xfId="55" applyFont="1" applyBorder="1" applyAlignment="1">
      <alignment horizontal="left"/>
      <protection/>
    </xf>
    <xf numFmtId="0" fontId="40" fillId="0" borderId="60" xfId="55" applyFont="1" applyBorder="1" applyAlignment="1">
      <alignment horizontal="left"/>
      <protection/>
    </xf>
    <xf numFmtId="0" fontId="40" fillId="0" borderId="88" xfId="55" applyFont="1" applyBorder="1" applyAlignment="1">
      <alignment horizontal="center"/>
      <protection/>
    </xf>
    <xf numFmtId="0" fontId="40" fillId="0" borderId="89" xfId="55" applyFont="1" applyBorder="1" applyAlignment="1">
      <alignment horizontal="center"/>
      <protection/>
    </xf>
    <xf numFmtId="0" fontId="40" fillId="0" borderId="90" xfId="55" applyFont="1" applyBorder="1" applyAlignment="1">
      <alignment horizontal="center"/>
      <protection/>
    </xf>
    <xf numFmtId="0" fontId="42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91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4" fillId="33" borderId="91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36" borderId="12" xfId="0" applyNumberFormat="1" applyFill="1" applyBorder="1" applyAlignment="1">
      <alignment vertical="center"/>
    </xf>
    <xf numFmtId="3" fontId="0" fillId="36" borderId="12" xfId="0" applyNumberFormat="1" applyFill="1" applyBorder="1" applyAlignment="1">
      <alignment horizontal="center" vertical="center"/>
    </xf>
    <xf numFmtId="3" fontId="0" fillId="36" borderId="13" xfId="0" applyNumberFormat="1" applyFill="1" applyBorder="1" applyAlignment="1">
      <alignment vertical="center"/>
    </xf>
    <xf numFmtId="3" fontId="0" fillId="36" borderId="19" xfId="0" applyNumberFormat="1" applyFill="1" applyBorder="1" applyAlignment="1">
      <alignment vertical="center"/>
    </xf>
    <xf numFmtId="0" fontId="0" fillId="36" borderId="19" xfId="0" applyFill="1" applyBorder="1" applyAlignment="1">
      <alignment horizontal="center" vertical="center"/>
    </xf>
    <xf numFmtId="3" fontId="0" fillId="36" borderId="19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3" fontId="0" fillId="36" borderId="13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vertical="center"/>
    </xf>
    <xf numFmtId="3" fontId="0" fillId="36" borderId="19" xfId="0" applyNumberFormat="1" applyFont="1" applyFill="1" applyBorder="1" applyAlignment="1">
      <alignment vertical="center"/>
    </xf>
    <xf numFmtId="3" fontId="0" fillId="36" borderId="13" xfId="0" applyNumberFormat="1" applyFont="1" applyFill="1" applyBorder="1" applyAlignment="1">
      <alignment vertical="center"/>
    </xf>
    <xf numFmtId="3" fontId="0" fillId="36" borderId="61" xfId="0" applyNumberFormat="1" applyFont="1" applyFill="1" applyBorder="1" applyAlignment="1">
      <alignment vertical="center"/>
    </xf>
    <xf numFmtId="3" fontId="0" fillId="36" borderId="11" xfId="0" applyNumberFormat="1" applyFont="1" applyFill="1" applyBorder="1" applyAlignment="1">
      <alignment vertical="center"/>
    </xf>
    <xf numFmtId="0" fontId="40" fillId="36" borderId="55" xfId="55" applyFont="1" applyFill="1" applyBorder="1" applyAlignment="1">
      <alignment/>
      <protection/>
    </xf>
    <xf numFmtId="0" fontId="40" fillId="36" borderId="59" xfId="55" applyFont="1" applyFill="1" applyBorder="1" applyAlignment="1">
      <alignment/>
      <protection/>
    </xf>
    <xf numFmtId="0" fontId="40" fillId="36" borderId="60" xfId="55" applyFont="1" applyFill="1" applyBorder="1" applyAlignment="1">
      <alignment/>
      <protection/>
    </xf>
    <xf numFmtId="0" fontId="40" fillId="36" borderId="12" xfId="55" applyFont="1" applyFill="1" applyBorder="1">
      <alignment/>
      <protection/>
    </xf>
    <xf numFmtId="3" fontId="40" fillId="36" borderId="12" xfId="55" applyNumberFormat="1" applyFont="1" applyFill="1" applyBorder="1">
      <alignment/>
      <protection/>
    </xf>
    <xf numFmtId="0" fontId="40" fillId="36" borderId="12" xfId="55" applyFont="1" applyFill="1" applyBorder="1" applyAlignment="1">
      <alignment/>
      <protection/>
    </xf>
    <xf numFmtId="3" fontId="40" fillId="36" borderId="12" xfId="55" applyNumberFormat="1" applyFont="1" applyFill="1" applyBorder="1" applyAlignment="1">
      <alignment/>
      <protection/>
    </xf>
    <xf numFmtId="0" fontId="40" fillId="36" borderId="55" xfId="55" applyFont="1" applyFill="1" applyBorder="1" applyAlignment="1">
      <alignment horizontal="left"/>
      <protection/>
    </xf>
    <xf numFmtId="0" fontId="40" fillId="36" borderId="56" xfId="55" applyFont="1" applyFill="1" applyBorder="1" applyAlignment="1">
      <alignment horizontal="left"/>
      <protection/>
    </xf>
    <xf numFmtId="0" fontId="40" fillId="36" borderId="57" xfId="55" applyFont="1" applyFill="1" applyBorder="1" applyAlignment="1">
      <alignment horizontal="left"/>
      <protection/>
    </xf>
    <xf numFmtId="0" fontId="40" fillId="36" borderId="58" xfId="55" applyFont="1" applyFill="1" applyBorder="1" applyAlignment="1">
      <alignment horizontal="left"/>
      <protection/>
    </xf>
    <xf numFmtId="0" fontId="40" fillId="36" borderId="0" xfId="55" applyFont="1" applyFill="1" applyBorder="1" applyAlignment="1">
      <alignment horizontal="left"/>
      <protection/>
    </xf>
    <xf numFmtId="0" fontId="40" fillId="36" borderId="36" xfId="55" applyFont="1" applyFill="1" applyBorder="1" applyAlignment="1">
      <alignment horizontal="left"/>
      <protection/>
    </xf>
    <xf numFmtId="0" fontId="40" fillId="36" borderId="84" xfId="55" applyFont="1" applyFill="1" applyBorder="1" applyAlignment="1">
      <alignment horizontal="left"/>
      <protection/>
    </xf>
    <xf numFmtId="0" fontId="40" fillId="36" borderId="59" xfId="55" applyFont="1" applyFill="1" applyBorder="1" applyAlignment="1">
      <alignment horizontal="left"/>
      <protection/>
    </xf>
    <xf numFmtId="0" fontId="40" fillId="36" borderId="60" xfId="55" applyFont="1" applyFill="1" applyBorder="1" applyAlignment="1">
      <alignment horizontal="left"/>
      <protection/>
    </xf>
    <xf numFmtId="0" fontId="42" fillId="36" borderId="91" xfId="55" applyFont="1" applyFill="1" applyBorder="1" applyAlignment="1">
      <alignment horizontal="center"/>
      <protection/>
    </xf>
    <xf numFmtId="0" fontId="42" fillId="36" borderId="45" xfId="55" applyFont="1" applyFill="1" applyBorder="1" applyAlignment="1">
      <alignment horizontal="center"/>
      <protection/>
    </xf>
    <xf numFmtId="3" fontId="42" fillId="36" borderId="10" xfId="55" applyNumberFormat="1" applyFont="1" applyFill="1" applyBorder="1">
      <alignment/>
      <protection/>
    </xf>
    <xf numFmtId="3" fontId="0" fillId="36" borderId="44" xfId="0" applyNumberFormat="1" applyFill="1" applyBorder="1" applyAlignment="1">
      <alignment vertical="center"/>
    </xf>
    <xf numFmtId="3" fontId="7" fillId="36" borderId="10" xfId="0" applyNumberFormat="1" applyFont="1" applyFill="1" applyBorder="1" applyAlignment="1">
      <alignment vertical="center" wrapText="1"/>
    </xf>
    <xf numFmtId="0" fontId="0" fillId="36" borderId="92" xfId="0" applyFill="1" applyBorder="1" applyAlignment="1">
      <alignment horizontal="center" vertical="center"/>
    </xf>
    <xf numFmtId="0" fontId="0" fillId="36" borderId="44" xfId="0" applyFill="1" applyBorder="1" applyAlignment="1">
      <alignment vertical="center"/>
    </xf>
    <xf numFmtId="3" fontId="6" fillId="36" borderId="10" xfId="0" applyNumberFormat="1" applyFont="1" applyFill="1" applyBorder="1" applyAlignment="1">
      <alignment vertical="center" wrapText="1"/>
    </xf>
    <xf numFmtId="0" fontId="0" fillId="36" borderId="44" xfId="0" applyFill="1" applyBorder="1" applyAlignment="1">
      <alignment vertical="center" wrapText="1"/>
    </xf>
    <xf numFmtId="3" fontId="0" fillId="36" borderId="11" xfId="0" applyNumberFormat="1" applyFill="1" applyBorder="1" applyAlignment="1">
      <alignment vertical="top"/>
    </xf>
    <xf numFmtId="3" fontId="0" fillId="36" borderId="11" xfId="0" applyNumberFormat="1" applyFill="1" applyBorder="1" applyAlignment="1">
      <alignment/>
    </xf>
    <xf numFmtId="3" fontId="0" fillId="36" borderId="11" xfId="0" applyNumberFormat="1" applyFill="1" applyBorder="1" applyAlignment="1">
      <alignment wrapText="1"/>
    </xf>
    <xf numFmtId="3" fontId="0" fillId="36" borderId="11" xfId="0" applyNumberFormat="1" applyFill="1" applyBorder="1" applyAlignment="1" quotePrefix="1">
      <alignment horizontal="center"/>
    </xf>
    <xf numFmtId="3" fontId="0" fillId="36" borderId="11" xfId="0" applyNumberFormat="1" applyFill="1" applyBorder="1" applyAlignment="1" quotePrefix="1">
      <alignment horizontal="center" vertical="center"/>
    </xf>
    <xf numFmtId="3" fontId="0" fillId="36" borderId="10" xfId="0" applyNumberFormat="1" applyFill="1" applyBorder="1" applyAlignment="1">
      <alignment vertical="top"/>
    </xf>
    <xf numFmtId="3" fontId="0" fillId="36" borderId="10" xfId="0" applyNumberFormat="1" applyFill="1" applyBorder="1" applyAlignment="1">
      <alignment/>
    </xf>
    <xf numFmtId="3" fontId="0" fillId="36" borderId="10" xfId="0" applyNumberFormat="1" applyFill="1" applyBorder="1" applyAlignment="1">
      <alignment wrapText="1"/>
    </xf>
    <xf numFmtId="3" fontId="0" fillId="36" borderId="10" xfId="0" applyNumberFormat="1" applyFill="1" applyBorder="1" applyAlignment="1" quotePrefix="1">
      <alignment horizontal="center" vertical="center"/>
    </xf>
    <xf numFmtId="0" fontId="20" fillId="0" borderId="0" xfId="53" applyNumberFormat="1" applyFont="1" applyFill="1" applyBorder="1" applyAlignment="1" applyProtection="1">
      <alignment horizontal="left"/>
      <protection locked="0"/>
    </xf>
    <xf numFmtId="0" fontId="20" fillId="0" borderId="0" xfId="53" applyNumberFormat="1" applyFont="1" applyFill="1" applyBorder="1" applyAlignment="1" applyProtection="1">
      <alignment horizontal="left"/>
      <protection locked="0"/>
    </xf>
    <xf numFmtId="49" fontId="27" fillId="38" borderId="14" xfId="53" applyNumberFormat="1" applyFill="1" applyBorder="1" applyAlignment="1" applyProtection="1">
      <alignment horizontal="center" vertical="center" wrapText="1"/>
      <protection locked="0"/>
    </xf>
    <xf numFmtId="49" fontId="27" fillId="38" borderId="14" xfId="53" applyNumberFormat="1" applyFill="1" applyBorder="1" applyAlignment="1" applyProtection="1">
      <alignment horizontal="left" vertical="center" wrapText="1"/>
      <protection locked="0"/>
    </xf>
    <xf numFmtId="49" fontId="27" fillId="38" borderId="14" xfId="53" applyNumberFormat="1" applyFill="1" applyBorder="1" applyAlignment="1" applyProtection="1">
      <alignment horizontal="right" vertical="center" wrapText="1"/>
      <protection locked="0"/>
    </xf>
    <xf numFmtId="49" fontId="27" fillId="38" borderId="14" xfId="53" applyNumberFormat="1" applyFill="1" applyBorder="1" applyAlignment="1" applyProtection="1">
      <alignment horizontal="right" vertical="center" wrapText="1"/>
      <protection locked="0"/>
    </xf>
    <xf numFmtId="49" fontId="27" fillId="38" borderId="25" xfId="53" applyNumberFormat="1" applyFill="1" applyBorder="1" applyAlignment="1" applyProtection="1">
      <alignment horizontal="center" vertical="center" wrapText="1"/>
      <protection locked="0"/>
    </xf>
    <xf numFmtId="49" fontId="27" fillId="38" borderId="20" xfId="53" applyNumberFormat="1" applyFill="1" applyBorder="1" applyAlignment="1" applyProtection="1">
      <alignment horizontal="center" vertical="center" wrapText="1"/>
      <protection locked="0"/>
    </xf>
    <xf numFmtId="49" fontId="27" fillId="38" borderId="15" xfId="53" applyNumberFormat="1" applyFill="1" applyBorder="1" applyAlignment="1" applyProtection="1">
      <alignment horizontal="center" vertical="center" wrapText="1"/>
      <protection locked="0"/>
    </xf>
    <xf numFmtId="49" fontId="32" fillId="38" borderId="14" xfId="53" applyNumberFormat="1" applyFont="1" applyFill="1" applyBorder="1" applyAlignment="1" applyProtection="1">
      <alignment horizontal="left" vertical="center" wrapText="1"/>
      <protection locked="0"/>
    </xf>
    <xf numFmtId="49" fontId="27" fillId="39" borderId="14" xfId="53" applyNumberFormat="1" applyFill="1" applyBorder="1" applyAlignment="1" applyProtection="1">
      <alignment horizontal="center" vertical="center" wrapText="1"/>
      <protection locked="0"/>
    </xf>
    <xf numFmtId="49" fontId="27" fillId="39" borderId="14" xfId="53" applyNumberFormat="1" applyFill="1" applyBorder="1" applyAlignment="1" applyProtection="1">
      <alignment horizontal="center" vertical="center" wrapText="1"/>
      <protection locked="0"/>
    </xf>
    <xf numFmtId="49" fontId="20" fillId="39" borderId="14" xfId="53" applyNumberFormat="1" applyFont="1" applyFill="1" applyBorder="1" applyAlignment="1" applyProtection="1">
      <alignment horizontal="center" vertical="center" wrapText="1"/>
      <protection locked="0"/>
    </xf>
    <xf numFmtId="49" fontId="20" fillId="39" borderId="14" xfId="53" applyNumberFormat="1" applyFont="1" applyFill="1" applyBorder="1" applyAlignment="1" applyProtection="1">
      <alignment horizontal="center" vertical="center" wrapText="1"/>
      <protection locked="0"/>
    </xf>
    <xf numFmtId="0" fontId="69" fillId="0" borderId="29" xfId="53" applyNumberFormat="1" applyFont="1" applyFill="1" applyBorder="1" applyAlignment="1" applyProtection="1">
      <alignment horizontal="center"/>
      <protection locked="0"/>
    </xf>
    <xf numFmtId="0" fontId="70" fillId="0" borderId="0" xfId="53" applyNumberFormat="1" applyFont="1" applyFill="1" applyBorder="1" applyAlignment="1" applyProtection="1">
      <alignment horizontal="right"/>
      <protection locked="0"/>
    </xf>
    <xf numFmtId="49" fontId="70" fillId="40" borderId="0" xfId="53" applyNumberFormat="1" applyFont="1" applyFill="1" applyAlignment="1" applyProtection="1">
      <alignment horizontal="right" vertical="center" wrapText="1"/>
      <protection locked="0"/>
    </xf>
    <xf numFmtId="0" fontId="34" fillId="0" borderId="0" xfId="0" applyFont="1" applyAlignment="1">
      <alignment horizontal="right" vertical="center" wrapText="1"/>
    </xf>
    <xf numFmtId="49" fontId="49" fillId="40" borderId="14" xfId="53" applyNumberFormat="1" applyFont="1" applyFill="1" applyBorder="1" applyAlignment="1" applyProtection="1">
      <alignment horizontal="center" vertical="center" wrapText="1"/>
      <protection locked="0"/>
    </xf>
    <xf numFmtId="49" fontId="49" fillId="40" borderId="14" xfId="53" applyNumberFormat="1" applyFont="1" applyFill="1" applyBorder="1" applyAlignment="1" applyProtection="1">
      <alignment horizontal="right" vertical="center" wrapText="1"/>
      <protection locked="0"/>
    </xf>
    <xf numFmtId="49" fontId="49" fillId="40" borderId="14" xfId="53" applyNumberFormat="1" applyFont="1" applyFill="1" applyBorder="1" applyAlignment="1" applyProtection="1">
      <alignment horizontal="right" vertical="center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_dochody" xfId="54"/>
    <cellStyle name="Normalny_zal_Szczecin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2486025</xdr:colOff>
      <xdr:row>10</xdr:row>
      <xdr:rowOff>485775</xdr:rowOff>
    </xdr:from>
    <xdr:ext cx="981075" cy="342900"/>
    <xdr:sp>
      <xdr:nvSpPr>
        <xdr:cNvPr id="1" name="Text Box 6"/>
        <xdr:cNvSpPr txBox="1">
          <a:spLocks noChangeArrowheads="1"/>
        </xdr:cNvSpPr>
      </xdr:nvSpPr>
      <xdr:spPr>
        <a:xfrm>
          <a:off x="3933825" y="2628900"/>
          <a:ext cx="981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udział Gminy Miejskiej Tczew</a:t>
          </a:r>
        </a:p>
      </xdr:txBody>
    </xdr:sp>
    <xdr:clientData/>
  </xdr:oneCellAnchor>
  <xdr:oneCellAnchor>
    <xdr:from>
      <xdr:col>6</xdr:col>
      <xdr:colOff>0</xdr:colOff>
      <xdr:row>12</xdr:row>
      <xdr:rowOff>19050</xdr:rowOff>
    </xdr:from>
    <xdr:ext cx="247650" cy="180975"/>
    <xdr:sp>
      <xdr:nvSpPr>
        <xdr:cNvPr id="2" name="Text Box 8"/>
        <xdr:cNvSpPr txBox="1">
          <a:spLocks noChangeArrowheads="1"/>
        </xdr:cNvSpPr>
      </xdr:nvSpPr>
      <xdr:spPr>
        <a:xfrm>
          <a:off x="4857750" y="3657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1)</a:t>
          </a:r>
        </a:p>
      </xdr:txBody>
    </xdr:sp>
    <xdr:clientData/>
  </xdr:oneCellAnchor>
  <xdr:oneCellAnchor>
    <xdr:from>
      <xdr:col>6</xdr:col>
      <xdr:colOff>19050</xdr:colOff>
      <xdr:row>13</xdr:row>
      <xdr:rowOff>19050</xdr:rowOff>
    </xdr:from>
    <xdr:ext cx="247650" cy="180975"/>
    <xdr:sp>
      <xdr:nvSpPr>
        <xdr:cNvPr id="3" name="Text Box 10"/>
        <xdr:cNvSpPr txBox="1">
          <a:spLocks noChangeArrowheads="1"/>
        </xdr:cNvSpPr>
      </xdr:nvSpPr>
      <xdr:spPr>
        <a:xfrm>
          <a:off x="4876800" y="4171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1)</a:t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247650" cy="180975"/>
    <xdr:sp>
      <xdr:nvSpPr>
        <xdr:cNvPr id="4" name="Text Box 11"/>
        <xdr:cNvSpPr txBox="1">
          <a:spLocks noChangeArrowheads="1"/>
        </xdr:cNvSpPr>
      </xdr:nvSpPr>
      <xdr:spPr>
        <a:xfrm>
          <a:off x="4857750" y="7029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247650" cy="180975"/>
    <xdr:sp>
      <xdr:nvSpPr>
        <xdr:cNvPr id="5" name="Text Box 15"/>
        <xdr:cNvSpPr txBox="1">
          <a:spLocks noChangeArrowheads="1"/>
        </xdr:cNvSpPr>
      </xdr:nvSpPr>
      <xdr:spPr>
        <a:xfrm>
          <a:off x="4857750" y="4152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247650" cy="180975"/>
    <xdr:sp>
      <xdr:nvSpPr>
        <xdr:cNvPr id="6" name="Text Box 18"/>
        <xdr:cNvSpPr txBox="1">
          <a:spLocks noChangeArrowheads="1"/>
        </xdr:cNvSpPr>
      </xdr:nvSpPr>
      <xdr:spPr>
        <a:xfrm>
          <a:off x="4857750" y="4152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247650" cy="180975"/>
    <xdr:sp>
      <xdr:nvSpPr>
        <xdr:cNvPr id="7" name="Text Box 19"/>
        <xdr:cNvSpPr txBox="1">
          <a:spLocks noChangeArrowheads="1"/>
        </xdr:cNvSpPr>
      </xdr:nvSpPr>
      <xdr:spPr>
        <a:xfrm>
          <a:off x="4857750" y="4152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247650" cy="180975"/>
    <xdr:sp>
      <xdr:nvSpPr>
        <xdr:cNvPr id="8" name="Text Box 22"/>
        <xdr:cNvSpPr txBox="1">
          <a:spLocks noChangeArrowheads="1"/>
        </xdr:cNvSpPr>
      </xdr:nvSpPr>
      <xdr:spPr>
        <a:xfrm>
          <a:off x="4857750" y="6429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1)</a:t>
          </a:r>
        </a:p>
      </xdr:txBody>
    </xdr:sp>
    <xdr:clientData/>
  </xdr:oneCellAnchor>
  <xdr:oneCellAnchor>
    <xdr:from>
      <xdr:col>4</xdr:col>
      <xdr:colOff>2476500</xdr:colOff>
      <xdr:row>11</xdr:row>
      <xdr:rowOff>333375</xdr:rowOff>
    </xdr:from>
    <xdr:ext cx="981075" cy="342900"/>
    <xdr:sp>
      <xdr:nvSpPr>
        <xdr:cNvPr id="9" name="Text Box 6"/>
        <xdr:cNvSpPr txBox="1">
          <a:spLocks noChangeArrowheads="1"/>
        </xdr:cNvSpPr>
      </xdr:nvSpPr>
      <xdr:spPr>
        <a:xfrm>
          <a:off x="3924300" y="3305175"/>
          <a:ext cx="981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udział Gminy Miejskiej Tczew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819150</xdr:colOff>
      <xdr:row>74</xdr:row>
      <xdr:rowOff>123825</xdr:rowOff>
    </xdr:from>
    <xdr:ext cx="1123950" cy="266700"/>
    <xdr:sp>
      <xdr:nvSpPr>
        <xdr:cNvPr id="1" name="pole tekstowe 1"/>
        <xdr:cNvSpPr txBox="1">
          <a:spLocks noChangeArrowheads="1"/>
        </xdr:cNvSpPr>
      </xdr:nvSpPr>
      <xdr:spPr>
        <a:xfrm>
          <a:off x="7038975" y="35423475"/>
          <a:ext cx="1123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- 333.000</a:t>
          </a:r>
        </a:p>
      </xdr:txBody>
    </xdr:sp>
    <xdr:clientData/>
  </xdr:oneCellAnchor>
  <xdr:oneCellAnchor>
    <xdr:from>
      <xdr:col>9</xdr:col>
      <xdr:colOff>0</xdr:colOff>
      <xdr:row>74</xdr:row>
      <xdr:rowOff>361950</xdr:rowOff>
    </xdr:from>
    <xdr:ext cx="1038225" cy="266700"/>
    <xdr:sp>
      <xdr:nvSpPr>
        <xdr:cNvPr id="2" name="pole tekstowe 2"/>
        <xdr:cNvSpPr txBox="1">
          <a:spLocks noChangeArrowheads="1"/>
        </xdr:cNvSpPr>
      </xdr:nvSpPr>
      <xdr:spPr>
        <a:xfrm>
          <a:off x="7048500" y="356616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 - 333.000</a:t>
          </a:r>
        </a:p>
      </xdr:txBody>
    </xdr:sp>
    <xdr:clientData/>
  </xdr:oneCellAnchor>
  <xdr:oneCellAnchor>
    <xdr:from>
      <xdr:col>8</xdr:col>
      <xdr:colOff>781050</xdr:colOff>
      <xdr:row>72</xdr:row>
      <xdr:rowOff>228600</xdr:rowOff>
    </xdr:from>
    <xdr:ext cx="1162050" cy="266700"/>
    <xdr:sp>
      <xdr:nvSpPr>
        <xdr:cNvPr id="3" name="pole tekstowe 3"/>
        <xdr:cNvSpPr txBox="1">
          <a:spLocks noChangeArrowheads="1"/>
        </xdr:cNvSpPr>
      </xdr:nvSpPr>
      <xdr:spPr>
        <a:xfrm>
          <a:off x="7000875" y="34461450"/>
          <a:ext cx="116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11</xdr:row>
      <xdr:rowOff>28575</xdr:rowOff>
    </xdr:from>
    <xdr:ext cx="104775" cy="152400"/>
    <xdr:sp>
      <xdr:nvSpPr>
        <xdr:cNvPr id="1" name="Text Box 1"/>
        <xdr:cNvSpPr txBox="1">
          <a:spLocks noChangeArrowheads="1"/>
        </xdr:cNvSpPr>
      </xdr:nvSpPr>
      <xdr:spPr>
        <a:xfrm>
          <a:off x="5695950" y="1933575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showGridLines="0" tabSelected="1" zoomScalePageLayoutView="0" workbookViewId="0" topLeftCell="A1">
      <selection activeCell="A5" sqref="A5:A7"/>
    </sheetView>
  </sheetViews>
  <sheetFormatPr defaultColWidth="8.00390625" defaultRowHeight="12.75"/>
  <cols>
    <col min="1" max="1" width="5.25390625" style="29" customWidth="1"/>
    <col min="2" max="2" width="8.125" style="29" customWidth="1"/>
    <col min="3" max="3" width="3.625" style="29" customWidth="1"/>
    <col min="4" max="4" width="2.75390625" style="29" customWidth="1"/>
    <col min="5" max="5" width="49.375" style="29" customWidth="1"/>
    <col min="6" max="6" width="19.75390625" style="29" customWidth="1"/>
    <col min="7" max="7" width="16.75390625" style="29" customWidth="1"/>
    <col min="8" max="8" width="15.875" style="29" customWidth="1"/>
    <col min="9" max="9" width="14.625" style="29" customWidth="1"/>
    <col min="10" max="10" width="5.375" style="29" customWidth="1"/>
    <col min="11" max="16384" width="8.00390625" style="29" customWidth="1"/>
  </cols>
  <sheetData>
    <row r="1" ht="12.75">
      <c r="I1" s="276" t="s">
        <v>285</v>
      </c>
    </row>
    <row r="2" ht="12.75">
      <c r="I2" s="276" t="s">
        <v>279</v>
      </c>
    </row>
    <row r="3" ht="12.75">
      <c r="I3" s="276" t="s">
        <v>972</v>
      </c>
    </row>
    <row r="4" spans="1:9" ht="23.25" customHeight="1" thickBot="1">
      <c r="A4" s="432" t="s">
        <v>304</v>
      </c>
      <c r="B4" s="432"/>
      <c r="C4" s="432"/>
      <c r="D4" s="432"/>
      <c r="E4" s="432"/>
      <c r="F4" s="432"/>
      <c r="G4" s="432"/>
      <c r="H4" s="432"/>
      <c r="I4" s="432"/>
    </row>
    <row r="5" spans="1:9" ht="14.25" customHeight="1">
      <c r="A5" s="436" t="s">
        <v>3</v>
      </c>
      <c r="B5" s="439" t="s">
        <v>4</v>
      </c>
      <c r="C5" s="442" t="s">
        <v>218</v>
      </c>
      <c r="D5" s="443"/>
      <c r="E5" s="448" t="s">
        <v>5</v>
      </c>
      <c r="F5" s="449"/>
      <c r="G5" s="72"/>
      <c r="H5" s="72"/>
      <c r="I5" s="433" t="s">
        <v>319</v>
      </c>
    </row>
    <row r="6" spans="1:9" ht="12.75" customHeight="1">
      <c r="A6" s="437"/>
      <c r="B6" s="440"/>
      <c r="C6" s="444"/>
      <c r="D6" s="445"/>
      <c r="E6" s="450"/>
      <c r="F6" s="451"/>
      <c r="G6" s="96" t="s">
        <v>335</v>
      </c>
      <c r="H6" s="97" t="s">
        <v>318</v>
      </c>
      <c r="I6" s="434"/>
    </row>
    <row r="7" spans="1:9" ht="13.5" customHeight="1" thickBot="1">
      <c r="A7" s="438"/>
      <c r="B7" s="441"/>
      <c r="C7" s="446"/>
      <c r="D7" s="447"/>
      <c r="E7" s="452"/>
      <c r="F7" s="453"/>
      <c r="G7" s="85"/>
      <c r="H7" s="73"/>
      <c r="I7" s="435"/>
    </row>
    <row r="8" spans="1:9" ht="21" customHeight="1">
      <c r="A8" s="239">
        <v>10</v>
      </c>
      <c r="B8" s="48"/>
      <c r="C8" s="475"/>
      <c r="D8" s="476"/>
      <c r="E8" s="477" t="s">
        <v>611</v>
      </c>
      <c r="F8" s="478"/>
      <c r="G8" s="86"/>
      <c r="H8" s="77"/>
      <c r="I8" s="58">
        <f>SUM(I9)</f>
        <v>8268</v>
      </c>
    </row>
    <row r="9" spans="1:9" ht="19.5" customHeight="1">
      <c r="A9" s="32"/>
      <c r="B9" s="240">
        <v>1095</v>
      </c>
      <c r="C9" s="428"/>
      <c r="D9" s="429"/>
      <c r="E9" s="420" t="s">
        <v>176</v>
      </c>
      <c r="F9" s="421"/>
      <c r="G9" s="87"/>
      <c r="H9" s="78"/>
      <c r="I9" s="54">
        <f>SUM(I10)</f>
        <v>8268</v>
      </c>
    </row>
    <row r="10" spans="1:9" ht="27" customHeight="1">
      <c r="A10" s="32"/>
      <c r="B10" s="32"/>
      <c r="C10" s="430">
        <v>2010</v>
      </c>
      <c r="D10" s="431"/>
      <c r="E10" s="456" t="s">
        <v>93</v>
      </c>
      <c r="F10" s="457"/>
      <c r="G10" s="88"/>
      <c r="H10" s="79"/>
      <c r="I10" s="110">
        <v>8268</v>
      </c>
    </row>
    <row r="11" spans="1:9" ht="21" customHeight="1">
      <c r="A11" s="30" t="s">
        <v>62</v>
      </c>
      <c r="B11" s="31"/>
      <c r="C11" s="424"/>
      <c r="D11" s="425"/>
      <c r="E11" s="426" t="s">
        <v>63</v>
      </c>
      <c r="F11" s="427"/>
      <c r="G11" s="89"/>
      <c r="H11" s="244">
        <f>SUM(H12,H15)</f>
        <v>268500</v>
      </c>
      <c r="I11" s="244">
        <f>SUM(I12,I15)</f>
        <v>630628</v>
      </c>
    </row>
    <row r="12" spans="1:9" ht="19.5" customHeight="1">
      <c r="A12" s="32"/>
      <c r="B12" s="49" t="s">
        <v>64</v>
      </c>
      <c r="C12" s="428"/>
      <c r="D12" s="429"/>
      <c r="E12" s="420" t="s">
        <v>65</v>
      </c>
      <c r="F12" s="421"/>
      <c r="G12" s="87"/>
      <c r="H12" s="245">
        <f>SUM(H13:H14)</f>
        <v>200000</v>
      </c>
      <c r="I12" s="274">
        <f>SUM(I13:I14)</f>
        <v>562128</v>
      </c>
    </row>
    <row r="13" spans="1:9" ht="25.5" customHeight="1">
      <c r="A13" s="32"/>
      <c r="B13" s="241"/>
      <c r="C13" s="465">
        <v>580</v>
      </c>
      <c r="D13" s="466"/>
      <c r="E13" s="467" t="s">
        <v>614</v>
      </c>
      <c r="F13" s="468"/>
      <c r="G13" s="242"/>
      <c r="H13" s="246"/>
      <c r="I13" s="243">
        <v>82128</v>
      </c>
    </row>
    <row r="14" spans="1:9" ht="15" customHeight="1">
      <c r="A14" s="32"/>
      <c r="B14" s="32"/>
      <c r="C14" s="430" t="s">
        <v>66</v>
      </c>
      <c r="D14" s="431"/>
      <c r="E14" s="463" t="s">
        <v>67</v>
      </c>
      <c r="F14" s="464"/>
      <c r="G14" s="88"/>
      <c r="H14" s="298">
        <v>200000</v>
      </c>
      <c r="I14" s="110">
        <v>480000</v>
      </c>
    </row>
    <row r="15" spans="1:9" ht="17.25" customHeight="1">
      <c r="A15" s="32"/>
      <c r="B15" s="49">
        <v>60095</v>
      </c>
      <c r="C15" s="428"/>
      <c r="D15" s="429"/>
      <c r="E15" s="420" t="s">
        <v>176</v>
      </c>
      <c r="F15" s="421"/>
      <c r="G15" s="87"/>
      <c r="H15" s="245">
        <f>SUM(H16)</f>
        <v>68500</v>
      </c>
      <c r="I15" s="245">
        <f>SUM(I16)</f>
        <v>68500</v>
      </c>
    </row>
    <row r="16" spans="1:9" ht="18.75" customHeight="1">
      <c r="A16" s="32"/>
      <c r="B16" s="32"/>
      <c r="C16" s="416">
        <v>2705</v>
      </c>
      <c r="D16" s="417"/>
      <c r="E16" s="418" t="s">
        <v>953</v>
      </c>
      <c r="F16" s="419"/>
      <c r="G16" s="88"/>
      <c r="H16" s="412">
        <v>68500</v>
      </c>
      <c r="I16" s="412">
        <v>68500</v>
      </c>
    </row>
    <row r="17" spans="1:9" ht="21" customHeight="1">
      <c r="A17" s="30">
        <v>630</v>
      </c>
      <c r="B17" s="31"/>
      <c r="C17" s="424"/>
      <c r="D17" s="425"/>
      <c r="E17" s="426" t="s">
        <v>222</v>
      </c>
      <c r="F17" s="427"/>
      <c r="G17" s="89"/>
      <c r="H17" s="244">
        <f>SUM(H18,H20,)</f>
        <v>1737668</v>
      </c>
      <c r="I17" s="273">
        <f>SUM(I18,I20,)</f>
        <v>1737668</v>
      </c>
    </row>
    <row r="18" spans="1:9" ht="19.5" customHeight="1">
      <c r="A18" s="32"/>
      <c r="B18" s="49">
        <v>63003</v>
      </c>
      <c r="C18" s="428"/>
      <c r="D18" s="429"/>
      <c r="E18" s="420" t="s">
        <v>309</v>
      </c>
      <c r="F18" s="421"/>
      <c r="G18" s="87"/>
      <c r="H18" s="245">
        <f>SUM(H19)</f>
        <v>400</v>
      </c>
      <c r="I18" s="274">
        <f>SUM(I19)</f>
        <v>400</v>
      </c>
    </row>
    <row r="19" spans="1:9" s="301" customFormat="1" ht="19.5" customHeight="1">
      <c r="A19" s="300"/>
      <c r="B19" s="299"/>
      <c r="C19" s="416" t="s">
        <v>80</v>
      </c>
      <c r="D19" s="417"/>
      <c r="E19" s="459" t="s">
        <v>81</v>
      </c>
      <c r="F19" s="460"/>
      <c r="G19" s="247"/>
      <c r="H19" s="302">
        <v>400</v>
      </c>
      <c r="I19" s="303">
        <v>400</v>
      </c>
    </row>
    <row r="20" spans="1:9" ht="19.5" customHeight="1">
      <c r="A20" s="32"/>
      <c r="B20" s="49">
        <v>63095</v>
      </c>
      <c r="C20" s="428"/>
      <c r="D20" s="429"/>
      <c r="E20" s="420" t="s">
        <v>176</v>
      </c>
      <c r="F20" s="421"/>
      <c r="G20" s="87"/>
      <c r="H20" s="245">
        <f>SUM(H21:H23)</f>
        <v>1737268</v>
      </c>
      <c r="I20" s="274">
        <f>SUM(I21:I23)</f>
        <v>1737268</v>
      </c>
    </row>
    <row r="21" spans="1:9" s="301" customFormat="1" ht="27" customHeight="1">
      <c r="A21" s="300"/>
      <c r="B21" s="491"/>
      <c r="C21" s="465">
        <v>580</v>
      </c>
      <c r="D21" s="466"/>
      <c r="E21" s="467" t="s">
        <v>614</v>
      </c>
      <c r="F21" s="468"/>
      <c r="G21" s="247"/>
      <c r="H21" s="302">
        <v>35872</v>
      </c>
      <c r="I21" s="303">
        <v>35872</v>
      </c>
    </row>
    <row r="22" spans="1:9" s="301" customFormat="1" ht="14.25" customHeight="1">
      <c r="A22" s="300"/>
      <c r="B22" s="492"/>
      <c r="C22" s="416" t="s">
        <v>80</v>
      </c>
      <c r="D22" s="417"/>
      <c r="E22" s="459" t="s">
        <v>81</v>
      </c>
      <c r="F22" s="460"/>
      <c r="G22" s="247"/>
      <c r="H22" s="302">
        <v>70120</v>
      </c>
      <c r="I22" s="303">
        <v>70120</v>
      </c>
    </row>
    <row r="23" spans="1:9" ht="24.75" customHeight="1">
      <c r="A23" s="32"/>
      <c r="B23" s="493"/>
      <c r="C23" s="416">
        <v>6298</v>
      </c>
      <c r="D23" s="417"/>
      <c r="E23" s="490" t="s">
        <v>688</v>
      </c>
      <c r="F23" s="419"/>
      <c r="G23" s="247"/>
      <c r="H23" s="302">
        <v>1631276</v>
      </c>
      <c r="I23" s="303">
        <v>1631276</v>
      </c>
    </row>
    <row r="24" spans="1:9" ht="21" customHeight="1">
      <c r="A24" s="30" t="s">
        <v>68</v>
      </c>
      <c r="B24" s="31"/>
      <c r="C24" s="424"/>
      <c r="D24" s="425"/>
      <c r="E24" s="426" t="s">
        <v>69</v>
      </c>
      <c r="F24" s="427"/>
      <c r="G24" s="102">
        <f>SUM(G25)</f>
        <v>4451000</v>
      </c>
      <c r="H24" s="107">
        <f>SUM(H25)</f>
        <v>87000</v>
      </c>
      <c r="I24" s="53">
        <f>SUM(I25)</f>
        <v>6536473</v>
      </c>
    </row>
    <row r="25" spans="1:9" ht="19.5" customHeight="1">
      <c r="A25" s="32"/>
      <c r="B25" s="49" t="s">
        <v>70</v>
      </c>
      <c r="C25" s="428"/>
      <c r="D25" s="429"/>
      <c r="E25" s="420" t="s">
        <v>71</v>
      </c>
      <c r="F25" s="421"/>
      <c r="G25" s="99">
        <f>SUM(G26:G32)</f>
        <v>4451000</v>
      </c>
      <c r="H25" s="98">
        <f>SUM(H26:H32)</f>
        <v>87000</v>
      </c>
      <c r="I25" s="54">
        <f>SUM(I26:I32)</f>
        <v>6536473</v>
      </c>
    </row>
    <row r="26" spans="1:9" ht="17.25" customHeight="1">
      <c r="A26" s="32"/>
      <c r="B26" s="32"/>
      <c r="C26" s="416" t="s">
        <v>72</v>
      </c>
      <c r="D26" s="417"/>
      <c r="E26" s="459" t="s">
        <v>73</v>
      </c>
      <c r="F26" s="460"/>
      <c r="G26" s="100">
        <v>100000</v>
      </c>
      <c r="H26" s="81"/>
      <c r="I26" s="64">
        <v>784000</v>
      </c>
    </row>
    <row r="27" spans="1:9" ht="26.25" customHeight="1">
      <c r="A27" s="32"/>
      <c r="B27" s="32"/>
      <c r="C27" s="465">
        <v>580</v>
      </c>
      <c r="D27" s="466"/>
      <c r="E27" s="467" t="s">
        <v>614</v>
      </c>
      <c r="F27" s="468"/>
      <c r="G27" s="100"/>
      <c r="H27" s="104"/>
      <c r="I27" s="64">
        <v>10473</v>
      </c>
    </row>
    <row r="28" spans="1:9" ht="38.25" customHeight="1">
      <c r="A28" s="62"/>
      <c r="B28" s="62"/>
      <c r="C28" s="416" t="s">
        <v>74</v>
      </c>
      <c r="D28" s="417"/>
      <c r="E28" s="418" t="s">
        <v>75</v>
      </c>
      <c r="F28" s="458"/>
      <c r="G28" s="100"/>
      <c r="H28" s="81"/>
      <c r="I28" s="64">
        <v>2603000</v>
      </c>
    </row>
    <row r="29" spans="1:9" ht="27" customHeight="1">
      <c r="A29" s="32"/>
      <c r="B29" s="32"/>
      <c r="C29" s="454" t="s">
        <v>76</v>
      </c>
      <c r="D29" s="455"/>
      <c r="E29" s="461" t="s">
        <v>77</v>
      </c>
      <c r="F29" s="462"/>
      <c r="G29" s="315"/>
      <c r="H29" s="108">
        <v>50000</v>
      </c>
      <c r="I29" s="111">
        <v>70000</v>
      </c>
    </row>
    <row r="30" spans="1:9" ht="27.75" customHeight="1">
      <c r="A30" s="32"/>
      <c r="B30" s="32"/>
      <c r="C30" s="469">
        <v>770</v>
      </c>
      <c r="D30" s="470"/>
      <c r="E30" s="459" t="s">
        <v>288</v>
      </c>
      <c r="F30" s="460"/>
      <c r="G30" s="100">
        <v>4351000</v>
      </c>
      <c r="H30" s="104"/>
      <c r="I30" s="64">
        <v>3000000</v>
      </c>
    </row>
    <row r="31" spans="1:9" ht="17.25" customHeight="1">
      <c r="A31" s="32"/>
      <c r="B31" s="32"/>
      <c r="C31" s="416" t="s">
        <v>78</v>
      </c>
      <c r="D31" s="417"/>
      <c r="E31" s="459" t="s">
        <v>79</v>
      </c>
      <c r="F31" s="460"/>
      <c r="G31" s="100"/>
      <c r="H31" s="104"/>
      <c r="I31" s="64">
        <v>14000</v>
      </c>
    </row>
    <row r="32" spans="1:9" ht="17.25" customHeight="1">
      <c r="A32" s="32"/>
      <c r="B32" s="32"/>
      <c r="C32" s="416" t="s">
        <v>80</v>
      </c>
      <c r="D32" s="417"/>
      <c r="E32" s="459" t="s">
        <v>81</v>
      </c>
      <c r="F32" s="460"/>
      <c r="G32" s="100"/>
      <c r="H32" s="104">
        <v>37000</v>
      </c>
      <c r="I32" s="64">
        <v>55000</v>
      </c>
    </row>
    <row r="33" spans="1:9" ht="21" customHeight="1">
      <c r="A33" s="30" t="s">
        <v>82</v>
      </c>
      <c r="B33" s="31"/>
      <c r="C33" s="424"/>
      <c r="D33" s="425"/>
      <c r="E33" s="426" t="s">
        <v>83</v>
      </c>
      <c r="F33" s="427"/>
      <c r="G33" s="89"/>
      <c r="H33" s="107">
        <f>SUM(H34,H37,)</f>
        <v>21800</v>
      </c>
      <c r="I33" s="53">
        <f>SUM(I37,I34,)</f>
        <v>42091</v>
      </c>
    </row>
    <row r="34" spans="1:9" ht="21" customHeight="1">
      <c r="A34" s="252"/>
      <c r="B34" s="49">
        <v>71004</v>
      </c>
      <c r="C34" s="235"/>
      <c r="D34" s="236"/>
      <c r="E34" s="295" t="s">
        <v>224</v>
      </c>
      <c r="F34" s="237"/>
      <c r="G34" s="89"/>
      <c r="H34" s="244">
        <f>SUM(H35:H36)</f>
        <v>21800</v>
      </c>
      <c r="I34" s="244">
        <f>SUM(I35:I36)</f>
        <v>21800</v>
      </c>
    </row>
    <row r="35" spans="1:9" ht="21" customHeight="1">
      <c r="A35" s="252"/>
      <c r="B35" s="335"/>
      <c r="C35" s="416" t="s">
        <v>80</v>
      </c>
      <c r="D35" s="417"/>
      <c r="E35" s="459" t="s">
        <v>81</v>
      </c>
      <c r="F35" s="460"/>
      <c r="G35" s="254"/>
      <c r="H35" s="257">
        <v>21102</v>
      </c>
      <c r="I35" s="248">
        <v>21102</v>
      </c>
    </row>
    <row r="36" spans="1:9" ht="23.25" customHeight="1">
      <c r="A36" s="252"/>
      <c r="B36" s="259"/>
      <c r="C36" s="416">
        <v>2708</v>
      </c>
      <c r="D36" s="417"/>
      <c r="E36" s="418" t="s">
        <v>953</v>
      </c>
      <c r="F36" s="419"/>
      <c r="G36" s="254"/>
      <c r="H36" s="257">
        <v>698</v>
      </c>
      <c r="I36" s="248">
        <v>698</v>
      </c>
    </row>
    <row r="37" spans="1:9" ht="19.5" customHeight="1">
      <c r="A37" s="32"/>
      <c r="B37" s="49" t="s">
        <v>84</v>
      </c>
      <c r="C37" s="422"/>
      <c r="D37" s="423"/>
      <c r="E37" s="420" t="s">
        <v>85</v>
      </c>
      <c r="F37" s="421"/>
      <c r="G37" s="87"/>
      <c r="H37" s="98">
        <f>SUM(H38:H39)</f>
        <v>0</v>
      </c>
      <c r="I37" s="54">
        <f>SUM(I38:I39)</f>
        <v>20291</v>
      </c>
    </row>
    <row r="38" spans="1:9" ht="19.5" customHeight="1">
      <c r="A38" s="32"/>
      <c r="B38" s="241"/>
      <c r="C38" s="416" t="s">
        <v>80</v>
      </c>
      <c r="D38" s="417"/>
      <c r="E38" s="459" t="s">
        <v>81</v>
      </c>
      <c r="F38" s="460"/>
      <c r="G38" s="247"/>
      <c r="H38" s="249"/>
      <c r="I38" s="248">
        <v>16291</v>
      </c>
    </row>
    <row r="39" spans="1:9" ht="26.25" customHeight="1">
      <c r="A39" s="62"/>
      <c r="B39" s="63"/>
      <c r="C39" s="454" t="s">
        <v>86</v>
      </c>
      <c r="D39" s="455"/>
      <c r="E39" s="461" t="s">
        <v>87</v>
      </c>
      <c r="F39" s="462"/>
      <c r="G39" s="91"/>
      <c r="H39" s="82"/>
      <c r="I39" s="111">
        <v>4000</v>
      </c>
    </row>
    <row r="40" spans="1:9" ht="21" customHeight="1">
      <c r="A40" s="30" t="s">
        <v>88</v>
      </c>
      <c r="B40" s="31"/>
      <c r="C40" s="424"/>
      <c r="D40" s="425"/>
      <c r="E40" s="426" t="s">
        <v>89</v>
      </c>
      <c r="F40" s="427"/>
      <c r="G40" s="89"/>
      <c r="H40" s="244">
        <f>SUM(H41,H43,H49,)</f>
        <v>70080</v>
      </c>
      <c r="I40" s="305">
        <f>SUM(I41,I43,I49,)</f>
        <v>451677</v>
      </c>
    </row>
    <row r="41" spans="1:9" ht="19.5" customHeight="1">
      <c r="A41" s="61"/>
      <c r="B41" s="49" t="s">
        <v>90</v>
      </c>
      <c r="C41" s="422"/>
      <c r="D41" s="423"/>
      <c r="E41" s="420" t="s">
        <v>91</v>
      </c>
      <c r="F41" s="421"/>
      <c r="G41" s="87"/>
      <c r="H41" s="78"/>
      <c r="I41" s="54">
        <f>SUM(I42)</f>
        <v>351000</v>
      </c>
    </row>
    <row r="42" spans="1:9" ht="30" customHeight="1">
      <c r="A42" s="32"/>
      <c r="B42" s="50"/>
      <c r="C42" s="454" t="s">
        <v>92</v>
      </c>
      <c r="D42" s="455"/>
      <c r="E42" s="456" t="s">
        <v>93</v>
      </c>
      <c r="F42" s="457"/>
      <c r="G42" s="91"/>
      <c r="H42" s="82"/>
      <c r="I42" s="111">
        <v>351000</v>
      </c>
    </row>
    <row r="43" spans="1:9" ht="19.5" customHeight="1">
      <c r="A43" s="32"/>
      <c r="B43" s="49" t="s">
        <v>94</v>
      </c>
      <c r="C43" s="422"/>
      <c r="D43" s="423"/>
      <c r="E43" s="420" t="s">
        <v>95</v>
      </c>
      <c r="F43" s="421"/>
      <c r="G43" s="87"/>
      <c r="H43" s="98">
        <f>SUM(H44:H48)</f>
        <v>60872</v>
      </c>
      <c r="I43" s="54">
        <f>SUM(I44:I48)</f>
        <v>91469</v>
      </c>
    </row>
    <row r="44" spans="1:9" ht="17.25" customHeight="1">
      <c r="A44" s="32"/>
      <c r="B44" s="50"/>
      <c r="C44" s="469">
        <v>690</v>
      </c>
      <c r="D44" s="470"/>
      <c r="E44" s="459" t="s">
        <v>67</v>
      </c>
      <c r="F44" s="460"/>
      <c r="G44" s="90"/>
      <c r="H44" s="104"/>
      <c r="I44" s="64">
        <v>10000</v>
      </c>
    </row>
    <row r="45" spans="1:9" ht="17.25" customHeight="1">
      <c r="A45" s="32"/>
      <c r="B45" s="50"/>
      <c r="C45" s="469">
        <v>830</v>
      </c>
      <c r="D45" s="470"/>
      <c r="E45" s="459" t="s">
        <v>612</v>
      </c>
      <c r="F45" s="460"/>
      <c r="G45" s="90"/>
      <c r="H45" s="104"/>
      <c r="I45" s="64">
        <v>7000</v>
      </c>
    </row>
    <row r="46" spans="1:9" ht="17.25" customHeight="1">
      <c r="A46" s="32"/>
      <c r="B46" s="50"/>
      <c r="C46" s="416" t="s">
        <v>78</v>
      </c>
      <c r="D46" s="417"/>
      <c r="E46" s="459" t="s">
        <v>79</v>
      </c>
      <c r="F46" s="460"/>
      <c r="G46" s="90"/>
      <c r="H46" s="81"/>
      <c r="I46" s="64">
        <v>400</v>
      </c>
    </row>
    <row r="47" spans="1:9" ht="17.25" customHeight="1">
      <c r="A47" s="32"/>
      <c r="B47" s="50"/>
      <c r="C47" s="454" t="s">
        <v>80</v>
      </c>
      <c r="D47" s="455"/>
      <c r="E47" s="461" t="s">
        <v>81</v>
      </c>
      <c r="F47" s="462"/>
      <c r="G47" s="91"/>
      <c r="H47" s="108">
        <v>60872</v>
      </c>
      <c r="I47" s="111">
        <v>66872</v>
      </c>
    </row>
    <row r="48" spans="1:9" ht="26.25" customHeight="1">
      <c r="A48" s="32"/>
      <c r="B48" s="50"/>
      <c r="C48" s="416" t="s">
        <v>96</v>
      </c>
      <c r="D48" s="417"/>
      <c r="E48" s="459" t="s">
        <v>97</v>
      </c>
      <c r="F48" s="460"/>
      <c r="G48" s="90"/>
      <c r="H48" s="81"/>
      <c r="I48" s="64">
        <v>7197</v>
      </c>
    </row>
    <row r="49" spans="1:9" ht="19.5" customHeight="1">
      <c r="A49" s="32"/>
      <c r="B49" s="49">
        <v>75075</v>
      </c>
      <c r="C49" s="422"/>
      <c r="D49" s="423"/>
      <c r="E49" s="420" t="s">
        <v>226</v>
      </c>
      <c r="F49" s="421"/>
      <c r="G49" s="87"/>
      <c r="H49" s="245">
        <f>SUM(H50:H53)</f>
        <v>9208</v>
      </c>
      <c r="I49" s="245">
        <f>SUM(I50:I53)</f>
        <v>9208</v>
      </c>
    </row>
    <row r="50" spans="1:9" ht="40.5" customHeight="1">
      <c r="A50" s="32"/>
      <c r="B50" s="50"/>
      <c r="C50" s="416" t="s">
        <v>74</v>
      </c>
      <c r="D50" s="417"/>
      <c r="E50" s="459" t="s">
        <v>75</v>
      </c>
      <c r="F50" s="468"/>
      <c r="G50" s="90"/>
      <c r="H50" s="304">
        <v>267</v>
      </c>
      <c r="I50" s="64">
        <v>267</v>
      </c>
    </row>
    <row r="51" spans="1:9" ht="21" customHeight="1">
      <c r="A51" s="62"/>
      <c r="B51" s="63"/>
      <c r="C51" s="416" t="s">
        <v>78</v>
      </c>
      <c r="D51" s="417"/>
      <c r="E51" s="459" t="s">
        <v>79</v>
      </c>
      <c r="F51" s="460"/>
      <c r="G51" s="90"/>
      <c r="H51" s="304">
        <v>8</v>
      </c>
      <c r="I51" s="64">
        <v>8</v>
      </c>
    </row>
    <row r="52" spans="1:9" ht="21" customHeight="1">
      <c r="A52" s="32"/>
      <c r="B52" s="50"/>
      <c r="C52" s="454" t="s">
        <v>80</v>
      </c>
      <c r="D52" s="455"/>
      <c r="E52" s="461" t="s">
        <v>81</v>
      </c>
      <c r="F52" s="462"/>
      <c r="G52" s="91"/>
      <c r="H52" s="306">
        <v>478</v>
      </c>
      <c r="I52" s="111">
        <v>478</v>
      </c>
    </row>
    <row r="53" spans="1:9" ht="18" customHeight="1">
      <c r="A53" s="32"/>
      <c r="B53" s="50"/>
      <c r="C53" s="416">
        <v>2705</v>
      </c>
      <c r="D53" s="417"/>
      <c r="E53" s="418" t="s">
        <v>953</v>
      </c>
      <c r="F53" s="419"/>
      <c r="G53" s="91"/>
      <c r="H53" s="108">
        <v>8455</v>
      </c>
      <c r="I53" s="111">
        <v>8455</v>
      </c>
    </row>
    <row r="54" spans="1:9" ht="25.5" customHeight="1">
      <c r="A54" s="30" t="s">
        <v>98</v>
      </c>
      <c r="B54" s="31"/>
      <c r="C54" s="424"/>
      <c r="D54" s="425"/>
      <c r="E54" s="426" t="s">
        <v>99</v>
      </c>
      <c r="F54" s="427"/>
      <c r="G54" s="89"/>
      <c r="H54" s="80"/>
      <c r="I54" s="53">
        <f>SUM(I55,I57)</f>
        <v>77209</v>
      </c>
    </row>
    <row r="55" spans="1:9" ht="19.5" customHeight="1">
      <c r="A55" s="32"/>
      <c r="B55" s="49" t="s">
        <v>100</v>
      </c>
      <c r="C55" s="422"/>
      <c r="D55" s="423"/>
      <c r="E55" s="420" t="s">
        <v>101</v>
      </c>
      <c r="F55" s="421"/>
      <c r="G55" s="87"/>
      <c r="H55" s="78"/>
      <c r="I55" s="54">
        <f>SUM(I56)</f>
        <v>9751</v>
      </c>
    </row>
    <row r="56" spans="1:9" ht="42" customHeight="1">
      <c r="A56" s="32"/>
      <c r="B56" s="50"/>
      <c r="C56" s="416" t="s">
        <v>92</v>
      </c>
      <c r="D56" s="417"/>
      <c r="E56" s="459" t="s">
        <v>93</v>
      </c>
      <c r="F56" s="460"/>
      <c r="G56" s="90"/>
      <c r="H56" s="81"/>
      <c r="I56" s="64">
        <v>9751</v>
      </c>
    </row>
    <row r="57" spans="1:9" ht="21.75" customHeight="1">
      <c r="A57" s="32"/>
      <c r="B57" s="49">
        <v>75113</v>
      </c>
      <c r="C57" s="422"/>
      <c r="D57" s="423"/>
      <c r="E57" s="420" t="s">
        <v>590</v>
      </c>
      <c r="F57" s="421"/>
      <c r="G57" s="87"/>
      <c r="H57" s="78"/>
      <c r="I57" s="54">
        <f>SUM(I58)</f>
        <v>67458</v>
      </c>
    </row>
    <row r="58" spans="1:9" ht="40.5" customHeight="1">
      <c r="A58" s="32"/>
      <c r="B58" s="50"/>
      <c r="C58" s="416" t="s">
        <v>92</v>
      </c>
      <c r="D58" s="417"/>
      <c r="E58" s="459" t="s">
        <v>93</v>
      </c>
      <c r="F58" s="460"/>
      <c r="G58" s="90"/>
      <c r="H58" s="81"/>
      <c r="I58" s="64">
        <v>67458</v>
      </c>
    </row>
    <row r="59" spans="1:9" ht="21" customHeight="1">
      <c r="A59" s="30" t="s">
        <v>102</v>
      </c>
      <c r="B59" s="31"/>
      <c r="C59" s="424"/>
      <c r="D59" s="425"/>
      <c r="E59" s="426" t="s">
        <v>103</v>
      </c>
      <c r="F59" s="427"/>
      <c r="G59" s="89"/>
      <c r="H59" s="310">
        <f>SUM(H60,H62,)</f>
        <v>80035</v>
      </c>
      <c r="I59" s="53">
        <f>SUM(I60,I62,)</f>
        <v>260035</v>
      </c>
    </row>
    <row r="60" spans="1:9" ht="17.25" customHeight="1">
      <c r="A60" s="252"/>
      <c r="B60" s="49">
        <v>75414</v>
      </c>
      <c r="C60" s="235"/>
      <c r="D60" s="236"/>
      <c r="E60" s="256" t="s">
        <v>230</v>
      </c>
      <c r="F60" s="307"/>
      <c r="G60" s="308"/>
      <c r="H60" s="311">
        <f>SUM(H61)</f>
        <v>35</v>
      </c>
      <c r="I60" s="54">
        <f>SUM(I61)</f>
        <v>35</v>
      </c>
    </row>
    <row r="61" spans="1:9" ht="18" customHeight="1">
      <c r="A61" s="252"/>
      <c r="B61" s="253"/>
      <c r="C61" s="454" t="s">
        <v>80</v>
      </c>
      <c r="D61" s="455"/>
      <c r="E61" s="461" t="s">
        <v>81</v>
      </c>
      <c r="F61" s="462"/>
      <c r="G61" s="309"/>
      <c r="H61" s="312">
        <v>35</v>
      </c>
      <c r="I61" s="248">
        <v>35</v>
      </c>
    </row>
    <row r="62" spans="1:9" ht="19.5" customHeight="1">
      <c r="A62" s="32"/>
      <c r="B62" s="49" t="s">
        <v>104</v>
      </c>
      <c r="C62" s="422"/>
      <c r="D62" s="423"/>
      <c r="E62" s="420" t="s">
        <v>105</v>
      </c>
      <c r="F62" s="421"/>
      <c r="G62" s="87"/>
      <c r="H62" s="313">
        <f>SUM(H63)</f>
        <v>80000</v>
      </c>
      <c r="I62" s="54">
        <f>SUM(I63)</f>
        <v>260000</v>
      </c>
    </row>
    <row r="63" spans="1:9" ht="17.25" customHeight="1">
      <c r="A63" s="32"/>
      <c r="B63" s="50"/>
      <c r="C63" s="469">
        <v>570</v>
      </c>
      <c r="D63" s="470"/>
      <c r="E63" s="459" t="s">
        <v>303</v>
      </c>
      <c r="F63" s="460"/>
      <c r="G63" s="90"/>
      <c r="H63" s="314">
        <v>80000</v>
      </c>
      <c r="I63" s="64">
        <v>260000</v>
      </c>
    </row>
    <row r="64" spans="1:9" ht="38.25" customHeight="1">
      <c r="A64" s="30" t="s">
        <v>106</v>
      </c>
      <c r="B64" s="31"/>
      <c r="C64" s="424"/>
      <c r="D64" s="425"/>
      <c r="E64" s="426" t="s">
        <v>107</v>
      </c>
      <c r="F64" s="427"/>
      <c r="G64" s="102">
        <f>SUM(G65,G67,G75,G84,G88,)</f>
        <v>2000000</v>
      </c>
      <c r="H64" s="102">
        <f>SUM(H65,H67,H75,H84,H88,H91)</f>
        <v>702180</v>
      </c>
      <c r="I64" s="53">
        <f>SUM(I65,I67,I75,I84,I88,I91)</f>
        <v>60706238</v>
      </c>
    </row>
    <row r="65" spans="1:9" ht="19.5" customHeight="1">
      <c r="A65" s="61"/>
      <c r="B65" s="49" t="s">
        <v>108</v>
      </c>
      <c r="C65" s="422"/>
      <c r="D65" s="423"/>
      <c r="E65" s="420" t="s">
        <v>109</v>
      </c>
      <c r="F65" s="421"/>
      <c r="G65" s="87"/>
      <c r="H65" s="78"/>
      <c r="I65" s="54">
        <f>SUM(I66)</f>
        <v>150000</v>
      </c>
    </row>
    <row r="66" spans="1:9" ht="27.75" customHeight="1">
      <c r="A66" s="32"/>
      <c r="B66" s="50"/>
      <c r="C66" s="454" t="s">
        <v>110</v>
      </c>
      <c r="D66" s="455"/>
      <c r="E66" s="461" t="s">
        <v>111</v>
      </c>
      <c r="F66" s="462"/>
      <c r="G66" s="91"/>
      <c r="H66" s="82"/>
      <c r="I66" s="111">
        <v>150000</v>
      </c>
    </row>
    <row r="67" spans="1:9" ht="40.5" customHeight="1">
      <c r="A67" s="32"/>
      <c r="B67" s="49" t="s">
        <v>112</v>
      </c>
      <c r="C67" s="422"/>
      <c r="D67" s="423"/>
      <c r="E67" s="420" t="s">
        <v>113</v>
      </c>
      <c r="F67" s="421"/>
      <c r="G67" s="99">
        <f>SUM(G68:G74)</f>
        <v>850000</v>
      </c>
      <c r="H67" s="98">
        <f>SUM(H68:H74)</f>
        <v>701000</v>
      </c>
      <c r="I67" s="54">
        <f>SUM(I68:I74)</f>
        <v>17212353</v>
      </c>
    </row>
    <row r="68" spans="1:9" ht="17.25" customHeight="1">
      <c r="A68" s="32"/>
      <c r="B68" s="50"/>
      <c r="C68" s="416" t="s">
        <v>114</v>
      </c>
      <c r="D68" s="417"/>
      <c r="E68" s="459" t="s">
        <v>115</v>
      </c>
      <c r="F68" s="460"/>
      <c r="G68" s="100"/>
      <c r="H68" s="104">
        <v>700000</v>
      </c>
      <c r="I68" s="64">
        <v>16000000</v>
      </c>
    </row>
    <row r="69" spans="1:9" ht="17.25" customHeight="1">
      <c r="A69" s="32"/>
      <c r="B69" s="50"/>
      <c r="C69" s="416" t="s">
        <v>116</v>
      </c>
      <c r="D69" s="417"/>
      <c r="E69" s="459" t="s">
        <v>117</v>
      </c>
      <c r="F69" s="460"/>
      <c r="G69" s="100"/>
      <c r="H69" s="104">
        <v>1000</v>
      </c>
      <c r="I69" s="64">
        <v>12000</v>
      </c>
    </row>
    <row r="70" spans="1:9" ht="17.25" customHeight="1">
      <c r="A70" s="32"/>
      <c r="B70" s="50"/>
      <c r="C70" s="416" t="s">
        <v>118</v>
      </c>
      <c r="D70" s="417"/>
      <c r="E70" s="459" t="s">
        <v>119</v>
      </c>
      <c r="F70" s="460"/>
      <c r="G70" s="100"/>
      <c r="H70" s="104"/>
      <c r="I70" s="64">
        <v>200</v>
      </c>
    </row>
    <row r="71" spans="1:9" ht="17.25" customHeight="1">
      <c r="A71" s="32"/>
      <c r="B71" s="50"/>
      <c r="C71" s="416" t="s">
        <v>120</v>
      </c>
      <c r="D71" s="417"/>
      <c r="E71" s="459" t="s">
        <v>121</v>
      </c>
      <c r="F71" s="460"/>
      <c r="G71" s="100">
        <v>50000</v>
      </c>
      <c r="H71" s="104"/>
      <c r="I71" s="64">
        <v>500000</v>
      </c>
    </row>
    <row r="72" spans="1:9" ht="17.25" customHeight="1">
      <c r="A72" s="32"/>
      <c r="B72" s="50"/>
      <c r="C72" s="454" t="s">
        <v>122</v>
      </c>
      <c r="D72" s="455"/>
      <c r="E72" s="461" t="s">
        <v>123</v>
      </c>
      <c r="F72" s="462"/>
      <c r="G72" s="315">
        <v>800000</v>
      </c>
      <c r="H72" s="108"/>
      <c r="I72" s="111">
        <v>400000</v>
      </c>
    </row>
    <row r="73" spans="1:9" ht="17.25" customHeight="1">
      <c r="A73" s="62"/>
      <c r="B73" s="63"/>
      <c r="C73" s="416" t="s">
        <v>124</v>
      </c>
      <c r="D73" s="417"/>
      <c r="E73" s="459" t="s">
        <v>125</v>
      </c>
      <c r="F73" s="460"/>
      <c r="G73" s="90"/>
      <c r="H73" s="104"/>
      <c r="I73" s="64">
        <v>240000</v>
      </c>
    </row>
    <row r="74" spans="1:9" ht="17.25" customHeight="1">
      <c r="A74" s="32"/>
      <c r="B74" s="63"/>
      <c r="C74" s="416">
        <v>2680</v>
      </c>
      <c r="D74" s="483"/>
      <c r="E74" s="459" t="s">
        <v>613</v>
      </c>
      <c r="F74" s="468"/>
      <c r="G74" s="91"/>
      <c r="H74" s="108"/>
      <c r="I74" s="111">
        <v>60153</v>
      </c>
    </row>
    <row r="75" spans="1:9" ht="38.25" customHeight="1">
      <c r="A75" s="32"/>
      <c r="B75" s="52" t="s">
        <v>126</v>
      </c>
      <c r="C75" s="471"/>
      <c r="D75" s="472"/>
      <c r="E75" s="473" t="s">
        <v>127</v>
      </c>
      <c r="F75" s="474"/>
      <c r="G75" s="316">
        <f>SUM(G76:G83)</f>
        <v>250000</v>
      </c>
      <c r="H75" s="316">
        <f>SUM(H76:H83)</f>
        <v>1000</v>
      </c>
      <c r="I75" s="56">
        <f>SUM(I76:I83)</f>
        <v>8346000</v>
      </c>
    </row>
    <row r="76" spans="1:9" ht="17.25" customHeight="1">
      <c r="A76" s="32"/>
      <c r="B76" s="50"/>
      <c r="C76" s="416" t="s">
        <v>114</v>
      </c>
      <c r="D76" s="417"/>
      <c r="E76" s="459" t="s">
        <v>115</v>
      </c>
      <c r="F76" s="460"/>
      <c r="G76" s="317"/>
      <c r="H76" s="298"/>
      <c r="I76" s="64">
        <v>4945000</v>
      </c>
    </row>
    <row r="77" spans="1:9" ht="17.25" customHeight="1">
      <c r="A77" s="32"/>
      <c r="B77" s="50"/>
      <c r="C77" s="416" t="s">
        <v>116</v>
      </c>
      <c r="D77" s="417"/>
      <c r="E77" s="459" t="s">
        <v>117</v>
      </c>
      <c r="F77" s="460"/>
      <c r="G77" s="318"/>
      <c r="H77" s="319">
        <v>1000</v>
      </c>
      <c r="I77" s="64">
        <v>86000</v>
      </c>
    </row>
    <row r="78" spans="1:9" ht="17.25" customHeight="1">
      <c r="A78" s="32"/>
      <c r="B78" s="50"/>
      <c r="C78" s="416" t="s">
        <v>120</v>
      </c>
      <c r="D78" s="417"/>
      <c r="E78" s="459" t="s">
        <v>121</v>
      </c>
      <c r="F78" s="460"/>
      <c r="G78" s="100">
        <v>50000</v>
      </c>
      <c r="H78" s="104"/>
      <c r="I78" s="64">
        <v>400000</v>
      </c>
    </row>
    <row r="79" spans="1:9" ht="17.25" customHeight="1">
      <c r="A79" s="32"/>
      <c r="B79" s="50"/>
      <c r="C79" s="454" t="s">
        <v>128</v>
      </c>
      <c r="D79" s="455"/>
      <c r="E79" s="461" t="s">
        <v>129</v>
      </c>
      <c r="F79" s="462"/>
      <c r="G79" s="315">
        <v>100000</v>
      </c>
      <c r="H79" s="108"/>
      <c r="I79" s="111">
        <v>415000</v>
      </c>
    </row>
    <row r="80" spans="1:9" ht="17.25" customHeight="1">
      <c r="A80" s="32"/>
      <c r="B80" s="50"/>
      <c r="C80" s="416" t="s">
        <v>130</v>
      </c>
      <c r="D80" s="417"/>
      <c r="E80" s="459" t="s">
        <v>286</v>
      </c>
      <c r="F80" s="460"/>
      <c r="G80" s="100"/>
      <c r="H80" s="104"/>
      <c r="I80" s="64">
        <v>40000</v>
      </c>
    </row>
    <row r="81" spans="1:9" ht="17.25" customHeight="1">
      <c r="A81" s="32"/>
      <c r="B81" s="50"/>
      <c r="C81" s="416" t="s">
        <v>131</v>
      </c>
      <c r="D81" s="417"/>
      <c r="E81" s="459" t="s">
        <v>132</v>
      </c>
      <c r="F81" s="460"/>
      <c r="G81" s="100">
        <v>100000</v>
      </c>
      <c r="H81" s="104"/>
      <c r="I81" s="64">
        <v>600000</v>
      </c>
    </row>
    <row r="82" spans="1:9" ht="17.25" customHeight="1">
      <c r="A82" s="32"/>
      <c r="B82" s="50"/>
      <c r="C82" s="416" t="s">
        <v>122</v>
      </c>
      <c r="D82" s="417"/>
      <c r="E82" s="459" t="s">
        <v>123</v>
      </c>
      <c r="F82" s="460"/>
      <c r="G82" s="100"/>
      <c r="H82" s="104"/>
      <c r="I82" s="64">
        <v>1800000</v>
      </c>
    </row>
    <row r="83" spans="1:9" ht="17.25" customHeight="1">
      <c r="A83" s="32"/>
      <c r="B83" s="50"/>
      <c r="C83" s="416" t="s">
        <v>124</v>
      </c>
      <c r="D83" s="417"/>
      <c r="E83" s="459" t="s">
        <v>125</v>
      </c>
      <c r="F83" s="460"/>
      <c r="G83" s="100"/>
      <c r="H83" s="104"/>
      <c r="I83" s="64">
        <v>60000</v>
      </c>
    </row>
    <row r="84" spans="1:9" ht="24.75" customHeight="1">
      <c r="A84" s="32"/>
      <c r="B84" s="49" t="s">
        <v>133</v>
      </c>
      <c r="C84" s="422"/>
      <c r="D84" s="423"/>
      <c r="E84" s="420" t="s">
        <v>134</v>
      </c>
      <c r="F84" s="421"/>
      <c r="G84" s="99">
        <f>SUM(G85)</f>
        <v>300000</v>
      </c>
      <c r="H84" s="78"/>
      <c r="I84" s="54">
        <f>SUM(I85:I87)</f>
        <v>2150000</v>
      </c>
    </row>
    <row r="85" spans="1:9" ht="17.25" customHeight="1">
      <c r="A85" s="32"/>
      <c r="B85" s="50"/>
      <c r="C85" s="416" t="s">
        <v>135</v>
      </c>
      <c r="D85" s="417"/>
      <c r="E85" s="459" t="s">
        <v>136</v>
      </c>
      <c r="F85" s="460"/>
      <c r="G85" s="100">
        <v>300000</v>
      </c>
      <c r="H85" s="81"/>
      <c r="I85" s="64">
        <v>1000000</v>
      </c>
    </row>
    <row r="86" spans="1:9" ht="17.25" customHeight="1">
      <c r="A86" s="32"/>
      <c r="B86" s="50"/>
      <c r="C86" s="416" t="s">
        <v>137</v>
      </c>
      <c r="D86" s="417"/>
      <c r="E86" s="459" t="s">
        <v>138</v>
      </c>
      <c r="F86" s="460"/>
      <c r="G86" s="90"/>
      <c r="H86" s="81"/>
      <c r="I86" s="64">
        <v>850000</v>
      </c>
    </row>
    <row r="87" spans="1:9" ht="24" customHeight="1">
      <c r="A87" s="32"/>
      <c r="B87" s="50"/>
      <c r="C87" s="416" t="s">
        <v>139</v>
      </c>
      <c r="D87" s="417"/>
      <c r="E87" s="418" t="s">
        <v>140</v>
      </c>
      <c r="F87" s="458"/>
      <c r="G87" s="90"/>
      <c r="H87" s="81"/>
      <c r="I87" s="64">
        <v>300000</v>
      </c>
    </row>
    <row r="88" spans="1:9" ht="19.5" customHeight="1">
      <c r="A88" s="32"/>
      <c r="B88" s="49" t="s">
        <v>141</v>
      </c>
      <c r="C88" s="422"/>
      <c r="D88" s="423"/>
      <c r="E88" s="420" t="s">
        <v>142</v>
      </c>
      <c r="F88" s="421"/>
      <c r="G88" s="99">
        <f>SUM(G89:G90)</f>
        <v>600000</v>
      </c>
      <c r="H88" s="78"/>
      <c r="I88" s="54">
        <f>SUM(I89:I90)</f>
        <v>32847705</v>
      </c>
    </row>
    <row r="89" spans="1:9" ht="17.25" customHeight="1">
      <c r="A89" s="32"/>
      <c r="B89" s="50"/>
      <c r="C89" s="416" t="s">
        <v>143</v>
      </c>
      <c r="D89" s="417"/>
      <c r="E89" s="459" t="s">
        <v>144</v>
      </c>
      <c r="F89" s="460"/>
      <c r="G89" s="100">
        <v>0</v>
      </c>
      <c r="H89" s="81"/>
      <c r="I89" s="64">
        <v>31147705</v>
      </c>
    </row>
    <row r="90" spans="1:9" ht="17.25" customHeight="1">
      <c r="A90" s="32"/>
      <c r="B90" s="63"/>
      <c r="C90" s="416" t="s">
        <v>145</v>
      </c>
      <c r="D90" s="417"/>
      <c r="E90" s="459" t="s">
        <v>146</v>
      </c>
      <c r="F90" s="460"/>
      <c r="G90" s="100">
        <v>600000</v>
      </c>
      <c r="H90" s="81"/>
      <c r="I90" s="64">
        <v>1700000</v>
      </c>
    </row>
    <row r="91" spans="1:9" ht="21" customHeight="1">
      <c r="A91" s="32"/>
      <c r="B91" s="49">
        <v>75647</v>
      </c>
      <c r="C91" s="422"/>
      <c r="D91" s="423"/>
      <c r="E91" s="420" t="s">
        <v>233</v>
      </c>
      <c r="F91" s="421"/>
      <c r="G91" s="99">
        <f>SUM(G92:G93)</f>
        <v>300000</v>
      </c>
      <c r="H91" s="98">
        <f>SUM(H92)</f>
        <v>180</v>
      </c>
      <c r="I91" s="54">
        <f>SUM(I92)</f>
        <v>180</v>
      </c>
    </row>
    <row r="92" spans="1:9" ht="17.25" customHeight="1">
      <c r="A92" s="32"/>
      <c r="B92" s="63"/>
      <c r="C92" s="416" t="s">
        <v>66</v>
      </c>
      <c r="D92" s="417"/>
      <c r="E92" s="459" t="s">
        <v>67</v>
      </c>
      <c r="F92" s="460"/>
      <c r="G92" s="100"/>
      <c r="H92" s="104">
        <v>180</v>
      </c>
      <c r="I92" s="64">
        <v>180</v>
      </c>
    </row>
    <row r="93" spans="1:9" ht="21" customHeight="1">
      <c r="A93" s="30" t="s">
        <v>147</v>
      </c>
      <c r="B93" s="31"/>
      <c r="C93" s="424"/>
      <c r="D93" s="425"/>
      <c r="E93" s="426" t="s">
        <v>148</v>
      </c>
      <c r="F93" s="427"/>
      <c r="G93" s="102">
        <f>SUM(G94,G96,G98,G100,G102,)</f>
        <v>300000</v>
      </c>
      <c r="H93" s="107">
        <f>SUM(H94,H96,H98,H100,H102,)</f>
        <v>440907</v>
      </c>
      <c r="I93" s="53">
        <f>SUM(I94,I96,I98,I100,I102,)</f>
        <v>37266649</v>
      </c>
    </row>
    <row r="94" spans="1:9" ht="19.5" customHeight="1">
      <c r="A94" s="32"/>
      <c r="B94" s="49" t="s">
        <v>149</v>
      </c>
      <c r="C94" s="422"/>
      <c r="D94" s="423"/>
      <c r="E94" s="420" t="s">
        <v>150</v>
      </c>
      <c r="F94" s="421"/>
      <c r="G94" s="99"/>
      <c r="H94" s="98">
        <f>SUM(H95)</f>
        <v>199650</v>
      </c>
      <c r="I94" s="54">
        <f>SUM(I95)</f>
        <v>30374933</v>
      </c>
    </row>
    <row r="95" spans="1:9" ht="21" customHeight="1">
      <c r="A95" s="32"/>
      <c r="B95" s="50"/>
      <c r="C95" s="416" t="s">
        <v>151</v>
      </c>
      <c r="D95" s="417"/>
      <c r="E95" s="459" t="s">
        <v>152</v>
      </c>
      <c r="F95" s="460"/>
      <c r="G95" s="100"/>
      <c r="H95" s="104">
        <v>199650</v>
      </c>
      <c r="I95" s="64">
        <v>30374933</v>
      </c>
    </row>
    <row r="96" spans="1:9" ht="17.25" customHeight="1">
      <c r="A96" s="32"/>
      <c r="B96" s="49">
        <v>75805</v>
      </c>
      <c r="C96" s="422"/>
      <c r="D96" s="423"/>
      <c r="E96" s="420" t="s">
        <v>689</v>
      </c>
      <c r="F96" s="421"/>
      <c r="G96" s="99"/>
      <c r="H96" s="98">
        <f>SUM(H97)</f>
        <v>241257</v>
      </c>
      <c r="I96" s="54">
        <f>SUM(I97)</f>
        <v>241257</v>
      </c>
    </row>
    <row r="97" spans="1:9" ht="23.25" customHeight="1">
      <c r="A97" s="32"/>
      <c r="B97" s="50"/>
      <c r="C97" s="416" t="s">
        <v>151</v>
      </c>
      <c r="D97" s="417"/>
      <c r="E97" s="459" t="s">
        <v>152</v>
      </c>
      <c r="F97" s="460"/>
      <c r="G97" s="100"/>
      <c r="H97" s="104">
        <v>241257</v>
      </c>
      <c r="I97" s="64">
        <v>241257</v>
      </c>
    </row>
    <row r="98" spans="1:9" ht="19.5" customHeight="1">
      <c r="A98" s="32"/>
      <c r="B98" s="49" t="s">
        <v>153</v>
      </c>
      <c r="C98" s="422"/>
      <c r="D98" s="423"/>
      <c r="E98" s="420" t="s">
        <v>154</v>
      </c>
      <c r="F98" s="421"/>
      <c r="G98" s="99"/>
      <c r="H98" s="103"/>
      <c r="I98" s="54">
        <f>SUM(I99)</f>
        <v>5042778</v>
      </c>
    </row>
    <row r="99" spans="1:9" ht="18" customHeight="1">
      <c r="A99" s="62"/>
      <c r="B99" s="63"/>
      <c r="C99" s="416" t="s">
        <v>151</v>
      </c>
      <c r="D99" s="417"/>
      <c r="E99" s="459" t="s">
        <v>152</v>
      </c>
      <c r="F99" s="460"/>
      <c r="G99" s="100"/>
      <c r="H99" s="105"/>
      <c r="I99" s="64">
        <v>5042778</v>
      </c>
    </row>
    <row r="100" spans="1:9" ht="19.5" customHeight="1">
      <c r="A100" s="32"/>
      <c r="B100" s="52" t="s">
        <v>155</v>
      </c>
      <c r="C100" s="471"/>
      <c r="D100" s="472"/>
      <c r="E100" s="473" t="s">
        <v>156</v>
      </c>
      <c r="F100" s="474"/>
      <c r="G100" s="316">
        <f>SUM(G101)</f>
        <v>300000</v>
      </c>
      <c r="H100" s="106"/>
      <c r="I100" s="56">
        <f>SUM(I101)</f>
        <v>700000</v>
      </c>
    </row>
    <row r="101" spans="1:9" ht="17.25" customHeight="1">
      <c r="A101" s="32"/>
      <c r="B101" s="57"/>
      <c r="C101" s="416" t="s">
        <v>78</v>
      </c>
      <c r="D101" s="417"/>
      <c r="E101" s="459" t="s">
        <v>79</v>
      </c>
      <c r="F101" s="460"/>
      <c r="G101" s="100">
        <v>300000</v>
      </c>
      <c r="H101" s="105"/>
      <c r="I101" s="64">
        <v>700000</v>
      </c>
    </row>
    <row r="102" spans="1:9" ht="19.5" customHeight="1">
      <c r="A102" s="32"/>
      <c r="B102" s="52" t="s">
        <v>157</v>
      </c>
      <c r="C102" s="471"/>
      <c r="D102" s="472"/>
      <c r="E102" s="473" t="s">
        <v>158</v>
      </c>
      <c r="F102" s="474"/>
      <c r="G102" s="316"/>
      <c r="H102" s="106"/>
      <c r="I102" s="56">
        <f>SUM(I103)</f>
        <v>907681</v>
      </c>
    </row>
    <row r="103" spans="1:9" ht="17.25" customHeight="1">
      <c r="A103" s="32"/>
      <c r="B103" s="50"/>
      <c r="C103" s="416" t="s">
        <v>151</v>
      </c>
      <c r="D103" s="417"/>
      <c r="E103" s="459" t="s">
        <v>152</v>
      </c>
      <c r="F103" s="460"/>
      <c r="G103" s="90"/>
      <c r="H103" s="105"/>
      <c r="I103" s="64">
        <v>907681</v>
      </c>
    </row>
    <row r="104" spans="1:9" ht="21" customHeight="1">
      <c r="A104" s="30" t="s">
        <v>159</v>
      </c>
      <c r="B104" s="31"/>
      <c r="C104" s="424"/>
      <c r="D104" s="425"/>
      <c r="E104" s="426" t="s">
        <v>160</v>
      </c>
      <c r="F104" s="427"/>
      <c r="G104" s="102">
        <f>SUM(G105,G110,G113,G118,G122,G124,G127,)</f>
        <v>0</v>
      </c>
      <c r="H104" s="102">
        <f>SUM(H105,H110,H113,H118,H122,H124,H127,)</f>
        <v>14574</v>
      </c>
      <c r="I104" s="53">
        <f>SUM(I105,I110,I113,I118,I122,I124,I127,)</f>
        <v>704957</v>
      </c>
    </row>
    <row r="105" spans="1:9" ht="19.5" customHeight="1">
      <c r="A105" s="32"/>
      <c r="B105" s="52" t="s">
        <v>161</v>
      </c>
      <c r="C105" s="471"/>
      <c r="D105" s="472"/>
      <c r="E105" s="473" t="s">
        <v>162</v>
      </c>
      <c r="F105" s="474"/>
      <c r="G105" s="92"/>
      <c r="H105" s="250">
        <f>SUM(H106:H109)</f>
        <v>7500</v>
      </c>
      <c r="I105" s="56">
        <f>SUM(I106:I109)</f>
        <v>156586</v>
      </c>
    </row>
    <row r="106" spans="1:9" ht="17.25" customHeight="1">
      <c r="A106" s="32"/>
      <c r="B106" s="50"/>
      <c r="C106" s="416" t="s">
        <v>66</v>
      </c>
      <c r="D106" s="417"/>
      <c r="E106" s="459" t="s">
        <v>67</v>
      </c>
      <c r="F106" s="460"/>
      <c r="G106" s="90"/>
      <c r="H106" s="104"/>
      <c r="I106" s="64">
        <v>2150</v>
      </c>
    </row>
    <row r="107" spans="1:9" ht="40.5" customHeight="1">
      <c r="A107" s="32"/>
      <c r="B107" s="50"/>
      <c r="C107" s="416" t="s">
        <v>74</v>
      </c>
      <c r="D107" s="417"/>
      <c r="E107" s="459" t="s">
        <v>75</v>
      </c>
      <c r="F107" s="468"/>
      <c r="G107" s="93"/>
      <c r="H107" s="251">
        <v>5500</v>
      </c>
      <c r="I107" s="64">
        <v>138100</v>
      </c>
    </row>
    <row r="108" spans="1:9" ht="17.25" customHeight="1">
      <c r="A108" s="32"/>
      <c r="B108" s="50"/>
      <c r="C108" s="416" t="s">
        <v>169</v>
      </c>
      <c r="D108" s="417"/>
      <c r="E108" s="459" t="s">
        <v>170</v>
      </c>
      <c r="F108" s="460"/>
      <c r="G108" s="90"/>
      <c r="H108" s="104">
        <v>2000</v>
      </c>
      <c r="I108" s="64">
        <v>3800</v>
      </c>
    </row>
    <row r="109" spans="1:9" ht="17.25" customHeight="1">
      <c r="A109" s="32"/>
      <c r="B109" s="50"/>
      <c r="C109" s="454" t="s">
        <v>80</v>
      </c>
      <c r="D109" s="455"/>
      <c r="E109" s="461" t="s">
        <v>81</v>
      </c>
      <c r="F109" s="462"/>
      <c r="G109" s="91"/>
      <c r="H109" s="108"/>
      <c r="I109" s="111">
        <v>12536</v>
      </c>
    </row>
    <row r="110" spans="1:9" ht="22.5" customHeight="1">
      <c r="A110" s="32"/>
      <c r="B110" s="49">
        <v>80104</v>
      </c>
      <c r="C110" s="422"/>
      <c r="D110" s="423"/>
      <c r="E110" s="420" t="s">
        <v>164</v>
      </c>
      <c r="F110" s="421"/>
      <c r="G110" s="87"/>
      <c r="H110" s="98">
        <f>SUM(H111:H112)</f>
        <v>0</v>
      </c>
      <c r="I110" s="54">
        <f>SUM(I111:I112)</f>
        <v>210992</v>
      </c>
    </row>
    <row r="111" spans="1:9" ht="21.75" customHeight="1">
      <c r="A111" s="32"/>
      <c r="B111" s="50"/>
      <c r="C111" s="416" t="s">
        <v>80</v>
      </c>
      <c r="D111" s="417"/>
      <c r="E111" s="459" t="s">
        <v>81</v>
      </c>
      <c r="F111" s="460"/>
      <c r="G111" s="90"/>
      <c r="H111" s="262"/>
      <c r="I111" s="64">
        <v>187000</v>
      </c>
    </row>
    <row r="112" spans="1:9" ht="21.75" customHeight="1">
      <c r="A112" s="32"/>
      <c r="B112" s="50"/>
      <c r="C112" s="416">
        <v>2370</v>
      </c>
      <c r="D112" s="483"/>
      <c r="E112" s="459" t="s">
        <v>616</v>
      </c>
      <c r="F112" s="468"/>
      <c r="G112" s="90"/>
      <c r="H112" s="104"/>
      <c r="I112" s="64">
        <v>23992</v>
      </c>
    </row>
    <row r="113" spans="1:9" ht="19.5" customHeight="1">
      <c r="A113" s="32"/>
      <c r="B113" s="49" t="s">
        <v>165</v>
      </c>
      <c r="C113" s="422"/>
      <c r="D113" s="423"/>
      <c r="E113" s="420" t="s">
        <v>166</v>
      </c>
      <c r="F113" s="421"/>
      <c r="G113" s="87"/>
      <c r="H113" s="98">
        <f>SUM(H114:H117)</f>
        <v>7074</v>
      </c>
      <c r="I113" s="54">
        <f>SUM(I114:I117)</f>
        <v>56274</v>
      </c>
    </row>
    <row r="114" spans="1:9" ht="17.25" customHeight="1">
      <c r="A114" s="32"/>
      <c r="B114" s="50"/>
      <c r="C114" s="416" t="s">
        <v>66</v>
      </c>
      <c r="D114" s="417"/>
      <c r="E114" s="459" t="s">
        <v>67</v>
      </c>
      <c r="F114" s="460"/>
      <c r="G114" s="90"/>
      <c r="H114" s="104"/>
      <c r="I114" s="64">
        <v>700</v>
      </c>
    </row>
    <row r="115" spans="1:9" ht="39.75" customHeight="1">
      <c r="A115" s="32"/>
      <c r="B115" s="50"/>
      <c r="C115" s="416" t="s">
        <v>74</v>
      </c>
      <c r="D115" s="417"/>
      <c r="E115" s="459" t="s">
        <v>75</v>
      </c>
      <c r="F115" s="460"/>
      <c r="G115" s="90"/>
      <c r="H115" s="104">
        <v>7000</v>
      </c>
      <c r="I115" s="64">
        <v>52000</v>
      </c>
    </row>
    <row r="116" spans="1:9" ht="17.25" customHeight="1">
      <c r="A116" s="32"/>
      <c r="B116" s="50"/>
      <c r="C116" s="416" t="s">
        <v>169</v>
      </c>
      <c r="D116" s="417"/>
      <c r="E116" s="459" t="s">
        <v>170</v>
      </c>
      <c r="F116" s="460"/>
      <c r="G116" s="90"/>
      <c r="H116" s="104"/>
      <c r="I116" s="64">
        <v>1000</v>
      </c>
    </row>
    <row r="117" spans="1:9" ht="17.25" customHeight="1">
      <c r="A117" s="32"/>
      <c r="B117" s="50"/>
      <c r="C117" s="416" t="s">
        <v>80</v>
      </c>
      <c r="D117" s="417"/>
      <c r="E117" s="459" t="s">
        <v>81</v>
      </c>
      <c r="F117" s="460"/>
      <c r="G117" s="90"/>
      <c r="H117" s="104">
        <v>74</v>
      </c>
      <c r="I117" s="64">
        <v>2574</v>
      </c>
    </row>
    <row r="118" spans="1:9" ht="19.5" customHeight="1">
      <c r="A118" s="32"/>
      <c r="B118" s="49" t="s">
        <v>167</v>
      </c>
      <c r="C118" s="422"/>
      <c r="D118" s="423"/>
      <c r="E118" s="420" t="s">
        <v>168</v>
      </c>
      <c r="F118" s="421"/>
      <c r="G118" s="87"/>
      <c r="H118" s="78"/>
      <c r="I118" s="54">
        <f>SUM(I119:I121)</f>
        <v>17000</v>
      </c>
    </row>
    <row r="119" spans="1:9" ht="40.5" customHeight="1">
      <c r="A119" s="32"/>
      <c r="B119" s="50"/>
      <c r="C119" s="454" t="s">
        <v>74</v>
      </c>
      <c r="D119" s="455"/>
      <c r="E119" s="461" t="s">
        <v>75</v>
      </c>
      <c r="F119" s="462"/>
      <c r="G119" s="91"/>
      <c r="H119" s="82"/>
      <c r="I119" s="111">
        <v>15000</v>
      </c>
    </row>
    <row r="120" spans="1:9" ht="17.25" customHeight="1">
      <c r="A120" s="32"/>
      <c r="B120" s="50"/>
      <c r="C120" s="416" t="s">
        <v>169</v>
      </c>
      <c r="D120" s="417"/>
      <c r="E120" s="459" t="s">
        <v>170</v>
      </c>
      <c r="F120" s="460"/>
      <c r="G120" s="90"/>
      <c r="H120" s="81"/>
      <c r="I120" s="64">
        <v>1000</v>
      </c>
    </row>
    <row r="121" spans="1:9" ht="20.25" customHeight="1">
      <c r="A121" s="32"/>
      <c r="B121" s="50"/>
      <c r="C121" s="416" t="s">
        <v>80</v>
      </c>
      <c r="D121" s="417"/>
      <c r="E121" s="459" t="s">
        <v>81</v>
      </c>
      <c r="F121" s="460"/>
      <c r="G121" s="90"/>
      <c r="H121" s="81"/>
      <c r="I121" s="64">
        <v>1000</v>
      </c>
    </row>
    <row r="122" spans="1:9" ht="20.25" customHeight="1">
      <c r="A122" s="62"/>
      <c r="B122" s="49" t="s">
        <v>171</v>
      </c>
      <c r="C122" s="422"/>
      <c r="D122" s="423"/>
      <c r="E122" s="420" t="s">
        <v>172</v>
      </c>
      <c r="F122" s="421"/>
      <c r="G122" s="87"/>
      <c r="H122" s="78"/>
      <c r="I122" s="54">
        <f>SUM(I123)</f>
        <v>250000</v>
      </c>
    </row>
    <row r="123" spans="1:9" ht="20.25" customHeight="1">
      <c r="A123" s="61"/>
      <c r="B123" s="63"/>
      <c r="C123" s="454" t="s">
        <v>169</v>
      </c>
      <c r="D123" s="455"/>
      <c r="E123" s="461" t="s">
        <v>170</v>
      </c>
      <c r="F123" s="462"/>
      <c r="G123" s="91"/>
      <c r="H123" s="82"/>
      <c r="I123" s="111">
        <v>250000</v>
      </c>
    </row>
    <row r="124" spans="1:9" ht="19.5" customHeight="1">
      <c r="A124" s="32"/>
      <c r="B124" s="52">
        <v>80148</v>
      </c>
      <c r="C124" s="471"/>
      <c r="D124" s="472"/>
      <c r="E124" s="473" t="s">
        <v>287</v>
      </c>
      <c r="F124" s="474"/>
      <c r="G124" s="92"/>
      <c r="H124" s="83"/>
      <c r="I124" s="56">
        <f>SUM(I125)</f>
        <v>6800</v>
      </c>
    </row>
    <row r="125" spans="1:9" ht="17.25" customHeight="1">
      <c r="A125" s="32"/>
      <c r="B125" s="57"/>
      <c r="C125" s="416" t="s">
        <v>169</v>
      </c>
      <c r="D125" s="417"/>
      <c r="E125" s="459" t="s">
        <v>170</v>
      </c>
      <c r="F125" s="460"/>
      <c r="G125" s="90"/>
      <c r="H125" s="81"/>
      <c r="I125" s="64">
        <v>6800</v>
      </c>
    </row>
    <row r="126" spans="1:9" ht="17.25" customHeight="1" hidden="1">
      <c r="A126" s="32"/>
      <c r="B126" s="50"/>
      <c r="C126" s="454" t="s">
        <v>80</v>
      </c>
      <c r="D126" s="455"/>
      <c r="E126" s="461" t="s">
        <v>81</v>
      </c>
      <c r="F126" s="462"/>
      <c r="G126" s="94"/>
      <c r="H126" s="84"/>
      <c r="I126" s="112" t="e">
        <f>SUM(#REF!)</f>
        <v>#REF!</v>
      </c>
    </row>
    <row r="127" spans="1:9" ht="19.5" customHeight="1">
      <c r="A127" s="32"/>
      <c r="B127" s="49">
        <v>80195</v>
      </c>
      <c r="C127" s="422"/>
      <c r="D127" s="423"/>
      <c r="E127" s="420" t="s">
        <v>176</v>
      </c>
      <c r="F127" s="421"/>
      <c r="G127" s="99">
        <f>SUM(G128)</f>
        <v>0</v>
      </c>
      <c r="H127" s="78"/>
      <c r="I127" s="54">
        <f>SUM(I128)</f>
        <v>7305</v>
      </c>
    </row>
    <row r="128" spans="1:9" ht="27" customHeight="1">
      <c r="A128" s="62"/>
      <c r="B128" s="63"/>
      <c r="C128" s="416" t="s">
        <v>191</v>
      </c>
      <c r="D128" s="417"/>
      <c r="E128" s="459" t="s">
        <v>192</v>
      </c>
      <c r="F128" s="460"/>
      <c r="G128" s="100"/>
      <c r="H128" s="71"/>
      <c r="I128" s="64">
        <v>7305</v>
      </c>
    </row>
    <row r="129" spans="1:9" ht="21" customHeight="1">
      <c r="A129" s="47" t="s">
        <v>173</v>
      </c>
      <c r="B129" s="48"/>
      <c r="C129" s="475"/>
      <c r="D129" s="476"/>
      <c r="E129" s="477" t="s">
        <v>174</v>
      </c>
      <c r="F129" s="478"/>
      <c r="G129" s="86"/>
      <c r="H129" s="326">
        <f>SUM(H132,H130,)</f>
        <v>946</v>
      </c>
      <c r="I129" s="58">
        <f>SUM(I132,I130,)</f>
        <v>2246</v>
      </c>
    </row>
    <row r="130" spans="1:9" ht="21" customHeight="1">
      <c r="A130" s="252"/>
      <c r="B130" s="52">
        <v>85154</v>
      </c>
      <c r="C130" s="321"/>
      <c r="D130" s="322"/>
      <c r="E130" s="261" t="s">
        <v>252</v>
      </c>
      <c r="F130" s="323"/>
      <c r="G130" s="324"/>
      <c r="H130" s="327">
        <f>SUM(H131)</f>
        <v>946</v>
      </c>
      <c r="I130" s="56">
        <f>SUM(I131)</f>
        <v>946</v>
      </c>
    </row>
    <row r="131" spans="1:9" ht="21" customHeight="1">
      <c r="A131" s="252"/>
      <c r="B131" s="259"/>
      <c r="C131" s="416" t="s">
        <v>80</v>
      </c>
      <c r="D131" s="417"/>
      <c r="E131" s="459" t="s">
        <v>81</v>
      </c>
      <c r="F131" s="460"/>
      <c r="G131" s="325"/>
      <c r="H131" s="328">
        <v>946</v>
      </c>
      <c r="I131" s="265">
        <v>946</v>
      </c>
    </row>
    <row r="132" spans="1:9" ht="22.5" customHeight="1">
      <c r="A132" s="32"/>
      <c r="B132" s="49" t="s">
        <v>175</v>
      </c>
      <c r="C132" s="422"/>
      <c r="D132" s="423"/>
      <c r="E132" s="420" t="s">
        <v>176</v>
      </c>
      <c r="F132" s="421"/>
      <c r="G132" s="87"/>
      <c r="H132" s="78"/>
      <c r="I132" s="54">
        <f>SUM(I133)</f>
        <v>1300</v>
      </c>
    </row>
    <row r="133" spans="1:9" ht="42" customHeight="1">
      <c r="A133" s="62"/>
      <c r="B133" s="63"/>
      <c r="C133" s="454" t="s">
        <v>92</v>
      </c>
      <c r="D133" s="455"/>
      <c r="E133" s="461" t="s">
        <v>93</v>
      </c>
      <c r="F133" s="462"/>
      <c r="G133" s="91"/>
      <c r="H133" s="82"/>
      <c r="I133" s="111">
        <v>1300</v>
      </c>
    </row>
    <row r="134" spans="1:9" ht="21" customHeight="1">
      <c r="A134" s="47" t="s">
        <v>177</v>
      </c>
      <c r="B134" s="48"/>
      <c r="C134" s="475"/>
      <c r="D134" s="476"/>
      <c r="E134" s="477" t="s">
        <v>178</v>
      </c>
      <c r="F134" s="478"/>
      <c r="G134" s="86"/>
      <c r="H134" s="109">
        <f>SUM(H135,H137,H142,H147,H151,H159,H162,H165,H169,)</f>
        <v>76503</v>
      </c>
      <c r="I134" s="58">
        <f>SUM(I135,I137,I142,I147,I151,I159,I162,I165,I169,)</f>
        <v>20050037</v>
      </c>
    </row>
    <row r="135" spans="1:9" ht="21" customHeight="1">
      <c r="A135" s="252"/>
      <c r="B135" s="49">
        <v>85202</v>
      </c>
      <c r="C135" s="232"/>
      <c r="D135" s="233"/>
      <c r="E135" s="261" t="s">
        <v>387</v>
      </c>
      <c r="F135" s="323"/>
      <c r="G135" s="324"/>
      <c r="H135" s="329">
        <f>SUM(H136)</f>
        <v>1000</v>
      </c>
      <c r="I135" s="56">
        <f>SUM(I136)</f>
        <v>1000</v>
      </c>
    </row>
    <row r="136" spans="1:9" ht="21" customHeight="1">
      <c r="A136" s="252"/>
      <c r="B136" s="259"/>
      <c r="C136" s="454" t="s">
        <v>169</v>
      </c>
      <c r="D136" s="455"/>
      <c r="E136" s="461" t="s">
        <v>170</v>
      </c>
      <c r="F136" s="462"/>
      <c r="G136" s="325"/>
      <c r="H136" s="264">
        <v>1000</v>
      </c>
      <c r="I136" s="265">
        <v>1000</v>
      </c>
    </row>
    <row r="137" spans="1:9" ht="19.5" customHeight="1">
      <c r="A137" s="32"/>
      <c r="B137" s="49" t="s">
        <v>179</v>
      </c>
      <c r="C137" s="422"/>
      <c r="D137" s="423"/>
      <c r="E137" s="420" t="s">
        <v>180</v>
      </c>
      <c r="F137" s="421"/>
      <c r="G137" s="87"/>
      <c r="H137" s="98">
        <f>SUM(H138:H141)</f>
        <v>5600</v>
      </c>
      <c r="I137" s="54">
        <f>SUM(I138:I141)</f>
        <v>1650192</v>
      </c>
    </row>
    <row r="138" spans="1:9" ht="17.25" customHeight="1">
      <c r="A138" s="32"/>
      <c r="B138" s="50"/>
      <c r="C138" s="454" t="s">
        <v>169</v>
      </c>
      <c r="D138" s="455"/>
      <c r="E138" s="461" t="s">
        <v>170</v>
      </c>
      <c r="F138" s="462"/>
      <c r="G138" s="91"/>
      <c r="H138" s="108"/>
      <c r="I138" s="111">
        <v>400000</v>
      </c>
    </row>
    <row r="139" spans="1:9" ht="17.25" customHeight="1">
      <c r="A139" s="32"/>
      <c r="B139" s="50"/>
      <c r="C139" s="416" t="s">
        <v>80</v>
      </c>
      <c r="D139" s="417"/>
      <c r="E139" s="459" t="s">
        <v>81</v>
      </c>
      <c r="F139" s="460"/>
      <c r="G139" s="91"/>
      <c r="H139" s="108">
        <v>1400</v>
      </c>
      <c r="I139" s="111">
        <v>1400</v>
      </c>
    </row>
    <row r="140" spans="1:9" ht="40.5" customHeight="1">
      <c r="A140" s="32"/>
      <c r="B140" s="50"/>
      <c r="C140" s="416" t="s">
        <v>92</v>
      </c>
      <c r="D140" s="417"/>
      <c r="E140" s="459" t="s">
        <v>93</v>
      </c>
      <c r="F140" s="460"/>
      <c r="G140" s="90"/>
      <c r="H140" s="104"/>
      <c r="I140" s="64">
        <v>1238792</v>
      </c>
    </row>
    <row r="141" spans="1:9" ht="27.75" customHeight="1">
      <c r="A141" s="32"/>
      <c r="B141" s="50"/>
      <c r="C141" s="416">
        <v>2910</v>
      </c>
      <c r="D141" s="417"/>
      <c r="E141" s="459" t="s">
        <v>186</v>
      </c>
      <c r="F141" s="460"/>
      <c r="G141" s="90"/>
      <c r="H141" s="104">
        <v>4200</v>
      </c>
      <c r="I141" s="64">
        <v>10000</v>
      </c>
    </row>
    <row r="142" spans="1:9" ht="29.25" customHeight="1">
      <c r="A142" s="32"/>
      <c r="B142" s="51" t="s">
        <v>181</v>
      </c>
      <c r="C142" s="479"/>
      <c r="D142" s="480"/>
      <c r="E142" s="481" t="s">
        <v>182</v>
      </c>
      <c r="F142" s="482"/>
      <c r="G142" s="95"/>
      <c r="H142" s="101">
        <f>SUM(H143:H146)</f>
        <v>31000</v>
      </c>
      <c r="I142" s="55">
        <f>SUM(I143:I146)</f>
        <v>14573750</v>
      </c>
    </row>
    <row r="143" spans="1:9" ht="27" customHeight="1">
      <c r="A143" s="32"/>
      <c r="B143" s="50"/>
      <c r="C143" s="454" t="s">
        <v>183</v>
      </c>
      <c r="D143" s="455"/>
      <c r="E143" s="461" t="s">
        <v>184</v>
      </c>
      <c r="F143" s="462"/>
      <c r="G143" s="91"/>
      <c r="H143" s="108">
        <v>6000</v>
      </c>
      <c r="I143" s="111">
        <v>10000</v>
      </c>
    </row>
    <row r="144" spans="1:9" ht="38.25" customHeight="1">
      <c r="A144" s="62"/>
      <c r="B144" s="63"/>
      <c r="C144" s="416" t="s">
        <v>92</v>
      </c>
      <c r="D144" s="417"/>
      <c r="E144" s="459" t="s">
        <v>93</v>
      </c>
      <c r="F144" s="460"/>
      <c r="G144" s="91"/>
      <c r="H144" s="108"/>
      <c r="I144" s="111">
        <v>14479000</v>
      </c>
    </row>
    <row r="145" spans="1:9" ht="31.5" customHeight="1">
      <c r="A145" s="32"/>
      <c r="B145" s="50"/>
      <c r="C145" s="454" t="s">
        <v>96</v>
      </c>
      <c r="D145" s="455"/>
      <c r="E145" s="461" t="s">
        <v>97</v>
      </c>
      <c r="F145" s="462"/>
      <c r="G145" s="91"/>
      <c r="H145" s="82"/>
      <c r="I145" s="111">
        <v>29750</v>
      </c>
    </row>
    <row r="146" spans="1:9" ht="27.75" customHeight="1">
      <c r="A146" s="32"/>
      <c r="B146" s="50"/>
      <c r="C146" s="416" t="s">
        <v>185</v>
      </c>
      <c r="D146" s="417"/>
      <c r="E146" s="459" t="s">
        <v>186</v>
      </c>
      <c r="F146" s="460"/>
      <c r="G146" s="91"/>
      <c r="H146" s="108">
        <v>25000</v>
      </c>
      <c r="I146" s="111">
        <v>55000</v>
      </c>
    </row>
    <row r="147" spans="1:9" ht="31.5" customHeight="1">
      <c r="A147" s="32"/>
      <c r="B147" s="49" t="s">
        <v>187</v>
      </c>
      <c r="C147" s="422"/>
      <c r="D147" s="423"/>
      <c r="E147" s="420" t="s">
        <v>188</v>
      </c>
      <c r="F147" s="421"/>
      <c r="G147" s="87"/>
      <c r="H147" s="320">
        <f>SUM(H148:H150)</f>
        <v>200</v>
      </c>
      <c r="I147" s="54">
        <f>SUM(I148:I150)</f>
        <v>146900</v>
      </c>
    </row>
    <row r="148" spans="1:9" ht="40.5" customHeight="1">
      <c r="A148" s="32"/>
      <c r="B148" s="50"/>
      <c r="C148" s="416" t="s">
        <v>92</v>
      </c>
      <c r="D148" s="417"/>
      <c r="E148" s="459" t="s">
        <v>93</v>
      </c>
      <c r="F148" s="460"/>
      <c r="G148" s="90"/>
      <c r="H148" s="304"/>
      <c r="I148" s="64">
        <v>75777</v>
      </c>
    </row>
    <row r="149" spans="1:9" ht="32.25" customHeight="1">
      <c r="A149" s="32"/>
      <c r="B149" s="50"/>
      <c r="C149" s="416" t="s">
        <v>191</v>
      </c>
      <c r="D149" s="417"/>
      <c r="E149" s="459" t="s">
        <v>192</v>
      </c>
      <c r="F149" s="460"/>
      <c r="G149" s="90"/>
      <c r="H149" s="304"/>
      <c r="I149" s="64">
        <v>70923</v>
      </c>
    </row>
    <row r="150" spans="1:9" ht="32.25" customHeight="1">
      <c r="A150" s="32"/>
      <c r="B150" s="50"/>
      <c r="C150" s="416" t="s">
        <v>185</v>
      </c>
      <c r="D150" s="417"/>
      <c r="E150" s="459" t="s">
        <v>186</v>
      </c>
      <c r="F150" s="460"/>
      <c r="G150" s="90"/>
      <c r="H150" s="304">
        <v>200</v>
      </c>
      <c r="I150" s="64">
        <v>200</v>
      </c>
    </row>
    <row r="151" spans="1:9" ht="19.5" customHeight="1">
      <c r="A151" s="32"/>
      <c r="B151" s="49" t="s">
        <v>189</v>
      </c>
      <c r="C151" s="422"/>
      <c r="D151" s="423"/>
      <c r="E151" s="420" t="s">
        <v>190</v>
      </c>
      <c r="F151" s="421"/>
      <c r="G151" s="87"/>
      <c r="H151" s="320">
        <f>SUM(H152:H158)</f>
        <v>2</v>
      </c>
      <c r="I151" s="54">
        <f>SUM(I152:I158)</f>
        <v>2226102</v>
      </c>
    </row>
    <row r="152" spans="1:9" ht="27.75" customHeight="1">
      <c r="A152" s="32"/>
      <c r="B152" s="50"/>
      <c r="C152" s="454" t="s">
        <v>183</v>
      </c>
      <c r="D152" s="455"/>
      <c r="E152" s="461" t="s">
        <v>184</v>
      </c>
      <c r="F152" s="462"/>
      <c r="G152" s="91"/>
      <c r="H152" s="306"/>
      <c r="I152" s="111">
        <v>100</v>
      </c>
    </row>
    <row r="153" spans="1:9" ht="14.25" customHeight="1" hidden="1">
      <c r="A153" s="32"/>
      <c r="B153" s="50"/>
      <c r="C153" s="416" t="s">
        <v>78</v>
      </c>
      <c r="D153" s="417"/>
      <c r="E153" s="459" t="s">
        <v>79</v>
      </c>
      <c r="F153" s="460"/>
      <c r="G153" s="90"/>
      <c r="H153" s="304"/>
      <c r="I153" s="64">
        <v>0</v>
      </c>
    </row>
    <row r="154" spans="1:9" ht="14.25" customHeight="1">
      <c r="A154" s="32"/>
      <c r="B154" s="50"/>
      <c r="C154" s="416" t="s">
        <v>78</v>
      </c>
      <c r="D154" s="417"/>
      <c r="E154" s="459" t="s">
        <v>79</v>
      </c>
      <c r="F154" s="460"/>
      <c r="G154" s="90"/>
      <c r="H154" s="304">
        <v>2</v>
      </c>
      <c r="I154" s="64">
        <v>2</v>
      </c>
    </row>
    <row r="155" spans="1:9" ht="17.25" customHeight="1">
      <c r="A155" s="32"/>
      <c r="B155" s="50"/>
      <c r="C155" s="416" t="s">
        <v>80</v>
      </c>
      <c r="D155" s="417"/>
      <c r="E155" s="459" t="s">
        <v>81</v>
      </c>
      <c r="F155" s="460"/>
      <c r="G155" s="90"/>
      <c r="H155" s="304"/>
      <c r="I155" s="64">
        <v>11000</v>
      </c>
    </row>
    <row r="156" spans="1:9" ht="38.25" customHeight="1">
      <c r="A156" s="32"/>
      <c r="B156" s="50"/>
      <c r="C156" s="454" t="s">
        <v>92</v>
      </c>
      <c r="D156" s="455"/>
      <c r="E156" s="461" t="s">
        <v>93</v>
      </c>
      <c r="F156" s="462"/>
      <c r="G156" s="91"/>
      <c r="H156" s="306"/>
      <c r="I156" s="111">
        <v>767266</v>
      </c>
    </row>
    <row r="157" spans="1:9" ht="26.25" customHeight="1">
      <c r="A157" s="32"/>
      <c r="B157" s="50"/>
      <c r="C157" s="454" t="s">
        <v>191</v>
      </c>
      <c r="D157" s="455"/>
      <c r="E157" s="461" t="s">
        <v>192</v>
      </c>
      <c r="F157" s="462"/>
      <c r="G157" s="91"/>
      <c r="H157" s="306"/>
      <c r="I157" s="111">
        <v>1432734</v>
      </c>
    </row>
    <row r="158" spans="1:9" ht="27.75" customHeight="1">
      <c r="A158" s="32"/>
      <c r="B158" s="63"/>
      <c r="C158" s="454" t="s">
        <v>185</v>
      </c>
      <c r="D158" s="455"/>
      <c r="E158" s="461" t="s">
        <v>186</v>
      </c>
      <c r="F158" s="462"/>
      <c r="G158" s="91"/>
      <c r="H158" s="306"/>
      <c r="I158" s="111">
        <v>15000</v>
      </c>
    </row>
    <row r="159" spans="1:9" ht="21" customHeight="1">
      <c r="A159" s="32"/>
      <c r="B159" s="52">
        <v>85215</v>
      </c>
      <c r="C159" s="471"/>
      <c r="D159" s="472"/>
      <c r="E159" s="473" t="s">
        <v>256</v>
      </c>
      <c r="F159" s="474"/>
      <c r="G159" s="92"/>
      <c r="H159" s="330">
        <f>SUM(H160:H161)</f>
        <v>301</v>
      </c>
      <c r="I159" s="56">
        <f>SUM(I160:I161)</f>
        <v>301</v>
      </c>
    </row>
    <row r="160" spans="1:9" ht="20.25" customHeight="1">
      <c r="A160" s="32"/>
      <c r="B160" s="199"/>
      <c r="C160" s="416" t="s">
        <v>78</v>
      </c>
      <c r="D160" s="417"/>
      <c r="E160" s="459" t="s">
        <v>79</v>
      </c>
      <c r="F160" s="460"/>
      <c r="G160" s="91"/>
      <c r="H160" s="306">
        <v>112</v>
      </c>
      <c r="I160" s="111">
        <v>112</v>
      </c>
    </row>
    <row r="161" spans="1:9" ht="18" customHeight="1">
      <c r="A161" s="32"/>
      <c r="B161" s="63"/>
      <c r="C161" s="416" t="s">
        <v>80</v>
      </c>
      <c r="D161" s="417"/>
      <c r="E161" s="459" t="s">
        <v>81</v>
      </c>
      <c r="F161" s="460"/>
      <c r="G161" s="91"/>
      <c r="H161" s="306">
        <v>189</v>
      </c>
      <c r="I161" s="111">
        <v>189</v>
      </c>
    </row>
    <row r="162" spans="1:9" ht="19.5" customHeight="1">
      <c r="A162" s="32"/>
      <c r="B162" s="52" t="s">
        <v>193</v>
      </c>
      <c r="C162" s="471"/>
      <c r="D162" s="472"/>
      <c r="E162" s="473" t="s">
        <v>194</v>
      </c>
      <c r="F162" s="474"/>
      <c r="G162" s="92"/>
      <c r="H162" s="83"/>
      <c r="I162" s="56">
        <f>SUM(I163:I164)</f>
        <v>610650</v>
      </c>
    </row>
    <row r="163" spans="1:9" ht="17.25" customHeight="1">
      <c r="A163" s="32"/>
      <c r="B163" s="199"/>
      <c r="C163" s="416" t="s">
        <v>80</v>
      </c>
      <c r="D163" s="417"/>
      <c r="E163" s="459" t="s">
        <v>81</v>
      </c>
      <c r="F163" s="460"/>
      <c r="G163" s="90"/>
      <c r="H163" s="81"/>
      <c r="I163" s="64">
        <v>3000</v>
      </c>
    </row>
    <row r="164" spans="1:9" ht="25.5" customHeight="1">
      <c r="A164" s="32"/>
      <c r="B164" s="50"/>
      <c r="C164" s="454" t="s">
        <v>191</v>
      </c>
      <c r="D164" s="455"/>
      <c r="E164" s="461" t="s">
        <v>192</v>
      </c>
      <c r="F164" s="462"/>
      <c r="G164" s="91"/>
      <c r="H164" s="82"/>
      <c r="I164" s="111">
        <v>607650</v>
      </c>
    </row>
    <row r="165" spans="1:9" ht="19.5" customHeight="1">
      <c r="A165" s="62"/>
      <c r="B165" s="49" t="s">
        <v>195</v>
      </c>
      <c r="C165" s="422"/>
      <c r="D165" s="423"/>
      <c r="E165" s="420" t="s">
        <v>196</v>
      </c>
      <c r="F165" s="421"/>
      <c r="G165" s="87"/>
      <c r="H165" s="78"/>
      <c r="I165" s="54">
        <f>SUM(I166:I168)</f>
        <v>275242</v>
      </c>
    </row>
    <row r="166" spans="1:9" ht="17.25" customHeight="1">
      <c r="A166" s="32"/>
      <c r="B166" s="50"/>
      <c r="C166" s="454" t="s">
        <v>169</v>
      </c>
      <c r="D166" s="455"/>
      <c r="E166" s="461" t="s">
        <v>170</v>
      </c>
      <c r="F166" s="462"/>
      <c r="G166" s="91"/>
      <c r="H166" s="82"/>
      <c r="I166" s="111">
        <v>168000</v>
      </c>
    </row>
    <row r="167" spans="1:9" ht="30" customHeight="1">
      <c r="A167" s="32"/>
      <c r="B167" s="50"/>
      <c r="C167" s="416" t="s">
        <v>92</v>
      </c>
      <c r="D167" s="417"/>
      <c r="E167" s="418" t="s">
        <v>93</v>
      </c>
      <c r="F167" s="458"/>
      <c r="G167" s="90"/>
      <c r="H167" s="81"/>
      <c r="I167" s="64">
        <v>107000</v>
      </c>
    </row>
    <row r="168" spans="1:9" ht="27" customHeight="1">
      <c r="A168" s="32"/>
      <c r="B168" s="50"/>
      <c r="C168" s="416" t="s">
        <v>96</v>
      </c>
      <c r="D168" s="417"/>
      <c r="E168" s="459" t="s">
        <v>97</v>
      </c>
      <c r="F168" s="460"/>
      <c r="G168" s="90"/>
      <c r="H168" s="81"/>
      <c r="I168" s="64">
        <v>242</v>
      </c>
    </row>
    <row r="169" spans="1:9" ht="19.5" customHeight="1">
      <c r="A169" s="32"/>
      <c r="B169" s="49" t="s">
        <v>197</v>
      </c>
      <c r="C169" s="422"/>
      <c r="D169" s="423"/>
      <c r="E169" s="420" t="s">
        <v>176</v>
      </c>
      <c r="F169" s="421"/>
      <c r="G169" s="87"/>
      <c r="H169" s="98">
        <f>SUM(H170:H173)</f>
        <v>38400</v>
      </c>
      <c r="I169" s="54">
        <f>SUM(I170:I173)</f>
        <v>565900</v>
      </c>
    </row>
    <row r="170" spans="1:9" ht="19.5" customHeight="1">
      <c r="A170" s="32"/>
      <c r="B170" s="331"/>
      <c r="C170" s="416" t="s">
        <v>80</v>
      </c>
      <c r="D170" s="417"/>
      <c r="E170" s="459" t="s">
        <v>81</v>
      </c>
      <c r="F170" s="460"/>
      <c r="G170" s="247"/>
      <c r="H170" s="249">
        <v>3200</v>
      </c>
      <c r="I170" s="248">
        <v>3200</v>
      </c>
    </row>
    <row r="171" spans="1:9" ht="31.5" customHeight="1">
      <c r="A171" s="32"/>
      <c r="B171" s="411"/>
      <c r="C171" s="454" t="s">
        <v>86</v>
      </c>
      <c r="D171" s="455"/>
      <c r="E171" s="461" t="s">
        <v>87</v>
      </c>
      <c r="F171" s="462"/>
      <c r="G171" s="247"/>
      <c r="H171" s="249">
        <v>35000</v>
      </c>
      <c r="I171" s="248">
        <v>35000</v>
      </c>
    </row>
    <row r="172" spans="1:9" ht="29.25" customHeight="1">
      <c r="A172" s="32"/>
      <c r="B172" s="50"/>
      <c r="C172" s="416" t="s">
        <v>191</v>
      </c>
      <c r="D172" s="417"/>
      <c r="E172" s="459" t="s">
        <v>192</v>
      </c>
      <c r="F172" s="460"/>
      <c r="G172" s="90"/>
      <c r="H172" s="304"/>
      <c r="I172" s="64">
        <v>527500</v>
      </c>
    </row>
    <row r="173" spans="1:9" ht="29.25" customHeight="1">
      <c r="A173" s="62"/>
      <c r="B173" s="63"/>
      <c r="C173" s="454" t="s">
        <v>185</v>
      </c>
      <c r="D173" s="455"/>
      <c r="E173" s="461" t="s">
        <v>186</v>
      </c>
      <c r="F173" s="462"/>
      <c r="G173" s="90"/>
      <c r="H173" s="304">
        <v>200</v>
      </c>
      <c r="I173" s="64">
        <v>200</v>
      </c>
    </row>
    <row r="174" spans="1:9" ht="21" customHeight="1">
      <c r="A174" s="30">
        <v>853</v>
      </c>
      <c r="B174" s="31"/>
      <c r="C174" s="424"/>
      <c r="D174" s="425"/>
      <c r="E174" s="426" t="s">
        <v>669</v>
      </c>
      <c r="F174" s="427"/>
      <c r="G174" s="89"/>
      <c r="H174" s="107">
        <f>SUM(H175)</f>
        <v>0</v>
      </c>
      <c r="I174" s="277">
        <f>SUM(I175)</f>
        <v>292562</v>
      </c>
    </row>
    <row r="175" spans="1:9" ht="19.5" customHeight="1">
      <c r="A175" s="61"/>
      <c r="B175" s="337">
        <v>85395</v>
      </c>
      <c r="C175" s="338"/>
      <c r="D175" s="339"/>
      <c r="E175" s="340" t="s">
        <v>176</v>
      </c>
      <c r="F175" s="341"/>
      <c r="G175" s="342"/>
      <c r="H175" s="343">
        <f>SUM(H176:H177)</f>
        <v>0</v>
      </c>
      <c r="I175" s="344">
        <f>SUM(I176:I177)</f>
        <v>292562</v>
      </c>
    </row>
    <row r="176" spans="1:9" ht="18.75" customHeight="1">
      <c r="A176" s="32"/>
      <c r="B176" s="199"/>
      <c r="C176" s="416">
        <v>2008</v>
      </c>
      <c r="D176" s="483"/>
      <c r="E176" s="459" t="s">
        <v>684</v>
      </c>
      <c r="F176" s="468"/>
      <c r="G176" s="90"/>
      <c r="H176" s="104"/>
      <c r="I176" s="64">
        <v>275544</v>
      </c>
    </row>
    <row r="177" spans="1:9" ht="18.75" customHeight="1">
      <c r="A177" s="62"/>
      <c r="B177" s="63"/>
      <c r="C177" s="416">
        <v>2009</v>
      </c>
      <c r="D177" s="483"/>
      <c r="E177" s="459" t="s">
        <v>684</v>
      </c>
      <c r="F177" s="468"/>
      <c r="G177" s="90"/>
      <c r="H177" s="104"/>
      <c r="I177" s="64">
        <v>17018</v>
      </c>
    </row>
    <row r="178" spans="1:9" ht="21" customHeight="1">
      <c r="A178" s="30" t="s">
        <v>198</v>
      </c>
      <c r="B178" s="31"/>
      <c r="C178" s="424"/>
      <c r="D178" s="425"/>
      <c r="E178" s="426" t="s">
        <v>199</v>
      </c>
      <c r="F178" s="427"/>
      <c r="G178" s="89"/>
      <c r="H178" s="107">
        <f>SUM(H179,H181,)</f>
        <v>0</v>
      </c>
      <c r="I178" s="53">
        <f>SUM(I181,I179,)</f>
        <v>632438</v>
      </c>
    </row>
    <row r="179" spans="1:9" ht="24.75" customHeight="1">
      <c r="A179" s="32"/>
      <c r="B179" s="49" t="s">
        <v>202</v>
      </c>
      <c r="C179" s="422"/>
      <c r="D179" s="423"/>
      <c r="E179" s="420" t="s">
        <v>203</v>
      </c>
      <c r="F179" s="421"/>
      <c r="G179" s="87"/>
      <c r="H179" s="98">
        <f>SUM(H180)</f>
        <v>0</v>
      </c>
      <c r="I179" s="54">
        <f>SUM(I180,)</f>
        <v>96145</v>
      </c>
    </row>
    <row r="180" spans="1:9" ht="17.25" customHeight="1">
      <c r="A180" s="32"/>
      <c r="B180" s="50"/>
      <c r="C180" s="416" t="s">
        <v>169</v>
      </c>
      <c r="D180" s="417"/>
      <c r="E180" s="459" t="s">
        <v>170</v>
      </c>
      <c r="F180" s="460"/>
      <c r="G180" s="90"/>
      <c r="H180" s="104"/>
      <c r="I180" s="64">
        <v>96145</v>
      </c>
    </row>
    <row r="181" spans="1:9" ht="17.25" customHeight="1">
      <c r="A181" s="32"/>
      <c r="B181" s="119">
        <v>85415</v>
      </c>
      <c r="C181" s="120"/>
      <c r="D181" s="121"/>
      <c r="E181" s="122" t="s">
        <v>258</v>
      </c>
      <c r="F181" s="123"/>
      <c r="G181" s="124"/>
      <c r="H181" s="125"/>
      <c r="I181" s="126">
        <f>SUM(I182)</f>
        <v>536293</v>
      </c>
    </row>
    <row r="182" spans="1:9" ht="28.5" customHeight="1">
      <c r="A182" s="32"/>
      <c r="B182" s="50"/>
      <c r="C182" s="416">
        <v>2030</v>
      </c>
      <c r="D182" s="483"/>
      <c r="E182" s="459" t="s">
        <v>192</v>
      </c>
      <c r="F182" s="460"/>
      <c r="G182" s="90"/>
      <c r="H182" s="81"/>
      <c r="I182" s="64">
        <v>536293</v>
      </c>
    </row>
    <row r="183" spans="1:9" ht="21" customHeight="1">
      <c r="A183" s="30" t="s">
        <v>204</v>
      </c>
      <c r="B183" s="31"/>
      <c r="C183" s="424"/>
      <c r="D183" s="425"/>
      <c r="E183" s="426" t="s">
        <v>205</v>
      </c>
      <c r="F183" s="427"/>
      <c r="G183" s="89"/>
      <c r="H183" s="244">
        <f>SUM(H186,H188,H190,H184)</f>
        <v>43301</v>
      </c>
      <c r="I183" s="258">
        <f>SUM(I186,I184,I190,I188,)</f>
        <v>169460</v>
      </c>
    </row>
    <row r="184" spans="1:9" ht="21" customHeight="1">
      <c r="A184" s="252"/>
      <c r="B184" s="49">
        <v>90011</v>
      </c>
      <c r="C184" s="235"/>
      <c r="D184" s="236"/>
      <c r="E184" s="256" t="s">
        <v>615</v>
      </c>
      <c r="F184" s="237"/>
      <c r="G184" s="89"/>
      <c r="H184" s="244">
        <f>SUM(H185)</f>
        <v>0</v>
      </c>
      <c r="I184" s="273">
        <f>SUM(I185)</f>
        <v>1159</v>
      </c>
    </row>
    <row r="185" spans="1:9" ht="25.5" customHeight="1">
      <c r="A185" s="252"/>
      <c r="B185" s="253"/>
      <c r="C185" s="465">
        <v>580</v>
      </c>
      <c r="D185" s="466"/>
      <c r="E185" s="467" t="s">
        <v>614</v>
      </c>
      <c r="F185" s="468"/>
      <c r="G185" s="254"/>
      <c r="H185" s="257"/>
      <c r="I185" s="255">
        <v>1159</v>
      </c>
    </row>
    <row r="186" spans="1:9" ht="17.25" customHeight="1">
      <c r="A186" s="252"/>
      <c r="B186" s="49">
        <v>90015</v>
      </c>
      <c r="C186" s="422"/>
      <c r="D186" s="423"/>
      <c r="E186" s="420" t="s">
        <v>266</v>
      </c>
      <c r="F186" s="421"/>
      <c r="G186" s="87"/>
      <c r="H186" s="98">
        <f>SUM(H187)</f>
        <v>3759</v>
      </c>
      <c r="I186" s="54">
        <f>SUM(I187)</f>
        <v>3759</v>
      </c>
    </row>
    <row r="187" spans="1:9" ht="18" customHeight="1">
      <c r="A187" s="252"/>
      <c r="B187" s="253"/>
      <c r="C187" s="454" t="s">
        <v>80</v>
      </c>
      <c r="D187" s="455"/>
      <c r="E187" s="461" t="s">
        <v>81</v>
      </c>
      <c r="F187" s="462"/>
      <c r="G187" s="254"/>
      <c r="H187" s="257">
        <v>3759</v>
      </c>
      <c r="I187" s="255">
        <v>3759</v>
      </c>
    </row>
    <row r="188" spans="1:9" ht="19.5" customHeight="1">
      <c r="A188" s="62"/>
      <c r="B188" s="49" t="s">
        <v>206</v>
      </c>
      <c r="C188" s="422"/>
      <c r="D188" s="423"/>
      <c r="E188" s="420" t="s">
        <v>207</v>
      </c>
      <c r="F188" s="421"/>
      <c r="G188" s="87"/>
      <c r="H188" s="78"/>
      <c r="I188" s="54">
        <f>SUM(I189)</f>
        <v>5000</v>
      </c>
    </row>
    <row r="189" spans="1:9" ht="18.75" customHeight="1">
      <c r="A189" s="32"/>
      <c r="B189" s="50"/>
      <c r="C189" s="454" t="s">
        <v>208</v>
      </c>
      <c r="D189" s="455"/>
      <c r="E189" s="461" t="s">
        <v>209</v>
      </c>
      <c r="F189" s="462"/>
      <c r="G189" s="91"/>
      <c r="H189" s="82"/>
      <c r="I189" s="111">
        <v>5000</v>
      </c>
    </row>
    <row r="190" spans="1:9" ht="19.5" customHeight="1">
      <c r="A190" s="32"/>
      <c r="B190" s="49" t="s">
        <v>210</v>
      </c>
      <c r="C190" s="422"/>
      <c r="D190" s="423"/>
      <c r="E190" s="420" t="s">
        <v>176</v>
      </c>
      <c r="F190" s="421"/>
      <c r="G190" s="87"/>
      <c r="H190" s="98">
        <f>SUM(H191:H194)</f>
        <v>39542</v>
      </c>
      <c r="I190" s="54">
        <f>SUM(I191:I194)</f>
        <v>159542</v>
      </c>
    </row>
    <row r="191" spans="1:9" ht="33" customHeight="1">
      <c r="A191" s="32"/>
      <c r="B191" s="241"/>
      <c r="C191" s="497">
        <v>580</v>
      </c>
      <c r="D191" s="498"/>
      <c r="E191" s="467" t="s">
        <v>614</v>
      </c>
      <c r="F191" s="468"/>
      <c r="G191" s="332"/>
      <c r="H191" s="333">
        <v>2542</v>
      </c>
      <c r="I191" s="265">
        <v>2542</v>
      </c>
    </row>
    <row r="192" spans="1:9" ht="44.25" customHeight="1">
      <c r="A192" s="32"/>
      <c r="B192" s="50"/>
      <c r="C192" s="454" t="s">
        <v>74</v>
      </c>
      <c r="D192" s="455"/>
      <c r="E192" s="461" t="s">
        <v>75</v>
      </c>
      <c r="F192" s="462"/>
      <c r="G192" s="91"/>
      <c r="H192" s="108">
        <v>4000</v>
      </c>
      <c r="I192" s="111">
        <v>9000</v>
      </c>
    </row>
    <row r="193" spans="1:9" ht="17.25" customHeight="1">
      <c r="A193" s="32"/>
      <c r="B193" s="50"/>
      <c r="C193" s="416" t="s">
        <v>169</v>
      </c>
      <c r="D193" s="417"/>
      <c r="E193" s="459" t="s">
        <v>170</v>
      </c>
      <c r="F193" s="460"/>
      <c r="G193" s="90"/>
      <c r="H193" s="104">
        <v>24000</v>
      </c>
      <c r="I193" s="64">
        <v>119000</v>
      </c>
    </row>
    <row r="194" spans="1:9" ht="17.25" customHeight="1">
      <c r="A194" s="62"/>
      <c r="B194" s="63"/>
      <c r="C194" s="454" t="s">
        <v>80</v>
      </c>
      <c r="D194" s="455"/>
      <c r="E194" s="461" t="s">
        <v>81</v>
      </c>
      <c r="F194" s="462"/>
      <c r="G194" s="91"/>
      <c r="H194" s="108">
        <v>9000</v>
      </c>
      <c r="I194" s="111">
        <v>29000</v>
      </c>
    </row>
    <row r="195" spans="1:9" ht="21" customHeight="1">
      <c r="A195" s="30" t="s">
        <v>211</v>
      </c>
      <c r="B195" s="31"/>
      <c r="C195" s="424"/>
      <c r="D195" s="425"/>
      <c r="E195" s="426" t="s">
        <v>212</v>
      </c>
      <c r="F195" s="427"/>
      <c r="G195" s="89"/>
      <c r="H195" s="107">
        <f>SUM(H200,H198,H196)</f>
        <v>4714</v>
      </c>
      <c r="I195" s="53">
        <f>SUM(I200,I198,I196)</f>
        <v>39714</v>
      </c>
    </row>
    <row r="196" spans="1:9" ht="22.5" customHeight="1">
      <c r="A196" s="334"/>
      <c r="B196" s="49">
        <v>92105</v>
      </c>
      <c r="C196" s="235"/>
      <c r="D196" s="236"/>
      <c r="E196" s="256" t="s">
        <v>268</v>
      </c>
      <c r="F196" s="307"/>
      <c r="G196" s="308"/>
      <c r="H196" s="263">
        <f>SUM(H197)</f>
        <v>221</v>
      </c>
      <c r="I196" s="274">
        <f>SUM(I197)</f>
        <v>221</v>
      </c>
    </row>
    <row r="197" spans="1:9" ht="21" customHeight="1">
      <c r="A197" s="252"/>
      <c r="B197" s="335"/>
      <c r="C197" s="454" t="s">
        <v>80</v>
      </c>
      <c r="D197" s="455"/>
      <c r="E197" s="461" t="s">
        <v>81</v>
      </c>
      <c r="F197" s="462"/>
      <c r="G197" s="309"/>
      <c r="H197" s="336">
        <v>221</v>
      </c>
      <c r="I197" s="303">
        <v>221</v>
      </c>
    </row>
    <row r="198" spans="1:9" ht="21.75" customHeight="1">
      <c r="A198" s="252"/>
      <c r="B198" s="49">
        <v>92120</v>
      </c>
      <c r="C198" s="235"/>
      <c r="D198" s="236"/>
      <c r="E198" s="256" t="s">
        <v>274</v>
      </c>
      <c r="F198" s="307"/>
      <c r="G198" s="308"/>
      <c r="H198" s="263">
        <f>SUM(H199)</f>
        <v>4493</v>
      </c>
      <c r="I198" s="274">
        <f>SUM(I199)</f>
        <v>4493</v>
      </c>
    </row>
    <row r="199" spans="1:9" ht="34.5" customHeight="1">
      <c r="A199" s="252"/>
      <c r="B199" s="259"/>
      <c r="C199" s="497">
        <v>580</v>
      </c>
      <c r="D199" s="498"/>
      <c r="E199" s="467" t="s">
        <v>614</v>
      </c>
      <c r="F199" s="468"/>
      <c r="G199" s="254"/>
      <c r="H199" s="336">
        <v>4493</v>
      </c>
      <c r="I199" s="303">
        <v>4493</v>
      </c>
    </row>
    <row r="200" spans="1:9" ht="23.25" customHeight="1">
      <c r="A200" s="32"/>
      <c r="B200" s="49" t="s">
        <v>213</v>
      </c>
      <c r="C200" s="422"/>
      <c r="D200" s="423"/>
      <c r="E200" s="420" t="s">
        <v>176</v>
      </c>
      <c r="F200" s="421"/>
      <c r="G200" s="87"/>
      <c r="H200" s="245">
        <f>SUM(H201:H202)</f>
        <v>0</v>
      </c>
      <c r="I200" s="274">
        <f>SUM(I201:I202)</f>
        <v>35000</v>
      </c>
    </row>
    <row r="201" spans="1:9" ht="42.75" customHeight="1">
      <c r="A201" s="32"/>
      <c r="B201" s="50"/>
      <c r="C201" s="454" t="s">
        <v>74</v>
      </c>
      <c r="D201" s="455"/>
      <c r="E201" s="461" t="s">
        <v>75</v>
      </c>
      <c r="F201" s="462"/>
      <c r="G201" s="91"/>
      <c r="H201" s="108"/>
      <c r="I201" s="111">
        <v>20000</v>
      </c>
    </row>
    <row r="202" spans="1:9" ht="23.25" customHeight="1">
      <c r="A202" s="62"/>
      <c r="B202" s="63"/>
      <c r="C202" s="416" t="s">
        <v>169</v>
      </c>
      <c r="D202" s="417"/>
      <c r="E202" s="459" t="s">
        <v>170</v>
      </c>
      <c r="F202" s="460"/>
      <c r="G202" s="91"/>
      <c r="H202" s="108"/>
      <c r="I202" s="111">
        <v>15000</v>
      </c>
    </row>
    <row r="203" spans="1:9" ht="21" customHeight="1">
      <c r="A203" s="47" t="s">
        <v>214</v>
      </c>
      <c r="B203" s="48"/>
      <c r="C203" s="475"/>
      <c r="D203" s="476"/>
      <c r="E203" s="477" t="s">
        <v>215</v>
      </c>
      <c r="F203" s="478"/>
      <c r="G203" s="86"/>
      <c r="H203" s="109">
        <f>SUM(H207,H204,)</f>
        <v>333000</v>
      </c>
      <c r="I203" s="58">
        <f>SUM(I204,I207)</f>
        <v>1348800</v>
      </c>
    </row>
    <row r="204" spans="1:9" ht="22.5" customHeight="1">
      <c r="A204" s="252"/>
      <c r="B204" s="52">
        <v>92601</v>
      </c>
      <c r="C204" s="232"/>
      <c r="D204" s="233"/>
      <c r="E204" s="261" t="s">
        <v>276</v>
      </c>
      <c r="F204" s="234"/>
      <c r="G204" s="86"/>
      <c r="H204" s="263">
        <f>SUM(H205:H206)</f>
        <v>333000</v>
      </c>
      <c r="I204" s="275">
        <f>SUM(I205:I206)</f>
        <v>337800</v>
      </c>
    </row>
    <row r="205" spans="1:9" ht="31.5" customHeight="1">
      <c r="A205" s="252"/>
      <c r="B205" s="335"/>
      <c r="C205" s="465">
        <v>580</v>
      </c>
      <c r="D205" s="466"/>
      <c r="E205" s="467" t="s">
        <v>614</v>
      </c>
      <c r="F205" s="468"/>
      <c r="G205" s="260"/>
      <c r="H205" s="264"/>
      <c r="I205" s="265">
        <v>4800</v>
      </c>
    </row>
    <row r="206" spans="1:9" ht="36" customHeight="1">
      <c r="A206" s="252"/>
      <c r="B206" s="259"/>
      <c r="C206" s="494">
        <v>6300</v>
      </c>
      <c r="D206" s="495"/>
      <c r="E206" s="467" t="s">
        <v>690</v>
      </c>
      <c r="F206" s="496"/>
      <c r="G206" s="260"/>
      <c r="H206" s="264">
        <v>333000</v>
      </c>
      <c r="I206" s="265">
        <v>333000</v>
      </c>
    </row>
    <row r="207" spans="1:9" ht="24" customHeight="1">
      <c r="A207" s="62"/>
      <c r="B207" s="49" t="s">
        <v>216</v>
      </c>
      <c r="C207" s="422"/>
      <c r="D207" s="423"/>
      <c r="E207" s="420" t="s">
        <v>176</v>
      </c>
      <c r="F207" s="421"/>
      <c r="G207" s="87"/>
      <c r="H207" s="78"/>
      <c r="I207" s="54">
        <f>SUM(I208:I211)</f>
        <v>1011000</v>
      </c>
    </row>
    <row r="208" spans="1:9" ht="39" customHeight="1">
      <c r="A208" s="32"/>
      <c r="B208" s="50"/>
      <c r="C208" s="454" t="s">
        <v>74</v>
      </c>
      <c r="D208" s="455"/>
      <c r="E208" s="461" t="s">
        <v>75</v>
      </c>
      <c r="F208" s="462"/>
      <c r="G208" s="91"/>
      <c r="H208" s="82"/>
      <c r="I208" s="111">
        <v>37900</v>
      </c>
    </row>
    <row r="209" spans="1:9" ht="17.25" customHeight="1">
      <c r="A209" s="32"/>
      <c r="B209" s="50"/>
      <c r="C209" s="416" t="s">
        <v>169</v>
      </c>
      <c r="D209" s="417"/>
      <c r="E209" s="459" t="s">
        <v>170</v>
      </c>
      <c r="F209" s="460"/>
      <c r="G209" s="90"/>
      <c r="H209" s="81"/>
      <c r="I209" s="64">
        <v>903000</v>
      </c>
    </row>
    <row r="210" spans="1:9" ht="17.25" customHeight="1">
      <c r="A210" s="32"/>
      <c r="B210" s="50"/>
      <c r="C210" s="416" t="s">
        <v>78</v>
      </c>
      <c r="D210" s="417"/>
      <c r="E210" s="459" t="s">
        <v>79</v>
      </c>
      <c r="F210" s="460"/>
      <c r="G210" s="90"/>
      <c r="H210" s="81"/>
      <c r="I210" s="64">
        <v>100</v>
      </c>
    </row>
    <row r="211" spans="1:9" ht="17.25" customHeight="1" thickBot="1">
      <c r="A211" s="32"/>
      <c r="B211" s="50"/>
      <c r="C211" s="430" t="s">
        <v>80</v>
      </c>
      <c r="D211" s="431"/>
      <c r="E211" s="463" t="s">
        <v>81</v>
      </c>
      <c r="F211" s="464"/>
      <c r="G211" s="88"/>
      <c r="H211" s="79"/>
      <c r="I211" s="64">
        <v>70000</v>
      </c>
    </row>
    <row r="212" spans="1:9" ht="16.5" customHeight="1">
      <c r="A212" s="484"/>
      <c r="B212" s="485"/>
      <c r="C212" s="485"/>
      <c r="D212" s="33"/>
      <c r="E212" s="33"/>
      <c r="F212" s="488" t="s">
        <v>217</v>
      </c>
      <c r="G212" s="486">
        <f>SUM(G8,G11,G17,G24,G33,G40,G54,G59,G64,G93,G104,G129,G134,G174,G178,G183,G195,G203,)</f>
        <v>6751000</v>
      </c>
      <c r="H212" s="486">
        <f>SUM(H8,H11,H17,H24,H33,H40,H54,H59,H64,H93,H104,H129,H134,H174,H178,H183,H195,H203,)</f>
        <v>3881208</v>
      </c>
      <c r="I212" s="486">
        <f>SUM(I8,I11,I17,I24,I33,I40,I54,I59,I64,I93,I104,I129,I134,I174,I178,I183,I195,I203,)</f>
        <v>130957150</v>
      </c>
    </row>
    <row r="213" spans="1:9" ht="6.75" customHeight="1" thickBot="1">
      <c r="A213" s="34"/>
      <c r="B213" s="35"/>
      <c r="C213" s="35"/>
      <c r="D213" s="35"/>
      <c r="E213" s="35"/>
      <c r="F213" s="489"/>
      <c r="G213" s="487"/>
      <c r="H213" s="487"/>
      <c r="I213" s="487"/>
    </row>
    <row r="214" ht="45" customHeight="1"/>
  </sheetData>
  <sheetProtection/>
  <mergeCells count="400">
    <mergeCell ref="E202:F202"/>
    <mergeCell ref="E159:F159"/>
    <mergeCell ref="C206:D206"/>
    <mergeCell ref="E206:F206"/>
    <mergeCell ref="C191:D191"/>
    <mergeCell ref="E191:F191"/>
    <mergeCell ref="C197:D197"/>
    <mergeCell ref="E197:F197"/>
    <mergeCell ref="C199:D199"/>
    <mergeCell ref="E199:F199"/>
    <mergeCell ref="C202:D202"/>
    <mergeCell ref="E140:F140"/>
    <mergeCell ref="C156:D156"/>
    <mergeCell ref="E156:F156"/>
    <mergeCell ref="C173:D173"/>
    <mergeCell ref="E173:F173"/>
    <mergeCell ref="C154:D154"/>
    <mergeCell ref="E154:F154"/>
    <mergeCell ref="C170:D170"/>
    <mergeCell ref="E170:F170"/>
    <mergeCell ref="C159:D159"/>
    <mergeCell ref="E87:F87"/>
    <mergeCell ref="C136:D136"/>
    <mergeCell ref="E136:F136"/>
    <mergeCell ref="C139:D139"/>
    <mergeCell ref="E139:F139"/>
    <mergeCell ref="C150:D150"/>
    <mergeCell ref="E150:F150"/>
    <mergeCell ref="C149:D149"/>
    <mergeCell ref="E149:F149"/>
    <mergeCell ref="C140:D140"/>
    <mergeCell ref="E52:F52"/>
    <mergeCell ref="C61:D61"/>
    <mergeCell ref="E61:F61"/>
    <mergeCell ref="C91:D91"/>
    <mergeCell ref="E91:F91"/>
    <mergeCell ref="C92:D92"/>
    <mergeCell ref="E92:F92"/>
    <mergeCell ref="C74:D74"/>
    <mergeCell ref="E74:F74"/>
    <mergeCell ref="C87:D87"/>
    <mergeCell ref="C23:D23"/>
    <mergeCell ref="E23:F23"/>
    <mergeCell ref="B21:B23"/>
    <mergeCell ref="C35:D35"/>
    <mergeCell ref="E35:F35"/>
    <mergeCell ref="C49:D49"/>
    <mergeCell ref="E49:F49"/>
    <mergeCell ref="C46:D46"/>
    <mergeCell ref="E46:F46"/>
    <mergeCell ref="C19:D19"/>
    <mergeCell ref="E19:F19"/>
    <mergeCell ref="C39:D39"/>
    <mergeCell ref="C20:D20"/>
    <mergeCell ref="E20:F20"/>
    <mergeCell ref="C21:D21"/>
    <mergeCell ref="E21:F21"/>
    <mergeCell ref="C22:D22"/>
    <mergeCell ref="E22:F22"/>
    <mergeCell ref="C24:D24"/>
    <mergeCell ref="C174:D174"/>
    <mergeCell ref="E174:F174"/>
    <mergeCell ref="C176:D176"/>
    <mergeCell ref="C177:D177"/>
    <mergeCell ref="E176:F176"/>
    <mergeCell ref="E177:F177"/>
    <mergeCell ref="C195:D195"/>
    <mergeCell ref="E195:F195"/>
    <mergeCell ref="C205:D205"/>
    <mergeCell ref="E205:F205"/>
    <mergeCell ref="C112:D112"/>
    <mergeCell ref="E112:F112"/>
    <mergeCell ref="C194:D194"/>
    <mergeCell ref="E194:F194"/>
    <mergeCell ref="C203:D203"/>
    <mergeCell ref="E203:F203"/>
    <mergeCell ref="C38:D38"/>
    <mergeCell ref="E38:F38"/>
    <mergeCell ref="E25:F25"/>
    <mergeCell ref="C29:D29"/>
    <mergeCell ref="E29:F29"/>
    <mergeCell ref="C30:D30"/>
    <mergeCell ref="C32:D32"/>
    <mergeCell ref="E30:F30"/>
    <mergeCell ref="C31:D31"/>
    <mergeCell ref="E8:F8"/>
    <mergeCell ref="C9:D9"/>
    <mergeCell ref="E9:F9"/>
    <mergeCell ref="C10:D10"/>
    <mergeCell ref="E10:F10"/>
    <mergeCell ref="E27:F27"/>
    <mergeCell ref="C17:D17"/>
    <mergeCell ref="E17:F17"/>
    <mergeCell ref="C18:D18"/>
    <mergeCell ref="E18:F18"/>
    <mergeCell ref="C200:D200"/>
    <mergeCell ref="E200:F200"/>
    <mergeCell ref="C201:D201"/>
    <mergeCell ref="E201:F201"/>
    <mergeCell ref="C209:D209"/>
    <mergeCell ref="E209:F209"/>
    <mergeCell ref="C207:D207"/>
    <mergeCell ref="E207:F207"/>
    <mergeCell ref="C208:D208"/>
    <mergeCell ref="E208:F208"/>
    <mergeCell ref="A212:C212"/>
    <mergeCell ref="I212:I213"/>
    <mergeCell ref="C210:D210"/>
    <mergeCell ref="E210:F210"/>
    <mergeCell ref="C211:D211"/>
    <mergeCell ref="E211:F211"/>
    <mergeCell ref="F212:F213"/>
    <mergeCell ref="G212:G213"/>
    <mergeCell ref="H212:H213"/>
    <mergeCell ref="C182:D182"/>
    <mergeCell ref="E182:F182"/>
    <mergeCell ref="C190:D190"/>
    <mergeCell ref="E190:F190"/>
    <mergeCell ref="C192:D192"/>
    <mergeCell ref="E192:F192"/>
    <mergeCell ref="C185:D185"/>
    <mergeCell ref="E185:F185"/>
    <mergeCell ref="C186:D186"/>
    <mergeCell ref="E186:F186"/>
    <mergeCell ref="C178:D178"/>
    <mergeCell ref="E178:F178"/>
    <mergeCell ref="C179:D179"/>
    <mergeCell ref="E179:F179"/>
    <mergeCell ref="C180:D180"/>
    <mergeCell ref="E180:F180"/>
    <mergeCell ref="C193:D193"/>
    <mergeCell ref="E193:F193"/>
    <mergeCell ref="C183:D183"/>
    <mergeCell ref="E183:F183"/>
    <mergeCell ref="C188:D188"/>
    <mergeCell ref="E188:F188"/>
    <mergeCell ref="C189:D189"/>
    <mergeCell ref="E189:F189"/>
    <mergeCell ref="C187:D187"/>
    <mergeCell ref="E187:F187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2:D172"/>
    <mergeCell ref="E172:F172"/>
    <mergeCell ref="C171:D171"/>
    <mergeCell ref="E171:F171"/>
    <mergeCell ref="C157:D157"/>
    <mergeCell ref="E157:F157"/>
    <mergeCell ref="C158:D158"/>
    <mergeCell ref="E158:F158"/>
    <mergeCell ref="C162:D162"/>
    <mergeCell ref="E162:F162"/>
    <mergeCell ref="C161:D161"/>
    <mergeCell ref="E161:F161"/>
    <mergeCell ref="C160:D160"/>
    <mergeCell ref="E160:F160"/>
    <mergeCell ref="C163:D163"/>
    <mergeCell ref="E163:F163"/>
    <mergeCell ref="C164:D164"/>
    <mergeCell ref="E164:F164"/>
    <mergeCell ref="C147:D147"/>
    <mergeCell ref="E147:F147"/>
    <mergeCell ref="C148:D148"/>
    <mergeCell ref="E148:F148"/>
    <mergeCell ref="C151:D151"/>
    <mergeCell ref="E151:F151"/>
    <mergeCell ref="C152:D152"/>
    <mergeCell ref="E152:F152"/>
    <mergeCell ref="C153:D153"/>
    <mergeCell ref="E153:F153"/>
    <mergeCell ref="C155:D155"/>
    <mergeCell ref="E155:F155"/>
    <mergeCell ref="C142:D142"/>
    <mergeCell ref="E142:F142"/>
    <mergeCell ref="C143:D143"/>
    <mergeCell ref="E143:F143"/>
    <mergeCell ref="C144:D144"/>
    <mergeCell ref="E144:F144"/>
    <mergeCell ref="C146:D146"/>
    <mergeCell ref="E146:F146"/>
    <mergeCell ref="C145:D145"/>
    <mergeCell ref="E145:F145"/>
    <mergeCell ref="E126:F126"/>
    <mergeCell ref="C126:D126"/>
    <mergeCell ref="C133:D133"/>
    <mergeCell ref="E133:F133"/>
    <mergeCell ref="C127:D127"/>
    <mergeCell ref="E127:F127"/>
    <mergeCell ref="C128:D128"/>
    <mergeCell ref="E128:F128"/>
    <mergeCell ref="C131:D131"/>
    <mergeCell ref="E131:F131"/>
    <mergeCell ref="C134:D134"/>
    <mergeCell ref="E134:F134"/>
    <mergeCell ref="C129:D129"/>
    <mergeCell ref="E129:F129"/>
    <mergeCell ref="C132:D132"/>
    <mergeCell ref="E132:F132"/>
    <mergeCell ref="C124:D124"/>
    <mergeCell ref="E124:F124"/>
    <mergeCell ref="C125:D125"/>
    <mergeCell ref="E125:F125"/>
    <mergeCell ref="C141:D141"/>
    <mergeCell ref="E141:F141"/>
    <mergeCell ref="C137:D137"/>
    <mergeCell ref="E137:F137"/>
    <mergeCell ref="C138:D138"/>
    <mergeCell ref="E138:F138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07:D107"/>
    <mergeCell ref="E107:F107"/>
    <mergeCell ref="C108:D108"/>
    <mergeCell ref="E108:F108"/>
    <mergeCell ref="C113:D113"/>
    <mergeCell ref="E113:F113"/>
    <mergeCell ref="C110:D110"/>
    <mergeCell ref="E110:F110"/>
    <mergeCell ref="C111:D111"/>
    <mergeCell ref="E111:F111"/>
    <mergeCell ref="C114:D114"/>
    <mergeCell ref="E114:F114"/>
    <mergeCell ref="C117:D117"/>
    <mergeCell ref="E117:F117"/>
    <mergeCell ref="E115:F115"/>
    <mergeCell ref="C116:D116"/>
    <mergeCell ref="E116:F116"/>
    <mergeCell ref="C115:D115"/>
    <mergeCell ref="C103:D103"/>
    <mergeCell ref="E103:F103"/>
    <mergeCell ref="C104:D104"/>
    <mergeCell ref="E104:F104"/>
    <mergeCell ref="C109:D109"/>
    <mergeCell ref="E109:F109"/>
    <mergeCell ref="C105:D105"/>
    <mergeCell ref="E105:F105"/>
    <mergeCell ref="C106:D106"/>
    <mergeCell ref="E106:F106"/>
    <mergeCell ref="C95:D95"/>
    <mergeCell ref="E95:F95"/>
    <mergeCell ref="C98:D98"/>
    <mergeCell ref="E98:F98"/>
    <mergeCell ref="C99:D99"/>
    <mergeCell ref="E99:F99"/>
    <mergeCell ref="C96:D96"/>
    <mergeCell ref="E96:F96"/>
    <mergeCell ref="C97:D97"/>
    <mergeCell ref="E97:F97"/>
    <mergeCell ref="C100:D100"/>
    <mergeCell ref="E100:F100"/>
    <mergeCell ref="C101:D101"/>
    <mergeCell ref="E101:F101"/>
    <mergeCell ref="C102:D102"/>
    <mergeCell ref="E102:F102"/>
    <mergeCell ref="C88:D88"/>
    <mergeCell ref="E88:F88"/>
    <mergeCell ref="C89:D89"/>
    <mergeCell ref="E89:F89"/>
    <mergeCell ref="C90:D90"/>
    <mergeCell ref="E90:F90"/>
    <mergeCell ref="C93:D93"/>
    <mergeCell ref="E93:F93"/>
    <mergeCell ref="C94:D94"/>
    <mergeCell ref="E94:F94"/>
    <mergeCell ref="C81:D81"/>
    <mergeCell ref="E81:F81"/>
    <mergeCell ref="C82:D82"/>
    <mergeCell ref="E82:F82"/>
    <mergeCell ref="C85:D85"/>
    <mergeCell ref="E85:F85"/>
    <mergeCell ref="C86:D86"/>
    <mergeCell ref="E86:F86"/>
    <mergeCell ref="C83:D83"/>
    <mergeCell ref="E83:F83"/>
    <mergeCell ref="C84:D84"/>
    <mergeCell ref="E84:F8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E58:F58"/>
    <mergeCell ref="E44:F44"/>
    <mergeCell ref="C47:D47"/>
    <mergeCell ref="E47:F47"/>
    <mergeCell ref="C45:D45"/>
    <mergeCell ref="E45:F45"/>
    <mergeCell ref="C48:D48"/>
    <mergeCell ref="E48:F48"/>
    <mergeCell ref="C50:D50"/>
    <mergeCell ref="E50:F50"/>
    <mergeCell ref="C56:D56"/>
    <mergeCell ref="E56:F56"/>
    <mergeCell ref="C54:D54"/>
    <mergeCell ref="E54:F54"/>
    <mergeCell ref="C44:D44"/>
    <mergeCell ref="C59:D59"/>
    <mergeCell ref="E59:F59"/>
    <mergeCell ref="C57:D57"/>
    <mergeCell ref="E57:F57"/>
    <mergeCell ref="C58:D58"/>
    <mergeCell ref="C40:D40"/>
    <mergeCell ref="E40:F40"/>
    <mergeCell ref="E33:F33"/>
    <mergeCell ref="E36:F36"/>
    <mergeCell ref="C36:D36"/>
    <mergeCell ref="C55:D55"/>
    <mergeCell ref="E55:F55"/>
    <mergeCell ref="C51:D51"/>
    <mergeCell ref="E51:F51"/>
    <mergeCell ref="C52:D52"/>
    <mergeCell ref="E39:F39"/>
    <mergeCell ref="C12:D12"/>
    <mergeCell ref="E12:F12"/>
    <mergeCell ref="C26:D26"/>
    <mergeCell ref="E26:F26"/>
    <mergeCell ref="E14:F14"/>
    <mergeCell ref="C13:D13"/>
    <mergeCell ref="E13:F13"/>
    <mergeCell ref="C27:D27"/>
    <mergeCell ref="E15:F15"/>
    <mergeCell ref="C42:D42"/>
    <mergeCell ref="E42:F42"/>
    <mergeCell ref="C41:D41"/>
    <mergeCell ref="E41:F41"/>
    <mergeCell ref="C33:D33"/>
    <mergeCell ref="E28:F28"/>
    <mergeCell ref="E32:F32"/>
    <mergeCell ref="C37:D37"/>
    <mergeCell ref="E37:F37"/>
    <mergeCell ref="E31:F31"/>
    <mergeCell ref="C15:D15"/>
    <mergeCell ref="C16:D16"/>
    <mergeCell ref="E16:F16"/>
    <mergeCell ref="A4:I4"/>
    <mergeCell ref="I5:I7"/>
    <mergeCell ref="A5:A7"/>
    <mergeCell ref="B5:B7"/>
    <mergeCell ref="C5:D7"/>
    <mergeCell ref="E5:F7"/>
    <mergeCell ref="C8:D8"/>
    <mergeCell ref="C53:D53"/>
    <mergeCell ref="E53:F53"/>
    <mergeCell ref="C28:D28"/>
    <mergeCell ref="E43:F43"/>
    <mergeCell ref="C43:D43"/>
    <mergeCell ref="C11:D11"/>
    <mergeCell ref="E24:F24"/>
    <mergeCell ref="C25:D25"/>
    <mergeCell ref="C14:D14"/>
    <mergeCell ref="E11:F11"/>
  </mergeCells>
  <printOptions/>
  <pageMargins left="0.7086614173228347" right="0" top="0.33" bottom="0.3937007874015748" header="0.4" footer="0.31496062992125984"/>
  <pageSetup horizontalDpi="600" verticalDpi="600" orientation="landscape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4.125" style="0" customWidth="1"/>
    <col min="2" max="2" width="7.125" style="0" customWidth="1"/>
    <col min="3" max="3" width="10.00390625" style="0" customWidth="1"/>
    <col min="4" max="4" width="4.75390625" style="0" hidden="1" customWidth="1"/>
    <col min="5" max="5" width="26.25390625" style="0" customWidth="1"/>
    <col min="6" max="6" width="32.25390625" style="0" customWidth="1"/>
    <col min="7" max="7" width="15.75390625" style="0" customWidth="1"/>
  </cols>
  <sheetData>
    <row r="1" spans="1:12" ht="12.75">
      <c r="A1" s="499" t="s">
        <v>761</v>
      </c>
      <c r="B1" s="508"/>
      <c r="C1" s="508"/>
      <c r="D1" s="508"/>
      <c r="E1" s="508"/>
      <c r="F1" s="508"/>
      <c r="G1" s="508"/>
      <c r="H1" s="69"/>
      <c r="I1" s="69"/>
      <c r="J1" s="69"/>
      <c r="K1" s="69"/>
      <c r="L1" s="69"/>
    </row>
    <row r="2" spans="1:12" ht="12.75">
      <c r="A2" s="499" t="s">
        <v>972</v>
      </c>
      <c r="B2" s="508"/>
      <c r="C2" s="508"/>
      <c r="D2" s="508"/>
      <c r="E2" s="508"/>
      <c r="F2" s="508"/>
      <c r="G2" s="508"/>
      <c r="H2" s="69"/>
      <c r="I2" s="69"/>
      <c r="J2" s="69"/>
      <c r="K2" s="69"/>
      <c r="L2" s="69"/>
    </row>
    <row r="3" spans="1:7" ht="19.5" customHeight="1">
      <c r="A3" s="544" t="s">
        <v>762</v>
      </c>
      <c r="B3" s="544"/>
      <c r="C3" s="544"/>
      <c r="D3" s="544"/>
      <c r="E3" s="544"/>
      <c r="F3" s="544"/>
      <c r="G3" s="544"/>
    </row>
    <row r="4" spans="5:7" ht="19.5" customHeight="1">
      <c r="E4" s="4"/>
      <c r="F4" s="4"/>
      <c r="G4" s="4"/>
    </row>
    <row r="5" spans="5:7" ht="19.5" customHeight="1">
      <c r="E5" s="1"/>
      <c r="F5" s="1"/>
      <c r="G5" s="266" t="s">
        <v>32</v>
      </c>
    </row>
    <row r="6" spans="1:7" ht="19.5" customHeight="1">
      <c r="A6" s="502" t="s">
        <v>42</v>
      </c>
      <c r="B6" s="502" t="s">
        <v>3</v>
      </c>
      <c r="C6" s="502" t="s">
        <v>4</v>
      </c>
      <c r="D6" s="546" t="s">
        <v>405</v>
      </c>
      <c r="E6" s="503" t="s">
        <v>763</v>
      </c>
      <c r="F6" s="503" t="s">
        <v>764</v>
      </c>
      <c r="G6" s="503" t="s">
        <v>765</v>
      </c>
    </row>
    <row r="7" spans="1:7" ht="19.5" customHeight="1">
      <c r="A7" s="502"/>
      <c r="B7" s="502"/>
      <c r="C7" s="502"/>
      <c r="D7" s="547"/>
      <c r="E7" s="503"/>
      <c r="F7" s="503"/>
      <c r="G7" s="503"/>
    </row>
    <row r="8" spans="1:7" ht="19.5" customHeight="1">
      <c r="A8" s="502"/>
      <c r="B8" s="502"/>
      <c r="C8" s="502"/>
      <c r="D8" s="548"/>
      <c r="E8" s="503"/>
      <c r="F8" s="503"/>
      <c r="G8" s="503"/>
    </row>
    <row r="9" spans="1:7" ht="7.5" customHeight="1">
      <c r="A9" s="10">
        <v>1</v>
      </c>
      <c r="B9" s="10">
        <v>2</v>
      </c>
      <c r="C9" s="10">
        <v>3</v>
      </c>
      <c r="D9" s="10">
        <v>4</v>
      </c>
      <c r="E9" s="10">
        <v>4</v>
      </c>
      <c r="F9" s="10">
        <v>5</v>
      </c>
      <c r="G9" s="10">
        <v>6</v>
      </c>
    </row>
    <row r="10" spans="1:7" s="389" customFormat="1" ht="54.75" customHeight="1">
      <c r="A10" s="387" t="s">
        <v>8</v>
      </c>
      <c r="B10" s="387">
        <v>700</v>
      </c>
      <c r="C10" s="387">
        <v>70001</v>
      </c>
      <c r="D10" s="201"/>
      <c r="E10" s="201" t="s">
        <v>766</v>
      </c>
      <c r="F10" s="201" t="s">
        <v>767</v>
      </c>
      <c r="G10" s="388">
        <v>1800000</v>
      </c>
    </row>
    <row r="11" spans="1:7" s="1" customFormat="1" ht="51">
      <c r="A11" s="12" t="s">
        <v>9</v>
      </c>
      <c r="B11" s="12">
        <v>801</v>
      </c>
      <c r="C11" s="12">
        <v>80104</v>
      </c>
      <c r="D11" s="200"/>
      <c r="E11" s="200" t="s">
        <v>768</v>
      </c>
      <c r="F11" s="201" t="s">
        <v>769</v>
      </c>
      <c r="G11" s="577">
        <v>1031399</v>
      </c>
    </row>
    <row r="12" spans="1:7" s="1" customFormat="1" ht="51">
      <c r="A12" s="390" t="s">
        <v>10</v>
      </c>
      <c r="B12" s="390">
        <v>801</v>
      </c>
      <c r="C12" s="390">
        <v>80104</v>
      </c>
      <c r="D12" s="391"/>
      <c r="E12" s="391" t="s">
        <v>770</v>
      </c>
      <c r="F12" s="392" t="s">
        <v>769</v>
      </c>
      <c r="G12" s="578">
        <v>910232</v>
      </c>
    </row>
    <row r="13" spans="1:7" s="1" customFormat="1" ht="30" customHeight="1">
      <c r="A13" s="565" t="s">
        <v>54</v>
      </c>
      <c r="B13" s="566"/>
      <c r="C13" s="566"/>
      <c r="D13" s="566"/>
      <c r="E13" s="567"/>
      <c r="F13" s="200"/>
      <c r="G13" s="39">
        <f>SUM(G10:G12)</f>
        <v>3741631</v>
      </c>
    </row>
  </sheetData>
  <sheetProtection/>
  <mergeCells count="11">
    <mergeCell ref="C6:C8"/>
    <mergeCell ref="D6:D8"/>
    <mergeCell ref="E6:E8"/>
    <mergeCell ref="F6:F8"/>
    <mergeCell ref="G6:G8"/>
    <mergeCell ref="A13:E13"/>
    <mergeCell ref="A1:G1"/>
    <mergeCell ref="A2:G2"/>
    <mergeCell ref="A3:G3"/>
    <mergeCell ref="A6:A8"/>
    <mergeCell ref="B6:B8"/>
  </mergeCells>
  <printOptions horizontalCentered="1"/>
  <pageMargins left="0.3937007874015748" right="0.3937007874015748" top="1.14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4.00390625" style="1" customWidth="1"/>
    <col min="2" max="2" width="6.375" style="1" customWidth="1"/>
    <col min="3" max="3" width="9.00390625" style="1" customWidth="1"/>
    <col min="4" max="4" width="5.75390625" style="1" customWidth="1"/>
    <col min="5" max="5" width="56.25390625" style="1" customWidth="1"/>
    <col min="6" max="6" width="15.375" style="1" customWidth="1"/>
    <col min="7" max="16384" width="9.125" style="1" customWidth="1"/>
  </cols>
  <sheetData>
    <row r="1" spans="1:7" ht="12.75">
      <c r="A1" s="499" t="s">
        <v>646</v>
      </c>
      <c r="B1" s="508"/>
      <c r="C1" s="508"/>
      <c r="D1" s="508"/>
      <c r="E1" s="508"/>
      <c r="F1" s="508"/>
      <c r="G1" s="69"/>
    </row>
    <row r="2" spans="1:7" ht="12.75">
      <c r="A2" s="499" t="s">
        <v>972</v>
      </c>
      <c r="B2" s="508"/>
      <c r="C2" s="508"/>
      <c r="D2" s="508"/>
      <c r="E2" s="508"/>
      <c r="F2" s="508"/>
      <c r="G2" s="69"/>
    </row>
    <row r="3" spans="1:6" ht="19.5" customHeight="1">
      <c r="A3" s="501" t="s">
        <v>647</v>
      </c>
      <c r="B3" s="501"/>
      <c r="C3" s="501"/>
      <c r="D3" s="501"/>
      <c r="E3" s="501"/>
      <c r="F3" s="501"/>
    </row>
    <row r="4" spans="5:6" ht="19.5" customHeight="1">
      <c r="E4" s="4"/>
      <c r="F4" s="4"/>
    </row>
    <row r="5" ht="19.5" customHeight="1">
      <c r="F5" s="266" t="s">
        <v>32</v>
      </c>
    </row>
    <row r="6" spans="1:6" ht="19.5" customHeight="1">
      <c r="A6" s="7" t="s">
        <v>42</v>
      </c>
      <c r="B6" s="7" t="s">
        <v>3</v>
      </c>
      <c r="C6" s="7" t="s">
        <v>4</v>
      </c>
      <c r="D6" s="7" t="s">
        <v>405</v>
      </c>
      <c r="E6" s="7" t="s">
        <v>648</v>
      </c>
      <c r="F6" s="7" t="s">
        <v>594</v>
      </c>
    </row>
    <row r="7" spans="1:6" ht="7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30" customHeight="1">
      <c r="A8" s="267" t="s">
        <v>8</v>
      </c>
      <c r="B8" s="267">
        <v>801</v>
      </c>
      <c r="C8" s="267">
        <v>80104</v>
      </c>
      <c r="D8" s="267">
        <v>2590</v>
      </c>
      <c r="E8" s="268" t="s">
        <v>649</v>
      </c>
      <c r="F8" s="269">
        <v>749940</v>
      </c>
    </row>
    <row r="9" spans="1:6" ht="43.5" customHeight="1">
      <c r="A9" s="12" t="s">
        <v>9</v>
      </c>
      <c r="B9" s="12">
        <v>801</v>
      </c>
      <c r="C9" s="12">
        <v>80104</v>
      </c>
      <c r="D9" s="12">
        <v>2540</v>
      </c>
      <c r="E9" s="201" t="s">
        <v>650</v>
      </c>
      <c r="F9" s="43">
        <v>3183568</v>
      </c>
    </row>
    <row r="10" spans="1:6" ht="30" customHeight="1">
      <c r="A10" s="12" t="s">
        <v>10</v>
      </c>
      <c r="B10" s="12">
        <v>801</v>
      </c>
      <c r="C10" s="12">
        <v>80110</v>
      </c>
      <c r="D10" s="12">
        <v>2590</v>
      </c>
      <c r="E10" s="200" t="s">
        <v>651</v>
      </c>
      <c r="F10" s="202">
        <v>1351383</v>
      </c>
    </row>
    <row r="11" spans="1:6" ht="30" customHeight="1">
      <c r="A11" s="198" t="s">
        <v>2</v>
      </c>
      <c r="B11" s="198">
        <v>801</v>
      </c>
      <c r="C11" s="198">
        <v>80110</v>
      </c>
      <c r="D11" s="198">
        <v>2540</v>
      </c>
      <c r="E11" s="270" t="s">
        <v>652</v>
      </c>
      <c r="F11" s="271">
        <v>145962</v>
      </c>
    </row>
    <row r="12" spans="1:6" ht="30" customHeight="1">
      <c r="A12" s="18" t="s">
        <v>12</v>
      </c>
      <c r="B12" s="18">
        <v>801</v>
      </c>
      <c r="C12" s="18">
        <v>80110</v>
      </c>
      <c r="D12" s="18">
        <v>2540</v>
      </c>
      <c r="E12" s="272" t="s">
        <v>653</v>
      </c>
      <c r="F12" s="38">
        <v>401500</v>
      </c>
    </row>
    <row r="13" spans="1:6" ht="30" customHeight="1">
      <c r="A13" s="18" t="s">
        <v>15</v>
      </c>
      <c r="B13" s="18">
        <v>921</v>
      </c>
      <c r="C13" s="18">
        <v>92109</v>
      </c>
      <c r="D13" s="18">
        <v>2480</v>
      </c>
      <c r="E13" s="272" t="s">
        <v>568</v>
      </c>
      <c r="F13" s="579">
        <v>1708000</v>
      </c>
    </row>
    <row r="14" spans="1:6" ht="30" customHeight="1">
      <c r="A14" s="18" t="s">
        <v>17</v>
      </c>
      <c r="B14" s="18">
        <v>921</v>
      </c>
      <c r="C14" s="18">
        <v>92116</v>
      </c>
      <c r="D14" s="18">
        <v>2480</v>
      </c>
      <c r="E14" s="272" t="s">
        <v>654</v>
      </c>
      <c r="F14" s="38">
        <v>1864000</v>
      </c>
    </row>
    <row r="15" spans="1:6" ht="30" customHeight="1">
      <c r="A15" s="565" t="s">
        <v>54</v>
      </c>
      <c r="B15" s="566"/>
      <c r="C15" s="566"/>
      <c r="D15" s="566"/>
      <c r="E15" s="567"/>
      <c r="F15" s="39">
        <f>SUM(F8:F14)</f>
        <v>9404353</v>
      </c>
    </row>
    <row r="17" ht="12.75">
      <c r="A17" s="182" t="s">
        <v>655</v>
      </c>
    </row>
    <row r="18" ht="12.75">
      <c r="A18" s="28" t="s">
        <v>656</v>
      </c>
    </row>
    <row r="20" ht="12.75">
      <c r="A20" s="28" t="s">
        <v>519</v>
      </c>
    </row>
  </sheetData>
  <sheetProtection/>
  <mergeCells count="4">
    <mergeCell ref="A1:F1"/>
    <mergeCell ref="A2:F2"/>
    <mergeCell ref="A3:F3"/>
    <mergeCell ref="A15:E15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2" width="5.25390625" style="1" bestFit="1" customWidth="1"/>
    <col min="3" max="3" width="66.00390625" style="1" customWidth="1"/>
    <col min="4" max="4" width="15.625" style="1" customWidth="1"/>
    <col min="5" max="16384" width="9.125" style="1" customWidth="1"/>
  </cols>
  <sheetData>
    <row r="1" spans="1:6" ht="12.75">
      <c r="A1" s="499" t="s">
        <v>771</v>
      </c>
      <c r="B1" s="508"/>
      <c r="C1" s="508"/>
      <c r="D1" s="508"/>
      <c r="E1" s="69"/>
      <c r="F1" s="69"/>
    </row>
    <row r="2" spans="1:6" ht="12.75">
      <c r="A2" s="499" t="s">
        <v>972</v>
      </c>
      <c r="B2" s="508"/>
      <c r="C2" s="508"/>
      <c r="D2" s="508"/>
      <c r="E2" s="69"/>
      <c r="F2" s="69"/>
    </row>
    <row r="3" spans="1:11" ht="19.5" customHeight="1">
      <c r="A3" s="568" t="s">
        <v>772</v>
      </c>
      <c r="B3" s="568"/>
      <c r="C3" s="568"/>
      <c r="D3" s="568"/>
      <c r="E3" s="4"/>
      <c r="F3" s="4"/>
      <c r="G3" s="4"/>
      <c r="H3" s="4"/>
      <c r="I3" s="4"/>
      <c r="J3" s="4"/>
      <c r="K3" s="4"/>
    </row>
    <row r="4" spans="1:8" ht="19.5" customHeight="1">
      <c r="A4" s="568" t="s">
        <v>773</v>
      </c>
      <c r="B4" s="568"/>
      <c r="C4" s="568"/>
      <c r="D4" s="568"/>
      <c r="E4" s="4"/>
      <c r="F4" s="4"/>
      <c r="G4" s="4"/>
      <c r="H4" s="4"/>
    </row>
    <row r="6" spans="2:4" ht="17.25" customHeight="1">
      <c r="B6" s="42" t="s">
        <v>774</v>
      </c>
      <c r="D6" s="5" t="s">
        <v>32</v>
      </c>
    </row>
    <row r="7" spans="1:11" ht="19.5" customHeight="1">
      <c r="A7" s="7" t="s">
        <v>42</v>
      </c>
      <c r="B7" s="7" t="s">
        <v>624</v>
      </c>
      <c r="C7" s="7" t="s">
        <v>523</v>
      </c>
      <c r="D7" s="7" t="s">
        <v>775</v>
      </c>
      <c r="E7" s="394"/>
      <c r="F7" s="394"/>
      <c r="G7" s="394"/>
      <c r="H7" s="394"/>
      <c r="I7" s="394"/>
      <c r="J7" s="395"/>
      <c r="K7" s="395"/>
    </row>
    <row r="8" spans="1:11" ht="19.5" customHeight="1">
      <c r="A8" s="297" t="s">
        <v>532</v>
      </c>
      <c r="B8" s="297"/>
      <c r="C8" s="296" t="s">
        <v>776</v>
      </c>
      <c r="D8" s="396">
        <v>586000</v>
      </c>
      <c r="E8" s="394"/>
      <c r="F8" s="394"/>
      <c r="G8" s="394"/>
      <c r="H8" s="394"/>
      <c r="I8" s="394"/>
      <c r="J8" s="395"/>
      <c r="K8" s="395"/>
    </row>
    <row r="9" spans="1:11" ht="19.5" customHeight="1">
      <c r="A9" s="297" t="s">
        <v>537</v>
      </c>
      <c r="B9" s="297"/>
      <c r="C9" s="296" t="s">
        <v>777</v>
      </c>
      <c r="D9" s="397">
        <f>SUM(D10)</f>
        <v>1500000</v>
      </c>
      <c r="E9" s="394"/>
      <c r="F9" s="394"/>
      <c r="G9" s="394"/>
      <c r="H9" s="394"/>
      <c r="I9" s="394"/>
      <c r="J9" s="395"/>
      <c r="K9" s="395"/>
    </row>
    <row r="10" spans="1:11" ht="27" customHeight="1">
      <c r="A10" s="390"/>
      <c r="B10" s="390">
        <v>2970</v>
      </c>
      <c r="C10" s="398" t="s">
        <v>778</v>
      </c>
      <c r="D10" s="393">
        <v>1500000</v>
      </c>
      <c r="E10" s="394"/>
      <c r="F10" s="394"/>
      <c r="G10" s="394"/>
      <c r="H10" s="394"/>
      <c r="I10" s="394"/>
      <c r="J10" s="395"/>
      <c r="K10" s="395"/>
    </row>
    <row r="11" spans="1:11" ht="19.5" customHeight="1">
      <c r="A11" s="297" t="s">
        <v>779</v>
      </c>
      <c r="B11" s="297"/>
      <c r="C11" s="296" t="s">
        <v>7</v>
      </c>
      <c r="D11" s="397">
        <f>SUM(D12,D20,D23)</f>
        <v>2066000</v>
      </c>
      <c r="E11" s="394"/>
      <c r="F11" s="394"/>
      <c r="G11" s="394"/>
      <c r="H11" s="394"/>
      <c r="I11" s="394"/>
      <c r="J11" s="395"/>
      <c r="K11" s="395"/>
    </row>
    <row r="12" spans="1:11" ht="19.5" customHeight="1">
      <c r="A12" s="12" t="s">
        <v>8</v>
      </c>
      <c r="B12" s="12"/>
      <c r="C12" s="44" t="s">
        <v>780</v>
      </c>
      <c r="D12" s="43">
        <f>SUM(D13:D19)</f>
        <v>95000</v>
      </c>
      <c r="E12" s="394"/>
      <c r="F12" s="394"/>
      <c r="G12" s="394"/>
      <c r="H12" s="394"/>
      <c r="I12" s="394"/>
      <c r="J12" s="395"/>
      <c r="K12" s="395"/>
    </row>
    <row r="13" spans="1:11" ht="15" customHeight="1">
      <c r="A13" s="267"/>
      <c r="B13" s="390">
        <v>4110</v>
      </c>
      <c r="C13" s="399" t="s">
        <v>781</v>
      </c>
      <c r="D13" s="578">
        <v>4000</v>
      </c>
      <c r="E13" s="394"/>
      <c r="F13" s="394"/>
      <c r="G13" s="394"/>
      <c r="H13" s="394"/>
      <c r="I13" s="394"/>
      <c r="J13" s="395"/>
      <c r="K13" s="395"/>
    </row>
    <row r="14" spans="1:11" ht="15" customHeight="1">
      <c r="A14" s="400"/>
      <c r="B14" s="15">
        <v>4120</v>
      </c>
      <c r="C14" s="401" t="s">
        <v>782</v>
      </c>
      <c r="D14" s="407">
        <v>500</v>
      </c>
      <c r="E14" s="394"/>
      <c r="F14" s="394"/>
      <c r="G14" s="394"/>
      <c r="H14" s="394"/>
      <c r="I14" s="394"/>
      <c r="J14" s="395"/>
      <c r="K14" s="395"/>
    </row>
    <row r="15" spans="1:11" ht="15" customHeight="1">
      <c r="A15" s="400"/>
      <c r="B15" s="15">
        <v>4170</v>
      </c>
      <c r="C15" s="401" t="s">
        <v>783</v>
      </c>
      <c r="D15" s="407">
        <v>36000</v>
      </c>
      <c r="E15" s="394"/>
      <c r="F15" s="394"/>
      <c r="G15" s="394"/>
      <c r="H15" s="394"/>
      <c r="I15" s="394"/>
      <c r="J15" s="395"/>
      <c r="K15" s="395"/>
    </row>
    <row r="16" spans="1:11" ht="15" customHeight="1">
      <c r="A16" s="400"/>
      <c r="B16" s="15">
        <v>4210</v>
      </c>
      <c r="C16" s="401" t="s">
        <v>784</v>
      </c>
      <c r="D16" s="407">
        <v>21000</v>
      </c>
      <c r="E16" s="394"/>
      <c r="F16" s="394"/>
      <c r="G16" s="394"/>
      <c r="H16" s="394"/>
      <c r="I16" s="394"/>
      <c r="J16" s="395"/>
      <c r="K16" s="395"/>
    </row>
    <row r="17" spans="1:11" ht="15" customHeight="1">
      <c r="A17" s="400"/>
      <c r="B17" s="15">
        <v>4240</v>
      </c>
      <c r="C17" s="401" t="s">
        <v>785</v>
      </c>
      <c r="D17" s="407">
        <v>5500</v>
      </c>
      <c r="E17" s="394"/>
      <c r="F17" s="394"/>
      <c r="G17" s="394"/>
      <c r="H17" s="394"/>
      <c r="I17" s="394"/>
      <c r="J17" s="395"/>
      <c r="K17" s="395"/>
    </row>
    <row r="18" spans="1:11" ht="15" customHeight="1">
      <c r="A18" s="400"/>
      <c r="B18" s="15">
        <v>4270</v>
      </c>
      <c r="C18" s="401" t="s">
        <v>786</v>
      </c>
      <c r="D18" s="407">
        <v>0</v>
      </c>
      <c r="E18" s="394"/>
      <c r="F18" s="394"/>
      <c r="G18" s="394"/>
      <c r="H18" s="394"/>
      <c r="I18" s="394"/>
      <c r="J18" s="395"/>
      <c r="K18" s="395"/>
    </row>
    <row r="19" spans="1:11" ht="15" customHeight="1">
      <c r="A19" s="400"/>
      <c r="B19" s="402">
        <v>4300</v>
      </c>
      <c r="C19" s="403" t="s">
        <v>787</v>
      </c>
      <c r="D19" s="580">
        <v>28000</v>
      </c>
      <c r="E19" s="394"/>
      <c r="F19" s="394"/>
      <c r="G19" s="394"/>
      <c r="H19" s="394"/>
      <c r="I19" s="394"/>
      <c r="J19" s="395"/>
      <c r="K19" s="395"/>
    </row>
    <row r="20" spans="1:11" ht="19.5" customHeight="1">
      <c r="A20" s="12" t="s">
        <v>9</v>
      </c>
      <c r="B20" s="12"/>
      <c r="C20" s="44" t="s">
        <v>788</v>
      </c>
      <c r="D20" s="577">
        <f>SUM(D21:D22)</f>
        <v>150000</v>
      </c>
      <c r="E20" s="394"/>
      <c r="F20" s="394"/>
      <c r="G20" s="394"/>
      <c r="H20" s="394"/>
      <c r="I20" s="394"/>
      <c r="J20" s="395"/>
      <c r="K20" s="395"/>
    </row>
    <row r="21" spans="1:11" ht="15" customHeight="1">
      <c r="A21" s="267"/>
      <c r="B21" s="390">
        <v>4210</v>
      </c>
      <c r="C21" s="399" t="s">
        <v>784</v>
      </c>
      <c r="D21" s="578">
        <v>20000</v>
      </c>
      <c r="E21" s="394"/>
      <c r="F21" s="394"/>
      <c r="G21" s="394"/>
      <c r="H21" s="394"/>
      <c r="I21" s="394"/>
      <c r="J21" s="395"/>
      <c r="K21" s="395"/>
    </row>
    <row r="22" spans="1:11" ht="15" customHeight="1">
      <c r="A22" s="390"/>
      <c r="B22" s="15">
        <v>4300</v>
      </c>
      <c r="C22" s="401" t="s">
        <v>787</v>
      </c>
      <c r="D22" s="407">
        <v>130000</v>
      </c>
      <c r="E22" s="394"/>
      <c r="F22" s="394"/>
      <c r="G22" s="394"/>
      <c r="H22" s="394"/>
      <c r="I22" s="394"/>
      <c r="J22" s="395"/>
      <c r="K22" s="395"/>
    </row>
    <row r="23" spans="1:11" ht="19.5" customHeight="1">
      <c r="A23" s="12" t="s">
        <v>10</v>
      </c>
      <c r="B23" s="12"/>
      <c r="C23" s="44" t="s">
        <v>789</v>
      </c>
      <c r="D23" s="577">
        <f>SUM(D24,D25,D29,D30,D31,)</f>
        <v>1821000</v>
      </c>
      <c r="E23" s="394"/>
      <c r="F23" s="394"/>
      <c r="G23" s="394"/>
      <c r="H23" s="394"/>
      <c r="I23" s="394"/>
      <c r="J23" s="395"/>
      <c r="K23" s="395"/>
    </row>
    <row r="24" spans="1:11" ht="19.5" customHeight="1">
      <c r="A24" s="267"/>
      <c r="B24" s="13">
        <v>2450</v>
      </c>
      <c r="C24" s="404" t="s">
        <v>790</v>
      </c>
      <c r="D24" s="581">
        <v>71000</v>
      </c>
      <c r="E24" s="394"/>
      <c r="F24" s="394"/>
      <c r="G24" s="394"/>
      <c r="H24" s="394"/>
      <c r="I24" s="394"/>
      <c r="J24" s="395"/>
      <c r="K24" s="395"/>
    </row>
    <row r="25" spans="1:11" ht="15" customHeight="1">
      <c r="A25" s="400"/>
      <c r="B25" s="400">
        <v>4300</v>
      </c>
      <c r="C25" s="405" t="s">
        <v>791</v>
      </c>
      <c r="D25" s="409">
        <f>SUM(D27:D28)</f>
        <v>215000</v>
      </c>
      <c r="E25" s="394"/>
      <c r="F25" s="394"/>
      <c r="G25" s="394"/>
      <c r="H25" s="394"/>
      <c r="I25" s="394"/>
      <c r="J25" s="395"/>
      <c r="K25" s="395"/>
    </row>
    <row r="26" spans="1:11" ht="15" customHeight="1">
      <c r="A26" s="400"/>
      <c r="B26" s="402"/>
      <c r="C26" s="403" t="s">
        <v>6</v>
      </c>
      <c r="D26" s="580"/>
      <c r="E26" s="394"/>
      <c r="F26" s="394"/>
      <c r="G26" s="394"/>
      <c r="H26" s="394"/>
      <c r="I26" s="394"/>
      <c r="J26" s="395"/>
      <c r="K26" s="395"/>
    </row>
    <row r="27" spans="1:11" ht="15" customHeight="1">
      <c r="A27" s="400"/>
      <c r="B27" s="400"/>
      <c r="C27" s="399" t="s">
        <v>792</v>
      </c>
      <c r="D27" s="578">
        <v>10000</v>
      </c>
      <c r="E27" s="394"/>
      <c r="F27" s="394"/>
      <c r="G27" s="394"/>
      <c r="H27" s="394"/>
      <c r="I27" s="394"/>
      <c r="J27" s="395"/>
      <c r="K27" s="395"/>
    </row>
    <row r="28" spans="1:11" ht="15" customHeight="1">
      <c r="A28" s="400"/>
      <c r="B28" s="390"/>
      <c r="C28" s="401" t="s">
        <v>793</v>
      </c>
      <c r="D28" s="407">
        <v>205000</v>
      </c>
      <c r="E28" s="394"/>
      <c r="F28" s="394"/>
      <c r="G28" s="394"/>
      <c r="H28" s="394"/>
      <c r="I28" s="394"/>
      <c r="J28" s="395"/>
      <c r="K28" s="395"/>
    </row>
    <row r="29" spans="1:11" ht="15" customHeight="1">
      <c r="A29" s="400"/>
      <c r="B29" s="15">
        <v>4430</v>
      </c>
      <c r="C29" s="401" t="s">
        <v>794</v>
      </c>
      <c r="D29" s="407">
        <v>15000</v>
      </c>
      <c r="E29" s="394"/>
      <c r="F29" s="394"/>
      <c r="G29" s="394"/>
      <c r="H29" s="394"/>
      <c r="I29" s="394"/>
      <c r="J29" s="395"/>
      <c r="K29" s="395"/>
    </row>
    <row r="30" spans="1:11" ht="27.75" customHeight="1">
      <c r="A30" s="400"/>
      <c r="B30" s="15">
        <v>6120</v>
      </c>
      <c r="C30" s="406" t="s">
        <v>795</v>
      </c>
      <c r="D30" s="407">
        <v>11000</v>
      </c>
      <c r="E30" s="394"/>
      <c r="F30" s="394"/>
      <c r="G30" s="394"/>
      <c r="H30" s="394"/>
      <c r="I30" s="394"/>
      <c r="J30" s="395"/>
      <c r="K30" s="395"/>
    </row>
    <row r="31" spans="1:11" ht="41.25" customHeight="1">
      <c r="A31" s="198"/>
      <c r="B31" s="400">
        <v>6270</v>
      </c>
      <c r="C31" s="408" t="s">
        <v>796</v>
      </c>
      <c r="D31" s="409">
        <v>1509000</v>
      </c>
      <c r="E31" s="394"/>
      <c r="F31" s="394"/>
      <c r="G31" s="394"/>
      <c r="H31" s="394"/>
      <c r="I31" s="394"/>
      <c r="J31" s="395"/>
      <c r="K31" s="395"/>
    </row>
    <row r="32" spans="1:11" ht="19.5" customHeight="1">
      <c r="A32" s="297" t="s">
        <v>797</v>
      </c>
      <c r="B32" s="297"/>
      <c r="C32" s="296" t="s">
        <v>798</v>
      </c>
      <c r="D32" s="397">
        <v>20000</v>
      </c>
      <c r="E32" s="394"/>
      <c r="F32" s="394"/>
      <c r="G32" s="394"/>
      <c r="H32" s="394"/>
      <c r="I32" s="394"/>
      <c r="J32" s="395"/>
      <c r="K32" s="395"/>
    </row>
    <row r="33" spans="1:11" ht="15">
      <c r="A33" s="394"/>
      <c r="B33" s="394"/>
      <c r="C33" s="394"/>
      <c r="D33" s="394"/>
      <c r="E33" s="394"/>
      <c r="F33" s="394"/>
      <c r="G33" s="394"/>
      <c r="H33" s="394"/>
      <c r="I33" s="394"/>
      <c r="J33" s="395"/>
      <c r="K33" s="395"/>
    </row>
    <row r="34" spans="1:11" ht="15">
      <c r="A34" s="394"/>
      <c r="B34" s="394"/>
      <c r="C34" s="394"/>
      <c r="D34" s="394"/>
      <c r="E34" s="394"/>
      <c r="F34" s="394"/>
      <c r="G34" s="394"/>
      <c r="H34" s="394"/>
      <c r="I34" s="394"/>
      <c r="J34" s="395"/>
      <c r="K34" s="395"/>
    </row>
    <row r="35" spans="1:11" ht="15">
      <c r="A35" s="394"/>
      <c r="B35" s="394"/>
      <c r="C35" s="394"/>
      <c r="D35" s="394"/>
      <c r="E35" s="394"/>
      <c r="F35" s="394"/>
      <c r="G35" s="394"/>
      <c r="H35" s="394"/>
      <c r="I35" s="394"/>
      <c r="J35" s="395"/>
      <c r="K35" s="395"/>
    </row>
    <row r="36" spans="1:11" ht="15">
      <c r="A36" s="394"/>
      <c r="B36" s="394"/>
      <c r="C36" s="394"/>
      <c r="D36" s="394"/>
      <c r="E36" s="394"/>
      <c r="F36" s="394"/>
      <c r="G36" s="394"/>
      <c r="H36" s="394"/>
      <c r="I36" s="394"/>
      <c r="J36" s="395"/>
      <c r="K36" s="395"/>
    </row>
    <row r="37" spans="1:11" ht="15">
      <c r="A37" s="394"/>
      <c r="B37" s="394"/>
      <c r="C37" s="394"/>
      <c r="D37" s="394"/>
      <c r="E37" s="394"/>
      <c r="F37" s="394"/>
      <c r="G37" s="394"/>
      <c r="H37" s="394"/>
      <c r="I37" s="394"/>
      <c r="J37" s="395"/>
      <c r="K37" s="395"/>
    </row>
    <row r="38" spans="1:11" ht="15">
      <c r="A38" s="394"/>
      <c r="B38" s="394"/>
      <c r="C38" s="394"/>
      <c r="D38" s="394"/>
      <c r="E38" s="394"/>
      <c r="F38" s="394"/>
      <c r="G38" s="394"/>
      <c r="H38" s="394"/>
      <c r="I38" s="394"/>
      <c r="J38" s="395"/>
      <c r="K38" s="395"/>
    </row>
    <row r="39" spans="1:11" ht="15">
      <c r="A39" s="395"/>
      <c r="B39" s="395"/>
      <c r="C39" s="395"/>
      <c r="D39" s="395"/>
      <c r="E39" s="395"/>
      <c r="F39" s="395"/>
      <c r="G39" s="395"/>
      <c r="H39" s="395"/>
      <c r="I39" s="395"/>
      <c r="J39" s="395"/>
      <c r="K39" s="395"/>
    </row>
    <row r="40" spans="1:11" ht="15">
      <c r="A40" s="395"/>
      <c r="B40" s="395"/>
      <c r="C40" s="395"/>
      <c r="D40" s="395"/>
      <c r="E40" s="395"/>
      <c r="F40" s="395"/>
      <c r="G40" s="395"/>
      <c r="H40" s="395"/>
      <c r="I40" s="395"/>
      <c r="J40" s="395"/>
      <c r="K40" s="395"/>
    </row>
    <row r="41" spans="1:11" ht="15">
      <c r="A41" s="395"/>
      <c r="B41" s="395"/>
      <c r="C41" s="395"/>
      <c r="D41" s="395"/>
      <c r="E41" s="395"/>
      <c r="F41" s="395"/>
      <c r="G41" s="395"/>
      <c r="H41" s="395"/>
      <c r="I41" s="395"/>
      <c r="J41" s="395"/>
      <c r="K41" s="395"/>
    </row>
    <row r="42" spans="1:11" ht="15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</row>
  </sheetData>
  <sheetProtection/>
  <mergeCells count="4">
    <mergeCell ref="A1:D1"/>
    <mergeCell ref="A2:D2"/>
    <mergeCell ref="A3:D3"/>
    <mergeCell ref="A4:D4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showGridLines="0" zoomScalePageLayoutView="0" workbookViewId="0" topLeftCell="A1">
      <selection activeCell="A4" sqref="A4:N4"/>
    </sheetView>
  </sheetViews>
  <sheetFormatPr defaultColWidth="9.00390625" defaultRowHeight="12.75"/>
  <cols>
    <col min="1" max="1" width="5.25390625" style="617" customWidth="1"/>
    <col min="2" max="2" width="8.125" style="617" customWidth="1"/>
    <col min="3" max="3" width="8.125" style="617" hidden="1" customWidth="1"/>
    <col min="4" max="4" width="24.625" style="617" customWidth="1"/>
    <col min="5" max="10" width="13.625" style="617" customWidth="1"/>
    <col min="11" max="11" width="10.875" style="617" customWidth="1"/>
    <col min="12" max="12" width="2.625" style="617" customWidth="1"/>
    <col min="13" max="13" width="10.875" style="617" customWidth="1"/>
    <col min="14" max="14" width="2.625" style="617" customWidth="1"/>
    <col min="15" max="16384" width="9.125" style="617" customWidth="1"/>
  </cols>
  <sheetData>
    <row r="1" spans="1:14" ht="16.5" customHeight="1">
      <c r="A1" s="631" t="s">
        <v>657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</row>
    <row r="2" spans="1:14" ht="14.25" customHeight="1">
      <c r="A2" s="632" t="s">
        <v>609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spans="1:14" ht="13.5" customHeight="1">
      <c r="A3" s="632" t="s">
        <v>972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</row>
    <row r="4" spans="1:14" ht="18.75" customHeight="1">
      <c r="A4" s="630" t="s">
        <v>607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</row>
    <row r="5" spans="1:14" ht="13.5" customHeight="1">
      <c r="A5" s="626" t="s">
        <v>3</v>
      </c>
      <c r="B5" s="626" t="s">
        <v>4</v>
      </c>
      <c r="C5" s="626" t="s">
        <v>624</v>
      </c>
      <c r="D5" s="626" t="s">
        <v>11</v>
      </c>
      <c r="E5" s="626" t="s">
        <v>319</v>
      </c>
      <c r="F5" s="626" t="s">
        <v>336</v>
      </c>
      <c r="G5" s="626"/>
      <c r="H5" s="626"/>
      <c r="I5" s="626"/>
      <c r="J5" s="626"/>
      <c r="K5" s="626"/>
      <c r="L5" s="626"/>
      <c r="M5" s="626"/>
      <c r="N5" s="626"/>
    </row>
    <row r="6" spans="1:14" ht="13.5" customHeight="1">
      <c r="A6" s="626"/>
      <c r="B6" s="626"/>
      <c r="C6" s="626"/>
      <c r="D6" s="626"/>
      <c r="E6" s="626"/>
      <c r="F6" s="626" t="s">
        <v>30</v>
      </c>
      <c r="G6" s="626" t="s">
        <v>337</v>
      </c>
      <c r="H6" s="626"/>
      <c r="I6" s="626"/>
      <c r="J6" s="626"/>
      <c r="K6" s="626"/>
      <c r="L6" s="626"/>
      <c r="M6" s="626" t="s">
        <v>31</v>
      </c>
      <c r="N6" s="626"/>
    </row>
    <row r="7" spans="1:14" ht="42.75" customHeight="1">
      <c r="A7" s="626"/>
      <c r="B7" s="626"/>
      <c r="C7" s="626"/>
      <c r="D7" s="626"/>
      <c r="E7" s="626"/>
      <c r="F7" s="626"/>
      <c r="G7" s="627" t="s">
        <v>290</v>
      </c>
      <c r="H7" s="627" t="s">
        <v>46</v>
      </c>
      <c r="I7" s="627" t="s">
        <v>56</v>
      </c>
      <c r="J7" s="627" t="s">
        <v>338</v>
      </c>
      <c r="K7" s="626" t="s">
        <v>339</v>
      </c>
      <c r="L7" s="626"/>
      <c r="M7" s="626"/>
      <c r="N7" s="626"/>
    </row>
    <row r="8" spans="1:14" ht="13.5" customHeight="1">
      <c r="A8" s="628" t="s">
        <v>320</v>
      </c>
      <c r="B8" s="628" t="s">
        <v>321</v>
      </c>
      <c r="C8" s="628" t="s">
        <v>964</v>
      </c>
      <c r="D8" s="628" t="s">
        <v>322</v>
      </c>
      <c r="E8" s="628" t="s">
        <v>323</v>
      </c>
      <c r="F8" s="628" t="s">
        <v>324</v>
      </c>
      <c r="G8" s="628" t="s">
        <v>325</v>
      </c>
      <c r="H8" s="628" t="s">
        <v>340</v>
      </c>
      <c r="I8" s="628" t="s">
        <v>341</v>
      </c>
      <c r="J8" s="628" t="s">
        <v>342</v>
      </c>
      <c r="K8" s="629" t="s">
        <v>343</v>
      </c>
      <c r="L8" s="629"/>
      <c r="M8" s="629" t="s">
        <v>343</v>
      </c>
      <c r="N8" s="629"/>
    </row>
    <row r="9" spans="1:14" ht="15" customHeight="1">
      <c r="A9" s="618" t="s">
        <v>326</v>
      </c>
      <c r="B9" s="618"/>
      <c r="C9" s="618"/>
      <c r="D9" s="619" t="s">
        <v>219</v>
      </c>
      <c r="E9" s="620" t="s">
        <v>799</v>
      </c>
      <c r="F9" s="620" t="s">
        <v>799</v>
      </c>
      <c r="G9" s="620" t="s">
        <v>344</v>
      </c>
      <c r="H9" s="620" t="s">
        <v>344</v>
      </c>
      <c r="I9" s="620" t="s">
        <v>344</v>
      </c>
      <c r="J9" s="620" t="s">
        <v>344</v>
      </c>
      <c r="K9" s="621" t="s">
        <v>799</v>
      </c>
      <c r="L9" s="621"/>
      <c r="M9" s="621" t="s">
        <v>344</v>
      </c>
      <c r="N9" s="621"/>
    </row>
    <row r="10" spans="1:14" ht="15" customHeight="1">
      <c r="A10" s="622"/>
      <c r="B10" s="618" t="s">
        <v>345</v>
      </c>
      <c r="C10" s="618"/>
      <c r="D10" s="619" t="s">
        <v>220</v>
      </c>
      <c r="E10" s="620" t="s">
        <v>800</v>
      </c>
      <c r="F10" s="620" t="s">
        <v>800</v>
      </c>
      <c r="G10" s="620" t="s">
        <v>344</v>
      </c>
      <c r="H10" s="620" t="s">
        <v>344</v>
      </c>
      <c r="I10" s="620" t="s">
        <v>344</v>
      </c>
      <c r="J10" s="620" t="s">
        <v>344</v>
      </c>
      <c r="K10" s="621" t="s">
        <v>800</v>
      </c>
      <c r="L10" s="621"/>
      <c r="M10" s="621" t="s">
        <v>344</v>
      </c>
      <c r="N10" s="621"/>
    </row>
    <row r="11" spans="1:14" ht="15" customHeight="1">
      <c r="A11" s="623"/>
      <c r="B11" s="618" t="s">
        <v>625</v>
      </c>
      <c r="C11" s="618"/>
      <c r="D11" s="619" t="s">
        <v>176</v>
      </c>
      <c r="E11" s="620" t="s">
        <v>626</v>
      </c>
      <c r="F11" s="620" t="s">
        <v>626</v>
      </c>
      <c r="G11" s="620" t="s">
        <v>344</v>
      </c>
      <c r="H11" s="620" t="s">
        <v>344</v>
      </c>
      <c r="I11" s="620" t="s">
        <v>344</v>
      </c>
      <c r="J11" s="620" t="s">
        <v>344</v>
      </c>
      <c r="K11" s="621" t="s">
        <v>626</v>
      </c>
      <c r="L11" s="621"/>
      <c r="M11" s="621" t="s">
        <v>344</v>
      </c>
      <c r="N11" s="621"/>
    </row>
    <row r="12" spans="1:14" ht="15" customHeight="1">
      <c r="A12" s="618" t="s">
        <v>62</v>
      </c>
      <c r="B12" s="618"/>
      <c r="C12" s="618"/>
      <c r="D12" s="619" t="s">
        <v>63</v>
      </c>
      <c r="E12" s="620" t="s">
        <v>965</v>
      </c>
      <c r="F12" s="620" t="s">
        <v>966</v>
      </c>
      <c r="G12" s="620" t="s">
        <v>879</v>
      </c>
      <c r="H12" s="620" t="s">
        <v>967</v>
      </c>
      <c r="I12" s="620" t="s">
        <v>344</v>
      </c>
      <c r="J12" s="620" t="s">
        <v>344</v>
      </c>
      <c r="K12" s="621" t="s">
        <v>880</v>
      </c>
      <c r="L12" s="621"/>
      <c r="M12" s="621" t="s">
        <v>801</v>
      </c>
      <c r="N12" s="621"/>
    </row>
    <row r="13" spans="1:14" ht="15" customHeight="1">
      <c r="A13" s="622"/>
      <c r="B13" s="618" t="s">
        <v>346</v>
      </c>
      <c r="C13" s="618"/>
      <c r="D13" s="619" t="s">
        <v>221</v>
      </c>
      <c r="E13" s="620" t="s">
        <v>627</v>
      </c>
      <c r="F13" s="620" t="s">
        <v>576</v>
      </c>
      <c r="G13" s="620" t="s">
        <v>344</v>
      </c>
      <c r="H13" s="620" t="s">
        <v>344</v>
      </c>
      <c r="I13" s="620" t="s">
        <v>344</v>
      </c>
      <c r="J13" s="620" t="s">
        <v>344</v>
      </c>
      <c r="K13" s="621" t="s">
        <v>576</v>
      </c>
      <c r="L13" s="621"/>
      <c r="M13" s="621" t="s">
        <v>628</v>
      </c>
      <c r="N13" s="621"/>
    </row>
    <row r="14" spans="1:14" ht="15" customHeight="1">
      <c r="A14" s="624"/>
      <c r="B14" s="618" t="s">
        <v>327</v>
      </c>
      <c r="C14" s="618"/>
      <c r="D14" s="619" t="s">
        <v>289</v>
      </c>
      <c r="E14" s="620" t="s">
        <v>968</v>
      </c>
      <c r="F14" s="620" t="s">
        <v>969</v>
      </c>
      <c r="G14" s="620" t="s">
        <v>344</v>
      </c>
      <c r="H14" s="620" t="s">
        <v>969</v>
      </c>
      <c r="I14" s="620" t="s">
        <v>344</v>
      </c>
      <c r="J14" s="620" t="s">
        <v>344</v>
      </c>
      <c r="K14" s="621" t="s">
        <v>344</v>
      </c>
      <c r="L14" s="621"/>
      <c r="M14" s="621" t="s">
        <v>347</v>
      </c>
      <c r="N14" s="621"/>
    </row>
    <row r="15" spans="1:14" ht="15" customHeight="1">
      <c r="A15" s="624"/>
      <c r="B15" s="618" t="s">
        <v>64</v>
      </c>
      <c r="C15" s="618"/>
      <c r="D15" s="619" t="s">
        <v>65</v>
      </c>
      <c r="E15" s="620" t="s">
        <v>802</v>
      </c>
      <c r="F15" s="620" t="s">
        <v>629</v>
      </c>
      <c r="G15" s="620" t="s">
        <v>344</v>
      </c>
      <c r="H15" s="620" t="s">
        <v>348</v>
      </c>
      <c r="I15" s="620" t="s">
        <v>344</v>
      </c>
      <c r="J15" s="620" t="s">
        <v>344</v>
      </c>
      <c r="K15" s="621" t="s">
        <v>630</v>
      </c>
      <c r="L15" s="621"/>
      <c r="M15" s="621" t="s">
        <v>803</v>
      </c>
      <c r="N15" s="621"/>
    </row>
    <row r="16" spans="1:14" ht="15" customHeight="1">
      <c r="A16" s="623"/>
      <c r="B16" s="618" t="s">
        <v>328</v>
      </c>
      <c r="C16" s="618"/>
      <c r="D16" s="619" t="s">
        <v>176</v>
      </c>
      <c r="E16" s="620" t="s">
        <v>881</v>
      </c>
      <c r="F16" s="620" t="s">
        <v>882</v>
      </c>
      <c r="G16" s="620" t="s">
        <v>879</v>
      </c>
      <c r="H16" s="620" t="s">
        <v>344</v>
      </c>
      <c r="I16" s="620" t="s">
        <v>344</v>
      </c>
      <c r="J16" s="620" t="s">
        <v>344</v>
      </c>
      <c r="K16" s="621" t="s">
        <v>883</v>
      </c>
      <c r="L16" s="621"/>
      <c r="M16" s="621" t="s">
        <v>349</v>
      </c>
      <c r="N16" s="621"/>
    </row>
    <row r="17" spans="1:14" ht="15" customHeight="1">
      <c r="A17" s="618" t="s">
        <v>329</v>
      </c>
      <c r="B17" s="618"/>
      <c r="C17" s="618"/>
      <c r="D17" s="619" t="s">
        <v>222</v>
      </c>
      <c r="E17" s="620" t="s">
        <v>804</v>
      </c>
      <c r="F17" s="620" t="s">
        <v>577</v>
      </c>
      <c r="G17" s="620" t="s">
        <v>344</v>
      </c>
      <c r="H17" s="620" t="s">
        <v>350</v>
      </c>
      <c r="I17" s="620" t="s">
        <v>344</v>
      </c>
      <c r="J17" s="620" t="s">
        <v>344</v>
      </c>
      <c r="K17" s="621" t="s">
        <v>355</v>
      </c>
      <c r="L17" s="621"/>
      <c r="M17" s="621" t="s">
        <v>805</v>
      </c>
      <c r="N17" s="621"/>
    </row>
    <row r="18" spans="1:14" ht="15" customHeight="1">
      <c r="A18" s="622"/>
      <c r="B18" s="618" t="s">
        <v>352</v>
      </c>
      <c r="C18" s="618"/>
      <c r="D18" s="619" t="s">
        <v>308</v>
      </c>
      <c r="E18" s="620" t="s">
        <v>353</v>
      </c>
      <c r="F18" s="620" t="s">
        <v>353</v>
      </c>
      <c r="G18" s="620" t="s">
        <v>344</v>
      </c>
      <c r="H18" s="620" t="s">
        <v>353</v>
      </c>
      <c r="I18" s="620" t="s">
        <v>344</v>
      </c>
      <c r="J18" s="620" t="s">
        <v>344</v>
      </c>
      <c r="K18" s="621" t="s">
        <v>344</v>
      </c>
      <c r="L18" s="621"/>
      <c r="M18" s="621" t="s">
        <v>344</v>
      </c>
      <c r="N18" s="621"/>
    </row>
    <row r="19" spans="1:14" ht="25.5" customHeight="1">
      <c r="A19" s="624"/>
      <c r="B19" s="618" t="s">
        <v>330</v>
      </c>
      <c r="C19" s="618"/>
      <c r="D19" s="619" t="s">
        <v>309</v>
      </c>
      <c r="E19" s="620" t="s">
        <v>351</v>
      </c>
      <c r="F19" s="620" t="s">
        <v>351</v>
      </c>
      <c r="G19" s="620" t="s">
        <v>344</v>
      </c>
      <c r="H19" s="620" t="s">
        <v>354</v>
      </c>
      <c r="I19" s="620" t="s">
        <v>344</v>
      </c>
      <c r="J19" s="620" t="s">
        <v>344</v>
      </c>
      <c r="K19" s="621" t="s">
        <v>355</v>
      </c>
      <c r="L19" s="621"/>
      <c r="M19" s="621" t="s">
        <v>344</v>
      </c>
      <c r="N19" s="621"/>
    </row>
    <row r="20" spans="1:14" ht="15" customHeight="1">
      <c r="A20" s="623"/>
      <c r="B20" s="618" t="s">
        <v>331</v>
      </c>
      <c r="C20" s="618"/>
      <c r="D20" s="619" t="s">
        <v>176</v>
      </c>
      <c r="E20" s="620" t="s">
        <v>805</v>
      </c>
      <c r="F20" s="620" t="s">
        <v>344</v>
      </c>
      <c r="G20" s="620" t="s">
        <v>344</v>
      </c>
      <c r="H20" s="620" t="s">
        <v>344</v>
      </c>
      <c r="I20" s="620" t="s">
        <v>344</v>
      </c>
      <c r="J20" s="620" t="s">
        <v>344</v>
      </c>
      <c r="K20" s="621" t="s">
        <v>344</v>
      </c>
      <c r="L20" s="621"/>
      <c r="M20" s="621" t="s">
        <v>805</v>
      </c>
      <c r="N20" s="621"/>
    </row>
    <row r="21" spans="1:14" ht="15" customHeight="1">
      <c r="A21" s="618" t="s">
        <v>68</v>
      </c>
      <c r="B21" s="618"/>
      <c r="C21" s="618"/>
      <c r="D21" s="619" t="s">
        <v>69</v>
      </c>
      <c r="E21" s="620" t="s">
        <v>806</v>
      </c>
      <c r="F21" s="620" t="s">
        <v>884</v>
      </c>
      <c r="G21" s="620" t="s">
        <v>344</v>
      </c>
      <c r="H21" s="620" t="s">
        <v>357</v>
      </c>
      <c r="I21" s="620" t="s">
        <v>344</v>
      </c>
      <c r="J21" s="620" t="s">
        <v>344</v>
      </c>
      <c r="K21" s="621" t="s">
        <v>885</v>
      </c>
      <c r="L21" s="621"/>
      <c r="M21" s="621" t="s">
        <v>886</v>
      </c>
      <c r="N21" s="621"/>
    </row>
    <row r="22" spans="1:14" ht="18.75" customHeight="1">
      <c r="A22" s="622"/>
      <c r="B22" s="618" t="s">
        <v>358</v>
      </c>
      <c r="C22" s="618"/>
      <c r="D22" s="625" t="s">
        <v>223</v>
      </c>
      <c r="E22" s="620" t="s">
        <v>357</v>
      </c>
      <c r="F22" s="620" t="s">
        <v>357</v>
      </c>
      <c r="G22" s="620" t="s">
        <v>344</v>
      </c>
      <c r="H22" s="620" t="s">
        <v>357</v>
      </c>
      <c r="I22" s="620" t="s">
        <v>344</v>
      </c>
      <c r="J22" s="620" t="s">
        <v>344</v>
      </c>
      <c r="K22" s="621" t="s">
        <v>344</v>
      </c>
      <c r="L22" s="621"/>
      <c r="M22" s="621" t="s">
        <v>344</v>
      </c>
      <c r="N22" s="621"/>
    </row>
    <row r="23" spans="1:14" ht="25.5" customHeight="1">
      <c r="A23" s="624"/>
      <c r="B23" s="618" t="s">
        <v>70</v>
      </c>
      <c r="C23" s="618"/>
      <c r="D23" s="619" t="s">
        <v>71</v>
      </c>
      <c r="E23" s="620" t="s">
        <v>807</v>
      </c>
      <c r="F23" s="620" t="s">
        <v>885</v>
      </c>
      <c r="G23" s="620" t="s">
        <v>344</v>
      </c>
      <c r="H23" s="620" t="s">
        <v>344</v>
      </c>
      <c r="I23" s="620" t="s">
        <v>344</v>
      </c>
      <c r="J23" s="620" t="s">
        <v>344</v>
      </c>
      <c r="K23" s="621" t="s">
        <v>885</v>
      </c>
      <c r="L23" s="621"/>
      <c r="M23" s="621" t="s">
        <v>887</v>
      </c>
      <c r="N23" s="621"/>
    </row>
    <row r="24" spans="1:14" ht="15" customHeight="1">
      <c r="A24" s="623"/>
      <c r="B24" s="618" t="s">
        <v>359</v>
      </c>
      <c r="C24" s="618"/>
      <c r="D24" s="619" t="s">
        <v>176</v>
      </c>
      <c r="E24" s="620" t="s">
        <v>808</v>
      </c>
      <c r="F24" s="620" t="s">
        <v>344</v>
      </c>
      <c r="G24" s="620" t="s">
        <v>344</v>
      </c>
      <c r="H24" s="620" t="s">
        <v>344</v>
      </c>
      <c r="I24" s="620" t="s">
        <v>344</v>
      </c>
      <c r="J24" s="620" t="s">
        <v>344</v>
      </c>
      <c r="K24" s="621" t="s">
        <v>344</v>
      </c>
      <c r="L24" s="621"/>
      <c r="M24" s="621" t="s">
        <v>808</v>
      </c>
      <c r="N24" s="621"/>
    </row>
    <row r="25" spans="1:14" ht="15" customHeight="1">
      <c r="A25" s="618" t="s">
        <v>82</v>
      </c>
      <c r="B25" s="618"/>
      <c r="C25" s="618"/>
      <c r="D25" s="619" t="s">
        <v>83</v>
      </c>
      <c r="E25" s="620" t="s">
        <v>631</v>
      </c>
      <c r="F25" s="620" t="s">
        <v>632</v>
      </c>
      <c r="G25" s="620" t="s">
        <v>360</v>
      </c>
      <c r="H25" s="620" t="s">
        <v>344</v>
      </c>
      <c r="I25" s="620" t="s">
        <v>344</v>
      </c>
      <c r="J25" s="620" t="s">
        <v>344</v>
      </c>
      <c r="K25" s="621" t="s">
        <v>633</v>
      </c>
      <c r="L25" s="621"/>
      <c r="M25" s="621" t="s">
        <v>578</v>
      </c>
      <c r="N25" s="621"/>
    </row>
    <row r="26" spans="1:14" ht="25.5" customHeight="1">
      <c r="A26" s="622"/>
      <c r="B26" s="618" t="s">
        <v>332</v>
      </c>
      <c r="C26" s="618"/>
      <c r="D26" s="619" t="s">
        <v>224</v>
      </c>
      <c r="E26" s="620" t="s">
        <v>634</v>
      </c>
      <c r="F26" s="620" t="s">
        <v>634</v>
      </c>
      <c r="G26" s="620" t="s">
        <v>360</v>
      </c>
      <c r="H26" s="620" t="s">
        <v>344</v>
      </c>
      <c r="I26" s="620" t="s">
        <v>344</v>
      </c>
      <c r="J26" s="620" t="s">
        <v>344</v>
      </c>
      <c r="K26" s="621" t="s">
        <v>635</v>
      </c>
      <c r="L26" s="621"/>
      <c r="M26" s="621" t="s">
        <v>344</v>
      </c>
      <c r="N26" s="621"/>
    </row>
    <row r="27" spans="1:14" ht="15" customHeight="1">
      <c r="A27" s="624"/>
      <c r="B27" s="618" t="s">
        <v>84</v>
      </c>
      <c r="C27" s="618"/>
      <c r="D27" s="619" t="s">
        <v>85</v>
      </c>
      <c r="E27" s="620" t="s">
        <v>579</v>
      </c>
      <c r="F27" s="620" t="s">
        <v>580</v>
      </c>
      <c r="G27" s="620" t="s">
        <v>344</v>
      </c>
      <c r="H27" s="620" t="s">
        <v>344</v>
      </c>
      <c r="I27" s="620" t="s">
        <v>344</v>
      </c>
      <c r="J27" s="620" t="s">
        <v>344</v>
      </c>
      <c r="K27" s="621" t="s">
        <v>580</v>
      </c>
      <c r="L27" s="621"/>
      <c r="M27" s="621" t="s">
        <v>578</v>
      </c>
      <c r="N27" s="621"/>
    </row>
    <row r="28" spans="1:14" ht="15" customHeight="1">
      <c r="A28" s="623"/>
      <c r="B28" s="618" t="s">
        <v>361</v>
      </c>
      <c r="C28" s="618"/>
      <c r="D28" s="619" t="s">
        <v>176</v>
      </c>
      <c r="E28" s="620" t="s">
        <v>362</v>
      </c>
      <c r="F28" s="620" t="s">
        <v>362</v>
      </c>
      <c r="G28" s="620" t="s">
        <v>344</v>
      </c>
      <c r="H28" s="620" t="s">
        <v>344</v>
      </c>
      <c r="I28" s="620" t="s">
        <v>344</v>
      </c>
      <c r="J28" s="620" t="s">
        <v>344</v>
      </c>
      <c r="K28" s="621" t="s">
        <v>362</v>
      </c>
      <c r="L28" s="621"/>
      <c r="M28" s="621" t="s">
        <v>344</v>
      </c>
      <c r="N28" s="621"/>
    </row>
    <row r="29" spans="1:14" ht="15" customHeight="1">
      <c r="A29" s="618" t="s">
        <v>88</v>
      </c>
      <c r="B29" s="618"/>
      <c r="C29" s="618"/>
      <c r="D29" s="619" t="s">
        <v>89</v>
      </c>
      <c r="E29" s="620" t="s">
        <v>809</v>
      </c>
      <c r="F29" s="620" t="s">
        <v>888</v>
      </c>
      <c r="G29" s="620" t="s">
        <v>889</v>
      </c>
      <c r="H29" s="620" t="s">
        <v>344</v>
      </c>
      <c r="I29" s="620" t="s">
        <v>344</v>
      </c>
      <c r="J29" s="620" t="s">
        <v>344</v>
      </c>
      <c r="K29" s="621" t="s">
        <v>890</v>
      </c>
      <c r="L29" s="621"/>
      <c r="M29" s="621" t="s">
        <v>891</v>
      </c>
      <c r="N29" s="621"/>
    </row>
    <row r="30" spans="1:14" ht="15" customHeight="1">
      <c r="A30" s="622"/>
      <c r="B30" s="618" t="s">
        <v>90</v>
      </c>
      <c r="C30" s="618"/>
      <c r="D30" s="619" t="s">
        <v>91</v>
      </c>
      <c r="E30" s="620" t="s">
        <v>363</v>
      </c>
      <c r="F30" s="620" t="s">
        <v>363</v>
      </c>
      <c r="G30" s="620" t="s">
        <v>363</v>
      </c>
      <c r="H30" s="620" t="s">
        <v>344</v>
      </c>
      <c r="I30" s="620" t="s">
        <v>344</v>
      </c>
      <c r="J30" s="620" t="s">
        <v>344</v>
      </c>
      <c r="K30" s="621" t="s">
        <v>344</v>
      </c>
      <c r="L30" s="621"/>
      <c r="M30" s="621" t="s">
        <v>344</v>
      </c>
      <c r="N30" s="621"/>
    </row>
    <row r="31" spans="1:14" ht="25.5" customHeight="1">
      <c r="A31" s="624"/>
      <c r="B31" s="618" t="s">
        <v>364</v>
      </c>
      <c r="C31" s="618"/>
      <c r="D31" s="619" t="s">
        <v>225</v>
      </c>
      <c r="E31" s="620" t="s">
        <v>365</v>
      </c>
      <c r="F31" s="620" t="s">
        <v>365</v>
      </c>
      <c r="G31" s="620" t="s">
        <v>356</v>
      </c>
      <c r="H31" s="620" t="s">
        <v>344</v>
      </c>
      <c r="I31" s="620" t="s">
        <v>344</v>
      </c>
      <c r="J31" s="620" t="s">
        <v>344</v>
      </c>
      <c r="K31" s="621" t="s">
        <v>366</v>
      </c>
      <c r="L31" s="621"/>
      <c r="M31" s="621" t="s">
        <v>344</v>
      </c>
      <c r="N31" s="621"/>
    </row>
    <row r="32" spans="1:14" ht="25.5" customHeight="1">
      <c r="A32" s="623"/>
      <c r="B32" s="618" t="s">
        <v>94</v>
      </c>
      <c r="C32" s="618"/>
      <c r="D32" s="619" t="s">
        <v>95</v>
      </c>
      <c r="E32" s="620" t="s">
        <v>367</v>
      </c>
      <c r="F32" s="620" t="s">
        <v>892</v>
      </c>
      <c r="G32" s="620" t="s">
        <v>893</v>
      </c>
      <c r="H32" s="620" t="s">
        <v>344</v>
      </c>
      <c r="I32" s="620" t="s">
        <v>344</v>
      </c>
      <c r="J32" s="620" t="s">
        <v>344</v>
      </c>
      <c r="K32" s="621" t="s">
        <v>894</v>
      </c>
      <c r="L32" s="621"/>
      <c r="M32" s="621" t="s">
        <v>895</v>
      </c>
      <c r="N32" s="621"/>
    </row>
    <row r="33" spans="1:14" ht="25.5" customHeight="1">
      <c r="A33" s="624"/>
      <c r="B33" s="618" t="s">
        <v>333</v>
      </c>
      <c r="C33" s="618"/>
      <c r="D33" s="619" t="s">
        <v>226</v>
      </c>
      <c r="E33" s="620" t="s">
        <v>810</v>
      </c>
      <c r="F33" s="620" t="s">
        <v>811</v>
      </c>
      <c r="G33" s="620" t="s">
        <v>896</v>
      </c>
      <c r="H33" s="620" t="s">
        <v>344</v>
      </c>
      <c r="I33" s="620" t="s">
        <v>344</v>
      </c>
      <c r="J33" s="620" t="s">
        <v>344</v>
      </c>
      <c r="K33" s="621" t="s">
        <v>897</v>
      </c>
      <c r="L33" s="621"/>
      <c r="M33" s="621" t="s">
        <v>812</v>
      </c>
      <c r="N33" s="621"/>
    </row>
    <row r="34" spans="1:14" ht="15" customHeight="1">
      <c r="A34" s="623"/>
      <c r="B34" s="618" t="s">
        <v>368</v>
      </c>
      <c r="C34" s="618"/>
      <c r="D34" s="619" t="s">
        <v>176</v>
      </c>
      <c r="E34" s="620" t="s">
        <v>658</v>
      </c>
      <c r="F34" s="620" t="s">
        <v>659</v>
      </c>
      <c r="G34" s="620" t="s">
        <v>813</v>
      </c>
      <c r="H34" s="620" t="s">
        <v>344</v>
      </c>
      <c r="I34" s="620" t="s">
        <v>344</v>
      </c>
      <c r="J34" s="620" t="s">
        <v>344</v>
      </c>
      <c r="K34" s="621" t="s">
        <v>814</v>
      </c>
      <c r="L34" s="621"/>
      <c r="M34" s="621" t="s">
        <v>369</v>
      </c>
      <c r="N34" s="621"/>
    </row>
    <row r="35" spans="1:14" ht="33.75" customHeight="1">
      <c r="A35" s="618" t="s">
        <v>98</v>
      </c>
      <c r="B35" s="618"/>
      <c r="C35" s="618"/>
      <c r="D35" s="625" t="s">
        <v>99</v>
      </c>
      <c r="E35" s="620" t="s">
        <v>660</v>
      </c>
      <c r="F35" s="620" t="s">
        <v>660</v>
      </c>
      <c r="G35" s="620" t="s">
        <v>815</v>
      </c>
      <c r="H35" s="620" t="s">
        <v>344</v>
      </c>
      <c r="I35" s="620" t="s">
        <v>344</v>
      </c>
      <c r="J35" s="620" t="s">
        <v>344</v>
      </c>
      <c r="K35" s="621" t="s">
        <v>816</v>
      </c>
      <c r="L35" s="621"/>
      <c r="M35" s="621" t="s">
        <v>344</v>
      </c>
      <c r="N35" s="621"/>
    </row>
    <row r="36" spans="1:14" ht="24" customHeight="1">
      <c r="A36" s="622"/>
      <c r="B36" s="618" t="s">
        <v>100</v>
      </c>
      <c r="C36" s="618"/>
      <c r="D36" s="625" t="s">
        <v>101</v>
      </c>
      <c r="E36" s="620" t="s">
        <v>370</v>
      </c>
      <c r="F36" s="620" t="s">
        <v>370</v>
      </c>
      <c r="G36" s="620" t="s">
        <v>370</v>
      </c>
      <c r="H36" s="620" t="s">
        <v>344</v>
      </c>
      <c r="I36" s="620" t="s">
        <v>344</v>
      </c>
      <c r="J36" s="620" t="s">
        <v>344</v>
      </c>
      <c r="K36" s="621" t="s">
        <v>344</v>
      </c>
      <c r="L36" s="621"/>
      <c r="M36" s="621" t="s">
        <v>344</v>
      </c>
      <c r="N36" s="621"/>
    </row>
    <row r="37" spans="1:14" ht="17.25" customHeight="1">
      <c r="A37" s="623"/>
      <c r="B37" s="618" t="s">
        <v>595</v>
      </c>
      <c r="C37" s="618"/>
      <c r="D37" s="625" t="s">
        <v>590</v>
      </c>
      <c r="E37" s="620" t="s">
        <v>661</v>
      </c>
      <c r="F37" s="620" t="s">
        <v>661</v>
      </c>
      <c r="G37" s="620" t="s">
        <v>817</v>
      </c>
      <c r="H37" s="620" t="s">
        <v>344</v>
      </c>
      <c r="I37" s="620" t="s">
        <v>344</v>
      </c>
      <c r="J37" s="620" t="s">
        <v>344</v>
      </c>
      <c r="K37" s="621" t="s">
        <v>816</v>
      </c>
      <c r="L37" s="621"/>
      <c r="M37" s="621" t="s">
        <v>344</v>
      </c>
      <c r="N37" s="621"/>
    </row>
    <row r="38" spans="1:14" ht="25.5" customHeight="1">
      <c r="A38" s="618" t="s">
        <v>102</v>
      </c>
      <c r="B38" s="618"/>
      <c r="C38" s="618"/>
      <c r="D38" s="619" t="s">
        <v>103</v>
      </c>
      <c r="E38" s="620" t="s">
        <v>898</v>
      </c>
      <c r="F38" s="620" t="s">
        <v>899</v>
      </c>
      <c r="G38" s="620" t="s">
        <v>636</v>
      </c>
      <c r="H38" s="620" t="s">
        <v>344</v>
      </c>
      <c r="I38" s="620" t="s">
        <v>344</v>
      </c>
      <c r="J38" s="620" t="s">
        <v>344</v>
      </c>
      <c r="K38" s="621" t="s">
        <v>900</v>
      </c>
      <c r="L38" s="621"/>
      <c r="M38" s="621" t="s">
        <v>901</v>
      </c>
      <c r="N38" s="621"/>
    </row>
    <row r="39" spans="1:14" ht="15" customHeight="1">
      <c r="A39" s="622"/>
      <c r="B39" s="618" t="s">
        <v>662</v>
      </c>
      <c r="C39" s="618"/>
      <c r="D39" s="619" t="s">
        <v>663</v>
      </c>
      <c r="E39" s="620" t="s">
        <v>664</v>
      </c>
      <c r="F39" s="620" t="s">
        <v>664</v>
      </c>
      <c r="G39" s="620" t="s">
        <v>344</v>
      </c>
      <c r="H39" s="620" t="s">
        <v>344</v>
      </c>
      <c r="I39" s="620" t="s">
        <v>344</v>
      </c>
      <c r="J39" s="620" t="s">
        <v>344</v>
      </c>
      <c r="K39" s="621" t="s">
        <v>664</v>
      </c>
      <c r="L39" s="621"/>
      <c r="M39" s="621" t="s">
        <v>344</v>
      </c>
      <c r="N39" s="621"/>
    </row>
    <row r="40" spans="1:14" ht="25.5" customHeight="1">
      <c r="A40" s="624"/>
      <c r="B40" s="618" t="s">
        <v>818</v>
      </c>
      <c r="C40" s="618"/>
      <c r="D40" s="619" t="s">
        <v>819</v>
      </c>
      <c r="E40" s="620" t="s">
        <v>353</v>
      </c>
      <c r="F40" s="620" t="s">
        <v>344</v>
      </c>
      <c r="G40" s="620" t="s">
        <v>344</v>
      </c>
      <c r="H40" s="620" t="s">
        <v>344</v>
      </c>
      <c r="I40" s="620" t="s">
        <v>344</v>
      </c>
      <c r="J40" s="620" t="s">
        <v>344</v>
      </c>
      <c r="K40" s="621" t="s">
        <v>344</v>
      </c>
      <c r="L40" s="621"/>
      <c r="M40" s="621" t="s">
        <v>353</v>
      </c>
      <c r="N40" s="621"/>
    </row>
    <row r="41" spans="1:14" ht="15" customHeight="1">
      <c r="A41" s="624"/>
      <c r="B41" s="618" t="s">
        <v>227</v>
      </c>
      <c r="C41" s="618"/>
      <c r="D41" s="619" t="s">
        <v>228</v>
      </c>
      <c r="E41" s="620" t="s">
        <v>371</v>
      </c>
      <c r="F41" s="620" t="s">
        <v>371</v>
      </c>
      <c r="G41" s="620" t="s">
        <v>344</v>
      </c>
      <c r="H41" s="620" t="s">
        <v>344</v>
      </c>
      <c r="I41" s="620" t="s">
        <v>344</v>
      </c>
      <c r="J41" s="620" t="s">
        <v>344</v>
      </c>
      <c r="K41" s="621" t="s">
        <v>371</v>
      </c>
      <c r="L41" s="621"/>
      <c r="M41" s="621" t="s">
        <v>344</v>
      </c>
      <c r="N41" s="621"/>
    </row>
    <row r="42" spans="1:14" ht="15" customHeight="1">
      <c r="A42" s="624"/>
      <c r="B42" s="618" t="s">
        <v>229</v>
      </c>
      <c r="C42" s="618"/>
      <c r="D42" s="619" t="s">
        <v>230</v>
      </c>
      <c r="E42" s="620" t="s">
        <v>372</v>
      </c>
      <c r="F42" s="620" t="s">
        <v>902</v>
      </c>
      <c r="G42" s="620" t="s">
        <v>637</v>
      </c>
      <c r="H42" s="620" t="s">
        <v>344</v>
      </c>
      <c r="I42" s="620" t="s">
        <v>344</v>
      </c>
      <c r="J42" s="620" t="s">
        <v>344</v>
      </c>
      <c r="K42" s="621" t="s">
        <v>903</v>
      </c>
      <c r="L42" s="621"/>
      <c r="M42" s="621" t="s">
        <v>904</v>
      </c>
      <c r="N42" s="621"/>
    </row>
    <row r="43" spans="1:14" ht="15" customHeight="1">
      <c r="A43" s="624"/>
      <c r="B43" s="618" t="s">
        <v>104</v>
      </c>
      <c r="C43" s="618"/>
      <c r="D43" s="619" t="s">
        <v>105</v>
      </c>
      <c r="E43" s="620" t="s">
        <v>373</v>
      </c>
      <c r="F43" s="620" t="s">
        <v>373</v>
      </c>
      <c r="G43" s="620" t="s">
        <v>581</v>
      </c>
      <c r="H43" s="620" t="s">
        <v>344</v>
      </c>
      <c r="I43" s="620" t="s">
        <v>344</v>
      </c>
      <c r="J43" s="620" t="s">
        <v>344</v>
      </c>
      <c r="K43" s="621" t="s">
        <v>582</v>
      </c>
      <c r="L43" s="621"/>
      <c r="M43" s="621" t="s">
        <v>344</v>
      </c>
      <c r="N43" s="621"/>
    </row>
    <row r="44" spans="1:14" ht="15" customHeight="1">
      <c r="A44" s="624"/>
      <c r="B44" s="618" t="s">
        <v>291</v>
      </c>
      <c r="C44" s="618"/>
      <c r="D44" s="619" t="s">
        <v>292</v>
      </c>
      <c r="E44" s="620" t="s">
        <v>374</v>
      </c>
      <c r="F44" s="620" t="s">
        <v>374</v>
      </c>
      <c r="G44" s="620" t="s">
        <v>344</v>
      </c>
      <c r="H44" s="620" t="s">
        <v>344</v>
      </c>
      <c r="I44" s="620" t="s">
        <v>344</v>
      </c>
      <c r="J44" s="620" t="s">
        <v>344</v>
      </c>
      <c r="K44" s="621" t="s">
        <v>374</v>
      </c>
      <c r="L44" s="621"/>
      <c r="M44" s="621" t="s">
        <v>344</v>
      </c>
      <c r="N44" s="621"/>
    </row>
    <row r="45" spans="1:14" ht="15" customHeight="1">
      <c r="A45" s="623"/>
      <c r="B45" s="618" t="s">
        <v>231</v>
      </c>
      <c r="C45" s="618"/>
      <c r="D45" s="619" t="s">
        <v>176</v>
      </c>
      <c r="E45" s="620" t="s">
        <v>375</v>
      </c>
      <c r="F45" s="620" t="s">
        <v>349</v>
      </c>
      <c r="G45" s="620" t="s">
        <v>344</v>
      </c>
      <c r="H45" s="620" t="s">
        <v>344</v>
      </c>
      <c r="I45" s="620" t="s">
        <v>344</v>
      </c>
      <c r="J45" s="620" t="s">
        <v>344</v>
      </c>
      <c r="K45" s="621" t="s">
        <v>349</v>
      </c>
      <c r="L45" s="621"/>
      <c r="M45" s="621" t="s">
        <v>376</v>
      </c>
      <c r="N45" s="621"/>
    </row>
    <row r="46" spans="1:14" ht="42.75" customHeight="1">
      <c r="A46" s="618" t="s">
        <v>106</v>
      </c>
      <c r="B46" s="618"/>
      <c r="C46" s="618"/>
      <c r="D46" s="625" t="s">
        <v>107</v>
      </c>
      <c r="E46" s="620" t="s">
        <v>820</v>
      </c>
      <c r="F46" s="620" t="s">
        <v>820</v>
      </c>
      <c r="G46" s="620" t="s">
        <v>821</v>
      </c>
      <c r="H46" s="620" t="s">
        <v>344</v>
      </c>
      <c r="I46" s="620" t="s">
        <v>344</v>
      </c>
      <c r="J46" s="620" t="s">
        <v>344</v>
      </c>
      <c r="K46" s="621" t="s">
        <v>822</v>
      </c>
      <c r="L46" s="621"/>
      <c r="M46" s="621" t="s">
        <v>344</v>
      </c>
      <c r="N46" s="621"/>
    </row>
    <row r="47" spans="1:14" ht="22.5" customHeight="1">
      <c r="A47" s="618"/>
      <c r="B47" s="618" t="s">
        <v>232</v>
      </c>
      <c r="C47" s="618"/>
      <c r="D47" s="625" t="s">
        <v>233</v>
      </c>
      <c r="E47" s="620" t="s">
        <v>820</v>
      </c>
      <c r="F47" s="620" t="s">
        <v>820</v>
      </c>
      <c r="G47" s="620" t="s">
        <v>821</v>
      </c>
      <c r="H47" s="620" t="s">
        <v>344</v>
      </c>
      <c r="I47" s="620" t="s">
        <v>344</v>
      </c>
      <c r="J47" s="620" t="s">
        <v>344</v>
      </c>
      <c r="K47" s="621" t="s">
        <v>822</v>
      </c>
      <c r="L47" s="621"/>
      <c r="M47" s="621" t="s">
        <v>344</v>
      </c>
      <c r="N47" s="621"/>
    </row>
    <row r="48" spans="1:14" ht="15" customHeight="1">
      <c r="A48" s="618" t="s">
        <v>234</v>
      </c>
      <c r="B48" s="618"/>
      <c r="C48" s="618"/>
      <c r="D48" s="619" t="s">
        <v>235</v>
      </c>
      <c r="E48" s="620" t="s">
        <v>665</v>
      </c>
      <c r="F48" s="620" t="s">
        <v>665</v>
      </c>
      <c r="G48" s="620" t="s">
        <v>344</v>
      </c>
      <c r="H48" s="620" t="s">
        <v>344</v>
      </c>
      <c r="I48" s="620" t="s">
        <v>583</v>
      </c>
      <c r="J48" s="620" t="s">
        <v>344</v>
      </c>
      <c r="K48" s="621" t="s">
        <v>666</v>
      </c>
      <c r="L48" s="621"/>
      <c r="M48" s="621" t="s">
        <v>344</v>
      </c>
      <c r="N48" s="621"/>
    </row>
    <row r="49" spans="1:14" ht="33" customHeight="1">
      <c r="A49" s="618"/>
      <c r="B49" s="618" t="s">
        <v>236</v>
      </c>
      <c r="C49" s="618"/>
      <c r="D49" s="625" t="s">
        <v>237</v>
      </c>
      <c r="E49" s="620" t="s">
        <v>665</v>
      </c>
      <c r="F49" s="620" t="s">
        <v>665</v>
      </c>
      <c r="G49" s="620" t="s">
        <v>344</v>
      </c>
      <c r="H49" s="620" t="s">
        <v>344</v>
      </c>
      <c r="I49" s="620" t="s">
        <v>583</v>
      </c>
      <c r="J49" s="620" t="s">
        <v>344</v>
      </c>
      <c r="K49" s="621" t="s">
        <v>666</v>
      </c>
      <c r="L49" s="621"/>
      <c r="M49" s="621" t="s">
        <v>344</v>
      </c>
      <c r="N49" s="621"/>
    </row>
    <row r="50" spans="1:14" ht="15" customHeight="1">
      <c r="A50" s="618" t="s">
        <v>147</v>
      </c>
      <c r="B50" s="618"/>
      <c r="C50" s="618"/>
      <c r="D50" s="619" t="s">
        <v>148</v>
      </c>
      <c r="E50" s="620" t="s">
        <v>638</v>
      </c>
      <c r="F50" s="620" t="s">
        <v>638</v>
      </c>
      <c r="G50" s="620" t="s">
        <v>344</v>
      </c>
      <c r="H50" s="620" t="s">
        <v>344</v>
      </c>
      <c r="I50" s="620" t="s">
        <v>344</v>
      </c>
      <c r="J50" s="620" t="s">
        <v>344</v>
      </c>
      <c r="K50" s="621" t="s">
        <v>638</v>
      </c>
      <c r="L50" s="621"/>
      <c r="M50" s="621" t="s">
        <v>344</v>
      </c>
      <c r="N50" s="621"/>
    </row>
    <row r="51" spans="1:14" ht="15" customHeight="1">
      <c r="A51" s="618"/>
      <c r="B51" s="618" t="s">
        <v>238</v>
      </c>
      <c r="C51" s="618"/>
      <c r="D51" s="619" t="s">
        <v>239</v>
      </c>
      <c r="E51" s="620" t="s">
        <v>638</v>
      </c>
      <c r="F51" s="620" t="s">
        <v>638</v>
      </c>
      <c r="G51" s="620" t="s">
        <v>344</v>
      </c>
      <c r="H51" s="620" t="s">
        <v>344</v>
      </c>
      <c r="I51" s="620" t="s">
        <v>344</v>
      </c>
      <c r="J51" s="620" t="s">
        <v>344</v>
      </c>
      <c r="K51" s="621" t="s">
        <v>638</v>
      </c>
      <c r="L51" s="621"/>
      <c r="M51" s="621" t="s">
        <v>344</v>
      </c>
      <c r="N51" s="621"/>
    </row>
    <row r="52" spans="1:14" ht="20.25" customHeight="1">
      <c r="A52" s="618" t="s">
        <v>159</v>
      </c>
      <c r="B52" s="618"/>
      <c r="C52" s="618"/>
      <c r="D52" s="619" t="s">
        <v>160</v>
      </c>
      <c r="E52" s="620" t="s">
        <v>905</v>
      </c>
      <c r="F52" s="620" t="s">
        <v>906</v>
      </c>
      <c r="G52" s="620" t="s">
        <v>907</v>
      </c>
      <c r="H52" s="620" t="s">
        <v>908</v>
      </c>
      <c r="I52" s="620" t="s">
        <v>344</v>
      </c>
      <c r="J52" s="620" t="s">
        <v>344</v>
      </c>
      <c r="K52" s="621" t="s">
        <v>909</v>
      </c>
      <c r="L52" s="621"/>
      <c r="M52" s="621" t="s">
        <v>910</v>
      </c>
      <c r="N52" s="621"/>
    </row>
    <row r="53" spans="1:14" ht="15" customHeight="1">
      <c r="A53" s="622"/>
      <c r="B53" s="618" t="s">
        <v>161</v>
      </c>
      <c r="C53" s="618"/>
      <c r="D53" s="619" t="s">
        <v>162</v>
      </c>
      <c r="E53" s="620" t="s">
        <v>911</v>
      </c>
      <c r="F53" s="620" t="s">
        <v>912</v>
      </c>
      <c r="G53" s="620" t="s">
        <v>913</v>
      </c>
      <c r="H53" s="620" t="s">
        <v>344</v>
      </c>
      <c r="I53" s="620" t="s">
        <v>344</v>
      </c>
      <c r="J53" s="620" t="s">
        <v>344</v>
      </c>
      <c r="K53" s="621" t="s">
        <v>914</v>
      </c>
      <c r="L53" s="621"/>
      <c r="M53" s="621" t="s">
        <v>915</v>
      </c>
      <c r="N53" s="621"/>
    </row>
    <row r="54" spans="1:14" ht="25.5" customHeight="1">
      <c r="A54" s="624"/>
      <c r="B54" s="618" t="s">
        <v>240</v>
      </c>
      <c r="C54" s="618"/>
      <c r="D54" s="619" t="s">
        <v>241</v>
      </c>
      <c r="E54" s="620" t="s">
        <v>823</v>
      </c>
      <c r="F54" s="620" t="s">
        <v>823</v>
      </c>
      <c r="G54" s="620" t="s">
        <v>824</v>
      </c>
      <c r="H54" s="620" t="s">
        <v>344</v>
      </c>
      <c r="I54" s="620" t="s">
        <v>344</v>
      </c>
      <c r="J54" s="620" t="s">
        <v>344</v>
      </c>
      <c r="K54" s="621" t="s">
        <v>825</v>
      </c>
      <c r="L54" s="621"/>
      <c r="M54" s="621" t="s">
        <v>344</v>
      </c>
      <c r="N54" s="621"/>
    </row>
    <row r="55" spans="1:14" ht="15" customHeight="1">
      <c r="A55" s="623"/>
      <c r="B55" s="618" t="s">
        <v>163</v>
      </c>
      <c r="C55" s="618"/>
      <c r="D55" s="619" t="s">
        <v>164</v>
      </c>
      <c r="E55" s="620" t="s">
        <v>916</v>
      </c>
      <c r="F55" s="620" t="s">
        <v>917</v>
      </c>
      <c r="G55" s="620" t="s">
        <v>344</v>
      </c>
      <c r="H55" s="620" t="s">
        <v>918</v>
      </c>
      <c r="I55" s="620" t="s">
        <v>344</v>
      </c>
      <c r="J55" s="620" t="s">
        <v>344</v>
      </c>
      <c r="K55" s="621" t="s">
        <v>826</v>
      </c>
      <c r="L55" s="621"/>
      <c r="M55" s="621" t="s">
        <v>667</v>
      </c>
      <c r="N55" s="621"/>
    </row>
    <row r="56" spans="1:14" ht="15" customHeight="1">
      <c r="A56" s="624"/>
      <c r="B56" s="618" t="s">
        <v>165</v>
      </c>
      <c r="C56" s="618"/>
      <c r="D56" s="619" t="s">
        <v>166</v>
      </c>
      <c r="E56" s="620" t="s">
        <v>919</v>
      </c>
      <c r="F56" s="620" t="s">
        <v>920</v>
      </c>
      <c r="G56" s="620" t="s">
        <v>921</v>
      </c>
      <c r="H56" s="620" t="s">
        <v>639</v>
      </c>
      <c r="I56" s="620" t="s">
        <v>344</v>
      </c>
      <c r="J56" s="620" t="s">
        <v>344</v>
      </c>
      <c r="K56" s="621" t="s">
        <v>922</v>
      </c>
      <c r="L56" s="621"/>
      <c r="M56" s="621" t="s">
        <v>377</v>
      </c>
      <c r="N56" s="621"/>
    </row>
    <row r="57" spans="1:14" ht="15" customHeight="1">
      <c r="A57" s="624"/>
      <c r="B57" s="618" t="s">
        <v>242</v>
      </c>
      <c r="C57" s="618"/>
      <c r="D57" s="619" t="s">
        <v>243</v>
      </c>
      <c r="E57" s="620" t="s">
        <v>827</v>
      </c>
      <c r="F57" s="620" t="s">
        <v>827</v>
      </c>
      <c r="G57" s="620" t="s">
        <v>828</v>
      </c>
      <c r="H57" s="620" t="s">
        <v>344</v>
      </c>
      <c r="I57" s="620" t="s">
        <v>344</v>
      </c>
      <c r="J57" s="620" t="s">
        <v>344</v>
      </c>
      <c r="K57" s="621" t="s">
        <v>378</v>
      </c>
      <c r="L57" s="621"/>
      <c r="M57" s="621" t="s">
        <v>344</v>
      </c>
      <c r="N57" s="621"/>
    </row>
    <row r="58" spans="1:14" ht="15" customHeight="1">
      <c r="A58" s="624"/>
      <c r="B58" s="618" t="s">
        <v>167</v>
      </c>
      <c r="C58" s="618"/>
      <c r="D58" s="619" t="s">
        <v>168</v>
      </c>
      <c r="E58" s="620" t="s">
        <v>923</v>
      </c>
      <c r="F58" s="620" t="s">
        <v>923</v>
      </c>
      <c r="G58" s="620" t="s">
        <v>829</v>
      </c>
      <c r="H58" s="620" t="s">
        <v>344</v>
      </c>
      <c r="I58" s="620" t="s">
        <v>344</v>
      </c>
      <c r="J58" s="620" t="s">
        <v>344</v>
      </c>
      <c r="K58" s="621" t="s">
        <v>924</v>
      </c>
      <c r="L58" s="621"/>
      <c r="M58" s="621" t="s">
        <v>344</v>
      </c>
      <c r="N58" s="621"/>
    </row>
    <row r="59" spans="1:14" ht="21.75" customHeight="1">
      <c r="A59" s="624"/>
      <c r="B59" s="618" t="s">
        <v>171</v>
      </c>
      <c r="C59" s="618"/>
      <c r="D59" s="625" t="s">
        <v>172</v>
      </c>
      <c r="E59" s="620" t="s">
        <v>925</v>
      </c>
      <c r="F59" s="620" t="s">
        <v>925</v>
      </c>
      <c r="G59" s="620" t="s">
        <v>830</v>
      </c>
      <c r="H59" s="620" t="s">
        <v>344</v>
      </c>
      <c r="I59" s="620" t="s">
        <v>344</v>
      </c>
      <c r="J59" s="620" t="s">
        <v>344</v>
      </c>
      <c r="K59" s="621" t="s">
        <v>926</v>
      </c>
      <c r="L59" s="621"/>
      <c r="M59" s="621" t="s">
        <v>344</v>
      </c>
      <c r="N59" s="621"/>
    </row>
    <row r="60" spans="1:14" ht="21.75" customHeight="1">
      <c r="A60" s="624"/>
      <c r="B60" s="618" t="s">
        <v>244</v>
      </c>
      <c r="C60" s="618"/>
      <c r="D60" s="625" t="s">
        <v>245</v>
      </c>
      <c r="E60" s="620" t="s">
        <v>831</v>
      </c>
      <c r="F60" s="620" t="s">
        <v>831</v>
      </c>
      <c r="G60" s="620" t="s">
        <v>832</v>
      </c>
      <c r="H60" s="620" t="s">
        <v>344</v>
      </c>
      <c r="I60" s="620" t="s">
        <v>344</v>
      </c>
      <c r="J60" s="620" t="s">
        <v>344</v>
      </c>
      <c r="K60" s="621" t="s">
        <v>833</v>
      </c>
      <c r="L60" s="621"/>
      <c r="M60" s="621" t="s">
        <v>344</v>
      </c>
      <c r="N60" s="621"/>
    </row>
    <row r="61" spans="1:14" ht="15" customHeight="1">
      <c r="A61" s="624"/>
      <c r="B61" s="618" t="s">
        <v>293</v>
      </c>
      <c r="C61" s="618"/>
      <c r="D61" s="619" t="s">
        <v>287</v>
      </c>
      <c r="E61" s="620" t="s">
        <v>834</v>
      </c>
      <c r="F61" s="620" t="s">
        <v>835</v>
      </c>
      <c r="G61" s="620" t="s">
        <v>836</v>
      </c>
      <c r="H61" s="620" t="s">
        <v>344</v>
      </c>
      <c r="I61" s="620" t="s">
        <v>344</v>
      </c>
      <c r="J61" s="620" t="s">
        <v>344</v>
      </c>
      <c r="K61" s="621" t="s">
        <v>837</v>
      </c>
      <c r="L61" s="621"/>
      <c r="M61" s="621" t="s">
        <v>838</v>
      </c>
      <c r="N61" s="621"/>
    </row>
    <row r="62" spans="1:14" ht="15" customHeight="1">
      <c r="A62" s="623"/>
      <c r="B62" s="618" t="s">
        <v>246</v>
      </c>
      <c r="C62" s="618"/>
      <c r="D62" s="619" t="s">
        <v>176</v>
      </c>
      <c r="E62" s="620" t="s">
        <v>927</v>
      </c>
      <c r="F62" s="620" t="s">
        <v>927</v>
      </c>
      <c r="G62" s="620" t="s">
        <v>928</v>
      </c>
      <c r="H62" s="620" t="s">
        <v>379</v>
      </c>
      <c r="I62" s="620" t="s">
        <v>344</v>
      </c>
      <c r="J62" s="620" t="s">
        <v>344</v>
      </c>
      <c r="K62" s="621" t="s">
        <v>929</v>
      </c>
      <c r="L62" s="621"/>
      <c r="M62" s="621" t="s">
        <v>344</v>
      </c>
      <c r="N62" s="621"/>
    </row>
    <row r="63" spans="1:14" ht="15" customHeight="1">
      <c r="A63" s="618" t="s">
        <v>173</v>
      </c>
      <c r="B63" s="618"/>
      <c r="C63" s="618"/>
      <c r="D63" s="619" t="s">
        <v>174</v>
      </c>
      <c r="E63" s="620" t="s">
        <v>380</v>
      </c>
      <c r="F63" s="620" t="s">
        <v>380</v>
      </c>
      <c r="G63" s="620" t="s">
        <v>596</v>
      </c>
      <c r="H63" s="620" t="s">
        <v>597</v>
      </c>
      <c r="I63" s="620" t="s">
        <v>344</v>
      </c>
      <c r="J63" s="620" t="s">
        <v>344</v>
      </c>
      <c r="K63" s="621" t="s">
        <v>598</v>
      </c>
      <c r="L63" s="621"/>
      <c r="M63" s="621" t="s">
        <v>344</v>
      </c>
      <c r="N63" s="621"/>
    </row>
    <row r="64" spans="1:14" ht="15" customHeight="1">
      <c r="A64" s="622"/>
      <c r="B64" s="618" t="s">
        <v>247</v>
      </c>
      <c r="C64" s="618"/>
      <c r="D64" s="619" t="s">
        <v>248</v>
      </c>
      <c r="E64" s="620" t="s">
        <v>349</v>
      </c>
      <c r="F64" s="620" t="s">
        <v>349</v>
      </c>
      <c r="G64" s="620" t="s">
        <v>344</v>
      </c>
      <c r="H64" s="620" t="s">
        <v>344</v>
      </c>
      <c r="I64" s="620" t="s">
        <v>344</v>
      </c>
      <c r="J64" s="620" t="s">
        <v>344</v>
      </c>
      <c r="K64" s="621" t="s">
        <v>349</v>
      </c>
      <c r="L64" s="621"/>
      <c r="M64" s="621" t="s">
        <v>344</v>
      </c>
      <c r="N64" s="621"/>
    </row>
    <row r="65" spans="1:14" ht="15" customHeight="1">
      <c r="A65" s="624"/>
      <c r="B65" s="618" t="s">
        <v>249</v>
      </c>
      <c r="C65" s="618"/>
      <c r="D65" s="619" t="s">
        <v>250</v>
      </c>
      <c r="E65" s="620" t="s">
        <v>381</v>
      </c>
      <c r="F65" s="620" t="s">
        <v>381</v>
      </c>
      <c r="G65" s="620" t="s">
        <v>344</v>
      </c>
      <c r="H65" s="620" t="s">
        <v>381</v>
      </c>
      <c r="I65" s="620" t="s">
        <v>344</v>
      </c>
      <c r="J65" s="620" t="s">
        <v>344</v>
      </c>
      <c r="K65" s="621" t="s">
        <v>344</v>
      </c>
      <c r="L65" s="621"/>
      <c r="M65" s="621" t="s">
        <v>344</v>
      </c>
      <c r="N65" s="621"/>
    </row>
    <row r="66" spans="1:14" ht="15" customHeight="1">
      <c r="A66" s="624"/>
      <c r="B66" s="618" t="s">
        <v>251</v>
      </c>
      <c r="C66" s="618"/>
      <c r="D66" s="619" t="s">
        <v>252</v>
      </c>
      <c r="E66" s="620" t="s">
        <v>382</v>
      </c>
      <c r="F66" s="620" t="s">
        <v>382</v>
      </c>
      <c r="G66" s="620" t="s">
        <v>599</v>
      </c>
      <c r="H66" s="620" t="s">
        <v>600</v>
      </c>
      <c r="I66" s="620" t="s">
        <v>344</v>
      </c>
      <c r="J66" s="620" t="s">
        <v>344</v>
      </c>
      <c r="K66" s="621" t="s">
        <v>601</v>
      </c>
      <c r="L66" s="621"/>
      <c r="M66" s="621" t="s">
        <v>344</v>
      </c>
      <c r="N66" s="621"/>
    </row>
    <row r="67" spans="1:14" ht="15" customHeight="1">
      <c r="A67" s="624"/>
      <c r="B67" s="618" t="s">
        <v>253</v>
      </c>
      <c r="C67" s="618"/>
      <c r="D67" s="619" t="s">
        <v>254</v>
      </c>
      <c r="E67" s="620" t="s">
        <v>383</v>
      </c>
      <c r="F67" s="620" t="s">
        <v>383</v>
      </c>
      <c r="G67" s="620" t="s">
        <v>344</v>
      </c>
      <c r="H67" s="620" t="s">
        <v>344</v>
      </c>
      <c r="I67" s="620" t="s">
        <v>344</v>
      </c>
      <c r="J67" s="620" t="s">
        <v>344</v>
      </c>
      <c r="K67" s="621" t="s">
        <v>383</v>
      </c>
      <c r="L67" s="621"/>
      <c r="M67" s="621" t="s">
        <v>344</v>
      </c>
      <c r="N67" s="621"/>
    </row>
    <row r="68" spans="1:14" ht="15" customHeight="1">
      <c r="A68" s="623"/>
      <c r="B68" s="618" t="s">
        <v>175</v>
      </c>
      <c r="C68" s="618"/>
      <c r="D68" s="619" t="s">
        <v>176</v>
      </c>
      <c r="E68" s="620" t="s">
        <v>384</v>
      </c>
      <c r="F68" s="620" t="s">
        <v>384</v>
      </c>
      <c r="G68" s="620" t="s">
        <v>385</v>
      </c>
      <c r="H68" s="620" t="s">
        <v>383</v>
      </c>
      <c r="I68" s="620" t="s">
        <v>344</v>
      </c>
      <c r="J68" s="620" t="s">
        <v>344</v>
      </c>
      <c r="K68" s="621" t="s">
        <v>386</v>
      </c>
      <c r="L68" s="621"/>
      <c r="M68" s="621" t="s">
        <v>344</v>
      </c>
      <c r="N68" s="621"/>
    </row>
    <row r="69" spans="1:14" ht="19.5" customHeight="1">
      <c r="A69" s="618" t="s">
        <v>177</v>
      </c>
      <c r="B69" s="618"/>
      <c r="C69" s="618"/>
      <c r="D69" s="619" t="s">
        <v>178</v>
      </c>
      <c r="E69" s="620" t="s">
        <v>930</v>
      </c>
      <c r="F69" s="620" t="s">
        <v>931</v>
      </c>
      <c r="G69" s="620" t="s">
        <v>932</v>
      </c>
      <c r="H69" s="620" t="s">
        <v>933</v>
      </c>
      <c r="I69" s="620" t="s">
        <v>344</v>
      </c>
      <c r="J69" s="620" t="s">
        <v>344</v>
      </c>
      <c r="K69" s="621" t="s">
        <v>934</v>
      </c>
      <c r="L69" s="621"/>
      <c r="M69" s="621" t="s">
        <v>584</v>
      </c>
      <c r="N69" s="621"/>
    </row>
    <row r="70" spans="1:14" ht="15" customHeight="1">
      <c r="A70" s="622"/>
      <c r="B70" s="618" t="s">
        <v>294</v>
      </c>
      <c r="C70" s="618"/>
      <c r="D70" s="619" t="s">
        <v>387</v>
      </c>
      <c r="E70" s="620" t="s">
        <v>388</v>
      </c>
      <c r="F70" s="620" t="s">
        <v>388</v>
      </c>
      <c r="G70" s="620" t="s">
        <v>344</v>
      </c>
      <c r="H70" s="620" t="s">
        <v>344</v>
      </c>
      <c r="I70" s="620" t="s">
        <v>344</v>
      </c>
      <c r="J70" s="620" t="s">
        <v>344</v>
      </c>
      <c r="K70" s="621" t="s">
        <v>388</v>
      </c>
      <c r="L70" s="621"/>
      <c r="M70" s="621" t="s">
        <v>344</v>
      </c>
      <c r="N70" s="621"/>
    </row>
    <row r="71" spans="1:14" ht="15" customHeight="1">
      <c r="A71" s="624"/>
      <c r="B71" s="618" t="s">
        <v>179</v>
      </c>
      <c r="C71" s="618"/>
      <c r="D71" s="619" t="s">
        <v>180</v>
      </c>
      <c r="E71" s="620" t="s">
        <v>935</v>
      </c>
      <c r="F71" s="620" t="s">
        <v>936</v>
      </c>
      <c r="G71" s="620" t="s">
        <v>839</v>
      </c>
      <c r="H71" s="620" t="s">
        <v>937</v>
      </c>
      <c r="I71" s="620" t="s">
        <v>344</v>
      </c>
      <c r="J71" s="620" t="s">
        <v>344</v>
      </c>
      <c r="K71" s="621" t="s">
        <v>938</v>
      </c>
      <c r="L71" s="621"/>
      <c r="M71" s="621" t="s">
        <v>584</v>
      </c>
      <c r="N71" s="621"/>
    </row>
    <row r="72" spans="1:14" ht="41.25" customHeight="1">
      <c r="A72" s="624"/>
      <c r="B72" s="618" t="s">
        <v>181</v>
      </c>
      <c r="C72" s="618"/>
      <c r="D72" s="625" t="s">
        <v>389</v>
      </c>
      <c r="E72" s="620" t="s">
        <v>939</v>
      </c>
      <c r="F72" s="620" t="s">
        <v>939</v>
      </c>
      <c r="G72" s="620" t="s">
        <v>940</v>
      </c>
      <c r="H72" s="620" t="s">
        <v>840</v>
      </c>
      <c r="I72" s="620" t="s">
        <v>344</v>
      </c>
      <c r="J72" s="620" t="s">
        <v>344</v>
      </c>
      <c r="K72" s="621" t="s">
        <v>941</v>
      </c>
      <c r="L72" s="621"/>
      <c r="M72" s="621" t="s">
        <v>344</v>
      </c>
      <c r="N72" s="621"/>
    </row>
    <row r="73" spans="1:14" ht="63" customHeight="1">
      <c r="A73" s="624"/>
      <c r="B73" s="618" t="s">
        <v>187</v>
      </c>
      <c r="C73" s="618"/>
      <c r="D73" s="625" t="s">
        <v>334</v>
      </c>
      <c r="E73" s="620" t="s">
        <v>841</v>
      </c>
      <c r="F73" s="620" t="s">
        <v>841</v>
      </c>
      <c r="G73" s="620" t="s">
        <v>344</v>
      </c>
      <c r="H73" s="620" t="s">
        <v>842</v>
      </c>
      <c r="I73" s="620" t="s">
        <v>344</v>
      </c>
      <c r="J73" s="620" t="s">
        <v>344</v>
      </c>
      <c r="K73" s="621" t="s">
        <v>390</v>
      </c>
      <c r="L73" s="621"/>
      <c r="M73" s="621" t="s">
        <v>344</v>
      </c>
      <c r="N73" s="621"/>
    </row>
    <row r="74" spans="1:14" ht="22.5" customHeight="1">
      <c r="A74" s="624"/>
      <c r="B74" s="618" t="s">
        <v>189</v>
      </c>
      <c r="C74" s="618"/>
      <c r="D74" s="625" t="s">
        <v>190</v>
      </c>
      <c r="E74" s="620" t="s">
        <v>843</v>
      </c>
      <c r="F74" s="620" t="s">
        <v>843</v>
      </c>
      <c r="G74" s="620" t="s">
        <v>344</v>
      </c>
      <c r="H74" s="620" t="s">
        <v>360</v>
      </c>
      <c r="I74" s="620" t="s">
        <v>344</v>
      </c>
      <c r="J74" s="620" t="s">
        <v>344</v>
      </c>
      <c r="K74" s="621" t="s">
        <v>844</v>
      </c>
      <c r="L74" s="621"/>
      <c r="M74" s="621" t="s">
        <v>344</v>
      </c>
      <c r="N74" s="621"/>
    </row>
    <row r="75" spans="1:14" ht="15" customHeight="1">
      <c r="A75" s="624"/>
      <c r="B75" s="618" t="s">
        <v>255</v>
      </c>
      <c r="C75" s="618"/>
      <c r="D75" s="619" t="s">
        <v>256</v>
      </c>
      <c r="E75" s="620" t="s">
        <v>391</v>
      </c>
      <c r="F75" s="620" t="s">
        <v>391</v>
      </c>
      <c r="G75" s="620" t="s">
        <v>344</v>
      </c>
      <c r="H75" s="620" t="s">
        <v>344</v>
      </c>
      <c r="I75" s="620" t="s">
        <v>344</v>
      </c>
      <c r="J75" s="620" t="s">
        <v>344</v>
      </c>
      <c r="K75" s="621" t="s">
        <v>391</v>
      </c>
      <c r="L75" s="621"/>
      <c r="M75" s="621" t="s">
        <v>344</v>
      </c>
      <c r="N75" s="621"/>
    </row>
    <row r="76" spans="1:14" ht="15" customHeight="1">
      <c r="A76" s="624"/>
      <c r="B76" s="618" t="s">
        <v>193</v>
      </c>
      <c r="C76" s="618"/>
      <c r="D76" s="619" t="s">
        <v>194</v>
      </c>
      <c r="E76" s="620" t="s">
        <v>845</v>
      </c>
      <c r="F76" s="620" t="s">
        <v>845</v>
      </c>
      <c r="G76" s="620" t="s">
        <v>846</v>
      </c>
      <c r="H76" s="620" t="s">
        <v>344</v>
      </c>
      <c r="I76" s="620" t="s">
        <v>344</v>
      </c>
      <c r="J76" s="620" t="s">
        <v>344</v>
      </c>
      <c r="K76" s="621" t="s">
        <v>847</v>
      </c>
      <c r="L76" s="621"/>
      <c r="M76" s="621" t="s">
        <v>344</v>
      </c>
      <c r="N76" s="621"/>
    </row>
    <row r="77" spans="1:14" ht="33" customHeight="1">
      <c r="A77" s="624"/>
      <c r="B77" s="618" t="s">
        <v>295</v>
      </c>
      <c r="C77" s="618"/>
      <c r="D77" s="625" t="s">
        <v>392</v>
      </c>
      <c r="E77" s="620" t="s">
        <v>371</v>
      </c>
      <c r="F77" s="620" t="s">
        <v>371</v>
      </c>
      <c r="G77" s="620" t="s">
        <v>344</v>
      </c>
      <c r="H77" s="620" t="s">
        <v>371</v>
      </c>
      <c r="I77" s="620" t="s">
        <v>344</v>
      </c>
      <c r="J77" s="620" t="s">
        <v>344</v>
      </c>
      <c r="K77" s="621" t="s">
        <v>344</v>
      </c>
      <c r="L77" s="621"/>
      <c r="M77" s="621" t="s">
        <v>344</v>
      </c>
      <c r="N77" s="621"/>
    </row>
    <row r="78" spans="1:14" ht="24" customHeight="1">
      <c r="A78" s="623"/>
      <c r="B78" s="618" t="s">
        <v>195</v>
      </c>
      <c r="C78" s="618"/>
      <c r="D78" s="625" t="s">
        <v>196</v>
      </c>
      <c r="E78" s="620" t="s">
        <v>393</v>
      </c>
      <c r="F78" s="620" t="s">
        <v>393</v>
      </c>
      <c r="G78" s="620" t="s">
        <v>640</v>
      </c>
      <c r="H78" s="620" t="s">
        <v>344</v>
      </c>
      <c r="I78" s="620" t="s">
        <v>344</v>
      </c>
      <c r="J78" s="620" t="s">
        <v>344</v>
      </c>
      <c r="K78" s="621" t="s">
        <v>641</v>
      </c>
      <c r="L78" s="621"/>
      <c r="M78" s="621" t="s">
        <v>344</v>
      </c>
      <c r="N78" s="621"/>
    </row>
    <row r="79" spans="1:14" ht="15" customHeight="1">
      <c r="A79" s="623"/>
      <c r="B79" s="618" t="s">
        <v>197</v>
      </c>
      <c r="C79" s="618"/>
      <c r="D79" s="619" t="s">
        <v>176</v>
      </c>
      <c r="E79" s="620" t="s">
        <v>942</v>
      </c>
      <c r="F79" s="620" t="s">
        <v>942</v>
      </c>
      <c r="G79" s="620" t="s">
        <v>395</v>
      </c>
      <c r="H79" s="620" t="s">
        <v>848</v>
      </c>
      <c r="I79" s="620" t="s">
        <v>344</v>
      </c>
      <c r="J79" s="620" t="s">
        <v>344</v>
      </c>
      <c r="K79" s="621" t="s">
        <v>943</v>
      </c>
      <c r="L79" s="621"/>
      <c r="M79" s="621" t="s">
        <v>344</v>
      </c>
      <c r="N79" s="621"/>
    </row>
    <row r="80" spans="1:14" ht="25.5" customHeight="1">
      <c r="A80" s="618" t="s">
        <v>668</v>
      </c>
      <c r="B80" s="618"/>
      <c r="C80" s="618"/>
      <c r="D80" s="619" t="s">
        <v>669</v>
      </c>
      <c r="E80" s="620" t="s">
        <v>849</v>
      </c>
      <c r="F80" s="620" t="s">
        <v>849</v>
      </c>
      <c r="G80" s="620" t="s">
        <v>670</v>
      </c>
      <c r="H80" s="620" t="s">
        <v>344</v>
      </c>
      <c r="I80" s="620" t="s">
        <v>344</v>
      </c>
      <c r="J80" s="620" t="s">
        <v>344</v>
      </c>
      <c r="K80" s="621" t="s">
        <v>850</v>
      </c>
      <c r="L80" s="621"/>
      <c r="M80" s="621" t="s">
        <v>344</v>
      </c>
      <c r="N80" s="621"/>
    </row>
    <row r="81" spans="1:14" ht="15" customHeight="1">
      <c r="A81" s="618"/>
      <c r="B81" s="618" t="s">
        <v>671</v>
      </c>
      <c r="C81" s="618"/>
      <c r="D81" s="619" t="s">
        <v>176</v>
      </c>
      <c r="E81" s="620" t="s">
        <v>849</v>
      </c>
      <c r="F81" s="620" t="s">
        <v>849</v>
      </c>
      <c r="G81" s="620" t="s">
        <v>670</v>
      </c>
      <c r="H81" s="620" t="s">
        <v>344</v>
      </c>
      <c r="I81" s="620" t="s">
        <v>344</v>
      </c>
      <c r="J81" s="620" t="s">
        <v>344</v>
      </c>
      <c r="K81" s="621" t="s">
        <v>850</v>
      </c>
      <c r="L81" s="621"/>
      <c r="M81" s="621" t="s">
        <v>344</v>
      </c>
      <c r="N81" s="621"/>
    </row>
    <row r="82" spans="1:14" ht="25.5" customHeight="1">
      <c r="A82" s="618" t="s">
        <v>198</v>
      </c>
      <c r="B82" s="618"/>
      <c r="C82" s="618"/>
      <c r="D82" s="619" t="s">
        <v>199</v>
      </c>
      <c r="E82" s="620" t="s">
        <v>851</v>
      </c>
      <c r="F82" s="620" t="s">
        <v>851</v>
      </c>
      <c r="G82" s="620" t="s">
        <v>852</v>
      </c>
      <c r="H82" s="620" t="s">
        <v>974</v>
      </c>
      <c r="I82" s="620" t="s">
        <v>344</v>
      </c>
      <c r="J82" s="620" t="s">
        <v>344</v>
      </c>
      <c r="K82" s="621" t="s">
        <v>975</v>
      </c>
      <c r="L82" s="621"/>
      <c r="M82" s="621" t="s">
        <v>344</v>
      </c>
      <c r="N82" s="621"/>
    </row>
    <row r="83" spans="1:14" ht="15" customHeight="1">
      <c r="A83" s="622"/>
      <c r="B83" s="618" t="s">
        <v>200</v>
      </c>
      <c r="C83" s="618"/>
      <c r="D83" s="619" t="s">
        <v>201</v>
      </c>
      <c r="E83" s="620" t="s">
        <v>853</v>
      </c>
      <c r="F83" s="620" t="s">
        <v>853</v>
      </c>
      <c r="G83" s="620" t="s">
        <v>854</v>
      </c>
      <c r="H83" s="620" t="s">
        <v>344</v>
      </c>
      <c r="I83" s="620" t="s">
        <v>344</v>
      </c>
      <c r="J83" s="620" t="s">
        <v>344</v>
      </c>
      <c r="K83" s="621" t="s">
        <v>855</v>
      </c>
      <c r="L83" s="621"/>
      <c r="M83" s="621" t="s">
        <v>344</v>
      </c>
      <c r="N83" s="621"/>
    </row>
    <row r="84" spans="1:14" ht="33" customHeight="1">
      <c r="A84" s="624"/>
      <c r="B84" s="618" t="s">
        <v>202</v>
      </c>
      <c r="C84" s="618"/>
      <c r="D84" s="625" t="s">
        <v>203</v>
      </c>
      <c r="E84" s="620" t="s">
        <v>672</v>
      </c>
      <c r="F84" s="620" t="s">
        <v>672</v>
      </c>
      <c r="G84" s="620" t="s">
        <v>673</v>
      </c>
      <c r="H84" s="620" t="s">
        <v>381</v>
      </c>
      <c r="I84" s="620" t="s">
        <v>344</v>
      </c>
      <c r="J84" s="620" t="s">
        <v>344</v>
      </c>
      <c r="K84" s="621" t="s">
        <v>674</v>
      </c>
      <c r="L84" s="621"/>
      <c r="M84" s="621" t="s">
        <v>344</v>
      </c>
      <c r="N84" s="621"/>
    </row>
    <row r="85" spans="1:14" ht="15" customHeight="1">
      <c r="A85" s="623"/>
      <c r="B85" s="618" t="s">
        <v>257</v>
      </c>
      <c r="C85" s="618"/>
      <c r="D85" s="619" t="s">
        <v>258</v>
      </c>
      <c r="E85" s="620" t="s">
        <v>856</v>
      </c>
      <c r="F85" s="620" t="s">
        <v>856</v>
      </c>
      <c r="G85" s="620" t="s">
        <v>344</v>
      </c>
      <c r="H85" s="620" t="s">
        <v>976</v>
      </c>
      <c r="I85" s="620" t="s">
        <v>344</v>
      </c>
      <c r="J85" s="620" t="s">
        <v>344</v>
      </c>
      <c r="K85" s="621" t="s">
        <v>977</v>
      </c>
      <c r="L85" s="621"/>
      <c r="M85" s="621" t="s">
        <v>344</v>
      </c>
      <c r="N85" s="621"/>
    </row>
    <row r="86" spans="1:14" ht="25.5" customHeight="1">
      <c r="A86" s="618" t="s">
        <v>204</v>
      </c>
      <c r="B86" s="618"/>
      <c r="C86" s="618"/>
      <c r="D86" s="619" t="s">
        <v>205</v>
      </c>
      <c r="E86" s="620" t="s">
        <v>944</v>
      </c>
      <c r="F86" s="620" t="s">
        <v>857</v>
      </c>
      <c r="G86" s="620" t="s">
        <v>945</v>
      </c>
      <c r="H86" s="620" t="s">
        <v>344</v>
      </c>
      <c r="I86" s="620" t="s">
        <v>344</v>
      </c>
      <c r="J86" s="620" t="s">
        <v>344</v>
      </c>
      <c r="K86" s="621" t="s">
        <v>946</v>
      </c>
      <c r="L86" s="621"/>
      <c r="M86" s="621" t="s">
        <v>947</v>
      </c>
      <c r="N86" s="621"/>
    </row>
    <row r="87" spans="1:14" ht="18" customHeight="1">
      <c r="A87" s="622"/>
      <c r="B87" s="618" t="s">
        <v>259</v>
      </c>
      <c r="C87" s="618"/>
      <c r="D87" s="625" t="s">
        <v>260</v>
      </c>
      <c r="E87" s="620" t="s">
        <v>371</v>
      </c>
      <c r="F87" s="620" t="s">
        <v>344</v>
      </c>
      <c r="G87" s="620" t="s">
        <v>344</v>
      </c>
      <c r="H87" s="620" t="s">
        <v>344</v>
      </c>
      <c r="I87" s="620" t="s">
        <v>344</v>
      </c>
      <c r="J87" s="620" t="s">
        <v>344</v>
      </c>
      <c r="K87" s="621" t="s">
        <v>344</v>
      </c>
      <c r="L87" s="621"/>
      <c r="M87" s="621" t="s">
        <v>371</v>
      </c>
      <c r="N87" s="621"/>
    </row>
    <row r="88" spans="1:14" ht="22.5" customHeight="1">
      <c r="A88" s="624"/>
      <c r="B88" s="618" t="s">
        <v>261</v>
      </c>
      <c r="C88" s="618"/>
      <c r="D88" s="625" t="s">
        <v>262</v>
      </c>
      <c r="E88" s="620" t="s">
        <v>602</v>
      </c>
      <c r="F88" s="620" t="s">
        <v>603</v>
      </c>
      <c r="G88" s="620" t="s">
        <v>344</v>
      </c>
      <c r="H88" s="620" t="s">
        <v>344</v>
      </c>
      <c r="I88" s="620" t="s">
        <v>344</v>
      </c>
      <c r="J88" s="620" t="s">
        <v>344</v>
      </c>
      <c r="K88" s="621" t="s">
        <v>603</v>
      </c>
      <c r="L88" s="621"/>
      <c r="M88" s="621" t="s">
        <v>394</v>
      </c>
      <c r="N88" s="621"/>
    </row>
    <row r="89" spans="1:14" ht="15" customHeight="1">
      <c r="A89" s="624"/>
      <c r="B89" s="618" t="s">
        <v>263</v>
      </c>
      <c r="C89" s="618"/>
      <c r="D89" s="619" t="s">
        <v>264</v>
      </c>
      <c r="E89" s="620" t="s">
        <v>585</v>
      </c>
      <c r="F89" s="620" t="s">
        <v>585</v>
      </c>
      <c r="G89" s="620" t="s">
        <v>344</v>
      </c>
      <c r="H89" s="620" t="s">
        <v>344</v>
      </c>
      <c r="I89" s="620" t="s">
        <v>344</v>
      </c>
      <c r="J89" s="620" t="s">
        <v>344</v>
      </c>
      <c r="K89" s="621" t="s">
        <v>585</v>
      </c>
      <c r="L89" s="621"/>
      <c r="M89" s="621" t="s">
        <v>344</v>
      </c>
      <c r="N89" s="621"/>
    </row>
    <row r="90" spans="1:14" ht="15" customHeight="1">
      <c r="A90" s="624"/>
      <c r="B90" s="618" t="s">
        <v>265</v>
      </c>
      <c r="C90" s="618"/>
      <c r="D90" s="619" t="s">
        <v>266</v>
      </c>
      <c r="E90" s="620" t="s">
        <v>858</v>
      </c>
      <c r="F90" s="620" t="s">
        <v>859</v>
      </c>
      <c r="G90" s="620" t="s">
        <v>344</v>
      </c>
      <c r="H90" s="620" t="s">
        <v>344</v>
      </c>
      <c r="I90" s="620" t="s">
        <v>344</v>
      </c>
      <c r="J90" s="620" t="s">
        <v>344</v>
      </c>
      <c r="K90" s="621" t="s">
        <v>859</v>
      </c>
      <c r="L90" s="621"/>
      <c r="M90" s="621" t="s">
        <v>608</v>
      </c>
      <c r="N90" s="621"/>
    </row>
    <row r="91" spans="1:14" ht="30" customHeight="1">
      <c r="A91" s="624"/>
      <c r="B91" s="618" t="s">
        <v>206</v>
      </c>
      <c r="C91" s="618"/>
      <c r="D91" s="625" t="s">
        <v>207</v>
      </c>
      <c r="E91" s="620" t="s">
        <v>395</v>
      </c>
      <c r="F91" s="620" t="s">
        <v>395</v>
      </c>
      <c r="G91" s="620" t="s">
        <v>344</v>
      </c>
      <c r="H91" s="620" t="s">
        <v>344</v>
      </c>
      <c r="I91" s="620" t="s">
        <v>344</v>
      </c>
      <c r="J91" s="620" t="s">
        <v>344</v>
      </c>
      <c r="K91" s="621" t="s">
        <v>395</v>
      </c>
      <c r="L91" s="621"/>
      <c r="M91" s="621" t="s">
        <v>344</v>
      </c>
      <c r="N91" s="621"/>
    </row>
    <row r="92" spans="1:14" ht="15" customHeight="1">
      <c r="A92" s="623"/>
      <c r="B92" s="618" t="s">
        <v>210</v>
      </c>
      <c r="C92" s="618"/>
      <c r="D92" s="619" t="s">
        <v>176</v>
      </c>
      <c r="E92" s="620" t="s">
        <v>948</v>
      </c>
      <c r="F92" s="620" t="s">
        <v>860</v>
      </c>
      <c r="G92" s="620" t="s">
        <v>945</v>
      </c>
      <c r="H92" s="620" t="s">
        <v>344</v>
      </c>
      <c r="I92" s="620" t="s">
        <v>344</v>
      </c>
      <c r="J92" s="620" t="s">
        <v>344</v>
      </c>
      <c r="K92" s="621" t="s">
        <v>949</v>
      </c>
      <c r="L92" s="621"/>
      <c r="M92" s="621" t="s">
        <v>950</v>
      </c>
      <c r="N92" s="621"/>
    </row>
    <row r="93" spans="1:14" ht="25.5" customHeight="1">
      <c r="A93" s="618" t="s">
        <v>211</v>
      </c>
      <c r="B93" s="618"/>
      <c r="C93" s="618"/>
      <c r="D93" s="619" t="s">
        <v>212</v>
      </c>
      <c r="E93" s="620" t="s">
        <v>861</v>
      </c>
      <c r="F93" s="620" t="s">
        <v>862</v>
      </c>
      <c r="G93" s="620" t="s">
        <v>863</v>
      </c>
      <c r="H93" s="620" t="s">
        <v>864</v>
      </c>
      <c r="I93" s="620" t="s">
        <v>344</v>
      </c>
      <c r="J93" s="620" t="s">
        <v>344</v>
      </c>
      <c r="K93" s="621" t="s">
        <v>865</v>
      </c>
      <c r="L93" s="621"/>
      <c r="M93" s="621" t="s">
        <v>675</v>
      </c>
      <c r="N93" s="621"/>
    </row>
    <row r="94" spans="1:14" ht="17.25" customHeight="1">
      <c r="A94" s="622"/>
      <c r="B94" s="618" t="s">
        <v>267</v>
      </c>
      <c r="C94" s="618"/>
      <c r="D94" s="625" t="s">
        <v>268</v>
      </c>
      <c r="E94" s="620" t="s">
        <v>866</v>
      </c>
      <c r="F94" s="620" t="s">
        <v>866</v>
      </c>
      <c r="G94" s="620" t="s">
        <v>867</v>
      </c>
      <c r="H94" s="620" t="s">
        <v>397</v>
      </c>
      <c r="I94" s="620" t="s">
        <v>344</v>
      </c>
      <c r="J94" s="620" t="s">
        <v>344</v>
      </c>
      <c r="K94" s="621" t="s">
        <v>868</v>
      </c>
      <c r="L94" s="621"/>
      <c r="M94" s="621" t="s">
        <v>344</v>
      </c>
      <c r="N94" s="621"/>
    </row>
    <row r="95" spans="1:14" ht="21" customHeight="1">
      <c r="A95" s="624"/>
      <c r="B95" s="618" t="s">
        <v>269</v>
      </c>
      <c r="C95" s="618"/>
      <c r="D95" s="625" t="s">
        <v>270</v>
      </c>
      <c r="E95" s="620" t="s">
        <v>869</v>
      </c>
      <c r="F95" s="620" t="s">
        <v>870</v>
      </c>
      <c r="G95" s="620" t="s">
        <v>344</v>
      </c>
      <c r="H95" s="620" t="s">
        <v>870</v>
      </c>
      <c r="I95" s="620" t="s">
        <v>344</v>
      </c>
      <c r="J95" s="620" t="s">
        <v>344</v>
      </c>
      <c r="K95" s="621" t="s">
        <v>344</v>
      </c>
      <c r="L95" s="621"/>
      <c r="M95" s="621" t="s">
        <v>398</v>
      </c>
      <c r="N95" s="621"/>
    </row>
    <row r="96" spans="1:14" ht="15" customHeight="1">
      <c r="A96" s="624"/>
      <c r="B96" s="618" t="s">
        <v>271</v>
      </c>
      <c r="C96" s="618"/>
      <c r="D96" s="619" t="s">
        <v>272</v>
      </c>
      <c r="E96" s="620" t="s">
        <v>399</v>
      </c>
      <c r="F96" s="620" t="s">
        <v>399</v>
      </c>
      <c r="G96" s="620" t="s">
        <v>344</v>
      </c>
      <c r="H96" s="620" t="s">
        <v>399</v>
      </c>
      <c r="I96" s="620" t="s">
        <v>344</v>
      </c>
      <c r="J96" s="620" t="s">
        <v>344</v>
      </c>
      <c r="K96" s="621" t="s">
        <v>344</v>
      </c>
      <c r="L96" s="621"/>
      <c r="M96" s="621" t="s">
        <v>344</v>
      </c>
      <c r="N96" s="621"/>
    </row>
    <row r="97" spans="1:14" ht="21.75" customHeight="1">
      <c r="A97" s="624"/>
      <c r="B97" s="618" t="s">
        <v>273</v>
      </c>
      <c r="C97" s="618"/>
      <c r="D97" s="625" t="s">
        <v>274</v>
      </c>
      <c r="E97" s="620" t="s">
        <v>396</v>
      </c>
      <c r="F97" s="620" t="s">
        <v>381</v>
      </c>
      <c r="G97" s="620" t="s">
        <v>395</v>
      </c>
      <c r="H97" s="620" t="s">
        <v>383</v>
      </c>
      <c r="I97" s="620" t="s">
        <v>344</v>
      </c>
      <c r="J97" s="620" t="s">
        <v>344</v>
      </c>
      <c r="K97" s="621" t="s">
        <v>395</v>
      </c>
      <c r="L97" s="621"/>
      <c r="M97" s="621" t="s">
        <v>400</v>
      </c>
      <c r="N97" s="621"/>
    </row>
    <row r="98" spans="1:14" ht="15" customHeight="1">
      <c r="A98" s="623"/>
      <c r="B98" s="618" t="s">
        <v>213</v>
      </c>
      <c r="C98" s="618"/>
      <c r="D98" s="619" t="s">
        <v>176</v>
      </c>
      <c r="E98" s="620" t="s">
        <v>676</v>
      </c>
      <c r="F98" s="620" t="s">
        <v>677</v>
      </c>
      <c r="G98" s="620" t="s">
        <v>871</v>
      </c>
      <c r="H98" s="620" t="s">
        <v>344</v>
      </c>
      <c r="I98" s="620" t="s">
        <v>344</v>
      </c>
      <c r="J98" s="620" t="s">
        <v>344</v>
      </c>
      <c r="K98" s="621" t="s">
        <v>872</v>
      </c>
      <c r="L98" s="621"/>
      <c r="M98" s="621" t="s">
        <v>678</v>
      </c>
      <c r="N98" s="621"/>
    </row>
    <row r="99" spans="1:14" ht="15" customHeight="1">
      <c r="A99" s="618" t="s">
        <v>214</v>
      </c>
      <c r="B99" s="618"/>
      <c r="C99" s="618"/>
      <c r="D99" s="619" t="s">
        <v>215</v>
      </c>
      <c r="E99" s="620" t="s">
        <v>876</v>
      </c>
      <c r="F99" s="620" t="s">
        <v>642</v>
      </c>
      <c r="G99" s="620" t="s">
        <v>604</v>
      </c>
      <c r="H99" s="620" t="s">
        <v>401</v>
      </c>
      <c r="I99" s="620" t="s">
        <v>344</v>
      </c>
      <c r="J99" s="620" t="s">
        <v>344</v>
      </c>
      <c r="K99" s="621" t="s">
        <v>643</v>
      </c>
      <c r="L99" s="621"/>
      <c r="M99" s="621" t="s">
        <v>874</v>
      </c>
      <c r="N99" s="621"/>
    </row>
    <row r="100" spans="1:14" ht="15" customHeight="1">
      <c r="A100" s="622"/>
      <c r="B100" s="618" t="s">
        <v>275</v>
      </c>
      <c r="C100" s="618"/>
      <c r="D100" s="619" t="s">
        <v>276</v>
      </c>
      <c r="E100" s="620" t="s">
        <v>875</v>
      </c>
      <c r="F100" s="620" t="s">
        <v>344</v>
      </c>
      <c r="G100" s="620" t="s">
        <v>344</v>
      </c>
      <c r="H100" s="620" t="s">
        <v>344</v>
      </c>
      <c r="I100" s="620" t="s">
        <v>344</v>
      </c>
      <c r="J100" s="620" t="s">
        <v>344</v>
      </c>
      <c r="K100" s="621" t="s">
        <v>344</v>
      </c>
      <c r="L100" s="621"/>
      <c r="M100" s="621" t="s">
        <v>875</v>
      </c>
      <c r="N100" s="621"/>
    </row>
    <row r="101" spans="1:14" ht="22.5" customHeight="1">
      <c r="A101" s="624"/>
      <c r="B101" s="618" t="s">
        <v>277</v>
      </c>
      <c r="C101" s="618"/>
      <c r="D101" s="625" t="s">
        <v>278</v>
      </c>
      <c r="E101" s="620" t="s">
        <v>644</v>
      </c>
      <c r="F101" s="620" t="s">
        <v>644</v>
      </c>
      <c r="G101" s="620" t="s">
        <v>344</v>
      </c>
      <c r="H101" s="620" t="s">
        <v>401</v>
      </c>
      <c r="I101" s="620" t="s">
        <v>344</v>
      </c>
      <c r="J101" s="620" t="s">
        <v>344</v>
      </c>
      <c r="K101" s="621" t="s">
        <v>645</v>
      </c>
      <c r="L101" s="621"/>
      <c r="M101" s="621" t="s">
        <v>344</v>
      </c>
      <c r="N101" s="621"/>
    </row>
    <row r="102" spans="1:14" ht="15" customHeight="1">
      <c r="A102" s="623"/>
      <c r="B102" s="618" t="s">
        <v>216</v>
      </c>
      <c r="C102" s="618"/>
      <c r="D102" s="619" t="s">
        <v>176</v>
      </c>
      <c r="E102" s="620" t="s">
        <v>605</v>
      </c>
      <c r="F102" s="620" t="s">
        <v>606</v>
      </c>
      <c r="G102" s="620" t="s">
        <v>604</v>
      </c>
      <c r="H102" s="620" t="s">
        <v>344</v>
      </c>
      <c r="I102" s="620" t="s">
        <v>344</v>
      </c>
      <c r="J102" s="620" t="s">
        <v>344</v>
      </c>
      <c r="K102" s="621" t="s">
        <v>586</v>
      </c>
      <c r="L102" s="621"/>
      <c r="M102" s="621" t="s">
        <v>0</v>
      </c>
      <c r="N102" s="621"/>
    </row>
    <row r="103" spans="1:14" ht="15" customHeight="1">
      <c r="A103" s="634" t="s">
        <v>1</v>
      </c>
      <c r="B103" s="634"/>
      <c r="C103" s="634"/>
      <c r="D103" s="634"/>
      <c r="E103" s="635" t="s">
        <v>970</v>
      </c>
      <c r="F103" s="635" t="s">
        <v>971</v>
      </c>
      <c r="G103" s="635" t="s">
        <v>951</v>
      </c>
      <c r="H103" s="635" t="s">
        <v>978</v>
      </c>
      <c r="I103" s="635" t="s">
        <v>583</v>
      </c>
      <c r="J103" s="635" t="s">
        <v>344</v>
      </c>
      <c r="K103" s="636" t="s">
        <v>979</v>
      </c>
      <c r="L103" s="636"/>
      <c r="M103" s="636" t="s">
        <v>952</v>
      </c>
      <c r="N103" s="636"/>
    </row>
    <row r="104" spans="1:14" ht="14.25" customHeight="1">
      <c r="A104" s="616"/>
      <c r="B104" s="616"/>
      <c r="C104" s="616"/>
      <c r="D104" s="616"/>
      <c r="E104" s="616"/>
      <c r="F104" s="616"/>
      <c r="G104" s="616"/>
      <c r="H104" s="616"/>
      <c r="I104" s="616"/>
      <c r="J104" s="616"/>
      <c r="K104" s="616"/>
      <c r="L104" s="616"/>
      <c r="M104" s="616"/>
      <c r="N104" s="616"/>
    </row>
  </sheetData>
  <sheetProtection/>
  <mergeCells count="208">
    <mergeCell ref="A103:D103"/>
    <mergeCell ref="K103:L103"/>
    <mergeCell ref="M103:N103"/>
    <mergeCell ref="A104:N104"/>
    <mergeCell ref="A2:N2"/>
    <mergeCell ref="K100:L100"/>
    <mergeCell ref="M100:N100"/>
    <mergeCell ref="K101:L101"/>
    <mergeCell ref="M101:N101"/>
    <mergeCell ref="K102:L102"/>
    <mergeCell ref="M102:N102"/>
    <mergeCell ref="K97:L97"/>
    <mergeCell ref="M97:N97"/>
    <mergeCell ref="K98:L98"/>
    <mergeCell ref="M98:N98"/>
    <mergeCell ref="K99:L99"/>
    <mergeCell ref="M99:N99"/>
    <mergeCell ref="K94:L94"/>
    <mergeCell ref="M94:N94"/>
    <mergeCell ref="K95:L95"/>
    <mergeCell ref="M95:N95"/>
    <mergeCell ref="K96:L96"/>
    <mergeCell ref="M96:N96"/>
    <mergeCell ref="K91:L91"/>
    <mergeCell ref="M91:N91"/>
    <mergeCell ref="K92:L92"/>
    <mergeCell ref="M92:N92"/>
    <mergeCell ref="K93:L93"/>
    <mergeCell ref="M93:N93"/>
    <mergeCell ref="K88:L88"/>
    <mergeCell ref="M88:N88"/>
    <mergeCell ref="K89:L89"/>
    <mergeCell ref="M89:N89"/>
    <mergeCell ref="K90:L90"/>
    <mergeCell ref="M90:N90"/>
    <mergeCell ref="K85:L85"/>
    <mergeCell ref="M85:N85"/>
    <mergeCell ref="K86:L86"/>
    <mergeCell ref="M86:N86"/>
    <mergeCell ref="K87:L87"/>
    <mergeCell ref="M87:N87"/>
    <mergeCell ref="K82:L82"/>
    <mergeCell ref="M82:N82"/>
    <mergeCell ref="K83:L83"/>
    <mergeCell ref="M83:N83"/>
    <mergeCell ref="K84:L84"/>
    <mergeCell ref="M84:N84"/>
    <mergeCell ref="K79:L79"/>
    <mergeCell ref="M79:N79"/>
    <mergeCell ref="K80:L80"/>
    <mergeCell ref="M80:N80"/>
    <mergeCell ref="K81:L81"/>
    <mergeCell ref="M81:N81"/>
    <mergeCell ref="K76:L76"/>
    <mergeCell ref="M76:N76"/>
    <mergeCell ref="K77:L77"/>
    <mergeCell ref="M77:N77"/>
    <mergeCell ref="K78:L78"/>
    <mergeCell ref="M78:N78"/>
    <mergeCell ref="K73:L73"/>
    <mergeCell ref="M73:N73"/>
    <mergeCell ref="K74:L74"/>
    <mergeCell ref="M74:N74"/>
    <mergeCell ref="K75:L75"/>
    <mergeCell ref="M75:N75"/>
    <mergeCell ref="K70:L70"/>
    <mergeCell ref="M70:N70"/>
    <mergeCell ref="K71:L71"/>
    <mergeCell ref="M71:N71"/>
    <mergeCell ref="K72:L72"/>
    <mergeCell ref="M72:N72"/>
    <mergeCell ref="K67:L67"/>
    <mergeCell ref="M67:N67"/>
    <mergeCell ref="K68:L68"/>
    <mergeCell ref="M68:N68"/>
    <mergeCell ref="K69:L69"/>
    <mergeCell ref="M69:N69"/>
    <mergeCell ref="K64:L64"/>
    <mergeCell ref="M64:N64"/>
    <mergeCell ref="K65:L65"/>
    <mergeCell ref="M65:N65"/>
    <mergeCell ref="K66:L66"/>
    <mergeCell ref="M66:N66"/>
    <mergeCell ref="K61:L61"/>
    <mergeCell ref="M61:N61"/>
    <mergeCell ref="K62:L62"/>
    <mergeCell ref="M62:N62"/>
    <mergeCell ref="K63:L63"/>
    <mergeCell ref="M63:N63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2:L52"/>
    <mergeCell ref="M52:N52"/>
    <mergeCell ref="K53:L53"/>
    <mergeCell ref="M53:N53"/>
    <mergeCell ref="K54:L54"/>
    <mergeCell ref="M54:N54"/>
    <mergeCell ref="K49:L49"/>
    <mergeCell ref="M49:N49"/>
    <mergeCell ref="K50:L50"/>
    <mergeCell ref="M50:N50"/>
    <mergeCell ref="K51:L51"/>
    <mergeCell ref="M51:N51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K40:L40"/>
    <mergeCell ref="M40:N40"/>
    <mergeCell ref="K41:L41"/>
    <mergeCell ref="M41:N41"/>
    <mergeCell ref="K42:L42"/>
    <mergeCell ref="M42:N42"/>
    <mergeCell ref="K37:L37"/>
    <mergeCell ref="M37:N37"/>
    <mergeCell ref="K38:L38"/>
    <mergeCell ref="M38:N38"/>
    <mergeCell ref="K39:L39"/>
    <mergeCell ref="M39:N39"/>
    <mergeCell ref="K34:L34"/>
    <mergeCell ref="M34:N34"/>
    <mergeCell ref="K35:L35"/>
    <mergeCell ref="M35:N35"/>
    <mergeCell ref="K36:L36"/>
    <mergeCell ref="M36:N36"/>
    <mergeCell ref="K31:L31"/>
    <mergeCell ref="M31:N31"/>
    <mergeCell ref="K32:L32"/>
    <mergeCell ref="M32:N32"/>
    <mergeCell ref="K33:L33"/>
    <mergeCell ref="M33:N33"/>
    <mergeCell ref="K28:L28"/>
    <mergeCell ref="M28:N28"/>
    <mergeCell ref="K29:L29"/>
    <mergeCell ref="M29:N29"/>
    <mergeCell ref="K30:L30"/>
    <mergeCell ref="M30:N30"/>
    <mergeCell ref="K25:L25"/>
    <mergeCell ref="M25:N25"/>
    <mergeCell ref="K26:L26"/>
    <mergeCell ref="M26:N26"/>
    <mergeCell ref="K27:L27"/>
    <mergeCell ref="M27:N27"/>
    <mergeCell ref="K22:L22"/>
    <mergeCell ref="M22:N22"/>
    <mergeCell ref="K23:L23"/>
    <mergeCell ref="M23:N23"/>
    <mergeCell ref="K24:L24"/>
    <mergeCell ref="M24:N24"/>
    <mergeCell ref="K19:L19"/>
    <mergeCell ref="M19:N19"/>
    <mergeCell ref="K20:L20"/>
    <mergeCell ref="M20:N20"/>
    <mergeCell ref="K21:L21"/>
    <mergeCell ref="M21:N21"/>
    <mergeCell ref="K16:L16"/>
    <mergeCell ref="M16:N16"/>
    <mergeCell ref="K17:L17"/>
    <mergeCell ref="M17:N17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G6:L6"/>
    <mergeCell ref="M6:N7"/>
    <mergeCell ref="K7:L7"/>
    <mergeCell ref="K8:L8"/>
    <mergeCell ref="M8:N8"/>
    <mergeCell ref="K9:L9"/>
    <mergeCell ref="M9:N9"/>
    <mergeCell ref="A1:N1"/>
    <mergeCell ref="A3:N3"/>
    <mergeCell ref="A4:N4"/>
    <mergeCell ref="A5:A7"/>
    <mergeCell ref="B5:B7"/>
    <mergeCell ref="C5:C7"/>
    <mergeCell ref="D5:D7"/>
    <mergeCell ref="E5:E7"/>
    <mergeCell ref="F5:N5"/>
    <mergeCell ref="F6:F7"/>
  </mergeCells>
  <printOptions/>
  <pageMargins left="0.2" right="0.19" top="0.21" bottom="0.27" header="0.18" footer="0.16"/>
  <pageSetup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7.75390625" style="1" customWidth="1"/>
    <col min="4" max="4" width="4.875" style="1" hidden="1" customWidth="1"/>
    <col min="5" max="5" width="32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3.125" style="1" customWidth="1"/>
    <col min="12" max="12" width="9.875" style="1" customWidth="1"/>
    <col min="13" max="13" width="10.75390625" style="1" customWidth="1"/>
    <col min="14" max="14" width="16.75390625" style="1" customWidth="1"/>
    <col min="15" max="16384" width="9.125" style="1" customWidth="1"/>
  </cols>
  <sheetData>
    <row r="1" spans="1:14" ht="12.75">
      <c r="A1" s="499" t="s">
        <v>552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</row>
    <row r="2" spans="1:14" ht="12.75">
      <c r="A2" s="499" t="s">
        <v>972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</row>
    <row r="3" spans="1:14" ht="18">
      <c r="A3" s="501" t="s">
        <v>553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</row>
    <row r="4" spans="1:14" ht="10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5" t="s">
        <v>32</v>
      </c>
    </row>
    <row r="5" spans="1:14" s="21" customFormat="1" ht="19.5" customHeight="1">
      <c r="A5" s="502" t="s">
        <v>42</v>
      </c>
      <c r="B5" s="502" t="s">
        <v>3</v>
      </c>
      <c r="C5" s="502" t="s">
        <v>404</v>
      </c>
      <c r="D5" s="502" t="s">
        <v>405</v>
      </c>
      <c r="E5" s="503" t="s">
        <v>554</v>
      </c>
      <c r="F5" s="503" t="s">
        <v>407</v>
      </c>
      <c r="G5" s="503" t="s">
        <v>408</v>
      </c>
      <c r="H5" s="503"/>
      <c r="I5" s="503"/>
      <c r="J5" s="503"/>
      <c r="K5" s="503"/>
      <c r="L5" s="503"/>
      <c r="M5" s="503"/>
      <c r="N5" s="503" t="s">
        <v>409</v>
      </c>
    </row>
    <row r="6" spans="1:14" s="21" customFormat="1" ht="19.5" customHeight="1">
      <c r="A6" s="502"/>
      <c r="B6" s="502"/>
      <c r="C6" s="502"/>
      <c r="D6" s="502"/>
      <c r="E6" s="503"/>
      <c r="F6" s="503"/>
      <c r="G6" s="503" t="s">
        <v>555</v>
      </c>
      <c r="H6" s="503" t="s">
        <v>411</v>
      </c>
      <c r="I6" s="503"/>
      <c r="J6" s="503"/>
      <c r="K6" s="503"/>
      <c r="L6" s="503" t="s">
        <v>556</v>
      </c>
      <c r="M6" s="503" t="s">
        <v>557</v>
      </c>
      <c r="N6" s="503"/>
    </row>
    <row r="7" spans="1:14" s="21" customFormat="1" ht="29.25" customHeight="1">
      <c r="A7" s="502"/>
      <c r="B7" s="502"/>
      <c r="C7" s="502"/>
      <c r="D7" s="502"/>
      <c r="E7" s="503"/>
      <c r="F7" s="503"/>
      <c r="G7" s="503"/>
      <c r="H7" s="503" t="s">
        <v>412</v>
      </c>
      <c r="I7" s="503" t="s">
        <v>558</v>
      </c>
      <c r="J7" s="503" t="s">
        <v>559</v>
      </c>
      <c r="K7" s="503" t="s">
        <v>415</v>
      </c>
      <c r="L7" s="503"/>
      <c r="M7" s="503"/>
      <c r="N7" s="503"/>
    </row>
    <row r="8" spans="1:14" s="21" customFormat="1" ht="19.5" customHeight="1">
      <c r="A8" s="502"/>
      <c r="B8" s="502"/>
      <c r="C8" s="502"/>
      <c r="D8" s="502"/>
      <c r="E8" s="503"/>
      <c r="F8" s="503"/>
      <c r="G8" s="503"/>
      <c r="H8" s="503"/>
      <c r="I8" s="503"/>
      <c r="J8" s="503"/>
      <c r="K8" s="503"/>
      <c r="L8" s="503"/>
      <c r="M8" s="503"/>
      <c r="N8" s="503"/>
    </row>
    <row r="9" spans="1:14" s="21" customFormat="1" ht="19.5" customHeight="1">
      <c r="A9" s="502"/>
      <c r="B9" s="502"/>
      <c r="C9" s="502"/>
      <c r="D9" s="502"/>
      <c r="E9" s="503"/>
      <c r="F9" s="503"/>
      <c r="G9" s="503"/>
      <c r="H9" s="503"/>
      <c r="I9" s="503"/>
      <c r="J9" s="503"/>
      <c r="K9" s="503"/>
      <c r="L9" s="503"/>
      <c r="M9" s="503"/>
      <c r="N9" s="503"/>
    </row>
    <row r="10" spans="1:14" ht="7.5" customHeight="1">
      <c r="A10" s="10">
        <v>1</v>
      </c>
      <c r="B10" s="10">
        <v>2</v>
      </c>
      <c r="C10" s="10">
        <v>3</v>
      </c>
      <c r="D10" s="10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</row>
    <row r="11" spans="1:14" ht="65.25" customHeight="1">
      <c r="A11" s="186" t="s">
        <v>8</v>
      </c>
      <c r="B11" s="186">
        <v>600</v>
      </c>
      <c r="C11" s="186">
        <v>60014</v>
      </c>
      <c r="D11" s="187"/>
      <c r="E11" s="415" t="s">
        <v>878</v>
      </c>
      <c r="F11" s="196">
        <v>12000000</v>
      </c>
      <c r="G11" s="188">
        <v>0</v>
      </c>
      <c r="H11" s="188">
        <v>0</v>
      </c>
      <c r="I11" s="188"/>
      <c r="J11" s="189"/>
      <c r="K11" s="188"/>
      <c r="L11" s="188">
        <v>6000000</v>
      </c>
      <c r="M11" s="191" t="s">
        <v>561</v>
      </c>
      <c r="N11" s="190" t="s">
        <v>418</v>
      </c>
    </row>
    <row r="12" spans="1:14" ht="52.5" customHeight="1">
      <c r="A12" s="186" t="s">
        <v>9</v>
      </c>
      <c r="B12" s="131">
        <v>600</v>
      </c>
      <c r="C12" s="131">
        <v>60014</v>
      </c>
      <c r="D12" s="136"/>
      <c r="E12" s="283" t="s">
        <v>679</v>
      </c>
      <c r="F12" s="284">
        <v>3200000</v>
      </c>
      <c r="G12" s="285">
        <f aca="true" t="shared" si="0" ref="G12:G17">SUM(H12:K12)</f>
        <v>1000000</v>
      </c>
      <c r="H12" s="285">
        <v>1000000</v>
      </c>
      <c r="I12" s="285"/>
      <c r="J12" s="286"/>
      <c r="K12" s="285"/>
      <c r="L12" s="285">
        <v>500000</v>
      </c>
      <c r="M12" s="410" t="s">
        <v>561</v>
      </c>
      <c r="N12" s="135" t="s">
        <v>418</v>
      </c>
    </row>
    <row r="13" spans="1:14" ht="40.5" customHeight="1">
      <c r="A13" s="186" t="s">
        <v>10</v>
      </c>
      <c r="B13" s="131">
        <v>600</v>
      </c>
      <c r="C13" s="131">
        <v>60016</v>
      </c>
      <c r="D13" s="136"/>
      <c r="E13" s="135" t="s">
        <v>560</v>
      </c>
      <c r="F13" s="287">
        <v>35030000</v>
      </c>
      <c r="G13" s="285">
        <f t="shared" si="0"/>
        <v>150000</v>
      </c>
      <c r="H13" s="285">
        <v>150000</v>
      </c>
      <c r="I13" s="285"/>
      <c r="J13" s="286"/>
      <c r="K13" s="285"/>
      <c r="L13" s="285">
        <v>19350000</v>
      </c>
      <c r="M13" s="285">
        <v>15030000</v>
      </c>
      <c r="N13" s="135" t="s">
        <v>423</v>
      </c>
    </row>
    <row r="14" spans="1:14" ht="48.75" customHeight="1">
      <c r="A14" s="186" t="s">
        <v>2</v>
      </c>
      <c r="B14" s="186">
        <v>700</v>
      </c>
      <c r="C14" s="186">
        <v>70005</v>
      </c>
      <c r="D14" s="187"/>
      <c r="E14" s="217" t="s">
        <v>691</v>
      </c>
      <c r="F14" s="607">
        <v>4100000</v>
      </c>
      <c r="G14" s="608">
        <f t="shared" si="0"/>
        <v>179000</v>
      </c>
      <c r="H14" s="608">
        <v>179000</v>
      </c>
      <c r="I14" s="608"/>
      <c r="J14" s="609"/>
      <c r="K14" s="608"/>
      <c r="L14" s="608">
        <v>2637000</v>
      </c>
      <c r="M14" s="610">
        <v>1284000</v>
      </c>
      <c r="N14" s="190" t="s">
        <v>423</v>
      </c>
    </row>
    <row r="15" spans="1:14" ht="40.5" customHeight="1">
      <c r="A15" s="186" t="s">
        <v>12</v>
      </c>
      <c r="B15" s="186">
        <v>700</v>
      </c>
      <c r="C15" s="186">
        <v>70005</v>
      </c>
      <c r="D15" s="187"/>
      <c r="E15" s="221" t="s">
        <v>562</v>
      </c>
      <c r="F15" s="607">
        <v>2000000</v>
      </c>
      <c r="G15" s="608">
        <f t="shared" si="0"/>
        <v>220000</v>
      </c>
      <c r="H15" s="608">
        <v>220000</v>
      </c>
      <c r="I15" s="608"/>
      <c r="J15" s="609"/>
      <c r="K15" s="608"/>
      <c r="L15" s="608">
        <v>1780000</v>
      </c>
      <c r="M15" s="611" t="s">
        <v>561</v>
      </c>
      <c r="N15" s="190" t="s">
        <v>423</v>
      </c>
    </row>
    <row r="16" spans="1:14" ht="39" customHeight="1">
      <c r="A16" s="186" t="s">
        <v>15</v>
      </c>
      <c r="B16" s="11">
        <v>700</v>
      </c>
      <c r="C16" s="11">
        <v>70095</v>
      </c>
      <c r="D16" s="164"/>
      <c r="E16" s="217" t="s">
        <v>563</v>
      </c>
      <c r="F16" s="612">
        <v>12562300</v>
      </c>
      <c r="G16" s="613">
        <f t="shared" si="0"/>
        <v>1500000</v>
      </c>
      <c r="H16" s="613"/>
      <c r="I16" s="613">
        <v>1500000</v>
      </c>
      <c r="J16" s="614"/>
      <c r="K16" s="613"/>
      <c r="L16" s="613">
        <v>5800000</v>
      </c>
      <c r="M16" s="615" t="s">
        <v>561</v>
      </c>
      <c r="N16" s="174" t="s">
        <v>423</v>
      </c>
    </row>
    <row r="17" spans="1:14" ht="51" customHeight="1">
      <c r="A17" s="186" t="s">
        <v>17</v>
      </c>
      <c r="B17" s="11">
        <v>754</v>
      </c>
      <c r="C17" s="11">
        <v>75495</v>
      </c>
      <c r="D17" s="164"/>
      <c r="E17" s="217" t="s">
        <v>564</v>
      </c>
      <c r="F17" s="612">
        <v>5000000</v>
      </c>
      <c r="G17" s="613">
        <f t="shared" si="0"/>
        <v>2000000</v>
      </c>
      <c r="H17" s="613"/>
      <c r="I17" s="613">
        <v>2000000</v>
      </c>
      <c r="J17" s="614"/>
      <c r="K17" s="613"/>
      <c r="L17" s="613">
        <v>800000</v>
      </c>
      <c r="M17" s="615" t="s">
        <v>561</v>
      </c>
      <c r="N17" s="174" t="s">
        <v>423</v>
      </c>
    </row>
    <row r="18" spans="1:14" ht="47.25" customHeight="1">
      <c r="A18" s="186" t="s">
        <v>23</v>
      </c>
      <c r="B18" s="11">
        <v>900</v>
      </c>
      <c r="C18" s="11">
        <v>90095</v>
      </c>
      <c r="D18" s="164"/>
      <c r="E18" s="192" t="s">
        <v>565</v>
      </c>
      <c r="F18" s="193">
        <v>1300003</v>
      </c>
      <c r="G18" s="345" t="s">
        <v>561</v>
      </c>
      <c r="H18" s="194"/>
      <c r="I18" s="194"/>
      <c r="J18" s="195"/>
      <c r="K18" s="194"/>
      <c r="L18" s="194">
        <v>1121450</v>
      </c>
      <c r="M18" s="345" t="s">
        <v>561</v>
      </c>
      <c r="N18" s="174" t="s">
        <v>423</v>
      </c>
    </row>
    <row r="19" spans="1:14" ht="22.5" customHeight="1">
      <c r="A19" s="504" t="s">
        <v>54</v>
      </c>
      <c r="B19" s="504"/>
      <c r="C19" s="504"/>
      <c r="D19" s="504"/>
      <c r="E19" s="504"/>
      <c r="F19" s="39">
        <f>SUM(F11:F18)</f>
        <v>75192303</v>
      </c>
      <c r="G19" s="39">
        <f>SUM(G11:G18)</f>
        <v>5049000</v>
      </c>
      <c r="H19" s="39">
        <f>SUM(H11:H18)</f>
        <v>1549000</v>
      </c>
      <c r="I19" s="39">
        <f>SUM(I11:I18)</f>
        <v>3500000</v>
      </c>
      <c r="J19" s="39">
        <f>SUM(J11:J18)</f>
        <v>0</v>
      </c>
      <c r="K19" s="39">
        <f>SUM(K11:K18)</f>
        <v>0</v>
      </c>
      <c r="L19" s="39">
        <f>SUM(L11:L18)</f>
        <v>37988450</v>
      </c>
      <c r="M19" s="39">
        <f>SUM(M11:M18)</f>
        <v>16314000</v>
      </c>
      <c r="N19" s="181" t="s">
        <v>514</v>
      </c>
    </row>
    <row r="20" ht="12.75">
      <c r="A20" s="1" t="s">
        <v>566</v>
      </c>
    </row>
    <row r="21" ht="12.75">
      <c r="A21" s="1" t="s">
        <v>515</v>
      </c>
    </row>
    <row r="22" ht="12.75">
      <c r="A22" s="1" t="s">
        <v>516</v>
      </c>
    </row>
    <row r="23" ht="12.75">
      <c r="A23" s="1" t="s">
        <v>517</v>
      </c>
    </row>
    <row r="24" ht="12.75">
      <c r="A24" s="1" t="s">
        <v>518</v>
      </c>
    </row>
    <row r="26" ht="12.75" hidden="1">
      <c r="A26" s="28" t="s">
        <v>519</v>
      </c>
    </row>
  </sheetData>
  <sheetProtection/>
  <mergeCells count="20">
    <mergeCell ref="A19:E19"/>
    <mergeCell ref="N5:N9"/>
    <mergeCell ref="G6:G9"/>
    <mergeCell ref="H6:K6"/>
    <mergeCell ref="L6:L9"/>
    <mergeCell ref="M6:M9"/>
    <mergeCell ref="H7:H9"/>
    <mergeCell ref="I7:I9"/>
    <mergeCell ref="J7:J9"/>
    <mergeCell ref="K7:K9"/>
    <mergeCell ref="A1:N1"/>
    <mergeCell ref="A2:N2"/>
    <mergeCell ref="A3:N3"/>
    <mergeCell ref="A5:A9"/>
    <mergeCell ref="B5:B9"/>
    <mergeCell ref="C5:C9"/>
    <mergeCell ref="D5:D9"/>
    <mergeCell ref="E5:E9"/>
    <mergeCell ref="F5:F9"/>
    <mergeCell ref="G5:M5"/>
  </mergeCells>
  <printOptions horizontalCentered="1"/>
  <pageMargins left="0.5118110236220472" right="0.3937007874015748" top="0.31" bottom="0.15748031496062992" header="0.43" footer="0.1574803149606299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4.375" style="1" customWidth="1"/>
    <col min="2" max="2" width="6.125" style="114" customWidth="1"/>
    <col min="3" max="3" width="7.375" style="114" customWidth="1"/>
    <col min="4" max="4" width="5.375" style="1" hidden="1" customWidth="1"/>
    <col min="5" max="5" width="30.375" style="1" customWidth="1"/>
    <col min="6" max="6" width="11.25390625" style="1" customWidth="1"/>
    <col min="7" max="7" width="12.00390625" style="1" customWidth="1"/>
    <col min="8" max="8" width="10.125" style="1" customWidth="1"/>
    <col min="9" max="9" width="10.875" style="162" customWidth="1"/>
    <col min="10" max="10" width="12.00390625" style="1" customWidth="1"/>
    <col min="11" max="11" width="13.625" style="1" customWidth="1"/>
    <col min="12" max="12" width="21.25390625" style="1" customWidth="1"/>
    <col min="13" max="16384" width="9.125" style="1" customWidth="1"/>
  </cols>
  <sheetData>
    <row r="1" spans="1:14" ht="12.75">
      <c r="A1" s="499" t="s">
        <v>402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28"/>
      <c r="N1" s="28"/>
    </row>
    <row r="2" spans="1:14" ht="12.75">
      <c r="A2" s="499" t="s">
        <v>972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28"/>
      <c r="N2" s="28"/>
    </row>
    <row r="3" spans="1:12" ht="18">
      <c r="A3" s="501" t="s">
        <v>403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12" ht="10.5" customHeight="1">
      <c r="A4" s="127"/>
      <c r="B4" s="127"/>
      <c r="C4" s="127"/>
      <c r="D4" s="127"/>
      <c r="E4" s="127"/>
      <c r="F4" s="127"/>
      <c r="G4" s="127"/>
      <c r="H4" s="127"/>
      <c r="I4" s="128"/>
      <c r="J4" s="127"/>
      <c r="K4" s="127"/>
      <c r="L4" s="5" t="s">
        <v>32</v>
      </c>
    </row>
    <row r="5" spans="1:12" s="21" customFormat="1" ht="19.5" customHeight="1">
      <c r="A5" s="502" t="s">
        <v>42</v>
      </c>
      <c r="B5" s="502" t="s">
        <v>3</v>
      </c>
      <c r="C5" s="502" t="s">
        <v>404</v>
      </c>
      <c r="D5" s="502" t="s">
        <v>405</v>
      </c>
      <c r="E5" s="503" t="s">
        <v>406</v>
      </c>
      <c r="F5" s="503" t="s">
        <v>407</v>
      </c>
      <c r="G5" s="503" t="s">
        <v>408</v>
      </c>
      <c r="H5" s="503"/>
      <c r="I5" s="503"/>
      <c r="J5" s="503"/>
      <c r="K5" s="503"/>
      <c r="L5" s="503" t="s">
        <v>409</v>
      </c>
    </row>
    <row r="6" spans="1:12" s="21" customFormat="1" ht="19.5" customHeight="1">
      <c r="A6" s="502"/>
      <c r="B6" s="502"/>
      <c r="C6" s="502"/>
      <c r="D6" s="502"/>
      <c r="E6" s="503"/>
      <c r="F6" s="503"/>
      <c r="G6" s="503" t="s">
        <v>410</v>
      </c>
      <c r="H6" s="503" t="s">
        <v>411</v>
      </c>
      <c r="I6" s="503"/>
      <c r="J6" s="503"/>
      <c r="K6" s="503"/>
      <c r="L6" s="503"/>
    </row>
    <row r="7" spans="1:12" s="21" customFormat="1" ht="29.25" customHeight="1">
      <c r="A7" s="502"/>
      <c r="B7" s="502"/>
      <c r="C7" s="502"/>
      <c r="D7" s="502"/>
      <c r="E7" s="503"/>
      <c r="F7" s="503"/>
      <c r="G7" s="503"/>
      <c r="H7" s="503" t="s">
        <v>412</v>
      </c>
      <c r="I7" s="507" t="s">
        <v>413</v>
      </c>
      <c r="J7" s="503" t="s">
        <v>414</v>
      </c>
      <c r="K7" s="503" t="s">
        <v>415</v>
      </c>
      <c r="L7" s="503"/>
    </row>
    <row r="8" spans="1:12" s="21" customFormat="1" ht="19.5" customHeight="1">
      <c r="A8" s="502"/>
      <c r="B8" s="502"/>
      <c r="C8" s="502"/>
      <c r="D8" s="502"/>
      <c r="E8" s="503"/>
      <c r="F8" s="503"/>
      <c r="G8" s="503"/>
      <c r="H8" s="503"/>
      <c r="I8" s="507"/>
      <c r="J8" s="503"/>
      <c r="K8" s="503"/>
      <c r="L8" s="503"/>
    </row>
    <row r="9" spans="1:12" s="21" customFormat="1" ht="19.5" customHeight="1">
      <c r="A9" s="502"/>
      <c r="B9" s="502"/>
      <c r="C9" s="502"/>
      <c r="D9" s="502"/>
      <c r="E9" s="503"/>
      <c r="F9" s="503"/>
      <c r="G9" s="503"/>
      <c r="H9" s="503"/>
      <c r="I9" s="507"/>
      <c r="J9" s="503"/>
      <c r="K9" s="503"/>
      <c r="L9" s="503"/>
    </row>
    <row r="10" spans="1:12" ht="7.5" customHeight="1">
      <c r="A10" s="10">
        <v>1</v>
      </c>
      <c r="B10" s="10">
        <v>2</v>
      </c>
      <c r="C10" s="10">
        <v>3</v>
      </c>
      <c r="D10" s="10">
        <v>4</v>
      </c>
      <c r="E10" s="10">
        <v>4</v>
      </c>
      <c r="F10" s="10">
        <v>5</v>
      </c>
      <c r="G10" s="10">
        <v>6</v>
      </c>
      <c r="H10" s="10">
        <v>7</v>
      </c>
      <c r="I10" s="129">
        <v>8</v>
      </c>
      <c r="J10" s="10">
        <v>9</v>
      </c>
      <c r="K10" s="10">
        <v>10</v>
      </c>
      <c r="L10" s="10">
        <v>11</v>
      </c>
    </row>
    <row r="11" spans="1:12" ht="68.25" customHeight="1">
      <c r="A11" s="130" t="s">
        <v>8</v>
      </c>
      <c r="B11" s="215">
        <v>600</v>
      </c>
      <c r="C11" s="215">
        <v>60004</v>
      </c>
      <c r="D11" s="231"/>
      <c r="E11" s="228" t="s">
        <v>416</v>
      </c>
      <c r="F11" s="134">
        <v>202786</v>
      </c>
      <c r="G11" s="134">
        <f aca="true" t="shared" si="0" ref="G11:G76">SUM(H11:K11)</f>
        <v>202786</v>
      </c>
      <c r="H11" s="134">
        <v>35073</v>
      </c>
      <c r="I11" s="134">
        <v>167713</v>
      </c>
      <c r="J11" s="135"/>
      <c r="K11" s="136"/>
      <c r="L11" s="135" t="s">
        <v>417</v>
      </c>
    </row>
    <row r="12" spans="1:12" ht="44.25" customHeight="1">
      <c r="A12" s="130" t="s">
        <v>9</v>
      </c>
      <c r="B12" s="131">
        <v>600</v>
      </c>
      <c r="C12" s="131">
        <v>60014</v>
      </c>
      <c r="D12" s="132"/>
      <c r="E12" s="217" t="s">
        <v>694</v>
      </c>
      <c r="F12" s="134">
        <v>1750000</v>
      </c>
      <c r="G12" s="134">
        <f t="shared" si="0"/>
        <v>1750000</v>
      </c>
      <c r="H12" s="134">
        <v>1750000</v>
      </c>
      <c r="I12" s="134"/>
      <c r="J12" s="135"/>
      <c r="K12" s="136"/>
      <c r="L12" s="135" t="s">
        <v>418</v>
      </c>
    </row>
    <row r="13" spans="1:12" ht="28.5" customHeight="1">
      <c r="A13" s="130" t="s">
        <v>10</v>
      </c>
      <c r="B13" s="131">
        <v>600</v>
      </c>
      <c r="C13" s="131">
        <v>60014</v>
      </c>
      <c r="D13" s="132"/>
      <c r="E13" s="217" t="s">
        <v>955</v>
      </c>
      <c r="F13" s="218">
        <v>1000000</v>
      </c>
      <c r="G13" s="218">
        <f t="shared" si="0"/>
        <v>1000000</v>
      </c>
      <c r="H13" s="218">
        <v>1000000</v>
      </c>
      <c r="I13" s="134"/>
      <c r="J13" s="135"/>
      <c r="K13" s="136"/>
      <c r="L13" s="135" t="s">
        <v>418</v>
      </c>
    </row>
    <row r="14" spans="1:12" ht="55.5" customHeight="1">
      <c r="A14" s="130" t="s">
        <v>2</v>
      </c>
      <c r="B14" s="131">
        <v>600</v>
      </c>
      <c r="C14" s="131">
        <v>60014</v>
      </c>
      <c r="D14" s="132"/>
      <c r="E14" s="138" t="s">
        <v>419</v>
      </c>
      <c r="F14" s="134">
        <v>50000</v>
      </c>
      <c r="G14" s="134">
        <f t="shared" si="0"/>
        <v>50000</v>
      </c>
      <c r="H14" s="134">
        <v>50000</v>
      </c>
      <c r="I14" s="134"/>
      <c r="J14" s="135"/>
      <c r="K14" s="136"/>
      <c r="L14" s="135" t="s">
        <v>418</v>
      </c>
    </row>
    <row r="15" spans="1:12" ht="42" customHeight="1">
      <c r="A15" s="130" t="s">
        <v>12</v>
      </c>
      <c r="B15" s="131">
        <v>600</v>
      </c>
      <c r="C15" s="131">
        <v>60014</v>
      </c>
      <c r="D15" s="132"/>
      <c r="E15" s="137" t="s">
        <v>420</v>
      </c>
      <c r="F15" s="134">
        <v>80000</v>
      </c>
      <c r="G15" s="134">
        <f t="shared" si="0"/>
        <v>80000</v>
      </c>
      <c r="H15" s="134">
        <v>80000</v>
      </c>
      <c r="I15" s="134"/>
      <c r="J15" s="135"/>
      <c r="K15" s="136"/>
      <c r="L15" s="135" t="s">
        <v>418</v>
      </c>
    </row>
    <row r="16" spans="1:12" ht="38.25" customHeight="1">
      <c r="A16" s="130" t="s">
        <v>15</v>
      </c>
      <c r="B16" s="131">
        <v>600</v>
      </c>
      <c r="C16" s="131">
        <v>60014</v>
      </c>
      <c r="D16" s="132"/>
      <c r="E16" s="137" t="s">
        <v>421</v>
      </c>
      <c r="F16" s="134">
        <v>70000</v>
      </c>
      <c r="G16" s="134">
        <f t="shared" si="0"/>
        <v>70000</v>
      </c>
      <c r="H16" s="134">
        <v>70000</v>
      </c>
      <c r="I16" s="134"/>
      <c r="J16" s="135"/>
      <c r="K16" s="136"/>
      <c r="L16" s="135" t="s">
        <v>418</v>
      </c>
    </row>
    <row r="17" spans="1:12" ht="54.75" customHeight="1">
      <c r="A17" s="130" t="s">
        <v>17</v>
      </c>
      <c r="B17" s="131">
        <v>600</v>
      </c>
      <c r="C17" s="131">
        <v>60016</v>
      </c>
      <c r="D17" s="136"/>
      <c r="E17" s="224" t="s">
        <v>422</v>
      </c>
      <c r="F17" s="218">
        <v>3593500</v>
      </c>
      <c r="G17" s="218">
        <f t="shared" si="0"/>
        <v>3593500</v>
      </c>
      <c r="H17" s="218"/>
      <c r="I17" s="218">
        <v>3593500</v>
      </c>
      <c r="J17" s="135"/>
      <c r="K17" s="136"/>
      <c r="L17" s="135" t="s">
        <v>423</v>
      </c>
    </row>
    <row r="18" spans="1:12" ht="29.25" customHeight="1">
      <c r="A18" s="130" t="s">
        <v>23</v>
      </c>
      <c r="B18" s="139">
        <v>600</v>
      </c>
      <c r="C18" s="139">
        <v>60016</v>
      </c>
      <c r="D18" s="140"/>
      <c r="E18" s="138" t="s">
        <v>424</v>
      </c>
      <c r="F18" s="141">
        <v>350000</v>
      </c>
      <c r="G18" s="141">
        <f t="shared" si="0"/>
        <v>350000</v>
      </c>
      <c r="H18" s="141">
        <v>350000</v>
      </c>
      <c r="I18" s="141"/>
      <c r="J18" s="138"/>
      <c r="K18" s="140"/>
      <c r="L18" s="138" t="s">
        <v>423</v>
      </c>
    </row>
    <row r="19" spans="1:12" ht="28.5" customHeight="1">
      <c r="A19" s="74" t="s">
        <v>281</v>
      </c>
      <c r="B19" s="139">
        <v>600</v>
      </c>
      <c r="C19" s="139">
        <v>60016</v>
      </c>
      <c r="D19" s="140"/>
      <c r="E19" s="138" t="s">
        <v>425</v>
      </c>
      <c r="F19" s="141">
        <v>600000</v>
      </c>
      <c r="G19" s="141">
        <f t="shared" si="0"/>
        <v>600000</v>
      </c>
      <c r="H19" s="141"/>
      <c r="I19" s="141">
        <v>600000</v>
      </c>
      <c r="J19" s="138"/>
      <c r="K19" s="140"/>
      <c r="L19" s="138" t="s">
        <v>423</v>
      </c>
    </row>
    <row r="20" spans="1:12" ht="29.25" customHeight="1">
      <c r="A20" s="130" t="s">
        <v>282</v>
      </c>
      <c r="B20" s="139">
        <v>600</v>
      </c>
      <c r="C20" s="139">
        <v>60016</v>
      </c>
      <c r="D20" s="140"/>
      <c r="E20" s="137" t="s">
        <v>426</v>
      </c>
      <c r="F20" s="141">
        <v>1800000</v>
      </c>
      <c r="G20" s="141">
        <f t="shared" si="0"/>
        <v>1800000</v>
      </c>
      <c r="H20" s="141"/>
      <c r="I20" s="141">
        <v>1800000</v>
      </c>
      <c r="J20" s="138"/>
      <c r="K20" s="140"/>
      <c r="L20" s="135" t="s">
        <v>423</v>
      </c>
    </row>
    <row r="21" spans="1:12" ht="37.5" customHeight="1">
      <c r="A21" s="130" t="s">
        <v>283</v>
      </c>
      <c r="B21" s="139">
        <v>600</v>
      </c>
      <c r="C21" s="139">
        <v>60016</v>
      </c>
      <c r="D21" s="140"/>
      <c r="E21" s="138" t="s">
        <v>427</v>
      </c>
      <c r="F21" s="141">
        <v>150000</v>
      </c>
      <c r="G21" s="141">
        <f>SUM(H21:K21)</f>
        <v>150000</v>
      </c>
      <c r="H21" s="141">
        <v>150000</v>
      </c>
      <c r="I21" s="141"/>
      <c r="J21" s="138"/>
      <c r="K21" s="140"/>
      <c r="L21" s="138" t="s">
        <v>423</v>
      </c>
    </row>
    <row r="22" spans="1:12" ht="30" customHeight="1">
      <c r="A22" s="130" t="s">
        <v>284</v>
      </c>
      <c r="B22" s="139">
        <v>600</v>
      </c>
      <c r="C22" s="139">
        <v>60016</v>
      </c>
      <c r="D22" s="140"/>
      <c r="E22" s="224" t="s">
        <v>428</v>
      </c>
      <c r="F22" s="210">
        <v>176500</v>
      </c>
      <c r="G22" s="210">
        <f>SUM(H22:K22)</f>
        <v>176500</v>
      </c>
      <c r="H22" s="210">
        <v>176500</v>
      </c>
      <c r="I22" s="210"/>
      <c r="J22" s="138"/>
      <c r="K22" s="140"/>
      <c r="L22" s="138" t="s">
        <v>423</v>
      </c>
    </row>
    <row r="23" spans="1:12" ht="33" customHeight="1">
      <c r="A23" s="130" t="s">
        <v>429</v>
      </c>
      <c r="B23" s="131">
        <v>600</v>
      </c>
      <c r="C23" s="131">
        <v>60016</v>
      </c>
      <c r="D23" s="136"/>
      <c r="E23" s="224" t="s">
        <v>430</v>
      </c>
      <c r="F23" s="218">
        <v>200000</v>
      </c>
      <c r="G23" s="218">
        <f>SUM(H23:K23)</f>
        <v>200000</v>
      </c>
      <c r="H23" s="218"/>
      <c r="I23" s="218">
        <v>200000</v>
      </c>
      <c r="J23" s="135"/>
      <c r="K23" s="136"/>
      <c r="L23" s="135" t="s">
        <v>423</v>
      </c>
    </row>
    <row r="24" spans="1:12" ht="52.5" customHeight="1">
      <c r="A24" s="130" t="s">
        <v>431</v>
      </c>
      <c r="B24" s="142">
        <v>600</v>
      </c>
      <c r="C24" s="142">
        <v>60095</v>
      </c>
      <c r="D24" s="143"/>
      <c r="E24" s="217" t="s">
        <v>432</v>
      </c>
      <c r="F24" s="601">
        <v>150000</v>
      </c>
      <c r="G24" s="601">
        <f>SUM(H24:K24)</f>
        <v>150000</v>
      </c>
      <c r="H24" s="601">
        <v>150000</v>
      </c>
      <c r="I24" s="601"/>
      <c r="J24" s="144"/>
      <c r="K24" s="143"/>
      <c r="L24" s="138" t="s">
        <v>423</v>
      </c>
    </row>
    <row r="25" spans="1:12" ht="50.25" customHeight="1">
      <c r="A25" s="130" t="s">
        <v>433</v>
      </c>
      <c r="B25" s="139">
        <v>630</v>
      </c>
      <c r="C25" s="139">
        <v>63095</v>
      </c>
      <c r="D25" s="140"/>
      <c r="E25" s="224" t="s">
        <v>434</v>
      </c>
      <c r="F25" s="210">
        <v>10000</v>
      </c>
      <c r="G25" s="210">
        <f t="shared" si="0"/>
        <v>10000</v>
      </c>
      <c r="H25" s="210">
        <v>10000</v>
      </c>
      <c r="I25" s="210"/>
      <c r="J25" s="138"/>
      <c r="K25" s="140"/>
      <c r="L25" s="138" t="s">
        <v>423</v>
      </c>
    </row>
    <row r="26" spans="1:12" ht="33" customHeight="1">
      <c r="A26" s="130" t="s">
        <v>435</v>
      </c>
      <c r="B26" s="131">
        <v>630</v>
      </c>
      <c r="C26" s="131">
        <v>63095</v>
      </c>
      <c r="D26" s="136"/>
      <c r="E26" s="602" t="s">
        <v>436</v>
      </c>
      <c r="F26" s="218">
        <v>85000</v>
      </c>
      <c r="G26" s="218">
        <f t="shared" si="0"/>
        <v>85000</v>
      </c>
      <c r="H26" s="218">
        <v>85000</v>
      </c>
      <c r="I26" s="218"/>
      <c r="J26" s="135"/>
      <c r="K26" s="136"/>
      <c r="L26" s="135" t="s">
        <v>423</v>
      </c>
    </row>
    <row r="27" spans="1:12" ht="39" customHeight="1">
      <c r="A27" s="130" t="s">
        <v>437</v>
      </c>
      <c r="B27" s="131">
        <v>700</v>
      </c>
      <c r="C27" s="131">
        <v>70005</v>
      </c>
      <c r="D27" s="136"/>
      <c r="E27" s="217" t="s">
        <v>695</v>
      </c>
      <c r="F27" s="218">
        <v>179000</v>
      </c>
      <c r="G27" s="218">
        <f>SUM(H27:K27)</f>
        <v>179000</v>
      </c>
      <c r="H27" s="218">
        <v>179000</v>
      </c>
      <c r="I27" s="218"/>
      <c r="J27" s="135"/>
      <c r="K27" s="136"/>
      <c r="L27" s="138" t="s">
        <v>423</v>
      </c>
    </row>
    <row r="28" spans="1:12" ht="39" customHeight="1">
      <c r="A28" s="130" t="s">
        <v>438</v>
      </c>
      <c r="B28" s="131">
        <v>700</v>
      </c>
      <c r="C28" s="131">
        <v>70005</v>
      </c>
      <c r="D28" s="136"/>
      <c r="E28" s="219" t="s">
        <v>439</v>
      </c>
      <c r="F28" s="218">
        <v>3888787</v>
      </c>
      <c r="G28" s="218">
        <f t="shared" si="0"/>
        <v>3888787</v>
      </c>
      <c r="H28" s="218"/>
      <c r="I28" s="218">
        <v>3888787</v>
      </c>
      <c r="J28" s="135"/>
      <c r="K28" s="136"/>
      <c r="L28" s="135" t="s">
        <v>440</v>
      </c>
    </row>
    <row r="29" spans="1:12" ht="32.25" customHeight="1">
      <c r="A29" s="130" t="s">
        <v>441</v>
      </c>
      <c r="B29" s="139">
        <v>700</v>
      </c>
      <c r="C29" s="139">
        <v>70005</v>
      </c>
      <c r="D29" s="140"/>
      <c r="E29" s="217" t="s">
        <v>442</v>
      </c>
      <c r="F29" s="210">
        <v>220000</v>
      </c>
      <c r="G29" s="210">
        <f t="shared" si="0"/>
        <v>220000</v>
      </c>
      <c r="H29" s="210">
        <v>220000</v>
      </c>
      <c r="I29" s="210"/>
      <c r="J29" s="138"/>
      <c r="K29" s="140"/>
      <c r="L29" s="138" t="s">
        <v>423</v>
      </c>
    </row>
    <row r="30" spans="1:12" ht="38.25" customHeight="1">
      <c r="A30" s="130" t="s">
        <v>443</v>
      </c>
      <c r="B30" s="139">
        <v>700</v>
      </c>
      <c r="C30" s="139">
        <v>70005</v>
      </c>
      <c r="D30" s="140"/>
      <c r="E30" s="217" t="s">
        <v>444</v>
      </c>
      <c r="F30" s="210">
        <v>920000</v>
      </c>
      <c r="G30" s="210">
        <f t="shared" si="0"/>
        <v>920000</v>
      </c>
      <c r="H30" s="210">
        <v>920000</v>
      </c>
      <c r="I30" s="210"/>
      <c r="J30" s="138"/>
      <c r="K30" s="140"/>
      <c r="L30" s="138" t="s">
        <v>423</v>
      </c>
    </row>
    <row r="31" spans="1:12" ht="33" customHeight="1">
      <c r="A31" s="74" t="s">
        <v>445</v>
      </c>
      <c r="B31" s="139">
        <v>700</v>
      </c>
      <c r="C31" s="139">
        <v>70005</v>
      </c>
      <c r="D31" s="140"/>
      <c r="E31" s="217" t="s">
        <v>446</v>
      </c>
      <c r="F31" s="210">
        <v>90000</v>
      </c>
      <c r="G31" s="210">
        <f t="shared" si="0"/>
        <v>90000</v>
      </c>
      <c r="H31" s="210">
        <v>90000</v>
      </c>
      <c r="I31" s="210"/>
      <c r="J31" s="138"/>
      <c r="K31" s="140"/>
      <c r="L31" s="138" t="s">
        <v>423</v>
      </c>
    </row>
    <row r="32" spans="1:12" ht="38.25" customHeight="1">
      <c r="A32" s="130" t="s">
        <v>447</v>
      </c>
      <c r="B32" s="142">
        <v>700</v>
      </c>
      <c r="C32" s="142">
        <v>70005</v>
      </c>
      <c r="D32" s="143"/>
      <c r="E32" s="217" t="s">
        <v>448</v>
      </c>
      <c r="F32" s="601">
        <v>120000</v>
      </c>
      <c r="G32" s="601">
        <f t="shared" si="0"/>
        <v>120000</v>
      </c>
      <c r="H32" s="601">
        <v>120000</v>
      </c>
      <c r="I32" s="601"/>
      <c r="J32" s="144"/>
      <c r="K32" s="143"/>
      <c r="L32" s="138" t="s">
        <v>423</v>
      </c>
    </row>
    <row r="33" spans="1:12" ht="34.5" customHeight="1">
      <c r="A33" s="130" t="s">
        <v>449</v>
      </c>
      <c r="B33" s="139">
        <v>700</v>
      </c>
      <c r="C33" s="139">
        <v>70095</v>
      </c>
      <c r="D33" s="140"/>
      <c r="E33" s="217" t="s">
        <v>450</v>
      </c>
      <c r="F33" s="210">
        <v>1500000</v>
      </c>
      <c r="G33" s="210">
        <f t="shared" si="0"/>
        <v>1500000</v>
      </c>
      <c r="H33" s="210"/>
      <c r="I33" s="210">
        <v>1500000</v>
      </c>
      <c r="J33" s="138"/>
      <c r="K33" s="140"/>
      <c r="L33" s="138" t="s">
        <v>423</v>
      </c>
    </row>
    <row r="34" spans="1:12" ht="42" customHeight="1">
      <c r="A34" s="130" t="s">
        <v>451</v>
      </c>
      <c r="B34" s="142">
        <v>700</v>
      </c>
      <c r="C34" s="142">
        <v>70095</v>
      </c>
      <c r="D34" s="143"/>
      <c r="E34" s="221" t="s">
        <v>452</v>
      </c>
      <c r="F34" s="601">
        <v>60000</v>
      </c>
      <c r="G34" s="601">
        <f t="shared" si="0"/>
        <v>60000</v>
      </c>
      <c r="H34" s="601">
        <v>60000</v>
      </c>
      <c r="I34" s="601"/>
      <c r="J34" s="144"/>
      <c r="K34" s="143"/>
      <c r="L34" s="144" t="s">
        <v>423</v>
      </c>
    </row>
    <row r="35" spans="1:12" ht="33.75" customHeight="1">
      <c r="A35" s="130" t="s">
        <v>453</v>
      </c>
      <c r="B35" s="139">
        <v>700</v>
      </c>
      <c r="C35" s="139">
        <v>70095</v>
      </c>
      <c r="D35" s="140"/>
      <c r="E35" s="217" t="s">
        <v>696</v>
      </c>
      <c r="F35" s="210">
        <v>600000</v>
      </c>
      <c r="G35" s="210">
        <f t="shared" si="0"/>
        <v>600000</v>
      </c>
      <c r="H35" s="210"/>
      <c r="I35" s="210">
        <v>600000</v>
      </c>
      <c r="J35" s="138"/>
      <c r="K35" s="140"/>
      <c r="L35" s="138" t="s">
        <v>423</v>
      </c>
    </row>
    <row r="36" spans="1:12" ht="41.25" customHeight="1">
      <c r="A36" s="130" t="s">
        <v>454</v>
      </c>
      <c r="B36" s="209">
        <v>700</v>
      </c>
      <c r="C36" s="209">
        <v>70095</v>
      </c>
      <c r="D36" s="223"/>
      <c r="E36" s="217" t="s">
        <v>591</v>
      </c>
      <c r="F36" s="210">
        <v>10000</v>
      </c>
      <c r="G36" s="210">
        <f t="shared" si="0"/>
        <v>10000</v>
      </c>
      <c r="H36" s="210">
        <v>10000</v>
      </c>
      <c r="I36" s="210"/>
      <c r="J36" s="224"/>
      <c r="K36" s="223"/>
      <c r="L36" s="224" t="s">
        <v>592</v>
      </c>
    </row>
    <row r="37" spans="1:12" ht="57.75" customHeight="1">
      <c r="A37" s="130" t="s">
        <v>456</v>
      </c>
      <c r="B37" s="209">
        <v>710</v>
      </c>
      <c r="C37" s="209">
        <v>71035</v>
      </c>
      <c r="D37" s="223"/>
      <c r="E37" s="279" t="s">
        <v>588</v>
      </c>
      <c r="F37" s="210">
        <v>18500</v>
      </c>
      <c r="G37" s="210">
        <f t="shared" si="0"/>
        <v>18500</v>
      </c>
      <c r="H37" s="210">
        <v>18500</v>
      </c>
      <c r="I37" s="210"/>
      <c r="J37" s="224"/>
      <c r="K37" s="223"/>
      <c r="L37" s="224" t="s">
        <v>567</v>
      </c>
    </row>
    <row r="38" spans="1:12" ht="102.75" customHeight="1">
      <c r="A38" s="74" t="s">
        <v>459</v>
      </c>
      <c r="B38" s="139">
        <v>750</v>
      </c>
      <c r="C38" s="139">
        <v>75023</v>
      </c>
      <c r="D38" s="140"/>
      <c r="E38" s="280" t="s">
        <v>956</v>
      </c>
      <c r="F38" s="141">
        <v>287200</v>
      </c>
      <c r="G38" s="141">
        <f t="shared" si="0"/>
        <v>287200</v>
      </c>
      <c r="H38" s="141">
        <v>287200</v>
      </c>
      <c r="I38" s="141"/>
      <c r="J38" s="138"/>
      <c r="K38" s="140"/>
      <c r="L38" s="138" t="s">
        <v>455</v>
      </c>
    </row>
    <row r="39" spans="1:12" ht="42.75" customHeight="1">
      <c r="A39" s="346" t="s">
        <v>462</v>
      </c>
      <c r="B39" s="147">
        <v>750</v>
      </c>
      <c r="C39" s="147">
        <v>75075</v>
      </c>
      <c r="D39" s="148"/>
      <c r="E39" s="278" t="s">
        <v>692</v>
      </c>
      <c r="F39" s="149">
        <v>43152</v>
      </c>
      <c r="G39" s="149">
        <f t="shared" si="0"/>
        <v>43152</v>
      </c>
      <c r="H39" s="149">
        <v>43152</v>
      </c>
      <c r="I39" s="149"/>
      <c r="J39" s="150"/>
      <c r="K39" s="148"/>
      <c r="L39" s="150" t="s">
        <v>693</v>
      </c>
    </row>
    <row r="40" spans="1:12" ht="28.5" customHeight="1">
      <c r="A40" s="74" t="s">
        <v>465</v>
      </c>
      <c r="B40" s="139">
        <v>750</v>
      </c>
      <c r="C40" s="139">
        <v>75095</v>
      </c>
      <c r="D40" s="140"/>
      <c r="E40" s="137" t="s">
        <v>457</v>
      </c>
      <c r="F40" s="141">
        <v>200000</v>
      </c>
      <c r="G40" s="141">
        <f t="shared" si="0"/>
        <v>200000</v>
      </c>
      <c r="H40" s="141">
        <v>200000</v>
      </c>
      <c r="I40" s="141"/>
      <c r="J40" s="138"/>
      <c r="K40" s="140"/>
      <c r="L40" s="138" t="s">
        <v>458</v>
      </c>
    </row>
    <row r="41" spans="1:12" ht="57.75" customHeight="1">
      <c r="A41" s="130" t="s">
        <v>467</v>
      </c>
      <c r="B41" s="603">
        <v>754</v>
      </c>
      <c r="C41" s="220">
        <v>75411</v>
      </c>
      <c r="D41" s="604"/>
      <c r="E41" s="605" t="s">
        <v>697</v>
      </c>
      <c r="F41" s="601">
        <v>24000</v>
      </c>
      <c r="G41" s="601">
        <f t="shared" si="0"/>
        <v>24000</v>
      </c>
      <c r="H41" s="601">
        <v>24000</v>
      </c>
      <c r="I41" s="601"/>
      <c r="J41" s="606"/>
      <c r="K41" s="604"/>
      <c r="L41" s="606" t="s">
        <v>698</v>
      </c>
    </row>
    <row r="42" spans="1:12" ht="41.25" customHeight="1">
      <c r="A42" s="130" t="s">
        <v>468</v>
      </c>
      <c r="B42" s="151">
        <v>754</v>
      </c>
      <c r="C42" s="139">
        <v>75414</v>
      </c>
      <c r="D42" s="137" t="s">
        <v>460</v>
      </c>
      <c r="E42" s="137" t="s">
        <v>957</v>
      </c>
      <c r="F42" s="141">
        <v>23600</v>
      </c>
      <c r="G42" s="141">
        <f t="shared" si="0"/>
        <v>23600</v>
      </c>
      <c r="H42" s="141">
        <v>23600</v>
      </c>
      <c r="I42" s="141"/>
      <c r="J42" s="138"/>
      <c r="K42" s="140"/>
      <c r="L42" s="138" t="s">
        <v>461</v>
      </c>
    </row>
    <row r="43" spans="1:12" ht="49.5" customHeight="1">
      <c r="A43" s="130" t="s">
        <v>470</v>
      </c>
      <c r="B43" s="151">
        <v>754</v>
      </c>
      <c r="C43" s="139">
        <v>75495</v>
      </c>
      <c r="D43" s="137" t="s">
        <v>460</v>
      </c>
      <c r="E43" s="280" t="s">
        <v>463</v>
      </c>
      <c r="F43" s="134">
        <v>2000000</v>
      </c>
      <c r="G43" s="134">
        <f t="shared" si="0"/>
        <v>2000000</v>
      </c>
      <c r="H43" s="134"/>
      <c r="I43" s="134">
        <v>2000000</v>
      </c>
      <c r="J43" s="135"/>
      <c r="K43" s="136"/>
      <c r="L43" s="135" t="s">
        <v>464</v>
      </c>
    </row>
    <row r="44" spans="1:12" ht="39.75" customHeight="1">
      <c r="A44" s="130" t="s">
        <v>472</v>
      </c>
      <c r="B44" s="139">
        <v>801</v>
      </c>
      <c r="C44" s="139">
        <v>80101</v>
      </c>
      <c r="D44" s="140"/>
      <c r="E44" s="281" t="s">
        <v>466</v>
      </c>
      <c r="F44" s="141">
        <v>93805</v>
      </c>
      <c r="G44" s="141">
        <f t="shared" si="0"/>
        <v>93805</v>
      </c>
      <c r="H44" s="141">
        <v>93805</v>
      </c>
      <c r="I44" s="141"/>
      <c r="J44" s="138"/>
      <c r="K44" s="140"/>
      <c r="L44" s="138" t="s">
        <v>423</v>
      </c>
    </row>
    <row r="45" spans="1:12" ht="70.5" customHeight="1">
      <c r="A45" s="130" t="s">
        <v>473</v>
      </c>
      <c r="B45" s="139">
        <v>801</v>
      </c>
      <c r="C45" s="139">
        <v>80101</v>
      </c>
      <c r="D45" s="140"/>
      <c r="E45" s="76" t="s">
        <v>958</v>
      </c>
      <c r="F45" s="141">
        <v>21000</v>
      </c>
      <c r="G45" s="141">
        <f t="shared" si="0"/>
        <v>21000</v>
      </c>
      <c r="H45" s="141">
        <v>21000</v>
      </c>
      <c r="I45" s="141"/>
      <c r="J45" s="138"/>
      <c r="K45" s="140"/>
      <c r="L45" s="152" t="s">
        <v>699</v>
      </c>
    </row>
    <row r="46" spans="1:12" ht="33.75" customHeight="1">
      <c r="A46" s="130" t="s">
        <v>475</v>
      </c>
      <c r="B46" s="139">
        <v>801</v>
      </c>
      <c r="C46" s="139">
        <v>80101</v>
      </c>
      <c r="D46" s="140"/>
      <c r="E46" s="137" t="s">
        <v>617</v>
      </c>
      <c r="F46" s="141">
        <v>189000</v>
      </c>
      <c r="G46" s="141">
        <f t="shared" si="0"/>
        <v>189000</v>
      </c>
      <c r="H46" s="141">
        <v>189000</v>
      </c>
      <c r="I46" s="141"/>
      <c r="J46" s="138"/>
      <c r="K46" s="140"/>
      <c r="L46" s="138" t="s">
        <v>423</v>
      </c>
    </row>
    <row r="47" spans="1:12" ht="29.25" customHeight="1">
      <c r="A47" s="130" t="s">
        <v>478</v>
      </c>
      <c r="B47" s="209">
        <v>801</v>
      </c>
      <c r="C47" s="209">
        <v>80101</v>
      </c>
      <c r="D47" s="223"/>
      <c r="E47" s="217" t="s">
        <v>700</v>
      </c>
      <c r="F47" s="210">
        <v>40000</v>
      </c>
      <c r="G47" s="210">
        <f t="shared" si="0"/>
        <v>40000</v>
      </c>
      <c r="H47" s="210">
        <v>40000</v>
      </c>
      <c r="I47" s="210"/>
      <c r="J47" s="224"/>
      <c r="K47" s="223"/>
      <c r="L47" s="224" t="s">
        <v>701</v>
      </c>
    </row>
    <row r="48" spans="1:12" ht="33" customHeight="1">
      <c r="A48" s="130" t="s">
        <v>480</v>
      </c>
      <c r="B48" s="209">
        <v>801</v>
      </c>
      <c r="C48" s="209">
        <v>80104</v>
      </c>
      <c r="D48" s="223"/>
      <c r="E48" s="279" t="s">
        <v>469</v>
      </c>
      <c r="F48" s="210">
        <v>590000</v>
      </c>
      <c r="G48" s="210">
        <f t="shared" si="0"/>
        <v>590000</v>
      </c>
      <c r="H48" s="210">
        <v>590000</v>
      </c>
      <c r="I48" s="210"/>
      <c r="J48" s="224"/>
      <c r="K48" s="223"/>
      <c r="L48" s="224" t="s">
        <v>423</v>
      </c>
    </row>
    <row r="49" spans="1:12" ht="27.75" customHeight="1">
      <c r="A49" s="130" t="s">
        <v>482</v>
      </c>
      <c r="B49" s="209">
        <v>801</v>
      </c>
      <c r="C49" s="209">
        <v>80104</v>
      </c>
      <c r="D49" s="223"/>
      <c r="E49" s="217" t="s">
        <v>471</v>
      </c>
      <c r="F49" s="210">
        <v>230000</v>
      </c>
      <c r="G49" s="210">
        <f t="shared" si="0"/>
        <v>230000</v>
      </c>
      <c r="H49" s="210">
        <v>230000</v>
      </c>
      <c r="I49" s="210"/>
      <c r="J49" s="224"/>
      <c r="K49" s="223"/>
      <c r="L49" s="224" t="s">
        <v>423</v>
      </c>
    </row>
    <row r="50" spans="1:12" ht="27.75" customHeight="1">
      <c r="A50" s="130" t="s">
        <v>484</v>
      </c>
      <c r="B50" s="209">
        <v>801</v>
      </c>
      <c r="C50" s="209">
        <v>80104</v>
      </c>
      <c r="D50" s="223"/>
      <c r="E50" s="217" t="s">
        <v>686</v>
      </c>
      <c r="F50" s="210">
        <v>140000</v>
      </c>
      <c r="G50" s="210">
        <f t="shared" si="0"/>
        <v>140000</v>
      </c>
      <c r="H50" s="210">
        <v>140000</v>
      </c>
      <c r="I50" s="210"/>
      <c r="J50" s="224"/>
      <c r="K50" s="223"/>
      <c r="L50" s="224" t="s">
        <v>423</v>
      </c>
    </row>
    <row r="51" spans="1:12" ht="38.25" customHeight="1">
      <c r="A51" s="74" t="s">
        <v>486</v>
      </c>
      <c r="B51" s="139">
        <v>801</v>
      </c>
      <c r="C51" s="139">
        <v>80104</v>
      </c>
      <c r="D51" s="140"/>
      <c r="E51" s="137" t="s">
        <v>680</v>
      </c>
      <c r="F51" s="141">
        <v>30000</v>
      </c>
      <c r="G51" s="141">
        <f t="shared" si="0"/>
        <v>30000</v>
      </c>
      <c r="H51" s="141">
        <v>30000</v>
      </c>
      <c r="I51" s="141"/>
      <c r="J51" s="138"/>
      <c r="K51" s="140"/>
      <c r="L51" s="138" t="s">
        <v>681</v>
      </c>
    </row>
    <row r="52" spans="1:12" ht="27.75" customHeight="1">
      <c r="A52" s="130" t="s">
        <v>488</v>
      </c>
      <c r="B52" s="139">
        <v>801</v>
      </c>
      <c r="C52" s="139">
        <v>80110</v>
      </c>
      <c r="D52" s="140"/>
      <c r="E52" s="137" t="s">
        <v>474</v>
      </c>
      <c r="F52" s="141">
        <v>1000000</v>
      </c>
      <c r="G52" s="141">
        <f t="shared" si="0"/>
        <v>1000000</v>
      </c>
      <c r="H52" s="141"/>
      <c r="I52" s="141">
        <v>1000000</v>
      </c>
      <c r="J52" s="138"/>
      <c r="K52" s="140"/>
      <c r="L52" s="138" t="s">
        <v>423</v>
      </c>
    </row>
    <row r="53" spans="1:12" ht="27.75" customHeight="1">
      <c r="A53" s="130" t="s">
        <v>490</v>
      </c>
      <c r="B53" s="147">
        <v>801</v>
      </c>
      <c r="C53" s="147">
        <v>80110</v>
      </c>
      <c r="D53" s="148"/>
      <c r="E53" s="133" t="s">
        <v>476</v>
      </c>
      <c r="F53" s="149">
        <v>11000</v>
      </c>
      <c r="G53" s="153">
        <f t="shared" si="0"/>
        <v>11000</v>
      </c>
      <c r="H53" s="149">
        <v>11000</v>
      </c>
      <c r="I53" s="149"/>
      <c r="J53" s="150"/>
      <c r="K53" s="148"/>
      <c r="L53" s="150" t="s">
        <v>477</v>
      </c>
    </row>
    <row r="54" spans="1:12" ht="68.25" customHeight="1">
      <c r="A54" s="130" t="s">
        <v>492</v>
      </c>
      <c r="B54" s="131">
        <v>801</v>
      </c>
      <c r="C54" s="131">
        <v>80148</v>
      </c>
      <c r="D54" s="136"/>
      <c r="E54" s="278" t="s">
        <v>959</v>
      </c>
      <c r="F54" s="134">
        <v>34550</v>
      </c>
      <c r="G54" s="134">
        <f t="shared" si="0"/>
        <v>34550</v>
      </c>
      <c r="H54" s="134">
        <v>34550</v>
      </c>
      <c r="I54" s="134"/>
      <c r="J54" s="135"/>
      <c r="K54" s="136"/>
      <c r="L54" s="135" t="s">
        <v>479</v>
      </c>
    </row>
    <row r="55" spans="1:12" ht="40.5" customHeight="1">
      <c r="A55" s="130" t="s">
        <v>494</v>
      </c>
      <c r="B55" s="139">
        <v>852</v>
      </c>
      <c r="C55" s="139">
        <v>85203</v>
      </c>
      <c r="D55" s="140"/>
      <c r="E55" s="137" t="s">
        <v>587</v>
      </c>
      <c r="F55" s="141">
        <v>65000</v>
      </c>
      <c r="G55" s="141">
        <f t="shared" si="0"/>
        <v>65000</v>
      </c>
      <c r="H55" s="141">
        <v>65000</v>
      </c>
      <c r="I55" s="141"/>
      <c r="J55" s="138"/>
      <c r="K55" s="140"/>
      <c r="L55" s="138" t="s">
        <v>551</v>
      </c>
    </row>
    <row r="56" spans="1:12" ht="39.75" customHeight="1">
      <c r="A56" s="130" t="s">
        <v>496</v>
      </c>
      <c r="B56" s="139">
        <v>900</v>
      </c>
      <c r="C56" s="139">
        <v>90001</v>
      </c>
      <c r="D56" s="140"/>
      <c r="E56" s="137" t="s">
        <v>481</v>
      </c>
      <c r="F56" s="141">
        <v>40000</v>
      </c>
      <c r="G56" s="141">
        <f t="shared" si="0"/>
        <v>40000</v>
      </c>
      <c r="H56" s="141">
        <v>40000</v>
      </c>
      <c r="I56" s="141"/>
      <c r="J56" s="138"/>
      <c r="K56" s="140"/>
      <c r="L56" s="138" t="s">
        <v>417</v>
      </c>
    </row>
    <row r="57" spans="1:12" ht="29.25" customHeight="1">
      <c r="A57" s="130" t="s">
        <v>498</v>
      </c>
      <c r="B57" s="131">
        <v>900</v>
      </c>
      <c r="C57" s="131">
        <v>90004</v>
      </c>
      <c r="D57" s="136"/>
      <c r="E57" s="137" t="s">
        <v>483</v>
      </c>
      <c r="F57" s="134">
        <v>300000</v>
      </c>
      <c r="G57" s="134">
        <f t="shared" si="0"/>
        <v>300000</v>
      </c>
      <c r="H57" s="134"/>
      <c r="I57" s="134">
        <v>300000</v>
      </c>
      <c r="J57" s="135"/>
      <c r="K57" s="136"/>
      <c r="L57" s="135" t="s">
        <v>417</v>
      </c>
    </row>
    <row r="58" spans="1:12" ht="30" customHeight="1">
      <c r="A58" s="130" t="s">
        <v>500</v>
      </c>
      <c r="B58" s="215">
        <v>900</v>
      </c>
      <c r="C58" s="215">
        <v>90004</v>
      </c>
      <c r="D58" s="216"/>
      <c r="E58" s="217" t="s">
        <v>485</v>
      </c>
      <c r="F58" s="218">
        <v>202000</v>
      </c>
      <c r="G58" s="218">
        <f t="shared" si="0"/>
        <v>202000</v>
      </c>
      <c r="H58" s="218">
        <v>202000</v>
      </c>
      <c r="I58" s="218"/>
      <c r="J58" s="135"/>
      <c r="K58" s="136"/>
      <c r="L58" s="135" t="s">
        <v>417</v>
      </c>
    </row>
    <row r="59" spans="1:12" ht="27.75" customHeight="1">
      <c r="A59" s="130" t="s">
        <v>501</v>
      </c>
      <c r="B59" s="209">
        <v>900</v>
      </c>
      <c r="C59" s="209">
        <v>90004</v>
      </c>
      <c r="D59" s="223"/>
      <c r="E59" s="217" t="s">
        <v>487</v>
      </c>
      <c r="F59" s="210">
        <v>98000</v>
      </c>
      <c r="G59" s="210">
        <f t="shared" si="0"/>
        <v>98000</v>
      </c>
      <c r="H59" s="210">
        <v>98000</v>
      </c>
      <c r="I59" s="210"/>
      <c r="J59" s="138"/>
      <c r="K59" s="140"/>
      <c r="L59" s="138" t="s">
        <v>417</v>
      </c>
    </row>
    <row r="60" spans="1:12" ht="38.25" customHeight="1">
      <c r="A60" s="130" t="s">
        <v>503</v>
      </c>
      <c r="B60" s="209">
        <v>900</v>
      </c>
      <c r="C60" s="209">
        <v>90004</v>
      </c>
      <c r="D60" s="223"/>
      <c r="E60" s="217" t="s">
        <v>489</v>
      </c>
      <c r="F60" s="210">
        <v>70000</v>
      </c>
      <c r="G60" s="210">
        <f t="shared" si="0"/>
        <v>70000</v>
      </c>
      <c r="H60" s="210">
        <v>70000</v>
      </c>
      <c r="I60" s="210"/>
      <c r="J60" s="138"/>
      <c r="K60" s="140"/>
      <c r="L60" s="138" t="s">
        <v>417</v>
      </c>
    </row>
    <row r="61" spans="1:12" ht="30.75" customHeight="1">
      <c r="A61" s="130" t="s">
        <v>505</v>
      </c>
      <c r="B61" s="209">
        <v>900</v>
      </c>
      <c r="C61" s="209">
        <v>90004</v>
      </c>
      <c r="D61" s="223"/>
      <c r="E61" s="217" t="s">
        <v>491</v>
      </c>
      <c r="F61" s="210">
        <v>150000</v>
      </c>
      <c r="G61" s="210">
        <f t="shared" si="0"/>
        <v>150000</v>
      </c>
      <c r="H61" s="210">
        <v>130000</v>
      </c>
      <c r="I61" s="210">
        <v>20000</v>
      </c>
      <c r="J61" s="138"/>
      <c r="K61" s="140"/>
      <c r="L61" s="138" t="s">
        <v>417</v>
      </c>
    </row>
    <row r="62" spans="1:12" ht="27.75" customHeight="1">
      <c r="A62" s="130" t="s">
        <v>507</v>
      </c>
      <c r="B62" s="215">
        <v>900</v>
      </c>
      <c r="C62" s="215">
        <v>90015</v>
      </c>
      <c r="D62" s="216"/>
      <c r="E62" s="219" t="s">
        <v>493</v>
      </c>
      <c r="F62" s="218">
        <v>500000</v>
      </c>
      <c r="G62" s="218">
        <f t="shared" si="0"/>
        <v>500000</v>
      </c>
      <c r="H62" s="218"/>
      <c r="I62" s="218">
        <v>500000</v>
      </c>
      <c r="J62" s="219"/>
      <c r="K62" s="216"/>
      <c r="L62" s="219" t="s">
        <v>417</v>
      </c>
    </row>
    <row r="63" spans="1:12" ht="24.75" customHeight="1">
      <c r="A63" s="130" t="s">
        <v>509</v>
      </c>
      <c r="B63" s="215">
        <v>900</v>
      </c>
      <c r="C63" s="215">
        <v>90095</v>
      </c>
      <c r="D63" s="216"/>
      <c r="E63" s="217" t="s">
        <v>495</v>
      </c>
      <c r="F63" s="218">
        <v>450000</v>
      </c>
      <c r="G63" s="218">
        <f t="shared" si="0"/>
        <v>450000</v>
      </c>
      <c r="H63" s="218">
        <v>450000</v>
      </c>
      <c r="I63" s="218"/>
      <c r="J63" s="219"/>
      <c r="K63" s="216"/>
      <c r="L63" s="219" t="s">
        <v>423</v>
      </c>
    </row>
    <row r="64" spans="1:12" ht="41.25" customHeight="1">
      <c r="A64" s="74" t="s">
        <v>510</v>
      </c>
      <c r="B64" s="209">
        <v>900</v>
      </c>
      <c r="C64" s="209">
        <v>90095</v>
      </c>
      <c r="D64" s="223"/>
      <c r="E64" s="217" t="s">
        <v>497</v>
      </c>
      <c r="F64" s="210">
        <v>60000</v>
      </c>
      <c r="G64" s="210">
        <f t="shared" si="0"/>
        <v>60000</v>
      </c>
      <c r="H64" s="210">
        <v>60000</v>
      </c>
      <c r="I64" s="210"/>
      <c r="J64" s="224"/>
      <c r="K64" s="223"/>
      <c r="L64" s="224" t="s">
        <v>423</v>
      </c>
    </row>
    <row r="65" spans="1:12" ht="39" customHeight="1">
      <c r="A65" s="130" t="s">
        <v>512</v>
      </c>
      <c r="B65" s="226">
        <v>900</v>
      </c>
      <c r="C65" s="226">
        <v>90095</v>
      </c>
      <c r="D65" s="227"/>
      <c r="E65" s="228" t="s">
        <v>499</v>
      </c>
      <c r="F65" s="229">
        <v>65000</v>
      </c>
      <c r="G65" s="229">
        <f t="shared" si="0"/>
        <v>65000</v>
      </c>
      <c r="H65" s="229">
        <v>65000</v>
      </c>
      <c r="I65" s="229"/>
      <c r="J65" s="230"/>
      <c r="K65" s="227"/>
      <c r="L65" s="219" t="s">
        <v>423</v>
      </c>
    </row>
    <row r="66" spans="1:12" ht="39" customHeight="1">
      <c r="A66" s="130" t="s">
        <v>570</v>
      </c>
      <c r="B66" s="226">
        <v>900</v>
      </c>
      <c r="C66" s="226">
        <v>90095</v>
      </c>
      <c r="D66" s="227"/>
      <c r="E66" s="228" t="s">
        <v>702</v>
      </c>
      <c r="F66" s="229">
        <v>10000</v>
      </c>
      <c r="G66" s="229">
        <f t="shared" si="0"/>
        <v>10000</v>
      </c>
      <c r="H66" s="229">
        <v>10000</v>
      </c>
      <c r="I66" s="229"/>
      <c r="J66" s="230"/>
      <c r="K66" s="227"/>
      <c r="L66" s="606" t="s">
        <v>703</v>
      </c>
    </row>
    <row r="67" spans="1:12" ht="69" customHeight="1">
      <c r="A67" s="130" t="s">
        <v>571</v>
      </c>
      <c r="B67" s="139">
        <v>921</v>
      </c>
      <c r="C67" s="139">
        <v>92109</v>
      </c>
      <c r="D67" s="140"/>
      <c r="E67" s="145" t="s">
        <v>960</v>
      </c>
      <c r="F67" s="141">
        <v>43400</v>
      </c>
      <c r="G67" s="141">
        <f t="shared" si="0"/>
        <v>43400</v>
      </c>
      <c r="H67" s="141">
        <v>43400</v>
      </c>
      <c r="I67" s="141"/>
      <c r="J67" s="138"/>
      <c r="K67" s="140"/>
      <c r="L67" s="138" t="s">
        <v>568</v>
      </c>
    </row>
    <row r="68" spans="1:12" ht="45" customHeight="1">
      <c r="A68" s="130" t="s">
        <v>572</v>
      </c>
      <c r="B68" s="139">
        <v>921</v>
      </c>
      <c r="C68" s="139">
        <v>92120</v>
      </c>
      <c r="D68" s="136"/>
      <c r="E68" s="145" t="s">
        <v>502</v>
      </c>
      <c r="F68" s="134">
        <v>550000</v>
      </c>
      <c r="G68" s="134">
        <f t="shared" si="0"/>
        <v>550000</v>
      </c>
      <c r="H68" s="134">
        <v>550000</v>
      </c>
      <c r="I68" s="134"/>
      <c r="J68" s="135"/>
      <c r="K68" s="136"/>
      <c r="L68" s="135" t="s">
        <v>423</v>
      </c>
    </row>
    <row r="69" spans="1:12" ht="55.5" customHeight="1">
      <c r="A69" s="130" t="s">
        <v>573</v>
      </c>
      <c r="B69" s="215">
        <v>921</v>
      </c>
      <c r="C69" s="209">
        <v>92195</v>
      </c>
      <c r="D69" s="216"/>
      <c r="E69" s="217" t="s">
        <v>961</v>
      </c>
      <c r="F69" s="218">
        <v>31500</v>
      </c>
      <c r="G69" s="218">
        <f t="shared" si="0"/>
        <v>31500</v>
      </c>
      <c r="H69" s="218">
        <v>31500</v>
      </c>
      <c r="I69" s="218"/>
      <c r="J69" s="219"/>
      <c r="K69" s="216"/>
      <c r="L69" s="219" t="s">
        <v>504</v>
      </c>
    </row>
    <row r="70" spans="1:12" ht="33.75" customHeight="1">
      <c r="A70" s="130" t="s">
        <v>574</v>
      </c>
      <c r="B70" s="215">
        <v>921</v>
      </c>
      <c r="C70" s="220">
        <v>92195</v>
      </c>
      <c r="D70" s="216"/>
      <c r="E70" s="221" t="s">
        <v>610</v>
      </c>
      <c r="F70" s="218">
        <v>71400</v>
      </c>
      <c r="G70" s="218">
        <f t="shared" si="0"/>
        <v>71400</v>
      </c>
      <c r="H70" s="218">
        <v>71400</v>
      </c>
      <c r="I70" s="218"/>
      <c r="J70" s="219"/>
      <c r="K70" s="216"/>
      <c r="L70" s="222" t="s">
        <v>504</v>
      </c>
    </row>
    <row r="71" spans="1:12" ht="33.75" customHeight="1">
      <c r="A71" s="130" t="s">
        <v>618</v>
      </c>
      <c r="B71" s="131">
        <v>921</v>
      </c>
      <c r="C71" s="142">
        <v>92195</v>
      </c>
      <c r="D71" s="136"/>
      <c r="E71" s="146" t="s">
        <v>682</v>
      </c>
      <c r="F71" s="134">
        <v>7000</v>
      </c>
      <c r="G71" s="134">
        <f t="shared" si="0"/>
        <v>7000</v>
      </c>
      <c r="H71" s="134">
        <v>7000</v>
      </c>
      <c r="I71" s="134"/>
      <c r="J71" s="135"/>
      <c r="K71" s="136"/>
      <c r="L71" s="288" t="s">
        <v>504</v>
      </c>
    </row>
    <row r="72" spans="1:12" ht="51.75" customHeight="1">
      <c r="A72" s="130" t="s">
        <v>683</v>
      </c>
      <c r="B72" s="215">
        <v>926</v>
      </c>
      <c r="C72" s="215">
        <v>92601</v>
      </c>
      <c r="D72" s="216"/>
      <c r="E72" s="222" t="s">
        <v>506</v>
      </c>
      <c r="F72" s="218">
        <v>85000</v>
      </c>
      <c r="G72" s="218">
        <f>SUM(H72:K72)</f>
        <v>85000</v>
      </c>
      <c r="H72" s="218">
        <v>85000</v>
      </c>
      <c r="I72" s="218"/>
      <c r="J72" s="219"/>
      <c r="K72" s="216"/>
      <c r="L72" s="219" t="s">
        <v>423</v>
      </c>
    </row>
    <row r="73" spans="1:12" ht="51" customHeight="1">
      <c r="A73" s="130" t="s">
        <v>704</v>
      </c>
      <c r="B73" s="209">
        <v>926</v>
      </c>
      <c r="C73" s="209">
        <v>92601</v>
      </c>
      <c r="D73" s="223"/>
      <c r="E73" s="279" t="s">
        <v>508</v>
      </c>
      <c r="F73" s="210">
        <v>2000000</v>
      </c>
      <c r="G73" s="218">
        <f>SUM(H73:K73)</f>
        <v>2000000</v>
      </c>
      <c r="H73" s="210"/>
      <c r="I73" s="210">
        <v>2000000</v>
      </c>
      <c r="J73" s="224"/>
      <c r="K73" s="223"/>
      <c r="L73" s="224" t="s">
        <v>423</v>
      </c>
    </row>
    <row r="74" spans="1:12" ht="33" customHeight="1">
      <c r="A74" s="74" t="s">
        <v>705</v>
      </c>
      <c r="B74" s="209">
        <v>926</v>
      </c>
      <c r="C74" s="209">
        <v>92601</v>
      </c>
      <c r="D74" s="223"/>
      <c r="E74" s="225" t="s">
        <v>687</v>
      </c>
      <c r="F74" s="210">
        <v>1830000</v>
      </c>
      <c r="G74" s="210">
        <f>SUM(H74:K74)</f>
        <v>1830000</v>
      </c>
      <c r="H74" s="210"/>
      <c r="I74" s="210">
        <v>1830000</v>
      </c>
      <c r="J74" s="224"/>
      <c r="K74" s="223"/>
      <c r="L74" s="224" t="s">
        <v>423</v>
      </c>
    </row>
    <row r="75" spans="1:12" ht="54" customHeight="1">
      <c r="A75" s="130" t="s">
        <v>706</v>
      </c>
      <c r="B75" s="209">
        <v>926</v>
      </c>
      <c r="C75" s="209">
        <v>92601</v>
      </c>
      <c r="D75" s="223"/>
      <c r="E75" s="225" t="s">
        <v>569</v>
      </c>
      <c r="F75" s="210">
        <v>1120000</v>
      </c>
      <c r="G75" s="210">
        <v>1120000</v>
      </c>
      <c r="H75" s="210">
        <v>454000</v>
      </c>
      <c r="I75" s="210"/>
      <c r="J75" s="224"/>
      <c r="K75" s="223"/>
      <c r="L75" s="224" t="s">
        <v>423</v>
      </c>
    </row>
    <row r="76" spans="1:12" ht="42.75" customHeight="1">
      <c r="A76" s="130" t="s">
        <v>707</v>
      </c>
      <c r="B76" s="147">
        <v>926</v>
      </c>
      <c r="C76" s="154">
        <v>92695</v>
      </c>
      <c r="D76" s="148"/>
      <c r="E76" s="282" t="s">
        <v>963</v>
      </c>
      <c r="F76" s="149">
        <v>39000</v>
      </c>
      <c r="G76" s="149">
        <f t="shared" si="0"/>
        <v>39000</v>
      </c>
      <c r="H76" s="149">
        <v>39000</v>
      </c>
      <c r="I76" s="149"/>
      <c r="J76" s="150"/>
      <c r="K76" s="148"/>
      <c r="L76" s="150" t="s">
        <v>511</v>
      </c>
    </row>
    <row r="77" spans="1:12" ht="51" hidden="1">
      <c r="A77" s="130" t="s">
        <v>574</v>
      </c>
      <c r="B77" s="155"/>
      <c r="C77" s="155"/>
      <c r="D77" s="156"/>
      <c r="E77" s="156"/>
      <c r="F77" s="156"/>
      <c r="G77" s="156"/>
      <c r="H77" s="156"/>
      <c r="I77" s="157"/>
      <c r="J77" s="158" t="s">
        <v>513</v>
      </c>
      <c r="K77" s="156"/>
      <c r="L77" s="156"/>
    </row>
    <row r="78" spans="1:12" s="42" customFormat="1" ht="22.5" customHeight="1">
      <c r="A78" s="506" t="s">
        <v>54</v>
      </c>
      <c r="B78" s="506"/>
      <c r="C78" s="506"/>
      <c r="D78" s="506"/>
      <c r="E78" s="506"/>
      <c r="F78" s="159">
        <f>SUM(F11:F76)</f>
        <v>30618680</v>
      </c>
      <c r="G78" s="159">
        <f>SUM(G11:G76)</f>
        <v>30618680</v>
      </c>
      <c r="H78" s="159">
        <f>SUM(H11:H76)</f>
        <v>9952680</v>
      </c>
      <c r="I78" s="159">
        <f>SUM(I11:I76)</f>
        <v>20000000</v>
      </c>
      <c r="J78" s="159">
        <v>666000</v>
      </c>
      <c r="K78" s="160"/>
      <c r="L78" s="161" t="s">
        <v>514</v>
      </c>
    </row>
    <row r="79" ht="11.25" customHeight="1">
      <c r="A79" s="1" t="s">
        <v>515</v>
      </c>
    </row>
    <row r="80" ht="11.25" customHeight="1">
      <c r="A80" s="1" t="s">
        <v>516</v>
      </c>
    </row>
    <row r="81" ht="11.25" customHeight="1">
      <c r="A81" s="1" t="s">
        <v>517</v>
      </c>
    </row>
    <row r="82" ht="11.25" customHeight="1">
      <c r="A82" s="1" t="s">
        <v>518</v>
      </c>
    </row>
    <row r="84" ht="12.75" hidden="1">
      <c r="A84" s="28" t="s">
        <v>519</v>
      </c>
    </row>
  </sheetData>
  <sheetProtection/>
  <mergeCells count="18">
    <mergeCell ref="A78:E78"/>
    <mergeCell ref="L5:L9"/>
    <mergeCell ref="G6:G9"/>
    <mergeCell ref="H6:K6"/>
    <mergeCell ref="H7:H9"/>
    <mergeCell ref="I7:I9"/>
    <mergeCell ref="J7:J9"/>
    <mergeCell ref="K7:K9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K5"/>
  </mergeCells>
  <printOptions horizontalCentered="1"/>
  <pageMargins left="0.5118110236220472" right="0.3937007874015748" top="0.2" bottom="0.16" header="0.17" footer="0.21"/>
  <pageSetup horizontalDpi="600" verticalDpi="600" orientation="landscape" paperSize="9" r:id="rId2"/>
  <headerFooter alignWithMargins="0">
    <oddHeader>&amp;R&amp;9.
</oddHeader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A3" sqref="A3:Q3"/>
    </sheetView>
  </sheetViews>
  <sheetFormatPr defaultColWidth="10.25390625" defaultRowHeight="12.75"/>
  <cols>
    <col min="1" max="1" width="3.625" style="347" bestFit="1" customWidth="1"/>
    <col min="2" max="2" width="19.875" style="347" customWidth="1"/>
    <col min="3" max="3" width="13.00390625" style="347" customWidth="1"/>
    <col min="4" max="4" width="10.625" style="347" customWidth="1"/>
    <col min="5" max="5" width="12.00390625" style="347" customWidth="1"/>
    <col min="6" max="6" width="9.125" style="347" customWidth="1"/>
    <col min="7" max="7" width="8.125" style="347" customWidth="1"/>
    <col min="8" max="8" width="8.875" style="347" customWidth="1"/>
    <col min="9" max="9" width="8.75390625" style="347" customWidth="1"/>
    <col min="10" max="11" width="7.75390625" style="347" customWidth="1"/>
    <col min="12" max="12" width="9.75390625" style="347" customWidth="1"/>
    <col min="13" max="13" width="8.75390625" style="347" customWidth="1"/>
    <col min="14" max="14" width="11.75390625" style="347" customWidth="1"/>
    <col min="15" max="15" width="8.25390625" style="347" customWidth="1"/>
    <col min="16" max="16" width="8.125" style="347" customWidth="1"/>
    <col min="17" max="17" width="8.75390625" style="347" customWidth="1"/>
    <col min="18" max="16384" width="10.25390625" style="347" customWidth="1"/>
  </cols>
  <sheetData>
    <row r="1" spans="1:17" ht="12.75">
      <c r="A1" s="499" t="s">
        <v>708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8"/>
      <c r="N1" s="508"/>
      <c r="O1" s="508"/>
      <c r="P1" s="508"/>
      <c r="Q1" s="508"/>
    </row>
    <row r="2" spans="1:17" ht="12.75">
      <c r="A2" s="499" t="s">
        <v>972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8"/>
      <c r="N2" s="508"/>
      <c r="O2" s="508"/>
      <c r="P2" s="508"/>
      <c r="Q2" s="508"/>
    </row>
    <row r="3" spans="1:17" ht="34.5" customHeight="1">
      <c r="A3" s="509" t="s">
        <v>709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</row>
    <row r="5" spans="1:17" ht="11.25">
      <c r="A5" s="510" t="s">
        <v>42</v>
      </c>
      <c r="B5" s="510" t="s">
        <v>710</v>
      </c>
      <c r="C5" s="511" t="s">
        <v>711</v>
      </c>
      <c r="D5" s="511" t="s">
        <v>712</v>
      </c>
      <c r="E5" s="511" t="s">
        <v>713</v>
      </c>
      <c r="F5" s="510" t="s">
        <v>6</v>
      </c>
      <c r="G5" s="510"/>
      <c r="H5" s="510" t="s">
        <v>408</v>
      </c>
      <c r="I5" s="510"/>
      <c r="J5" s="510"/>
      <c r="K5" s="510"/>
      <c r="L5" s="510"/>
      <c r="M5" s="510"/>
      <c r="N5" s="510"/>
      <c r="O5" s="510"/>
      <c r="P5" s="510"/>
      <c r="Q5" s="510"/>
    </row>
    <row r="6" spans="1:17" ht="11.25">
      <c r="A6" s="510"/>
      <c r="B6" s="510"/>
      <c r="C6" s="511"/>
      <c r="D6" s="511"/>
      <c r="E6" s="511"/>
      <c r="F6" s="511" t="s">
        <v>714</v>
      </c>
      <c r="G6" s="511" t="s">
        <v>715</v>
      </c>
      <c r="H6" s="510" t="s">
        <v>716</v>
      </c>
      <c r="I6" s="510"/>
      <c r="J6" s="510"/>
      <c r="K6" s="510"/>
      <c r="L6" s="510"/>
      <c r="M6" s="510"/>
      <c r="N6" s="510"/>
      <c r="O6" s="510"/>
      <c r="P6" s="510"/>
      <c r="Q6" s="510"/>
    </row>
    <row r="7" spans="1:17" ht="11.25">
      <c r="A7" s="510"/>
      <c r="B7" s="510"/>
      <c r="C7" s="511"/>
      <c r="D7" s="511"/>
      <c r="E7" s="511"/>
      <c r="F7" s="511"/>
      <c r="G7" s="511"/>
      <c r="H7" s="511" t="s">
        <v>717</v>
      </c>
      <c r="I7" s="510" t="s">
        <v>45</v>
      </c>
      <c r="J7" s="510"/>
      <c r="K7" s="510"/>
      <c r="L7" s="510"/>
      <c r="M7" s="510"/>
      <c r="N7" s="510"/>
      <c r="O7" s="510"/>
      <c r="P7" s="510"/>
      <c r="Q7" s="510"/>
    </row>
    <row r="8" spans="1:17" ht="14.25" customHeight="1">
      <c r="A8" s="510"/>
      <c r="B8" s="510"/>
      <c r="C8" s="511"/>
      <c r="D8" s="511"/>
      <c r="E8" s="511"/>
      <c r="F8" s="511"/>
      <c r="G8" s="511"/>
      <c r="H8" s="511"/>
      <c r="I8" s="510" t="s">
        <v>718</v>
      </c>
      <c r="J8" s="510"/>
      <c r="K8" s="510"/>
      <c r="L8" s="510"/>
      <c r="M8" s="510" t="s">
        <v>719</v>
      </c>
      <c r="N8" s="510"/>
      <c r="O8" s="510"/>
      <c r="P8" s="510"/>
      <c r="Q8" s="510"/>
    </row>
    <row r="9" spans="1:17" ht="12.75" customHeight="1">
      <c r="A9" s="510"/>
      <c r="B9" s="510"/>
      <c r="C9" s="511"/>
      <c r="D9" s="511"/>
      <c r="E9" s="511"/>
      <c r="F9" s="511"/>
      <c r="G9" s="511"/>
      <c r="H9" s="511"/>
      <c r="I9" s="511" t="s">
        <v>720</v>
      </c>
      <c r="J9" s="510" t="s">
        <v>721</v>
      </c>
      <c r="K9" s="510"/>
      <c r="L9" s="510"/>
      <c r="M9" s="511" t="s">
        <v>722</v>
      </c>
      <c r="N9" s="511" t="s">
        <v>721</v>
      </c>
      <c r="O9" s="511"/>
      <c r="P9" s="511"/>
      <c r="Q9" s="511"/>
    </row>
    <row r="10" spans="1:17" ht="48" customHeight="1">
      <c r="A10" s="510"/>
      <c r="B10" s="510"/>
      <c r="C10" s="511"/>
      <c r="D10" s="511"/>
      <c r="E10" s="511"/>
      <c r="F10" s="511"/>
      <c r="G10" s="511"/>
      <c r="H10" s="511"/>
      <c r="I10" s="511"/>
      <c r="J10" s="348" t="s">
        <v>723</v>
      </c>
      <c r="K10" s="348" t="s">
        <v>724</v>
      </c>
      <c r="L10" s="348" t="s">
        <v>725</v>
      </c>
      <c r="M10" s="511"/>
      <c r="N10" s="349" t="s">
        <v>726</v>
      </c>
      <c r="O10" s="348" t="s">
        <v>723</v>
      </c>
      <c r="P10" s="348" t="s">
        <v>724</v>
      </c>
      <c r="Q10" s="348" t="s">
        <v>727</v>
      </c>
    </row>
    <row r="11" spans="1:17" ht="7.5" customHeight="1">
      <c r="A11" s="350">
        <v>1</v>
      </c>
      <c r="B11" s="350">
        <v>2</v>
      </c>
      <c r="C11" s="350">
        <v>3</v>
      </c>
      <c r="D11" s="350">
        <v>4</v>
      </c>
      <c r="E11" s="350">
        <v>5</v>
      </c>
      <c r="F11" s="350">
        <v>6</v>
      </c>
      <c r="G11" s="350">
        <v>7</v>
      </c>
      <c r="H11" s="350">
        <v>8</v>
      </c>
      <c r="I11" s="350">
        <v>9</v>
      </c>
      <c r="J11" s="350">
        <v>10</v>
      </c>
      <c r="K11" s="350">
        <v>11</v>
      </c>
      <c r="L11" s="350">
        <v>12</v>
      </c>
      <c r="M11" s="350">
        <v>13</v>
      </c>
      <c r="N11" s="350">
        <v>14</v>
      </c>
      <c r="O11" s="350">
        <v>15</v>
      </c>
      <c r="P11" s="350">
        <v>16</v>
      </c>
      <c r="Q11" s="350">
        <v>17</v>
      </c>
    </row>
    <row r="12" spans="1:17" s="355" customFormat="1" ht="11.25">
      <c r="A12" s="351">
        <v>1</v>
      </c>
      <c r="B12" s="352" t="s">
        <v>728</v>
      </c>
      <c r="C12" s="512" t="s">
        <v>514</v>
      </c>
      <c r="D12" s="513"/>
      <c r="E12" s="353">
        <f>SUM(E17,E36)</f>
        <v>5221450</v>
      </c>
      <c r="F12" s="353">
        <f>SUM(F17,F36)</f>
        <v>1193817</v>
      </c>
      <c r="G12" s="353">
        <f>SUM(G17,G36)</f>
        <v>4027633</v>
      </c>
      <c r="H12" s="353">
        <f>SUM(H17,H36)</f>
        <v>4100000</v>
      </c>
      <c r="I12" s="353">
        <f>SUM(I17,I36)</f>
        <v>1025600</v>
      </c>
      <c r="J12" s="354" t="s">
        <v>280</v>
      </c>
      <c r="K12" s="354" t="s">
        <v>280</v>
      </c>
      <c r="L12" s="353">
        <f>SUM(L17,L36)</f>
        <v>1025600</v>
      </c>
      <c r="M12" s="353">
        <f>SUM(M17,M36)</f>
        <v>3074400</v>
      </c>
      <c r="N12" s="354" t="s">
        <v>280</v>
      </c>
      <c r="O12" s="354" t="s">
        <v>280</v>
      </c>
      <c r="P12" s="354" t="s">
        <v>280</v>
      </c>
      <c r="Q12" s="353">
        <f>SUM(Q17,Q36)</f>
        <v>3074400</v>
      </c>
    </row>
    <row r="13" spans="1:17" ht="11.25">
      <c r="A13" s="514" t="s">
        <v>729</v>
      </c>
      <c r="B13" s="356" t="s">
        <v>730</v>
      </c>
      <c r="C13" s="357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9"/>
    </row>
    <row r="14" spans="1:17" ht="11.25">
      <c r="A14" s="514"/>
      <c r="B14" s="356" t="s">
        <v>731</v>
      </c>
      <c r="C14" s="360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2"/>
    </row>
    <row r="15" spans="1:17" ht="11.25">
      <c r="A15" s="514"/>
      <c r="B15" s="356" t="s">
        <v>732</v>
      </c>
      <c r="C15" s="360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2"/>
    </row>
    <row r="16" spans="1:17" ht="11.25">
      <c r="A16" s="514"/>
      <c r="B16" s="356" t="s">
        <v>733</v>
      </c>
      <c r="C16" s="357" t="s">
        <v>565</v>
      </c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4"/>
    </row>
    <row r="17" spans="1:17" ht="11.25">
      <c r="A17" s="514"/>
      <c r="B17" s="356" t="s">
        <v>734</v>
      </c>
      <c r="C17" s="356"/>
      <c r="D17" s="356">
        <v>900.90095</v>
      </c>
      <c r="E17" s="365">
        <f>SUM(F17:G17)</f>
        <v>1121450</v>
      </c>
      <c r="F17" s="365">
        <f aca="true" t="shared" si="0" ref="F17:L17">SUM(F18:F21)</f>
        <v>168217</v>
      </c>
      <c r="G17" s="365">
        <f t="shared" si="0"/>
        <v>953233</v>
      </c>
      <c r="H17" s="365">
        <f t="shared" si="0"/>
        <v>0</v>
      </c>
      <c r="I17" s="365">
        <f t="shared" si="0"/>
        <v>0</v>
      </c>
      <c r="J17" s="365">
        <f t="shared" si="0"/>
        <v>0</v>
      </c>
      <c r="K17" s="365">
        <f t="shared" si="0"/>
        <v>0</v>
      </c>
      <c r="L17" s="365">
        <f t="shared" si="0"/>
        <v>0</v>
      </c>
      <c r="M17" s="365"/>
      <c r="N17" s="365"/>
      <c r="O17" s="365"/>
      <c r="P17" s="365"/>
      <c r="Q17" s="365"/>
    </row>
    <row r="18" spans="1:17" ht="11.25">
      <c r="A18" s="514"/>
      <c r="B18" s="356" t="s">
        <v>735</v>
      </c>
      <c r="C18" s="366"/>
      <c r="D18" s="356"/>
      <c r="E18" s="365">
        <v>0</v>
      </c>
      <c r="F18" s="365">
        <v>0</v>
      </c>
      <c r="G18" s="365">
        <v>0</v>
      </c>
      <c r="H18" s="365">
        <f>SUM(M18,I18)</f>
        <v>0</v>
      </c>
      <c r="I18" s="365">
        <f>SUM(J18:L18)</f>
        <v>0</v>
      </c>
      <c r="J18" s="365"/>
      <c r="K18" s="365"/>
      <c r="L18" s="365">
        <v>0</v>
      </c>
      <c r="M18" s="365" t="s">
        <v>296</v>
      </c>
      <c r="N18" s="365"/>
      <c r="O18" s="365"/>
      <c r="P18" s="365"/>
      <c r="Q18" s="365"/>
    </row>
    <row r="19" spans="1:17" ht="11.25">
      <c r="A19" s="514"/>
      <c r="B19" s="356" t="s">
        <v>556</v>
      </c>
      <c r="C19" s="366"/>
      <c r="D19" s="366"/>
      <c r="E19" s="365">
        <v>1121450</v>
      </c>
      <c r="F19" s="365">
        <v>168217</v>
      </c>
      <c r="G19" s="365">
        <v>953233</v>
      </c>
      <c r="H19" s="366"/>
      <c r="I19" s="366"/>
      <c r="J19" s="366"/>
      <c r="K19" s="366"/>
      <c r="L19" s="366"/>
      <c r="M19" s="366"/>
      <c r="N19" s="366"/>
      <c r="O19" s="366"/>
      <c r="P19" s="366"/>
      <c r="Q19" s="366"/>
    </row>
    <row r="20" spans="1:17" ht="11.25">
      <c r="A20" s="514"/>
      <c r="B20" s="356" t="s">
        <v>557</v>
      </c>
      <c r="C20" s="366"/>
      <c r="D20" s="366"/>
      <c r="E20" s="356"/>
      <c r="F20" s="356"/>
      <c r="G20" s="356"/>
      <c r="H20" s="366"/>
      <c r="I20" s="366"/>
      <c r="J20" s="366"/>
      <c r="K20" s="366"/>
      <c r="L20" s="366"/>
      <c r="M20" s="366"/>
      <c r="N20" s="366"/>
      <c r="O20" s="366"/>
      <c r="P20" s="366"/>
      <c r="Q20" s="366"/>
    </row>
    <row r="21" spans="1:17" ht="11.25">
      <c r="A21" s="514"/>
      <c r="B21" s="373" t="s">
        <v>736</v>
      </c>
      <c r="C21" s="380"/>
      <c r="D21" s="380"/>
      <c r="E21" s="373"/>
      <c r="F21" s="373"/>
      <c r="G21" s="373"/>
      <c r="H21" s="380"/>
      <c r="I21" s="380"/>
      <c r="J21" s="380"/>
      <c r="K21" s="380"/>
      <c r="L21" s="380"/>
      <c r="M21" s="380"/>
      <c r="N21" s="380"/>
      <c r="O21" s="380"/>
      <c r="P21" s="380"/>
      <c r="Q21" s="380"/>
    </row>
    <row r="22" spans="1:17" ht="11.25" hidden="1">
      <c r="A22" s="514" t="s">
        <v>737</v>
      </c>
      <c r="B22" s="379" t="s">
        <v>738</v>
      </c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</row>
    <row r="23" spans="1:17" ht="11.25" hidden="1">
      <c r="A23" s="514"/>
      <c r="B23" s="356" t="s">
        <v>739</v>
      </c>
      <c r="C23" s="518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20"/>
    </row>
    <row r="24" spans="1:17" ht="11.25" hidden="1">
      <c r="A24" s="514"/>
      <c r="B24" s="356" t="s">
        <v>740</v>
      </c>
      <c r="C24" s="518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20"/>
    </row>
    <row r="25" spans="1:17" ht="11.25" hidden="1">
      <c r="A25" s="514"/>
      <c r="B25" s="356" t="s">
        <v>733</v>
      </c>
      <c r="C25" s="518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20"/>
    </row>
    <row r="26" spans="1:17" ht="11.25" hidden="1">
      <c r="A26" s="514"/>
      <c r="B26" s="356" t="s">
        <v>734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</row>
    <row r="27" spans="1:17" ht="11.25" hidden="1">
      <c r="A27" s="514"/>
      <c r="B27" s="356" t="s">
        <v>741</v>
      </c>
      <c r="C27" s="366"/>
      <c r="D27" s="366"/>
      <c r="E27" s="356"/>
      <c r="F27" s="356"/>
      <c r="G27" s="356"/>
      <c r="H27" s="366"/>
      <c r="I27" s="366"/>
      <c r="J27" s="366"/>
      <c r="K27" s="366"/>
      <c r="L27" s="366"/>
      <c r="M27" s="366"/>
      <c r="N27" s="366"/>
      <c r="O27" s="366"/>
      <c r="P27" s="366"/>
      <c r="Q27" s="366"/>
    </row>
    <row r="28" spans="1:17" ht="11.25" hidden="1">
      <c r="A28" s="514"/>
      <c r="B28" s="356" t="s">
        <v>742</v>
      </c>
      <c r="C28" s="366"/>
      <c r="D28" s="366"/>
      <c r="E28" s="356"/>
      <c r="F28" s="356"/>
      <c r="G28" s="356"/>
      <c r="H28" s="366"/>
      <c r="I28" s="366"/>
      <c r="J28" s="366"/>
      <c r="K28" s="366"/>
      <c r="L28" s="366"/>
      <c r="M28" s="366"/>
      <c r="N28" s="366"/>
      <c r="O28" s="366"/>
      <c r="P28" s="366"/>
      <c r="Q28" s="366"/>
    </row>
    <row r="29" spans="1:17" ht="11.25" hidden="1">
      <c r="A29" s="514"/>
      <c r="B29" s="356" t="s">
        <v>716</v>
      </c>
      <c r="C29" s="366"/>
      <c r="D29" s="366"/>
      <c r="E29" s="356"/>
      <c r="F29" s="356"/>
      <c r="G29" s="356"/>
      <c r="H29" s="366"/>
      <c r="I29" s="366"/>
      <c r="J29" s="366"/>
      <c r="K29" s="366"/>
      <c r="L29" s="366"/>
      <c r="M29" s="366"/>
      <c r="N29" s="366"/>
      <c r="O29" s="366"/>
      <c r="P29" s="366"/>
      <c r="Q29" s="366"/>
    </row>
    <row r="30" spans="1:17" ht="11.25" hidden="1">
      <c r="A30" s="514"/>
      <c r="B30" s="356" t="s">
        <v>743</v>
      </c>
      <c r="C30" s="366"/>
      <c r="D30" s="366"/>
      <c r="E30" s="356"/>
      <c r="F30" s="356"/>
      <c r="G30" s="356"/>
      <c r="H30" s="366"/>
      <c r="I30" s="366"/>
      <c r="J30" s="366"/>
      <c r="K30" s="366"/>
      <c r="L30" s="366"/>
      <c r="M30" s="366"/>
      <c r="N30" s="366"/>
      <c r="O30" s="366"/>
      <c r="P30" s="366"/>
      <c r="Q30" s="366"/>
    </row>
    <row r="31" spans="1:17" ht="11.25" hidden="1">
      <c r="A31" s="367" t="s">
        <v>744</v>
      </c>
      <c r="B31" s="356" t="s">
        <v>745</v>
      </c>
      <c r="C31" s="518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20"/>
    </row>
    <row r="32" spans="1:17" ht="11.25">
      <c r="A32" s="522" t="s">
        <v>737</v>
      </c>
      <c r="B32" s="356" t="s">
        <v>756</v>
      </c>
      <c r="C32" s="376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8"/>
    </row>
    <row r="33" spans="1:17" ht="11.25">
      <c r="A33" s="523"/>
      <c r="B33" s="356" t="s">
        <v>757</v>
      </c>
      <c r="C33" s="376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8"/>
    </row>
    <row r="34" spans="1:17" ht="11.25">
      <c r="A34" s="523"/>
      <c r="B34" s="356" t="s">
        <v>732</v>
      </c>
      <c r="C34" s="376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8"/>
    </row>
    <row r="35" spans="1:17" ht="11.25">
      <c r="A35" s="523"/>
      <c r="B35" s="356" t="s">
        <v>733</v>
      </c>
      <c r="C35" s="582" t="s">
        <v>758</v>
      </c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4"/>
    </row>
    <row r="36" spans="1:17" ht="11.25" customHeight="1">
      <c r="A36" s="523"/>
      <c r="B36" s="356" t="s">
        <v>734</v>
      </c>
      <c r="C36" s="585"/>
      <c r="D36" s="585">
        <v>700.70005</v>
      </c>
      <c r="E36" s="586">
        <f>SUM(F36:G36)</f>
        <v>4100000</v>
      </c>
      <c r="F36" s="586">
        <f aca="true" t="shared" si="1" ref="F36:M36">SUM(F37:F40)</f>
        <v>1025600</v>
      </c>
      <c r="G36" s="586">
        <f t="shared" si="1"/>
        <v>3074400</v>
      </c>
      <c r="H36" s="586">
        <f t="shared" si="1"/>
        <v>4100000</v>
      </c>
      <c r="I36" s="586">
        <f t="shared" si="1"/>
        <v>1025600</v>
      </c>
      <c r="J36" s="586">
        <f t="shared" si="1"/>
        <v>0</v>
      </c>
      <c r="K36" s="586">
        <f t="shared" si="1"/>
        <v>0</v>
      </c>
      <c r="L36" s="586">
        <f t="shared" si="1"/>
        <v>1025600</v>
      </c>
      <c r="M36" s="586">
        <f t="shared" si="1"/>
        <v>3074400</v>
      </c>
      <c r="N36" s="586"/>
      <c r="O36" s="586"/>
      <c r="P36" s="586"/>
      <c r="Q36" s="586">
        <f>SUM(Q38:Q40)</f>
        <v>3074400</v>
      </c>
    </row>
    <row r="37" spans="1:17" ht="11.25" customHeight="1">
      <c r="A37" s="523"/>
      <c r="B37" s="356" t="s">
        <v>735</v>
      </c>
      <c r="C37" s="587"/>
      <c r="D37" s="585"/>
      <c r="E37" s="586">
        <f>SUM(F37:G37)</f>
        <v>179000</v>
      </c>
      <c r="F37" s="586">
        <v>179000</v>
      </c>
      <c r="G37" s="586">
        <v>0</v>
      </c>
      <c r="H37" s="586">
        <f>SUM(M37,I37)</f>
        <v>179000</v>
      </c>
      <c r="I37" s="586">
        <f>SUM(J37:L37)</f>
        <v>179000</v>
      </c>
      <c r="J37" s="586"/>
      <c r="K37" s="586"/>
      <c r="L37" s="586">
        <v>179000</v>
      </c>
      <c r="M37" s="586" t="s">
        <v>296</v>
      </c>
      <c r="N37" s="586"/>
      <c r="O37" s="586"/>
      <c r="P37" s="586"/>
      <c r="Q37" s="586"/>
    </row>
    <row r="38" spans="1:17" ht="11.25" customHeight="1">
      <c r="A38" s="523"/>
      <c r="B38" s="356" t="s">
        <v>556</v>
      </c>
      <c r="C38" s="587"/>
      <c r="D38" s="587"/>
      <c r="E38" s="586">
        <f>SUM(F38:G38)</f>
        <v>2637000</v>
      </c>
      <c r="F38" s="586">
        <v>660000</v>
      </c>
      <c r="G38" s="586">
        <v>1977000</v>
      </c>
      <c r="H38" s="586">
        <f>SUM(M38,I38)</f>
        <v>2637000</v>
      </c>
      <c r="I38" s="586">
        <f>SUM(J38:L38)</f>
        <v>660000</v>
      </c>
      <c r="J38" s="587"/>
      <c r="K38" s="587"/>
      <c r="L38" s="587">
        <v>660000</v>
      </c>
      <c r="M38" s="588">
        <f>SUM(N38:Q38)</f>
        <v>1977000</v>
      </c>
      <c r="N38" s="588"/>
      <c r="O38" s="588"/>
      <c r="P38" s="588"/>
      <c r="Q38" s="588">
        <v>1977000</v>
      </c>
    </row>
    <row r="39" spans="1:17" ht="11.25" customHeight="1">
      <c r="A39" s="523"/>
      <c r="B39" s="356" t="s">
        <v>557</v>
      </c>
      <c r="C39" s="587"/>
      <c r="D39" s="587"/>
      <c r="E39" s="586">
        <f>SUM(F39:G39)</f>
        <v>1284000</v>
      </c>
      <c r="F39" s="586">
        <v>186600</v>
      </c>
      <c r="G39" s="586">
        <v>1097400</v>
      </c>
      <c r="H39" s="586">
        <f>SUM(M39,I39)</f>
        <v>1284000</v>
      </c>
      <c r="I39" s="586">
        <f>SUM(J39:L39)</f>
        <v>186600</v>
      </c>
      <c r="J39" s="587"/>
      <c r="K39" s="587"/>
      <c r="L39" s="587">
        <v>186600</v>
      </c>
      <c r="M39" s="588">
        <f>SUM(N39:Q39)</f>
        <v>1097400</v>
      </c>
      <c r="N39" s="587"/>
      <c r="O39" s="587"/>
      <c r="P39" s="587"/>
      <c r="Q39" s="587">
        <v>1097400</v>
      </c>
    </row>
    <row r="40" spans="1:17" ht="11.25" customHeight="1">
      <c r="A40" s="524"/>
      <c r="B40" s="356" t="s">
        <v>736</v>
      </c>
      <c r="C40" s="587"/>
      <c r="D40" s="587"/>
      <c r="E40" s="585"/>
      <c r="F40" s="585"/>
      <c r="G40" s="585"/>
      <c r="H40" s="587"/>
      <c r="I40" s="587"/>
      <c r="J40" s="587"/>
      <c r="K40" s="587"/>
      <c r="L40" s="587"/>
      <c r="M40" s="587"/>
      <c r="N40" s="587"/>
      <c r="O40" s="587"/>
      <c r="P40" s="587"/>
      <c r="Q40" s="587"/>
    </row>
    <row r="41" spans="1:17" s="355" customFormat="1" ht="11.25">
      <c r="A41" s="368">
        <v>2</v>
      </c>
      <c r="B41" s="369" t="s">
        <v>746</v>
      </c>
      <c r="C41" s="528" t="s">
        <v>514</v>
      </c>
      <c r="D41" s="529"/>
      <c r="E41" s="370">
        <f>SUM(E46,E56)</f>
        <v>228453</v>
      </c>
      <c r="F41" s="370">
        <f>SUM(F46,F56)</f>
        <v>69877</v>
      </c>
      <c r="G41" s="370">
        <f>SUM(G46,G56)</f>
        <v>158576</v>
      </c>
      <c r="H41" s="370">
        <f>SUM(H46,H56)</f>
        <v>134850</v>
      </c>
      <c r="I41" s="370">
        <f>SUM(I46,I56)</f>
        <v>55836</v>
      </c>
      <c r="J41" s="370">
        <f>SUM(J46)</f>
        <v>0</v>
      </c>
      <c r="K41" s="370">
        <f>SUM(K46)</f>
        <v>0</v>
      </c>
      <c r="L41" s="370">
        <f>SUM(L46,L56)</f>
        <v>55836</v>
      </c>
      <c r="M41" s="370">
        <f>SUM(M46,M56)</f>
        <v>79014</v>
      </c>
      <c r="N41" s="370">
        <f>SUM(N46)</f>
        <v>0</v>
      </c>
      <c r="O41" s="370">
        <f>SUM(O46)</f>
        <v>0</v>
      </c>
      <c r="P41" s="370">
        <f>SUM(P46)</f>
        <v>0</v>
      </c>
      <c r="Q41" s="370">
        <f>SUM(Q46,Q56)</f>
        <v>79014</v>
      </c>
    </row>
    <row r="42" spans="1:17" ht="11.25">
      <c r="A42" s="514" t="s">
        <v>747</v>
      </c>
      <c r="B42" s="356" t="s">
        <v>730</v>
      </c>
      <c r="C42" s="530" t="s">
        <v>565</v>
      </c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2"/>
    </row>
    <row r="43" spans="1:17" ht="11.25">
      <c r="A43" s="514"/>
      <c r="B43" s="356" t="s">
        <v>748</v>
      </c>
      <c r="C43" s="533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5"/>
    </row>
    <row r="44" spans="1:17" ht="11.25">
      <c r="A44" s="514"/>
      <c r="B44" s="356" t="s">
        <v>749</v>
      </c>
      <c r="C44" s="533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5"/>
    </row>
    <row r="45" spans="1:17" ht="11.25">
      <c r="A45" s="514"/>
      <c r="B45" s="356" t="s">
        <v>733</v>
      </c>
      <c r="C45" s="536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8"/>
    </row>
    <row r="46" spans="1:17" ht="11.25">
      <c r="A46" s="514"/>
      <c r="B46" s="356" t="s">
        <v>734</v>
      </c>
      <c r="C46" s="356"/>
      <c r="D46" s="356">
        <v>900.90095</v>
      </c>
      <c r="E46" s="365">
        <f>SUM(E47:E48)</f>
        <v>178553</v>
      </c>
      <c r="F46" s="365">
        <f aca="true" t="shared" si="2" ref="F46:M46">SUM(F47:F48)</f>
        <v>26783</v>
      </c>
      <c r="G46" s="365">
        <f t="shared" si="2"/>
        <v>151770</v>
      </c>
      <c r="H46" s="365">
        <f t="shared" si="2"/>
        <v>84950</v>
      </c>
      <c r="I46" s="365">
        <f t="shared" si="2"/>
        <v>12742</v>
      </c>
      <c r="J46" s="365">
        <f t="shared" si="2"/>
        <v>0</v>
      </c>
      <c r="K46" s="365">
        <f t="shared" si="2"/>
        <v>0</v>
      </c>
      <c r="L46" s="365">
        <f t="shared" si="2"/>
        <v>12742</v>
      </c>
      <c r="M46" s="365">
        <f t="shared" si="2"/>
        <v>72208</v>
      </c>
      <c r="N46" s="365">
        <f>SUM(N47:N48)</f>
        <v>0</v>
      </c>
      <c r="O46" s="365">
        <f>SUM(O47:O48)</f>
        <v>0</v>
      </c>
      <c r="P46" s="365">
        <f>SUM(P47:P48)</f>
        <v>0</v>
      </c>
      <c r="Q46" s="365">
        <f>SUM(Q47:Q48)</f>
        <v>72208</v>
      </c>
    </row>
    <row r="47" spans="1:17" ht="11.25">
      <c r="A47" s="514"/>
      <c r="B47" s="356" t="s">
        <v>735</v>
      </c>
      <c r="C47" s="366"/>
      <c r="D47" s="366"/>
      <c r="E47" s="365">
        <f>SUM(F47:G47)</f>
        <v>84950</v>
      </c>
      <c r="F47" s="365">
        <v>12742</v>
      </c>
      <c r="G47" s="365">
        <v>72208</v>
      </c>
      <c r="H47" s="371">
        <f>SUM(M47,I47)</f>
        <v>84950</v>
      </c>
      <c r="I47" s="371">
        <f>SUM(J47:L47)</f>
        <v>12742</v>
      </c>
      <c r="J47" s="371"/>
      <c r="K47" s="371"/>
      <c r="L47" s="371">
        <v>12742</v>
      </c>
      <c r="M47" s="371">
        <f>SUM(N47:Q47)</f>
        <v>72208</v>
      </c>
      <c r="N47" s="371"/>
      <c r="O47" s="371"/>
      <c r="P47" s="371"/>
      <c r="Q47" s="371">
        <v>72208</v>
      </c>
    </row>
    <row r="48" spans="1:17" ht="11.25">
      <c r="A48" s="514"/>
      <c r="B48" s="356" t="s">
        <v>556</v>
      </c>
      <c r="C48" s="366"/>
      <c r="D48" s="366"/>
      <c r="E48" s="365">
        <f>SUM(F48:G48)</f>
        <v>93603</v>
      </c>
      <c r="F48" s="365">
        <v>14041</v>
      </c>
      <c r="G48" s="365">
        <v>79562</v>
      </c>
      <c r="H48" s="371">
        <f>SUM(M48,I48)</f>
        <v>0</v>
      </c>
      <c r="I48" s="371">
        <f>SUM(J48:L48)</f>
        <v>0</v>
      </c>
      <c r="J48" s="371"/>
      <c r="K48" s="371"/>
      <c r="L48" s="371"/>
      <c r="M48" s="371">
        <f>SUM(N48:Q48)</f>
        <v>0</v>
      </c>
      <c r="N48" s="371"/>
      <c r="O48" s="371"/>
      <c r="P48" s="371"/>
      <c r="Q48" s="371"/>
    </row>
    <row r="49" spans="1:17" ht="11.25">
      <c r="A49" s="514"/>
      <c r="B49" s="356" t="s">
        <v>557</v>
      </c>
      <c r="C49" s="366"/>
      <c r="D49" s="366"/>
      <c r="E49" s="356"/>
      <c r="F49" s="356"/>
      <c r="G49" s="356"/>
      <c r="H49" s="366"/>
      <c r="I49" s="366"/>
      <c r="J49" s="366"/>
      <c r="K49" s="366"/>
      <c r="L49" s="366"/>
      <c r="M49" s="366"/>
      <c r="N49" s="366"/>
      <c r="O49" s="366"/>
      <c r="P49" s="366"/>
      <c r="Q49" s="366"/>
    </row>
    <row r="50" spans="1:17" ht="11.25">
      <c r="A50" s="514"/>
      <c r="B50" s="373" t="s">
        <v>736</v>
      </c>
      <c r="C50" s="380"/>
      <c r="D50" s="380"/>
      <c r="E50" s="373"/>
      <c r="F50" s="373"/>
      <c r="G50" s="373"/>
      <c r="H50" s="380"/>
      <c r="I50" s="380"/>
      <c r="J50" s="380"/>
      <c r="K50" s="380"/>
      <c r="L50" s="380"/>
      <c r="M50" s="380"/>
      <c r="N50" s="380"/>
      <c r="O50" s="380"/>
      <c r="P50" s="380"/>
      <c r="Q50" s="380"/>
    </row>
    <row r="51" spans="1:17" ht="11.25" hidden="1">
      <c r="A51" s="372" t="s">
        <v>750</v>
      </c>
      <c r="B51" s="381" t="s">
        <v>745</v>
      </c>
      <c r="C51" s="539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1"/>
    </row>
    <row r="52" spans="1:17" ht="11.25">
      <c r="A52" s="525" t="s">
        <v>750</v>
      </c>
      <c r="B52" s="356" t="s">
        <v>730</v>
      </c>
      <c r="C52" s="589" t="s">
        <v>877</v>
      </c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1"/>
    </row>
    <row r="53" spans="1:17" ht="11.25">
      <c r="A53" s="526"/>
      <c r="B53" s="356" t="s">
        <v>748</v>
      </c>
      <c r="C53" s="592"/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4"/>
    </row>
    <row r="54" spans="1:17" ht="11.25">
      <c r="A54" s="526"/>
      <c r="B54" s="356" t="s">
        <v>749</v>
      </c>
      <c r="C54" s="592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4"/>
    </row>
    <row r="55" spans="1:17" ht="11.25">
      <c r="A55" s="526"/>
      <c r="B55" s="356" t="s">
        <v>733</v>
      </c>
      <c r="C55" s="595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  <c r="O55" s="596"/>
      <c r="P55" s="596"/>
      <c r="Q55" s="597"/>
    </row>
    <row r="56" spans="1:17" ht="11.25">
      <c r="A56" s="526"/>
      <c r="B56" s="356" t="s">
        <v>734</v>
      </c>
      <c r="C56" s="585"/>
      <c r="D56" s="585">
        <v>750.75095</v>
      </c>
      <c r="E56" s="586">
        <f>SUM(E57)</f>
        <v>49900</v>
      </c>
      <c r="F56" s="586">
        <f>SUM(F57)</f>
        <v>43094</v>
      </c>
      <c r="G56" s="586">
        <v>6806</v>
      </c>
      <c r="H56" s="586">
        <f>SUM(H57)</f>
        <v>49900</v>
      </c>
      <c r="I56" s="586">
        <f>SUM(I57)</f>
        <v>43094</v>
      </c>
      <c r="J56" s="586">
        <f>SUM(J57:J58)</f>
        <v>0</v>
      </c>
      <c r="K56" s="586">
        <f>SUM(K57:K58)</f>
        <v>0</v>
      </c>
      <c r="L56" s="586">
        <f>SUM(L57)</f>
        <v>43094</v>
      </c>
      <c r="M56" s="586">
        <f>SUM(M57)</f>
        <v>6806</v>
      </c>
      <c r="N56" s="586">
        <f>SUM(N57:N58)</f>
        <v>0</v>
      </c>
      <c r="O56" s="586">
        <f>SUM(O57:O58)</f>
        <v>0</v>
      </c>
      <c r="P56" s="586">
        <f>SUM(P57:P58)</f>
        <v>0</v>
      </c>
      <c r="Q56" s="586">
        <f>SUM(Q57)</f>
        <v>6806</v>
      </c>
    </row>
    <row r="57" spans="1:17" ht="11.25">
      <c r="A57" s="527"/>
      <c r="B57" s="356" t="s">
        <v>735</v>
      </c>
      <c r="C57" s="587"/>
      <c r="D57" s="587"/>
      <c r="E57" s="586">
        <f>SUM(F57:G57)</f>
        <v>49900</v>
      </c>
      <c r="F57" s="586">
        <v>43094</v>
      </c>
      <c r="G57" s="586">
        <v>6806</v>
      </c>
      <c r="H57" s="588">
        <f>SUM(M57,I57)</f>
        <v>49900</v>
      </c>
      <c r="I57" s="588">
        <f>SUM(J57:L57)</f>
        <v>43094</v>
      </c>
      <c r="J57" s="588"/>
      <c r="K57" s="588"/>
      <c r="L57" s="588">
        <v>43094</v>
      </c>
      <c r="M57" s="588">
        <f>SUM(N57:Q57)</f>
        <v>6806</v>
      </c>
      <c r="N57" s="588"/>
      <c r="O57" s="588"/>
      <c r="P57" s="588"/>
      <c r="Q57" s="588">
        <v>6806</v>
      </c>
    </row>
    <row r="58" spans="1:17" s="355" customFormat="1" ht="15" customHeight="1">
      <c r="A58" s="542" t="s">
        <v>751</v>
      </c>
      <c r="B58" s="542"/>
      <c r="C58" s="598" t="s">
        <v>514</v>
      </c>
      <c r="D58" s="599"/>
      <c r="E58" s="600">
        <f>SUM(E12,E41,)</f>
        <v>5449903</v>
      </c>
      <c r="F58" s="600">
        <f aca="true" t="shared" si="3" ref="F58:Q58">SUM(F12,F41,)</f>
        <v>1263694</v>
      </c>
      <c r="G58" s="600">
        <f t="shared" si="3"/>
        <v>4186209</v>
      </c>
      <c r="H58" s="600">
        <f t="shared" si="3"/>
        <v>4234850</v>
      </c>
      <c r="I58" s="600">
        <f t="shared" si="3"/>
        <v>1081436</v>
      </c>
      <c r="J58" s="600">
        <f t="shared" si="3"/>
        <v>0</v>
      </c>
      <c r="K58" s="600">
        <f t="shared" si="3"/>
        <v>0</v>
      </c>
      <c r="L58" s="600">
        <f t="shared" si="3"/>
        <v>1081436</v>
      </c>
      <c r="M58" s="600">
        <f t="shared" si="3"/>
        <v>3153414</v>
      </c>
      <c r="N58" s="600">
        <f t="shared" si="3"/>
        <v>0</v>
      </c>
      <c r="O58" s="600">
        <f t="shared" si="3"/>
        <v>0</v>
      </c>
      <c r="P58" s="600">
        <f t="shared" si="3"/>
        <v>0</v>
      </c>
      <c r="Q58" s="600">
        <f t="shared" si="3"/>
        <v>3153414</v>
      </c>
    </row>
    <row r="60" spans="1:10" ht="11.25">
      <c r="A60" s="521" t="s">
        <v>752</v>
      </c>
      <c r="B60" s="521"/>
      <c r="C60" s="521"/>
      <c r="D60" s="521"/>
      <c r="E60" s="521"/>
      <c r="F60" s="521"/>
      <c r="G60" s="521"/>
      <c r="H60" s="521"/>
      <c r="I60" s="521"/>
      <c r="J60" s="521"/>
    </row>
    <row r="61" spans="1:10" ht="11.25">
      <c r="A61" s="374" t="s">
        <v>753</v>
      </c>
      <c r="B61" s="374"/>
      <c r="C61" s="374"/>
      <c r="D61" s="374"/>
      <c r="E61" s="374"/>
      <c r="F61" s="374"/>
      <c r="G61" s="374"/>
      <c r="H61" s="374"/>
      <c r="I61" s="374"/>
      <c r="J61" s="374"/>
    </row>
    <row r="62" spans="1:10" ht="11.25">
      <c r="A62" s="374" t="s">
        <v>754</v>
      </c>
      <c r="B62" s="374"/>
      <c r="C62" s="374"/>
      <c r="D62" s="374"/>
      <c r="E62" s="374"/>
      <c r="F62" s="374"/>
      <c r="G62" s="374"/>
      <c r="H62" s="374"/>
      <c r="I62" s="374"/>
      <c r="J62" s="374"/>
    </row>
    <row r="63" ht="11.25">
      <c r="A63" s="375" t="s">
        <v>755</v>
      </c>
    </row>
  </sheetData>
  <sheetProtection/>
  <mergeCells count="36">
    <mergeCell ref="A60:J60"/>
    <mergeCell ref="A32:A40"/>
    <mergeCell ref="C52:Q55"/>
    <mergeCell ref="A52:A57"/>
    <mergeCell ref="C41:D41"/>
    <mergeCell ref="A42:A50"/>
    <mergeCell ref="C42:Q45"/>
    <mergeCell ref="C51:Q51"/>
    <mergeCell ref="A58:B58"/>
    <mergeCell ref="C58:D58"/>
    <mergeCell ref="C12:D12"/>
    <mergeCell ref="A13:A21"/>
    <mergeCell ref="A22:A30"/>
    <mergeCell ref="C22:Q25"/>
    <mergeCell ref="C31:Q31"/>
    <mergeCell ref="F6:F10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A1:Q1"/>
    <mergeCell ref="A2:Q2"/>
    <mergeCell ref="A3:Q3"/>
    <mergeCell ref="A5:A10"/>
    <mergeCell ref="B5:B10"/>
    <mergeCell ref="C5:C10"/>
    <mergeCell ref="D5:D10"/>
    <mergeCell ref="E5:E10"/>
    <mergeCell ref="F5:G5"/>
    <mergeCell ref="H5:Q5"/>
  </mergeCells>
  <printOptions/>
  <pageMargins left="0.3937007874015748" right="0.3937007874015748" top="0.27" bottom="0.24" header="0.17" footer="0.24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F6" sqref="F6"/>
    </sheetView>
  </sheetViews>
  <sheetFormatPr defaultColWidth="9.00390625" defaultRowHeight="12.75"/>
  <cols>
    <col min="1" max="1" width="9.125" style="1" customWidth="1"/>
    <col min="2" max="2" width="4.625" style="1" customWidth="1"/>
    <col min="3" max="3" width="40.125" style="1" bestFit="1" customWidth="1"/>
    <col min="4" max="4" width="14.00390625" style="1" customWidth="1"/>
    <col min="5" max="5" width="17.125" style="1" customWidth="1"/>
    <col min="6" max="6" width="10.00390625" style="1" bestFit="1" customWidth="1"/>
    <col min="7" max="16384" width="9.125" style="1" customWidth="1"/>
  </cols>
  <sheetData>
    <row r="1" spans="1:7" ht="12.75">
      <c r="A1" s="499" t="s">
        <v>313</v>
      </c>
      <c r="B1" s="505"/>
      <c r="C1" s="505"/>
      <c r="D1" s="505"/>
      <c r="E1" s="505"/>
      <c r="F1" s="70"/>
      <c r="G1" s="70"/>
    </row>
    <row r="2" spans="1:7" ht="12.75">
      <c r="A2" s="499" t="s">
        <v>972</v>
      </c>
      <c r="B2" s="505"/>
      <c r="C2" s="505"/>
      <c r="D2" s="505"/>
      <c r="E2" s="505"/>
      <c r="F2" s="70"/>
      <c r="G2" s="70"/>
    </row>
    <row r="3" spans="2:5" ht="15" customHeight="1">
      <c r="B3" s="544" t="s">
        <v>305</v>
      </c>
      <c r="C3" s="544"/>
      <c r="D3" s="544"/>
      <c r="E3" s="544"/>
    </row>
    <row r="4" ht="6.75" customHeight="1">
      <c r="B4" s="9"/>
    </row>
    <row r="5" ht="12.75">
      <c r="E5" s="6" t="s">
        <v>32</v>
      </c>
    </row>
    <row r="6" spans="2:5" ht="15" customHeight="1">
      <c r="B6" s="502" t="s">
        <v>42</v>
      </c>
      <c r="C6" s="502" t="s">
        <v>5</v>
      </c>
      <c r="D6" s="503" t="s">
        <v>43</v>
      </c>
      <c r="E6" s="503" t="s">
        <v>307</v>
      </c>
    </row>
    <row r="7" spans="2:5" ht="15" customHeight="1">
      <c r="B7" s="502"/>
      <c r="C7" s="502"/>
      <c r="D7" s="502"/>
      <c r="E7" s="503"/>
    </row>
    <row r="8" spans="2:5" ht="15.75" customHeight="1">
      <c r="B8" s="502"/>
      <c r="C8" s="502"/>
      <c r="D8" s="502"/>
      <c r="E8" s="503"/>
    </row>
    <row r="9" spans="2:5" s="27" customFormat="1" ht="6.75" customHeight="1">
      <c r="B9" s="26">
        <v>1</v>
      </c>
      <c r="C9" s="26">
        <v>2</v>
      </c>
      <c r="D9" s="26">
        <v>3</v>
      </c>
      <c r="E9" s="26">
        <v>4</v>
      </c>
    </row>
    <row r="10" spans="2:5" ht="18.75" customHeight="1">
      <c r="B10" s="13" t="s">
        <v>8</v>
      </c>
      <c r="C10" s="14" t="s">
        <v>301</v>
      </c>
      <c r="D10" s="13"/>
      <c r="E10" s="36">
        <v>130957150</v>
      </c>
    </row>
    <row r="11" spans="2:5" ht="18.75" customHeight="1">
      <c r="B11" s="13" t="s">
        <v>9</v>
      </c>
      <c r="C11" s="14" t="s">
        <v>7</v>
      </c>
      <c r="D11" s="13"/>
      <c r="E11" s="36">
        <v>154765208</v>
      </c>
    </row>
    <row r="12" spans="2:5" ht="18.75" customHeight="1">
      <c r="B12" s="13" t="s">
        <v>10</v>
      </c>
      <c r="C12" s="14" t="s">
        <v>302</v>
      </c>
      <c r="D12" s="13"/>
      <c r="E12" s="36">
        <f>SUM(E11-E10)</f>
        <v>23808058</v>
      </c>
    </row>
    <row r="13" spans="2:5" ht="18.75" customHeight="1">
      <c r="B13" s="543" t="s">
        <v>18</v>
      </c>
      <c r="C13" s="543"/>
      <c r="D13" s="12"/>
      <c r="E13" s="39">
        <f>SUM(E14:E21)</f>
        <v>27758058</v>
      </c>
    </row>
    <row r="14" spans="2:5" ht="18.75" customHeight="1">
      <c r="B14" s="13" t="s">
        <v>8</v>
      </c>
      <c r="C14" s="14" t="s">
        <v>13</v>
      </c>
      <c r="D14" s="13" t="s">
        <v>19</v>
      </c>
      <c r="E14" s="36"/>
    </row>
    <row r="15" spans="2:5" ht="18.75" customHeight="1">
      <c r="B15" s="15" t="s">
        <v>9</v>
      </c>
      <c r="C15" s="16" t="s">
        <v>14</v>
      </c>
      <c r="D15" s="15" t="s">
        <v>19</v>
      </c>
      <c r="E15" s="37"/>
    </row>
    <row r="16" spans="2:5" ht="40.5" customHeight="1">
      <c r="B16" s="15" t="s">
        <v>10</v>
      </c>
      <c r="C16" s="17" t="s">
        <v>51</v>
      </c>
      <c r="D16" s="15" t="s">
        <v>35</v>
      </c>
      <c r="E16" s="37"/>
    </row>
    <row r="17" spans="2:5" ht="18.75" customHeight="1">
      <c r="B17" s="15" t="s">
        <v>2</v>
      </c>
      <c r="C17" s="16" t="s">
        <v>21</v>
      </c>
      <c r="D17" s="15" t="s">
        <v>36</v>
      </c>
      <c r="E17" s="37"/>
    </row>
    <row r="18" spans="2:5" ht="18.75" customHeight="1">
      <c r="B18" s="15" t="s">
        <v>12</v>
      </c>
      <c r="C18" s="16" t="s">
        <v>52</v>
      </c>
      <c r="D18" s="15" t="s">
        <v>57</v>
      </c>
      <c r="E18" s="37"/>
    </row>
    <row r="19" spans="2:5" ht="18.75" customHeight="1">
      <c r="B19" s="15" t="s">
        <v>15</v>
      </c>
      <c r="C19" s="16" t="s">
        <v>16</v>
      </c>
      <c r="D19" s="15" t="s">
        <v>20</v>
      </c>
      <c r="E19" s="37"/>
    </row>
    <row r="20" spans="2:5" ht="18.75" customHeight="1">
      <c r="B20" s="15" t="s">
        <v>17</v>
      </c>
      <c r="C20" s="16" t="s">
        <v>59</v>
      </c>
      <c r="D20" s="15" t="s">
        <v>44</v>
      </c>
      <c r="E20" s="37">
        <v>20000000</v>
      </c>
    </row>
    <row r="21" spans="2:5" ht="18.75" customHeight="1">
      <c r="B21" s="15" t="s">
        <v>23</v>
      </c>
      <c r="C21" s="19" t="s">
        <v>34</v>
      </c>
      <c r="D21" s="18" t="s">
        <v>22</v>
      </c>
      <c r="E21" s="38">
        <v>7758058</v>
      </c>
    </row>
    <row r="22" spans="2:5" ht="18.75" customHeight="1">
      <c r="B22" s="543" t="s">
        <v>53</v>
      </c>
      <c r="C22" s="543"/>
      <c r="D22" s="12"/>
      <c r="E22" s="39">
        <f>SUM(E23:E29)</f>
        <v>3950000</v>
      </c>
    </row>
    <row r="23" spans="2:5" ht="18.75" customHeight="1">
      <c r="B23" s="13" t="s">
        <v>8</v>
      </c>
      <c r="C23" s="14" t="s">
        <v>37</v>
      </c>
      <c r="D23" s="13" t="s">
        <v>25</v>
      </c>
      <c r="E23" s="36">
        <v>750000</v>
      </c>
    </row>
    <row r="24" spans="2:5" ht="18.75" customHeight="1">
      <c r="B24" s="15" t="s">
        <v>9</v>
      </c>
      <c r="C24" s="16" t="s">
        <v>24</v>
      </c>
      <c r="D24" s="15" t="s">
        <v>25</v>
      </c>
      <c r="E24" s="37"/>
    </row>
    <row r="25" spans="2:5" ht="38.25">
      <c r="B25" s="15" t="s">
        <v>10</v>
      </c>
      <c r="C25" s="17" t="s">
        <v>40</v>
      </c>
      <c r="D25" s="15" t="s">
        <v>41</v>
      </c>
      <c r="E25" s="37"/>
    </row>
    <row r="26" spans="2:5" ht="18.75" customHeight="1">
      <c r="B26" s="15" t="s">
        <v>2</v>
      </c>
      <c r="C26" s="16" t="s">
        <v>38</v>
      </c>
      <c r="D26" s="15" t="s">
        <v>33</v>
      </c>
      <c r="E26" s="37"/>
    </row>
    <row r="27" spans="2:5" ht="18.75" customHeight="1">
      <c r="B27" s="15" t="s">
        <v>12</v>
      </c>
      <c r="C27" s="16" t="s">
        <v>39</v>
      </c>
      <c r="D27" s="15" t="s">
        <v>27</v>
      </c>
      <c r="E27" s="37"/>
    </row>
    <row r="28" spans="2:5" ht="18.75" customHeight="1">
      <c r="B28" s="15" t="s">
        <v>15</v>
      </c>
      <c r="C28" s="16" t="s">
        <v>60</v>
      </c>
      <c r="D28" s="15" t="s">
        <v>28</v>
      </c>
      <c r="E28" s="37">
        <v>3200000</v>
      </c>
    </row>
    <row r="29" spans="2:5" ht="18.75" customHeight="1">
      <c r="B29" s="18" t="s">
        <v>17</v>
      </c>
      <c r="C29" s="19" t="s">
        <v>29</v>
      </c>
      <c r="D29" s="18" t="s">
        <v>26</v>
      </c>
      <c r="E29" s="38"/>
    </row>
    <row r="30" spans="2:5" ht="7.5" customHeight="1">
      <c r="B30" s="2"/>
      <c r="C30" s="3"/>
      <c r="D30" s="3"/>
      <c r="E30" s="3"/>
    </row>
    <row r="31" spans="2:7" ht="12.75">
      <c r="B31" s="23"/>
      <c r="C31" s="22"/>
      <c r="D31" s="22"/>
      <c r="E31" s="22"/>
      <c r="F31" s="20"/>
      <c r="G31" s="20"/>
    </row>
  </sheetData>
  <sheetProtection/>
  <mergeCells count="9">
    <mergeCell ref="A1:E1"/>
    <mergeCell ref="A2:E2"/>
    <mergeCell ref="B13:C13"/>
    <mergeCell ref="B22:C22"/>
    <mergeCell ref="B3:E3"/>
    <mergeCell ref="B6:B8"/>
    <mergeCell ref="D6:D8"/>
    <mergeCell ref="C6:C8"/>
    <mergeCell ref="E6:E8"/>
  </mergeCells>
  <printOptions horizontalCentered="1"/>
  <pageMargins left="0.78125" right="0.7874015748031497" top="1.062992125984252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defaultGridColor="0" zoomScalePageLayoutView="0" colorId="8" workbookViewId="0" topLeftCell="A1">
      <selection activeCell="H12" sqref="H1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3.875" style="0" customWidth="1"/>
    <col min="8" max="9" width="12.25390625" style="0" customWidth="1"/>
    <col min="10" max="10" width="15.875" style="0" customWidth="1"/>
  </cols>
  <sheetData>
    <row r="1" spans="1:10" ht="12.75">
      <c r="A1" s="499" t="s">
        <v>543</v>
      </c>
      <c r="B1" s="499"/>
      <c r="C1" s="499"/>
      <c r="D1" s="499"/>
      <c r="E1" s="499"/>
      <c r="F1" s="499"/>
      <c r="G1" s="508"/>
      <c r="H1" s="508"/>
      <c r="I1" s="508"/>
      <c r="J1" s="508"/>
    </row>
    <row r="2" spans="1:10" ht="12.75">
      <c r="A2" s="499" t="s">
        <v>972</v>
      </c>
      <c r="B2" s="499"/>
      <c r="C2" s="499"/>
      <c r="D2" s="499"/>
      <c r="E2" s="499"/>
      <c r="F2" s="499"/>
      <c r="G2" s="508"/>
      <c r="H2" s="508"/>
      <c r="I2" s="508"/>
      <c r="J2" s="508"/>
    </row>
    <row r="3" spans="1:10" ht="41.25" customHeight="1">
      <c r="A3" s="545" t="s">
        <v>544</v>
      </c>
      <c r="B3" s="545"/>
      <c r="C3" s="545"/>
      <c r="D3" s="545"/>
      <c r="E3" s="545"/>
      <c r="F3" s="545"/>
      <c r="G3" s="545"/>
      <c r="H3" s="545"/>
      <c r="I3" s="545"/>
      <c r="J3" s="545"/>
    </row>
    <row r="4" ht="12.75">
      <c r="J4" s="5" t="s">
        <v>32</v>
      </c>
    </row>
    <row r="5" spans="1:10" s="114" customFormat="1" ht="20.25" customHeight="1">
      <c r="A5" s="502" t="s">
        <v>3</v>
      </c>
      <c r="B5" s="546" t="s">
        <v>4</v>
      </c>
      <c r="C5" s="503" t="s">
        <v>50</v>
      </c>
      <c r="D5" s="503" t="s">
        <v>545</v>
      </c>
      <c r="E5" s="503" t="s">
        <v>45</v>
      </c>
      <c r="F5" s="503"/>
      <c r="G5" s="503"/>
      <c r="H5" s="503"/>
      <c r="I5" s="503"/>
      <c r="J5" s="503"/>
    </row>
    <row r="6" spans="1:10" s="114" customFormat="1" ht="18" customHeight="1">
      <c r="A6" s="502"/>
      <c r="B6" s="547"/>
      <c r="C6" s="502"/>
      <c r="D6" s="503"/>
      <c r="E6" s="503" t="s">
        <v>48</v>
      </c>
      <c r="F6" s="503" t="s">
        <v>6</v>
      </c>
      <c r="G6" s="503"/>
      <c r="H6" s="503"/>
      <c r="I6" s="8"/>
      <c r="J6" s="503" t="s">
        <v>49</v>
      </c>
    </row>
    <row r="7" spans="1:10" s="114" customFormat="1" ht="48" customHeight="1">
      <c r="A7" s="502"/>
      <c r="B7" s="548"/>
      <c r="C7" s="502"/>
      <c r="D7" s="503"/>
      <c r="E7" s="503"/>
      <c r="F7" s="8" t="s">
        <v>546</v>
      </c>
      <c r="G7" s="8" t="s">
        <v>47</v>
      </c>
      <c r="H7" s="8" t="s">
        <v>547</v>
      </c>
      <c r="I7" s="8" t="s">
        <v>297</v>
      </c>
      <c r="J7" s="503"/>
    </row>
    <row r="8" spans="1:10" ht="9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/>
      <c r="J8" s="10">
        <v>9</v>
      </c>
    </row>
    <row r="9" spans="1:10" ht="19.5" customHeight="1">
      <c r="A9" s="238">
        <v>10</v>
      </c>
      <c r="B9" s="238">
        <v>1095</v>
      </c>
      <c r="C9" s="41">
        <f>SUM(D9)</f>
        <v>8268</v>
      </c>
      <c r="D9" s="41">
        <f>SUM(E9,J9)</f>
        <v>8268</v>
      </c>
      <c r="E9" s="41">
        <f>SUM(F9:I9)</f>
        <v>8268</v>
      </c>
      <c r="F9" s="45" t="s">
        <v>296</v>
      </c>
      <c r="G9" s="45" t="s">
        <v>296</v>
      </c>
      <c r="H9" s="45" t="s">
        <v>296</v>
      </c>
      <c r="I9" s="59">
        <v>8268</v>
      </c>
      <c r="J9" s="45" t="s">
        <v>296</v>
      </c>
    </row>
    <row r="10" spans="1:10" ht="19.5" customHeight="1">
      <c r="A10" s="164">
        <v>750</v>
      </c>
      <c r="B10" s="164">
        <v>75011</v>
      </c>
      <c r="C10" s="41">
        <f>SUM(D10)</f>
        <v>351000</v>
      </c>
      <c r="D10" s="41">
        <f aca="true" t="shared" si="0" ref="D10:D18">SUM(E10,J10)</f>
        <v>351000</v>
      </c>
      <c r="E10" s="41">
        <f aca="true" t="shared" si="1" ref="E10:E18">SUM(F10:I10)</f>
        <v>351000</v>
      </c>
      <c r="F10" s="41">
        <v>351000</v>
      </c>
      <c r="G10" s="45" t="s">
        <v>296</v>
      </c>
      <c r="H10" s="45" t="s">
        <v>296</v>
      </c>
      <c r="I10" s="45" t="s">
        <v>296</v>
      </c>
      <c r="J10" s="45" t="s">
        <v>296</v>
      </c>
    </row>
    <row r="11" spans="1:10" ht="19.5" customHeight="1">
      <c r="A11" s="164">
        <v>751</v>
      </c>
      <c r="B11" s="164">
        <v>75101</v>
      </c>
      <c r="C11" s="41">
        <f aca="true" t="shared" si="2" ref="C11:C24">SUM(D11)</f>
        <v>9751</v>
      </c>
      <c r="D11" s="41">
        <f t="shared" si="0"/>
        <v>9751</v>
      </c>
      <c r="E11" s="41">
        <f t="shared" si="1"/>
        <v>9751</v>
      </c>
      <c r="F11" s="41">
        <v>9751</v>
      </c>
      <c r="G11" s="45" t="s">
        <v>296</v>
      </c>
      <c r="H11" s="45" t="s">
        <v>296</v>
      </c>
      <c r="I11" s="41">
        <v>0</v>
      </c>
      <c r="J11" s="45" t="s">
        <v>296</v>
      </c>
    </row>
    <row r="12" spans="1:10" ht="19.5" customHeight="1">
      <c r="A12" s="164"/>
      <c r="B12" s="164">
        <v>75113</v>
      </c>
      <c r="C12" s="41">
        <f t="shared" si="2"/>
        <v>67458</v>
      </c>
      <c r="D12" s="41">
        <f t="shared" si="0"/>
        <v>67458</v>
      </c>
      <c r="E12" s="41">
        <f t="shared" si="1"/>
        <v>67458</v>
      </c>
      <c r="F12" s="41">
        <v>22453</v>
      </c>
      <c r="G12" s="45"/>
      <c r="H12" s="45"/>
      <c r="I12" s="41">
        <v>45005</v>
      </c>
      <c r="J12" s="45"/>
    </row>
    <row r="13" spans="1:10" ht="19.5" customHeight="1">
      <c r="A13" s="164">
        <v>851</v>
      </c>
      <c r="B13" s="164">
        <v>85195</v>
      </c>
      <c r="C13" s="41">
        <f t="shared" si="2"/>
        <v>1300</v>
      </c>
      <c r="D13" s="41">
        <f t="shared" si="0"/>
        <v>1300</v>
      </c>
      <c r="E13" s="41">
        <f t="shared" si="1"/>
        <v>1300</v>
      </c>
      <c r="F13" s="41">
        <v>1065</v>
      </c>
      <c r="G13" s="45" t="s">
        <v>296</v>
      </c>
      <c r="H13" s="45" t="s">
        <v>296</v>
      </c>
      <c r="I13" s="41">
        <v>235</v>
      </c>
      <c r="J13" s="45" t="s">
        <v>296</v>
      </c>
    </row>
    <row r="14" spans="1:10" ht="19.5" customHeight="1">
      <c r="A14" s="164">
        <v>852</v>
      </c>
      <c r="B14" s="164">
        <v>85203</v>
      </c>
      <c r="C14" s="41">
        <f t="shared" si="2"/>
        <v>1238792</v>
      </c>
      <c r="D14" s="41">
        <f t="shared" si="0"/>
        <v>1238792</v>
      </c>
      <c r="E14" s="41">
        <f t="shared" si="1"/>
        <v>1238792</v>
      </c>
      <c r="F14" s="41">
        <v>519560</v>
      </c>
      <c r="G14" s="41">
        <v>506792</v>
      </c>
      <c r="H14" s="45" t="s">
        <v>296</v>
      </c>
      <c r="I14" s="41">
        <v>212440</v>
      </c>
      <c r="J14" s="45" t="s">
        <v>296</v>
      </c>
    </row>
    <row r="15" spans="1:10" ht="19.5" customHeight="1">
      <c r="A15" s="164"/>
      <c r="B15" s="164">
        <v>85212</v>
      </c>
      <c r="C15" s="41">
        <f t="shared" si="2"/>
        <v>14479000</v>
      </c>
      <c r="D15" s="41">
        <f t="shared" si="0"/>
        <v>14479000</v>
      </c>
      <c r="E15" s="41">
        <f t="shared" si="1"/>
        <v>14479000</v>
      </c>
      <c r="F15" s="141">
        <v>373850</v>
      </c>
      <c r="G15" s="183" t="s">
        <v>296</v>
      </c>
      <c r="H15" s="141">
        <v>14028670</v>
      </c>
      <c r="I15" s="141">
        <v>76480</v>
      </c>
      <c r="J15" s="45" t="s">
        <v>296</v>
      </c>
    </row>
    <row r="16" spans="1:10" ht="19.5" customHeight="1">
      <c r="A16" s="164"/>
      <c r="B16" s="164">
        <v>85213</v>
      </c>
      <c r="C16" s="41">
        <f t="shared" si="2"/>
        <v>75777</v>
      </c>
      <c r="D16" s="41">
        <f t="shared" si="0"/>
        <v>75777</v>
      </c>
      <c r="E16" s="41">
        <f t="shared" si="1"/>
        <v>75777</v>
      </c>
      <c r="F16" s="45" t="s">
        <v>296</v>
      </c>
      <c r="G16" s="45" t="s">
        <v>296</v>
      </c>
      <c r="H16" s="45" t="s">
        <v>296</v>
      </c>
      <c r="I16" s="59">
        <v>75777</v>
      </c>
      <c r="J16" s="45" t="s">
        <v>296</v>
      </c>
    </row>
    <row r="17" spans="1:10" ht="19.5" customHeight="1">
      <c r="A17" s="164"/>
      <c r="B17" s="164">
        <v>85214</v>
      </c>
      <c r="C17" s="41">
        <f t="shared" si="2"/>
        <v>767266</v>
      </c>
      <c r="D17" s="41">
        <f t="shared" si="0"/>
        <v>767266</v>
      </c>
      <c r="E17" s="41">
        <f t="shared" si="1"/>
        <v>767266</v>
      </c>
      <c r="F17" s="45" t="s">
        <v>296</v>
      </c>
      <c r="G17" s="45" t="s">
        <v>296</v>
      </c>
      <c r="H17" s="41">
        <v>767266</v>
      </c>
      <c r="I17" s="45" t="s">
        <v>296</v>
      </c>
      <c r="J17" s="45" t="s">
        <v>296</v>
      </c>
    </row>
    <row r="18" spans="1:10" ht="19.5" customHeight="1">
      <c r="A18" s="164"/>
      <c r="B18" s="164">
        <v>85228</v>
      </c>
      <c r="C18" s="41">
        <f t="shared" si="2"/>
        <v>107000</v>
      </c>
      <c r="D18" s="41">
        <f t="shared" si="0"/>
        <v>107000</v>
      </c>
      <c r="E18" s="41">
        <f t="shared" si="1"/>
        <v>107000</v>
      </c>
      <c r="F18" s="41">
        <v>78150</v>
      </c>
      <c r="G18" s="45" t="s">
        <v>296</v>
      </c>
      <c r="H18" s="45" t="s">
        <v>296</v>
      </c>
      <c r="I18" s="41">
        <v>28850</v>
      </c>
      <c r="J18" s="45" t="s">
        <v>296</v>
      </c>
    </row>
    <row r="19" spans="1:10" ht="19.5" customHeight="1" hidden="1">
      <c r="A19" s="175"/>
      <c r="B19" s="175"/>
      <c r="C19" s="41">
        <f t="shared" si="2"/>
        <v>0</v>
      </c>
      <c r="D19" s="40"/>
      <c r="E19" s="40"/>
      <c r="F19" s="40"/>
      <c r="G19" s="40"/>
      <c r="H19" s="40"/>
      <c r="I19" s="40"/>
      <c r="J19" s="40"/>
    </row>
    <row r="20" spans="1:10" ht="19.5" customHeight="1" hidden="1">
      <c r="A20" s="176"/>
      <c r="B20" s="176"/>
      <c r="C20" s="41">
        <f t="shared" si="2"/>
        <v>0</v>
      </c>
      <c r="D20" s="169"/>
      <c r="E20" s="169"/>
      <c r="F20" s="169"/>
      <c r="G20" s="169"/>
      <c r="H20" s="169"/>
      <c r="I20" s="169"/>
      <c r="J20" s="169"/>
    </row>
    <row r="21" spans="1:10" ht="19.5" customHeight="1" hidden="1">
      <c r="A21" s="176"/>
      <c r="B21" s="176"/>
      <c r="C21" s="41">
        <f t="shared" si="2"/>
        <v>0</v>
      </c>
      <c r="D21" s="169"/>
      <c r="E21" s="169"/>
      <c r="F21" s="169"/>
      <c r="G21" s="169"/>
      <c r="H21" s="169"/>
      <c r="I21" s="169"/>
      <c r="J21" s="169"/>
    </row>
    <row r="22" spans="1:10" ht="19.5" customHeight="1" hidden="1">
      <c r="A22" s="176"/>
      <c r="B22" s="176"/>
      <c r="C22" s="41">
        <f t="shared" si="2"/>
        <v>0</v>
      </c>
      <c r="D22" s="169"/>
      <c r="E22" s="169"/>
      <c r="F22" s="169"/>
      <c r="G22" s="169"/>
      <c r="H22" s="169"/>
      <c r="I22" s="169"/>
      <c r="J22" s="169"/>
    </row>
    <row r="23" spans="1:10" ht="19.5" customHeight="1" hidden="1">
      <c r="A23" s="176"/>
      <c r="B23" s="176"/>
      <c r="C23" s="41">
        <f t="shared" si="2"/>
        <v>0</v>
      </c>
      <c r="D23" s="169"/>
      <c r="E23" s="169"/>
      <c r="F23" s="169"/>
      <c r="G23" s="169"/>
      <c r="H23" s="169"/>
      <c r="I23" s="169"/>
      <c r="J23" s="169"/>
    </row>
    <row r="24" spans="1:10" ht="19.5" customHeight="1" hidden="1">
      <c r="A24" s="184"/>
      <c r="B24" s="184"/>
      <c r="C24" s="41">
        <f t="shared" si="2"/>
        <v>0</v>
      </c>
      <c r="D24" s="171"/>
      <c r="E24" s="171"/>
      <c r="F24" s="171"/>
      <c r="G24" s="171"/>
      <c r="H24" s="171"/>
      <c r="I24" s="171"/>
      <c r="J24" s="171"/>
    </row>
    <row r="25" spans="1:10" ht="19.5" customHeight="1">
      <c r="A25" s="551" t="s">
        <v>54</v>
      </c>
      <c r="B25" s="552"/>
      <c r="C25" s="39">
        <f>SUM(C9:C18)</f>
        <v>17105612</v>
      </c>
      <c r="D25" s="39">
        <f aca="true" t="shared" si="3" ref="D25:I25">SUM(D9:D18)</f>
        <v>17105612</v>
      </c>
      <c r="E25" s="39">
        <f t="shared" si="3"/>
        <v>17105612</v>
      </c>
      <c r="F25" s="39">
        <f t="shared" si="3"/>
        <v>1355829</v>
      </c>
      <c r="G25" s="39">
        <f t="shared" si="3"/>
        <v>506792</v>
      </c>
      <c r="H25" s="39">
        <f t="shared" si="3"/>
        <v>14795936</v>
      </c>
      <c r="I25" s="39">
        <f t="shared" si="3"/>
        <v>447055</v>
      </c>
      <c r="J25" s="39">
        <f>SUM(J10:J18)</f>
        <v>0</v>
      </c>
    </row>
    <row r="26" ht="12.75">
      <c r="J26" s="5"/>
    </row>
    <row r="27" spans="1:10" s="114" customFormat="1" ht="20.25" customHeight="1" hidden="1">
      <c r="A27" s="502" t="s">
        <v>3</v>
      </c>
      <c r="B27" s="546" t="s">
        <v>4</v>
      </c>
      <c r="C27" s="503" t="s">
        <v>548</v>
      </c>
      <c r="D27" s="503" t="s">
        <v>545</v>
      </c>
      <c r="E27" s="503" t="s">
        <v>45</v>
      </c>
      <c r="F27" s="503"/>
      <c r="G27" s="503"/>
      <c r="H27" s="503"/>
      <c r="I27" s="503"/>
      <c r="J27" s="503"/>
    </row>
    <row r="28" spans="1:10" s="114" customFormat="1" ht="16.5" customHeight="1" hidden="1">
      <c r="A28" s="502"/>
      <c r="B28" s="547"/>
      <c r="C28" s="502"/>
      <c r="D28" s="503"/>
      <c r="E28" s="503" t="s">
        <v>48</v>
      </c>
      <c r="F28" s="503" t="s">
        <v>6</v>
      </c>
      <c r="G28" s="503"/>
      <c r="H28" s="503"/>
      <c r="I28" s="8"/>
      <c r="J28" s="503" t="s">
        <v>49</v>
      </c>
    </row>
    <row r="29" spans="1:10" s="114" customFormat="1" ht="42" customHeight="1" hidden="1">
      <c r="A29" s="502"/>
      <c r="B29" s="548"/>
      <c r="C29" s="502"/>
      <c r="D29" s="503"/>
      <c r="E29" s="503"/>
      <c r="F29" s="8" t="s">
        <v>549</v>
      </c>
      <c r="G29" s="8" t="s">
        <v>550</v>
      </c>
      <c r="H29" s="8" t="s">
        <v>547</v>
      </c>
      <c r="I29" s="8"/>
      <c r="J29" s="503"/>
    </row>
    <row r="30" spans="1:10" ht="9" customHeight="1" hidden="1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0">
        <v>6</v>
      </c>
      <c r="G30" s="10">
        <v>7</v>
      </c>
      <c r="H30" s="10">
        <v>8</v>
      </c>
      <c r="I30" s="10"/>
      <c r="J30" s="10">
        <v>9</v>
      </c>
    </row>
    <row r="31" spans="1:10" ht="19.5" customHeight="1" hidden="1">
      <c r="A31" s="164">
        <v>750</v>
      </c>
      <c r="B31" s="164">
        <v>75011</v>
      </c>
      <c r="C31" s="41">
        <v>220000</v>
      </c>
      <c r="D31" s="45" t="s">
        <v>280</v>
      </c>
      <c r="E31" s="45" t="s">
        <v>280</v>
      </c>
      <c r="F31" s="45" t="s">
        <v>280</v>
      </c>
      <c r="G31" s="45" t="s">
        <v>280</v>
      </c>
      <c r="H31" s="45" t="s">
        <v>280</v>
      </c>
      <c r="I31" s="45"/>
      <c r="J31" s="45" t="s">
        <v>280</v>
      </c>
    </row>
    <row r="32" spans="1:10" ht="19.5" customHeight="1" hidden="1">
      <c r="A32" s="175">
        <v>852</v>
      </c>
      <c r="B32" s="175">
        <v>85228</v>
      </c>
      <c r="C32" s="40">
        <v>6200</v>
      </c>
      <c r="D32" s="166" t="s">
        <v>280</v>
      </c>
      <c r="E32" s="166" t="s">
        <v>280</v>
      </c>
      <c r="F32" s="166" t="s">
        <v>280</v>
      </c>
      <c r="G32" s="166" t="s">
        <v>280</v>
      </c>
      <c r="H32" s="166" t="s">
        <v>280</v>
      </c>
      <c r="I32" s="166"/>
      <c r="J32" s="166" t="s">
        <v>280</v>
      </c>
    </row>
    <row r="33" spans="1:10" ht="19.5" customHeight="1" hidden="1">
      <c r="A33" s="176"/>
      <c r="B33" s="176"/>
      <c r="C33" s="169"/>
      <c r="D33" s="185" t="s">
        <v>280</v>
      </c>
      <c r="E33" s="185" t="s">
        <v>280</v>
      </c>
      <c r="F33" s="185" t="s">
        <v>280</v>
      </c>
      <c r="G33" s="185" t="s">
        <v>280</v>
      </c>
      <c r="H33" s="185" t="s">
        <v>280</v>
      </c>
      <c r="I33" s="185"/>
      <c r="J33" s="185" t="s">
        <v>280</v>
      </c>
    </row>
    <row r="34" spans="1:10" ht="19.5" customHeight="1" hidden="1">
      <c r="A34" s="176"/>
      <c r="B34" s="176"/>
      <c r="C34" s="169"/>
      <c r="D34" s="185" t="s">
        <v>280</v>
      </c>
      <c r="E34" s="185" t="s">
        <v>280</v>
      </c>
      <c r="F34" s="185" t="s">
        <v>280</v>
      </c>
      <c r="G34" s="185" t="s">
        <v>280</v>
      </c>
      <c r="H34" s="185" t="s">
        <v>280</v>
      </c>
      <c r="I34" s="185"/>
      <c r="J34" s="185" t="s">
        <v>280</v>
      </c>
    </row>
    <row r="35" spans="1:10" ht="19.5" customHeight="1" hidden="1">
      <c r="A35" s="176"/>
      <c r="B35" s="176"/>
      <c r="C35" s="169"/>
      <c r="D35" s="185" t="s">
        <v>280</v>
      </c>
      <c r="E35" s="185" t="s">
        <v>280</v>
      </c>
      <c r="F35" s="185" t="s">
        <v>280</v>
      </c>
      <c r="G35" s="185" t="s">
        <v>280</v>
      </c>
      <c r="H35" s="185" t="s">
        <v>280</v>
      </c>
      <c r="I35" s="185"/>
      <c r="J35" s="185" t="s">
        <v>280</v>
      </c>
    </row>
    <row r="36" spans="1:10" ht="19.5" customHeight="1" hidden="1">
      <c r="A36" s="176"/>
      <c r="B36" s="176"/>
      <c r="C36" s="169"/>
      <c r="D36" s="185" t="s">
        <v>280</v>
      </c>
      <c r="E36" s="185" t="s">
        <v>280</v>
      </c>
      <c r="F36" s="185" t="s">
        <v>280</v>
      </c>
      <c r="G36" s="185" t="s">
        <v>280</v>
      </c>
      <c r="H36" s="185" t="s">
        <v>280</v>
      </c>
      <c r="I36" s="185"/>
      <c r="J36" s="185" t="s">
        <v>280</v>
      </c>
    </row>
    <row r="37" spans="1:10" ht="19.5" customHeight="1" hidden="1">
      <c r="A37" s="176"/>
      <c r="B37" s="176"/>
      <c r="C37" s="169"/>
      <c r="D37" s="185" t="s">
        <v>280</v>
      </c>
      <c r="E37" s="185" t="s">
        <v>280</v>
      </c>
      <c r="F37" s="185" t="s">
        <v>280</v>
      </c>
      <c r="G37" s="185" t="s">
        <v>280</v>
      </c>
      <c r="H37" s="185" t="s">
        <v>280</v>
      </c>
      <c r="I37" s="185"/>
      <c r="J37" s="185" t="s">
        <v>280</v>
      </c>
    </row>
    <row r="38" spans="1:10" ht="19.5" customHeight="1" hidden="1">
      <c r="A38" s="184"/>
      <c r="B38" s="184"/>
      <c r="C38" s="171"/>
      <c r="D38" s="185" t="s">
        <v>280</v>
      </c>
      <c r="E38" s="185" t="s">
        <v>280</v>
      </c>
      <c r="F38" s="185" t="s">
        <v>280</v>
      </c>
      <c r="G38" s="185" t="s">
        <v>280</v>
      </c>
      <c r="H38" s="185" t="s">
        <v>280</v>
      </c>
      <c r="I38" s="185"/>
      <c r="J38" s="185" t="s">
        <v>280</v>
      </c>
    </row>
    <row r="39" spans="1:10" s="25" customFormat="1" ht="19.5" customHeight="1" hidden="1">
      <c r="A39" s="549" t="s">
        <v>54</v>
      </c>
      <c r="B39" s="550"/>
      <c r="C39" s="39">
        <f>SUM(C31:C32)</f>
        <v>226200</v>
      </c>
      <c r="D39" s="180" t="s">
        <v>280</v>
      </c>
      <c r="E39" s="180" t="s">
        <v>280</v>
      </c>
      <c r="F39" s="180" t="s">
        <v>280</v>
      </c>
      <c r="G39" s="180" t="s">
        <v>280</v>
      </c>
      <c r="H39" s="180" t="s">
        <v>280</v>
      </c>
      <c r="I39" s="180"/>
      <c r="J39" s="180" t="s">
        <v>280</v>
      </c>
    </row>
    <row r="40" ht="12.75">
      <c r="A40" s="28"/>
    </row>
  </sheetData>
  <sheetProtection/>
  <mergeCells count="21">
    <mergeCell ref="C27:C29"/>
    <mergeCell ref="D5:D7"/>
    <mergeCell ref="E28:E29"/>
    <mergeCell ref="C5:C7"/>
    <mergeCell ref="A39:B39"/>
    <mergeCell ref="J6:J7"/>
    <mergeCell ref="A25:B25"/>
    <mergeCell ref="A27:A29"/>
    <mergeCell ref="B27:B29"/>
    <mergeCell ref="E6:E7"/>
    <mergeCell ref="J28:J29"/>
    <mergeCell ref="E5:J5"/>
    <mergeCell ref="E27:J27"/>
    <mergeCell ref="F28:H28"/>
    <mergeCell ref="D27:D29"/>
    <mergeCell ref="F6:H6"/>
    <mergeCell ref="A1:J1"/>
    <mergeCell ref="A2:J2"/>
    <mergeCell ref="A3:J3"/>
    <mergeCell ref="A5:A7"/>
    <mergeCell ref="B5:B7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27"/>
  <sheetViews>
    <sheetView zoomScalePageLayoutView="0" workbookViewId="0" topLeftCell="A1">
      <selection activeCell="B3" sqref="B3:L3"/>
    </sheetView>
  </sheetViews>
  <sheetFormatPr defaultColWidth="9.00390625" defaultRowHeight="12.75"/>
  <cols>
    <col min="1" max="1" width="4.00390625" style="1" customWidth="1"/>
    <col min="2" max="2" width="7.25390625" style="1" customWidth="1"/>
    <col min="3" max="3" width="9.00390625" style="1" customWidth="1"/>
    <col min="4" max="4" width="6.875" style="1" customWidth="1"/>
    <col min="5" max="5" width="13.125" style="1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1.75390625" style="0" customWidth="1"/>
    <col min="12" max="12" width="29.625" style="0" customWidth="1"/>
    <col min="82" max="16384" width="9.125" style="1" customWidth="1"/>
  </cols>
  <sheetData>
    <row r="1" spans="2:13" ht="12.75">
      <c r="B1" s="499" t="s">
        <v>314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69"/>
    </row>
    <row r="2" spans="2:13" ht="12.75">
      <c r="B2" s="499" t="s">
        <v>973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69"/>
    </row>
    <row r="3" spans="2:12" ht="34.5" customHeight="1">
      <c r="B3" s="545" t="s">
        <v>306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</row>
    <row r="4" ht="5.25" customHeight="1"/>
    <row r="5" ht="12.75">
      <c r="L5" s="24" t="s">
        <v>32</v>
      </c>
    </row>
    <row r="6" spans="1:81" ht="20.25" customHeight="1">
      <c r="A6" s="502" t="s">
        <v>42</v>
      </c>
      <c r="B6" s="502" t="s">
        <v>3</v>
      </c>
      <c r="C6" s="546" t="s">
        <v>4</v>
      </c>
      <c r="D6" s="546" t="s">
        <v>55</v>
      </c>
      <c r="E6" s="503" t="s">
        <v>50</v>
      </c>
      <c r="F6" s="503" t="s">
        <v>58</v>
      </c>
      <c r="G6" s="503" t="s">
        <v>45</v>
      </c>
      <c r="H6" s="503"/>
      <c r="I6" s="503"/>
      <c r="J6" s="503"/>
      <c r="K6" s="503"/>
      <c r="L6" s="503"/>
      <c r="BZ6" s="1"/>
      <c r="CA6" s="1"/>
      <c r="CB6" s="1"/>
      <c r="CC6" s="1"/>
    </row>
    <row r="7" spans="1:81" ht="18" customHeight="1">
      <c r="A7" s="502"/>
      <c r="B7" s="502"/>
      <c r="C7" s="547"/>
      <c r="D7" s="547"/>
      <c r="E7" s="502"/>
      <c r="F7" s="503"/>
      <c r="G7" s="503" t="s">
        <v>48</v>
      </c>
      <c r="H7" s="503" t="s">
        <v>6</v>
      </c>
      <c r="I7" s="503"/>
      <c r="J7" s="503"/>
      <c r="K7" s="503" t="s">
        <v>49</v>
      </c>
      <c r="L7" s="503" t="s">
        <v>299</v>
      </c>
      <c r="BZ7" s="1"/>
      <c r="CA7" s="1"/>
      <c r="CB7" s="1"/>
      <c r="CC7" s="1"/>
    </row>
    <row r="8" spans="1:81" ht="45.75" customHeight="1">
      <c r="A8" s="502"/>
      <c r="B8" s="502"/>
      <c r="C8" s="548"/>
      <c r="D8" s="548"/>
      <c r="E8" s="502"/>
      <c r="F8" s="503"/>
      <c r="G8" s="503"/>
      <c r="H8" s="8" t="s">
        <v>298</v>
      </c>
      <c r="I8" s="8" t="s">
        <v>47</v>
      </c>
      <c r="J8" s="8" t="s">
        <v>297</v>
      </c>
      <c r="K8" s="503"/>
      <c r="L8" s="503"/>
      <c r="BZ8" s="1"/>
      <c r="CA8" s="1"/>
      <c r="CB8" s="1"/>
      <c r="CC8" s="1"/>
    </row>
    <row r="9" spans="1:81" ht="8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BZ9" s="1"/>
      <c r="CA9" s="1"/>
      <c r="CB9" s="1"/>
      <c r="CC9" s="1"/>
    </row>
    <row r="10" spans="1:77" s="21" customFormat="1" ht="41.25" customHeight="1">
      <c r="A10" s="12" t="s">
        <v>8</v>
      </c>
      <c r="B10" s="12">
        <v>600</v>
      </c>
      <c r="C10" s="12">
        <v>60014</v>
      </c>
      <c r="D10" s="12">
        <v>2710</v>
      </c>
      <c r="E10" s="12" t="s">
        <v>296</v>
      </c>
      <c r="F10" s="66">
        <f aca="true" t="shared" si="0" ref="F10:F24">SUM(G10,K10)</f>
        <v>100000</v>
      </c>
      <c r="G10" s="66">
        <f aca="true" t="shared" si="1" ref="G10:G23">SUM(H10:J10)</f>
        <v>100000</v>
      </c>
      <c r="H10" s="66"/>
      <c r="I10" s="66">
        <v>100000</v>
      </c>
      <c r="J10" s="12"/>
      <c r="K10" s="66"/>
      <c r="L10" s="67" t="s">
        <v>311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</row>
    <row r="11" spans="1:77" s="21" customFormat="1" ht="48.75" customHeight="1">
      <c r="A11" s="12" t="s">
        <v>9</v>
      </c>
      <c r="B11" s="12">
        <v>600</v>
      </c>
      <c r="C11" s="12">
        <v>60014</v>
      </c>
      <c r="D11" s="12">
        <v>2710</v>
      </c>
      <c r="E11" s="12"/>
      <c r="F11" s="66">
        <f t="shared" si="0"/>
        <v>45000</v>
      </c>
      <c r="G11" s="66">
        <f t="shared" si="1"/>
        <v>45000</v>
      </c>
      <c r="H11" s="66"/>
      <c r="I11" s="66">
        <v>45000</v>
      </c>
      <c r="J11" s="12"/>
      <c r="K11" s="66"/>
      <c r="L11" s="67" t="s">
        <v>962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</row>
    <row r="12" spans="1:77" s="21" customFormat="1" ht="46.5" customHeight="1">
      <c r="A12" s="12" t="s">
        <v>10</v>
      </c>
      <c r="B12" s="12">
        <v>600</v>
      </c>
      <c r="C12" s="12">
        <v>60014</v>
      </c>
      <c r="D12" s="12">
        <v>6300</v>
      </c>
      <c r="E12" s="12" t="s">
        <v>296</v>
      </c>
      <c r="F12" s="66">
        <f t="shared" si="0"/>
        <v>1000000</v>
      </c>
      <c r="G12" s="66">
        <f t="shared" si="1"/>
        <v>0</v>
      </c>
      <c r="H12" s="66"/>
      <c r="I12" s="66"/>
      <c r="J12" s="12"/>
      <c r="K12" s="66">
        <v>1000000</v>
      </c>
      <c r="L12" s="67" t="s">
        <v>310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</row>
    <row r="13" spans="1:77" s="21" customFormat="1" ht="60" customHeight="1">
      <c r="A13" s="12" t="s">
        <v>2</v>
      </c>
      <c r="B13" s="12">
        <v>600</v>
      </c>
      <c r="C13" s="12">
        <v>60014</v>
      </c>
      <c r="D13" s="12">
        <v>6300</v>
      </c>
      <c r="E13" s="12" t="s">
        <v>296</v>
      </c>
      <c r="F13" s="66">
        <f t="shared" si="0"/>
        <v>1750000</v>
      </c>
      <c r="G13" s="66">
        <f t="shared" si="1"/>
        <v>0</v>
      </c>
      <c r="H13" s="66"/>
      <c r="I13" s="66"/>
      <c r="J13" s="12"/>
      <c r="K13" s="66">
        <v>1750000</v>
      </c>
      <c r="L13" s="67" t="s">
        <v>873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7" s="21" customFormat="1" ht="42" customHeight="1">
      <c r="A14" s="12" t="s">
        <v>12</v>
      </c>
      <c r="B14" s="206">
        <v>600</v>
      </c>
      <c r="C14" s="206">
        <v>60014</v>
      </c>
      <c r="D14" s="206">
        <v>2710</v>
      </c>
      <c r="E14" s="206" t="s">
        <v>296</v>
      </c>
      <c r="F14" s="207">
        <f t="shared" si="0"/>
        <v>130000</v>
      </c>
      <c r="G14" s="207">
        <f t="shared" si="1"/>
        <v>130000</v>
      </c>
      <c r="H14" s="207"/>
      <c r="I14" s="207">
        <v>130000</v>
      </c>
      <c r="J14" s="207">
        <v>0</v>
      </c>
      <c r="K14" s="207"/>
      <c r="L14" s="208" t="s">
        <v>589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7" s="21" customFormat="1" ht="43.5" customHeight="1">
      <c r="A15" s="12" t="s">
        <v>15</v>
      </c>
      <c r="B15" s="74">
        <v>600</v>
      </c>
      <c r="C15" s="74">
        <v>60014</v>
      </c>
      <c r="D15" s="74">
        <v>6300</v>
      </c>
      <c r="E15" s="74" t="s">
        <v>296</v>
      </c>
      <c r="F15" s="75">
        <f t="shared" si="0"/>
        <v>80000</v>
      </c>
      <c r="G15" s="75">
        <f t="shared" si="1"/>
        <v>0</v>
      </c>
      <c r="H15" s="75"/>
      <c r="I15" s="75"/>
      <c r="J15" s="74"/>
      <c r="K15" s="75">
        <v>80000</v>
      </c>
      <c r="L15" s="115" t="s">
        <v>316</v>
      </c>
      <c r="M15" s="117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</row>
    <row r="16" spans="1:77" s="21" customFormat="1" ht="65.25" customHeight="1">
      <c r="A16" s="12" t="s">
        <v>17</v>
      </c>
      <c r="B16" s="74">
        <v>600</v>
      </c>
      <c r="C16" s="74">
        <v>60014</v>
      </c>
      <c r="D16" s="74">
        <v>6300</v>
      </c>
      <c r="E16" s="74" t="s">
        <v>296</v>
      </c>
      <c r="F16" s="75">
        <f t="shared" si="0"/>
        <v>50000</v>
      </c>
      <c r="G16" s="75">
        <f t="shared" si="1"/>
        <v>0</v>
      </c>
      <c r="H16" s="75"/>
      <c r="I16" s="75"/>
      <c r="J16" s="74"/>
      <c r="K16" s="75">
        <v>50000</v>
      </c>
      <c r="L16" s="116" t="s">
        <v>315</v>
      </c>
      <c r="M16" s="118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</row>
    <row r="17" spans="1:77" s="21" customFormat="1" ht="48" customHeight="1">
      <c r="A17" s="12" t="s">
        <v>23</v>
      </c>
      <c r="B17" s="74">
        <v>600</v>
      </c>
      <c r="C17" s="74">
        <v>60014</v>
      </c>
      <c r="D17" s="74">
        <v>6300</v>
      </c>
      <c r="E17" s="74" t="s">
        <v>296</v>
      </c>
      <c r="F17" s="75">
        <f t="shared" si="0"/>
        <v>70000</v>
      </c>
      <c r="G17" s="75">
        <f t="shared" si="1"/>
        <v>0</v>
      </c>
      <c r="H17" s="75"/>
      <c r="I17" s="75"/>
      <c r="J17" s="74"/>
      <c r="K17" s="75">
        <v>70000</v>
      </c>
      <c r="L17" s="76" t="s">
        <v>317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</row>
    <row r="18" spans="1:81" ht="41.25" customHeight="1">
      <c r="A18" s="12" t="s">
        <v>281</v>
      </c>
      <c r="B18" s="11">
        <v>600</v>
      </c>
      <c r="C18" s="11">
        <v>60016</v>
      </c>
      <c r="D18" s="11">
        <v>2320</v>
      </c>
      <c r="E18" s="11" t="s">
        <v>280</v>
      </c>
      <c r="F18" s="41">
        <f t="shared" si="0"/>
        <v>350000</v>
      </c>
      <c r="G18" s="59">
        <f t="shared" si="1"/>
        <v>350000</v>
      </c>
      <c r="H18" s="41"/>
      <c r="I18" s="41">
        <v>350000</v>
      </c>
      <c r="J18" s="68" t="s">
        <v>296</v>
      </c>
      <c r="K18" s="45" t="s">
        <v>296</v>
      </c>
      <c r="L18" s="60" t="s">
        <v>300</v>
      </c>
      <c r="BZ18" s="1"/>
      <c r="CA18" s="1"/>
      <c r="CB18" s="1"/>
      <c r="CC18" s="1"/>
    </row>
    <row r="19" spans="1:81" ht="45" customHeight="1">
      <c r="A19" s="12" t="s">
        <v>282</v>
      </c>
      <c r="B19" s="209">
        <v>700</v>
      </c>
      <c r="C19" s="209">
        <v>70095</v>
      </c>
      <c r="D19" s="209">
        <v>6300</v>
      </c>
      <c r="E19" s="209" t="s">
        <v>296</v>
      </c>
      <c r="F19" s="210">
        <f t="shared" si="0"/>
        <v>10000</v>
      </c>
      <c r="G19" s="211">
        <f t="shared" si="1"/>
        <v>0</v>
      </c>
      <c r="H19" s="210"/>
      <c r="I19" s="210"/>
      <c r="J19" s="212"/>
      <c r="K19" s="211">
        <v>10000</v>
      </c>
      <c r="L19" s="213" t="s">
        <v>593</v>
      </c>
      <c r="BZ19" s="1"/>
      <c r="CA19" s="1"/>
      <c r="CB19" s="1"/>
      <c r="CC19" s="1"/>
    </row>
    <row r="20" spans="1:81" ht="41.25" customHeight="1">
      <c r="A20" s="12" t="s">
        <v>283</v>
      </c>
      <c r="B20" s="209">
        <v>710</v>
      </c>
      <c r="C20" s="209">
        <v>71035</v>
      </c>
      <c r="D20" s="209">
        <v>6610</v>
      </c>
      <c r="E20" s="209" t="s">
        <v>296</v>
      </c>
      <c r="F20" s="210">
        <f t="shared" si="0"/>
        <v>18500</v>
      </c>
      <c r="G20" s="211">
        <f t="shared" si="1"/>
        <v>0</v>
      </c>
      <c r="H20" s="210"/>
      <c r="I20" s="210"/>
      <c r="J20" s="212"/>
      <c r="K20" s="211">
        <v>18500</v>
      </c>
      <c r="L20" s="214" t="s">
        <v>575</v>
      </c>
      <c r="BZ20" s="1"/>
      <c r="CA20" s="1"/>
      <c r="CB20" s="1"/>
      <c r="CC20" s="1"/>
    </row>
    <row r="21" spans="1:81" ht="54" customHeight="1">
      <c r="A21" s="12" t="s">
        <v>284</v>
      </c>
      <c r="B21" s="209">
        <v>754</v>
      </c>
      <c r="C21" s="209">
        <v>75411</v>
      </c>
      <c r="D21" s="209">
        <v>6620</v>
      </c>
      <c r="E21" s="209" t="s">
        <v>296</v>
      </c>
      <c r="F21" s="210">
        <f t="shared" si="0"/>
        <v>24000</v>
      </c>
      <c r="G21" s="211"/>
      <c r="H21" s="210"/>
      <c r="I21" s="210"/>
      <c r="J21" s="212"/>
      <c r="K21" s="211">
        <v>24000</v>
      </c>
      <c r="L21" s="214" t="s">
        <v>759</v>
      </c>
      <c r="BZ21" s="1"/>
      <c r="CA21" s="1"/>
      <c r="CB21" s="1"/>
      <c r="CC21" s="1"/>
    </row>
    <row r="22" spans="1:81" ht="41.25" customHeight="1">
      <c r="A22" s="12" t="s">
        <v>429</v>
      </c>
      <c r="B22" s="292">
        <v>801</v>
      </c>
      <c r="C22" s="292">
        <v>80110</v>
      </c>
      <c r="D22" s="292">
        <v>2320</v>
      </c>
      <c r="E22" s="292" t="s">
        <v>296</v>
      </c>
      <c r="F22" s="293">
        <f t="shared" si="0"/>
        <v>74962</v>
      </c>
      <c r="G22" s="294">
        <f t="shared" si="1"/>
        <v>74962</v>
      </c>
      <c r="H22" s="293"/>
      <c r="I22" s="293">
        <v>74962</v>
      </c>
      <c r="J22" s="212"/>
      <c r="K22" s="211"/>
      <c r="L22" s="213" t="s">
        <v>685</v>
      </c>
      <c r="BZ22" s="1"/>
      <c r="CA22" s="1"/>
      <c r="CB22" s="1"/>
      <c r="CC22" s="1"/>
    </row>
    <row r="23" spans="1:81" ht="42" customHeight="1">
      <c r="A23" s="12" t="s">
        <v>431</v>
      </c>
      <c r="B23" s="413">
        <v>852</v>
      </c>
      <c r="C23" s="413">
        <v>85220</v>
      </c>
      <c r="D23" s="413">
        <v>2710</v>
      </c>
      <c r="E23" s="413" t="s">
        <v>280</v>
      </c>
      <c r="F23" s="414">
        <f t="shared" si="0"/>
        <v>40000</v>
      </c>
      <c r="G23" s="414">
        <f t="shared" si="1"/>
        <v>40000</v>
      </c>
      <c r="H23" s="414"/>
      <c r="I23" s="414">
        <v>40000</v>
      </c>
      <c r="J23" s="414"/>
      <c r="K23" s="414"/>
      <c r="L23" s="113" t="s">
        <v>312</v>
      </c>
      <c r="BZ23" s="1"/>
      <c r="CA23" s="1"/>
      <c r="CB23" s="1"/>
      <c r="CC23" s="1"/>
    </row>
    <row r="24" spans="1:81" ht="49.5" customHeight="1">
      <c r="A24" s="12" t="s">
        <v>433</v>
      </c>
      <c r="B24" s="209">
        <v>854</v>
      </c>
      <c r="C24" s="209">
        <v>85415</v>
      </c>
      <c r="D24" s="209">
        <v>2710</v>
      </c>
      <c r="E24" s="209" t="s">
        <v>280</v>
      </c>
      <c r="F24" s="210">
        <f t="shared" si="0"/>
        <v>7460</v>
      </c>
      <c r="G24" s="210">
        <f>SUM(H24:J24)</f>
        <v>7460</v>
      </c>
      <c r="H24" s="210"/>
      <c r="I24" s="210">
        <v>7460</v>
      </c>
      <c r="J24" s="210"/>
      <c r="K24" s="210"/>
      <c r="L24" s="213" t="s">
        <v>954</v>
      </c>
      <c r="BZ24" s="1"/>
      <c r="CA24" s="1"/>
      <c r="CB24" s="1"/>
      <c r="CC24" s="1"/>
    </row>
    <row r="25" spans="1:77" s="42" customFormat="1" ht="24.75" customHeight="1">
      <c r="A25" s="553" t="s">
        <v>54</v>
      </c>
      <c r="B25" s="554"/>
      <c r="C25" s="554"/>
      <c r="D25" s="554"/>
      <c r="E25" s="197"/>
      <c r="F25" s="39">
        <f aca="true" t="shared" si="2" ref="F25:K25">SUM(F10:F24)</f>
        <v>3749922</v>
      </c>
      <c r="G25" s="39">
        <f t="shared" si="2"/>
        <v>747422</v>
      </c>
      <c r="H25" s="39">
        <f t="shared" si="2"/>
        <v>0</v>
      </c>
      <c r="I25" s="39">
        <f t="shared" si="2"/>
        <v>747422</v>
      </c>
      <c r="J25" s="39">
        <f t="shared" si="2"/>
        <v>0</v>
      </c>
      <c r="K25" s="39">
        <f t="shared" si="2"/>
        <v>3002500</v>
      </c>
      <c r="L25" s="39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ht="9.75" customHeight="1"/>
    <row r="27" spans="1:2" ht="12.75">
      <c r="A27" s="28" t="s">
        <v>61</v>
      </c>
      <c r="B27" s="28" t="s">
        <v>61</v>
      </c>
    </row>
  </sheetData>
  <sheetProtection/>
  <mergeCells count="15">
    <mergeCell ref="A25:D25"/>
    <mergeCell ref="B1:L1"/>
    <mergeCell ref="B2:L2"/>
    <mergeCell ref="L7:L8"/>
    <mergeCell ref="B3:L3"/>
    <mergeCell ref="B6:B8"/>
    <mergeCell ref="C6:C8"/>
    <mergeCell ref="D6:D8"/>
    <mergeCell ref="E6:E8"/>
    <mergeCell ref="F6:F8"/>
    <mergeCell ref="G6:L6"/>
    <mergeCell ref="K7:K8"/>
    <mergeCell ref="G7:G8"/>
    <mergeCell ref="H7:J7"/>
    <mergeCell ref="A6:A8"/>
  </mergeCells>
  <printOptions horizontalCentered="1"/>
  <pageMargins left="0.5905511811023623" right="0.5905511811023623" top="0.2755905511811024" bottom="0.2362204724409449" header="0.2362204724409449" footer="0.3937007874015748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4.75390625" style="0" customWidth="1"/>
    <col min="2" max="2" width="46.375" style="0" customWidth="1"/>
    <col min="3" max="3" width="14.125" style="0" customWidth="1"/>
    <col min="4" max="4" width="10.75390625" style="0" customWidth="1"/>
    <col min="5" max="5" width="10.25390625" style="0" customWidth="1"/>
    <col min="6" max="6" width="9.75390625" style="0" customWidth="1"/>
    <col min="7" max="7" width="10.875" style="0" customWidth="1"/>
    <col min="8" max="8" width="10.25390625" style="0" customWidth="1"/>
    <col min="9" max="9" width="10.625" style="0" bestFit="1" customWidth="1"/>
    <col min="10" max="10" width="12.75390625" style="0" customWidth="1"/>
    <col min="11" max="11" width="13.625" style="0" customWidth="1"/>
  </cols>
  <sheetData>
    <row r="1" spans="1:12" ht="12.75">
      <c r="A1" s="499" t="s">
        <v>520</v>
      </c>
      <c r="B1" s="499"/>
      <c r="C1" s="499"/>
      <c r="D1" s="499"/>
      <c r="E1" s="499"/>
      <c r="F1" s="499"/>
      <c r="G1" s="508"/>
      <c r="H1" s="508"/>
      <c r="I1" s="508"/>
      <c r="J1" s="508"/>
      <c r="K1" s="508"/>
      <c r="L1" s="508"/>
    </row>
    <row r="2" spans="1:12" ht="12.75">
      <c r="A2" s="499" t="s">
        <v>972</v>
      </c>
      <c r="B2" s="499"/>
      <c r="C2" s="499"/>
      <c r="D2" s="499"/>
      <c r="E2" s="499"/>
      <c r="F2" s="499"/>
      <c r="G2" s="508"/>
      <c r="H2" s="508"/>
      <c r="I2" s="508"/>
      <c r="J2" s="508"/>
      <c r="K2" s="508"/>
      <c r="L2" s="508"/>
    </row>
    <row r="3" spans="1:10" ht="16.5">
      <c r="A3" s="555" t="s">
        <v>521</v>
      </c>
      <c r="B3" s="555"/>
      <c r="C3" s="555"/>
      <c r="D3" s="555"/>
      <c r="E3" s="555"/>
      <c r="F3" s="555"/>
      <c r="G3" s="555"/>
      <c r="H3" s="555"/>
      <c r="I3" s="555"/>
      <c r="J3" s="555"/>
    </row>
    <row r="4" spans="1:10" ht="16.5">
      <c r="A4" s="555" t="s">
        <v>522</v>
      </c>
      <c r="B4" s="555"/>
      <c r="C4" s="555"/>
      <c r="D4" s="555"/>
      <c r="E4" s="555"/>
      <c r="F4" s="555"/>
      <c r="G4" s="555"/>
      <c r="H4" s="555"/>
      <c r="I4" s="555"/>
      <c r="J4" s="555"/>
    </row>
    <row r="5" spans="1:10" ht="6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K6" s="5" t="s">
        <v>32</v>
      </c>
    </row>
    <row r="7" spans="1:11" ht="15" customHeight="1">
      <c r="A7" s="502" t="s">
        <v>42</v>
      </c>
      <c r="B7" s="502" t="s">
        <v>523</v>
      </c>
      <c r="C7" s="503" t="s">
        <v>524</v>
      </c>
      <c r="D7" s="556" t="s">
        <v>525</v>
      </c>
      <c r="E7" s="557"/>
      <c r="F7" s="557"/>
      <c r="G7" s="558"/>
      <c r="H7" s="503" t="s">
        <v>7</v>
      </c>
      <c r="I7" s="503"/>
      <c r="J7" s="503" t="s">
        <v>526</v>
      </c>
      <c r="K7" s="503" t="s">
        <v>623</v>
      </c>
    </row>
    <row r="8" spans="1:11" ht="15" customHeight="1">
      <c r="A8" s="502"/>
      <c r="B8" s="502"/>
      <c r="C8" s="503"/>
      <c r="D8" s="503" t="s">
        <v>527</v>
      </c>
      <c r="E8" s="560" t="s">
        <v>6</v>
      </c>
      <c r="F8" s="561"/>
      <c r="G8" s="562"/>
      <c r="H8" s="503" t="s">
        <v>527</v>
      </c>
      <c r="I8" s="503" t="s">
        <v>528</v>
      </c>
      <c r="J8" s="503"/>
      <c r="K8" s="503"/>
    </row>
    <row r="9" spans="1:11" ht="18" customHeight="1">
      <c r="A9" s="502"/>
      <c r="B9" s="502"/>
      <c r="C9" s="503"/>
      <c r="D9" s="503"/>
      <c r="E9" s="563" t="s">
        <v>529</v>
      </c>
      <c r="F9" s="560" t="s">
        <v>6</v>
      </c>
      <c r="G9" s="562"/>
      <c r="H9" s="503"/>
      <c r="I9" s="503"/>
      <c r="J9" s="503"/>
      <c r="K9" s="503"/>
    </row>
    <row r="10" spans="1:11" ht="42" customHeight="1">
      <c r="A10" s="502"/>
      <c r="B10" s="502"/>
      <c r="C10" s="503"/>
      <c r="D10" s="503"/>
      <c r="E10" s="564"/>
      <c r="F10" s="163" t="s">
        <v>530</v>
      </c>
      <c r="G10" s="163" t="s">
        <v>531</v>
      </c>
      <c r="H10" s="503"/>
      <c r="I10" s="503"/>
      <c r="J10" s="503"/>
      <c r="K10" s="503"/>
    </row>
    <row r="11" spans="1:11" ht="7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9.5" customHeight="1">
      <c r="A12" s="11" t="s">
        <v>532</v>
      </c>
      <c r="B12" s="164" t="s">
        <v>533</v>
      </c>
      <c r="C12" s="41">
        <f>SUM(C14:C16)</f>
        <v>148700</v>
      </c>
      <c r="D12" s="41">
        <f>SUM(D14:D16)</f>
        <v>15549130</v>
      </c>
      <c r="E12" s="41">
        <f>SUM(E14:E16)</f>
        <v>3741631</v>
      </c>
      <c r="F12" s="41">
        <f>SUM(F14:F16)</f>
        <v>3741631</v>
      </c>
      <c r="G12" s="45" t="s">
        <v>280</v>
      </c>
      <c r="H12" s="41">
        <f>SUM(H14:H16)</f>
        <v>15534830</v>
      </c>
      <c r="I12" s="45" t="s">
        <v>280</v>
      </c>
      <c r="J12" s="41">
        <f>SUM(J14:J16)</f>
        <v>163000</v>
      </c>
      <c r="K12" s="41">
        <f>SUM(K14:K16)</f>
        <v>23992</v>
      </c>
    </row>
    <row r="13" spans="1:11" ht="19.5" customHeight="1">
      <c r="A13" s="46"/>
      <c r="B13" s="165" t="s">
        <v>45</v>
      </c>
      <c r="C13" s="40"/>
      <c r="D13" s="40"/>
      <c r="E13" s="40"/>
      <c r="F13" s="40"/>
      <c r="G13" s="166"/>
      <c r="H13" s="40"/>
      <c r="I13" s="166"/>
      <c r="J13" s="40"/>
      <c r="K13" s="46"/>
    </row>
    <row r="14" spans="1:11" ht="19.5" customHeight="1">
      <c r="A14" s="167"/>
      <c r="B14" s="168" t="s">
        <v>534</v>
      </c>
      <c r="C14" s="169">
        <v>125700</v>
      </c>
      <c r="D14" s="169">
        <v>12849800</v>
      </c>
      <c r="E14" s="169">
        <f>SUM(F14:G14)</f>
        <v>1800000</v>
      </c>
      <c r="F14" s="169">
        <v>1800000</v>
      </c>
      <c r="G14" s="170" t="s">
        <v>280</v>
      </c>
      <c r="H14" s="169">
        <v>12830500</v>
      </c>
      <c r="I14" s="170" t="s">
        <v>280</v>
      </c>
      <c r="J14" s="169">
        <v>145000</v>
      </c>
      <c r="K14" s="167" t="s">
        <v>514</v>
      </c>
    </row>
    <row r="15" spans="1:11" ht="19.5" customHeight="1">
      <c r="A15" s="167"/>
      <c r="B15" s="168" t="s">
        <v>535</v>
      </c>
      <c r="C15" s="169">
        <v>3000</v>
      </c>
      <c r="D15" s="569">
        <v>1451650</v>
      </c>
      <c r="E15" s="569">
        <f>SUM(F15)</f>
        <v>1031399</v>
      </c>
      <c r="F15" s="569">
        <v>1031399</v>
      </c>
      <c r="G15" s="570" t="s">
        <v>280</v>
      </c>
      <c r="H15" s="569">
        <v>1451650</v>
      </c>
      <c r="I15" s="170" t="s">
        <v>296</v>
      </c>
      <c r="J15" s="169">
        <v>3000</v>
      </c>
      <c r="K15" s="289">
        <v>23992</v>
      </c>
    </row>
    <row r="16" spans="1:11" ht="20.25" customHeight="1">
      <c r="A16" s="167"/>
      <c r="B16" s="168" t="s">
        <v>536</v>
      </c>
      <c r="C16" s="169">
        <v>20000</v>
      </c>
      <c r="D16" s="569">
        <v>1247680</v>
      </c>
      <c r="E16" s="571">
        <f>SUM(F16)</f>
        <v>910232</v>
      </c>
      <c r="F16" s="571">
        <v>910232</v>
      </c>
      <c r="G16" s="204" t="s">
        <v>280</v>
      </c>
      <c r="H16" s="571">
        <v>1252680</v>
      </c>
      <c r="I16" s="172" t="s">
        <v>280</v>
      </c>
      <c r="J16" s="171">
        <v>15000</v>
      </c>
      <c r="K16" s="173" t="s">
        <v>514</v>
      </c>
    </row>
    <row r="17" spans="1:11" ht="19.5" customHeight="1">
      <c r="A17" s="11" t="s">
        <v>537</v>
      </c>
      <c r="B17" s="174" t="s">
        <v>538</v>
      </c>
      <c r="C17" s="41">
        <f>SUM(C19:C23)</f>
        <v>13731</v>
      </c>
      <c r="D17" s="210">
        <f>SUM(D19:D23)</f>
        <v>646462</v>
      </c>
      <c r="E17" s="210">
        <f>SUM(E19:E23)</f>
        <v>635170</v>
      </c>
      <c r="F17" s="209" t="s">
        <v>514</v>
      </c>
      <c r="G17" s="209" t="s">
        <v>514</v>
      </c>
      <c r="H17" s="210">
        <f>SUM(H19:H23)</f>
        <v>648863</v>
      </c>
      <c r="I17" s="11" t="s">
        <v>514</v>
      </c>
      <c r="J17" s="41">
        <f>SUM(J19:J23)</f>
        <v>11330</v>
      </c>
      <c r="K17" s="11" t="s">
        <v>280</v>
      </c>
    </row>
    <row r="18" spans="1:11" ht="19.5" customHeight="1">
      <c r="A18" s="175"/>
      <c r="B18" s="165" t="s">
        <v>45</v>
      </c>
      <c r="C18" s="40"/>
      <c r="D18" s="572"/>
      <c r="E18" s="572"/>
      <c r="F18" s="573"/>
      <c r="G18" s="573"/>
      <c r="H18" s="572"/>
      <c r="I18" s="46"/>
      <c r="J18" s="40"/>
      <c r="K18" s="175"/>
    </row>
    <row r="19" spans="1:11" ht="19.5" customHeight="1">
      <c r="A19" s="175"/>
      <c r="B19" s="290" t="s">
        <v>622</v>
      </c>
      <c r="C19" s="291" t="s">
        <v>296</v>
      </c>
      <c r="D19" s="572">
        <v>792</v>
      </c>
      <c r="E19" s="574" t="s">
        <v>296</v>
      </c>
      <c r="F19" s="573" t="s">
        <v>514</v>
      </c>
      <c r="G19" s="573" t="s">
        <v>514</v>
      </c>
      <c r="H19" s="572">
        <v>792</v>
      </c>
      <c r="I19" s="46" t="s">
        <v>514</v>
      </c>
      <c r="J19" s="166" t="s">
        <v>296</v>
      </c>
      <c r="K19" s="46" t="s">
        <v>296</v>
      </c>
    </row>
    <row r="20" spans="1:11" ht="19.5" customHeight="1">
      <c r="A20" s="176"/>
      <c r="B20" s="290" t="s">
        <v>619</v>
      </c>
      <c r="C20" s="157">
        <v>11430</v>
      </c>
      <c r="D20" s="569">
        <f>SUM(E20)</f>
        <v>635170</v>
      </c>
      <c r="E20" s="569">
        <v>635170</v>
      </c>
      <c r="F20" s="575" t="s">
        <v>514</v>
      </c>
      <c r="G20" s="575" t="s">
        <v>514</v>
      </c>
      <c r="H20" s="569">
        <v>635270</v>
      </c>
      <c r="I20" s="167" t="s">
        <v>514</v>
      </c>
      <c r="J20" s="169">
        <v>11330</v>
      </c>
      <c r="K20" s="167" t="s">
        <v>280</v>
      </c>
    </row>
    <row r="21" spans="1:11" ht="19.5" customHeight="1">
      <c r="A21" s="177"/>
      <c r="B21" s="178" t="s">
        <v>620</v>
      </c>
      <c r="C21" s="153">
        <v>2301</v>
      </c>
      <c r="D21" s="179" t="s">
        <v>296</v>
      </c>
      <c r="E21" s="179" t="s">
        <v>296</v>
      </c>
      <c r="F21" s="154" t="s">
        <v>514</v>
      </c>
      <c r="G21" s="154" t="s">
        <v>514</v>
      </c>
      <c r="H21" s="153">
        <v>2301</v>
      </c>
      <c r="I21" s="154" t="s">
        <v>514</v>
      </c>
      <c r="J21" s="179" t="s">
        <v>296</v>
      </c>
      <c r="K21" s="154" t="s">
        <v>296</v>
      </c>
    </row>
    <row r="22" spans="1:11" ht="19.5" customHeight="1">
      <c r="A22" s="177"/>
      <c r="B22" s="382" t="s">
        <v>621</v>
      </c>
      <c r="C22" s="383" t="s">
        <v>296</v>
      </c>
      <c r="D22" s="384">
        <v>7000</v>
      </c>
      <c r="E22" s="383" t="s">
        <v>296</v>
      </c>
      <c r="F22" s="385" t="s">
        <v>514</v>
      </c>
      <c r="G22" s="385" t="s">
        <v>514</v>
      </c>
      <c r="H22" s="386">
        <v>7000</v>
      </c>
      <c r="I22" s="385" t="s">
        <v>514</v>
      </c>
      <c r="J22" s="383" t="s">
        <v>296</v>
      </c>
      <c r="K22" s="385" t="s">
        <v>296</v>
      </c>
    </row>
    <row r="23" spans="1:11" ht="19.5" customHeight="1">
      <c r="A23" s="177"/>
      <c r="B23" s="203" t="s">
        <v>760</v>
      </c>
      <c r="C23" s="204"/>
      <c r="D23" s="576">
        <v>3500</v>
      </c>
      <c r="E23" s="204"/>
      <c r="F23" s="205"/>
      <c r="G23" s="205"/>
      <c r="H23" s="571">
        <v>3500</v>
      </c>
      <c r="I23" s="205"/>
      <c r="J23" s="204"/>
      <c r="K23" s="205"/>
    </row>
    <row r="24" spans="1:11" s="25" customFormat="1" ht="19.5" customHeight="1">
      <c r="A24" s="559" t="s">
        <v>54</v>
      </c>
      <c r="B24" s="559"/>
      <c r="C24" s="39">
        <f>SUM(C12,C17)</f>
        <v>162431</v>
      </c>
      <c r="D24" s="39">
        <f>SUM(D12,D17)</f>
        <v>16195592</v>
      </c>
      <c r="E24" s="39">
        <f>SUM(E12,E17)</f>
        <v>4376801</v>
      </c>
      <c r="F24" s="39">
        <f>SUM(F12,F17)</f>
        <v>3741631</v>
      </c>
      <c r="G24" s="180" t="s">
        <v>280</v>
      </c>
      <c r="H24" s="39">
        <f>SUM(H12,H17)</f>
        <v>16183693</v>
      </c>
      <c r="I24" s="180" t="s">
        <v>280</v>
      </c>
      <c r="J24" s="39">
        <f>SUM(J12,J17)</f>
        <v>174330</v>
      </c>
      <c r="K24" s="39">
        <f>SUM(K12,K17)</f>
        <v>23992</v>
      </c>
    </row>
    <row r="25" ht="4.5" customHeight="1"/>
    <row r="26" ht="12.75" customHeight="1">
      <c r="A26" s="182" t="s">
        <v>539</v>
      </c>
    </row>
    <row r="27" ht="14.25">
      <c r="A27" s="182" t="s">
        <v>540</v>
      </c>
    </row>
    <row r="28" ht="12.75">
      <c r="A28" s="182" t="s">
        <v>541</v>
      </c>
    </row>
    <row r="29" ht="12.75">
      <c r="A29" s="182" t="s">
        <v>542</v>
      </c>
    </row>
  </sheetData>
  <sheetProtection/>
  <mergeCells count="18">
    <mergeCell ref="A24:B24"/>
    <mergeCell ref="K7:K10"/>
    <mergeCell ref="D8:D10"/>
    <mergeCell ref="E8:G8"/>
    <mergeCell ref="H8:H10"/>
    <mergeCell ref="I8:I10"/>
    <mergeCell ref="E9:E10"/>
    <mergeCell ref="F9:G9"/>
    <mergeCell ref="A1:L1"/>
    <mergeCell ref="A2:L2"/>
    <mergeCell ref="A3:J3"/>
    <mergeCell ref="A4:J4"/>
    <mergeCell ref="A7:A10"/>
    <mergeCell ref="B7:B10"/>
    <mergeCell ref="C7:C10"/>
    <mergeCell ref="D7:G7"/>
    <mergeCell ref="H7:I7"/>
    <mergeCell ref="J7:J10"/>
  </mergeCells>
  <printOptions horizontalCentered="1"/>
  <pageMargins left="0.5118110236220472" right="0.5118110236220472" top="0.45" bottom="0.63" header="0.3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Your User Name</cp:lastModifiedBy>
  <cp:lastPrinted>2009-09-25T09:52:50Z</cp:lastPrinted>
  <dcterms:created xsi:type="dcterms:W3CDTF">1998-12-09T13:02:10Z</dcterms:created>
  <dcterms:modified xsi:type="dcterms:W3CDTF">2009-09-25T09:53:03Z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