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dochody 25.05.2006" sheetId="1" r:id="rId1"/>
    <sheet name="wydatki 25.05.2006" sheetId="2" r:id="rId2"/>
    <sheet name="przych 25.05.2006" sheetId="3" r:id="rId3"/>
    <sheet name="dot zakł 25.05.2006" sheetId="4" r:id="rId4"/>
  </sheets>
  <definedNames>
    <definedName name="_xlnm.Print_Titles" localSheetId="0">'dochody 25.05.2006'!$5:$5</definedName>
    <definedName name="_xlnm.Print_Titles" localSheetId="1">'wydatki 25.05.2006'!$5:$5</definedName>
  </definedNames>
  <calcPr fullCalcOnLoad="1"/>
</workbook>
</file>

<file path=xl/sharedStrings.xml><?xml version="1.0" encoding="utf-8"?>
<sst xmlns="http://schemas.openxmlformats.org/spreadsheetml/2006/main" count="1274" uniqueCount="210">
  <si>
    <t>Dz.</t>
  </si>
  <si>
    <t>Transport i łączność</t>
  </si>
  <si>
    <t>Gospodarka mieszkaniowa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</si>
  <si>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</si>
  <si>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</si>
  <si>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</si>
  <si>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 posiadających osobowości prawnej oraz wydatki związane z ich poborem</t>
  </si>
  <si>
    <t>Oświata i wychowanie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</si>
  <si>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</si>
  <si>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</si>
  <si>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</si>
  <si>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</si>
  <si>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</si>
  <si>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Ogółem</t>
  </si>
  <si>
    <t>Wydatki budżetu miasta na 2006 rok</t>
  </si>
  <si>
    <t>Rozdz.</t>
  </si>
  <si>
    <t xml:space="preserve"> Nazwa działu, rozdziału lub rodzaj wydatku</t>
  </si>
  <si>
    <t>Rolnictwo i łowiectwo</t>
  </si>
  <si>
    <t>Izby rolnicze - wydatki bieżące</t>
  </si>
  <si>
    <t>Lokalny transport zbiorowy - wydatki bieżące</t>
  </si>
  <si>
    <t>Drogi publiczne gminne</t>
  </si>
  <si>
    <t xml:space="preserve"> wydatki bieżące</t>
  </si>
  <si>
    <t>w tym:</t>
  </si>
  <si>
    <t>* dotacja celowa przekazana dla powiatu na zadania bieżące</t>
  </si>
  <si>
    <t xml:space="preserve">   realizowane na podstawie porozumień między jst</t>
  </si>
  <si>
    <t>* pozostałe wydatki</t>
  </si>
  <si>
    <t xml:space="preserve"> wydatki majątkowe</t>
  </si>
  <si>
    <t>Pozostała działalność - wydatki  bieżące</t>
  </si>
  <si>
    <t>Turystyka</t>
  </si>
  <si>
    <t>Zadania w zakresie upowszechniania turystyki - wydatki bieżące</t>
  </si>
  <si>
    <t>Pozostała działalność - wydatki majątkowe</t>
  </si>
  <si>
    <t>Zakłady gospodarki mieszkaniowej - wydatki bieżące</t>
  </si>
  <si>
    <t xml:space="preserve">* dotacja przedmiotowa z budżetu dla zakładu budżetowego </t>
  </si>
  <si>
    <t>Gospodarka gruntami i nieruchomościami</t>
  </si>
  <si>
    <t xml:space="preserve">* wynagrodzenia bezosobowe </t>
  </si>
  <si>
    <t>Działalność usługowa</t>
  </si>
  <si>
    <t xml:space="preserve">Plany zagospodarowania przestrzennego </t>
  </si>
  <si>
    <t>Cmentarze - wydatki bieżące</t>
  </si>
  <si>
    <t>Pozostała działalność - wydatki bieżące</t>
  </si>
  <si>
    <t>Urząd Wojewódzki</t>
  </si>
  <si>
    <t xml:space="preserve"> w tym :</t>
  </si>
  <si>
    <t xml:space="preserve">* wynagrodzenia osobowe </t>
  </si>
  <si>
    <t>* dodatkowe wynagrodzenie roczne</t>
  </si>
  <si>
    <t>* składki na ubezpieczenia społeczne</t>
  </si>
  <si>
    <t>* składki na Fundusz Pracy</t>
  </si>
  <si>
    <t xml:space="preserve">Rada Miejska </t>
  </si>
  <si>
    <t>Urząd Miejski</t>
  </si>
  <si>
    <t>Promocja jednostek samorządu terytorialnego</t>
  </si>
  <si>
    <t xml:space="preserve">Pozostała działalność </t>
  </si>
  <si>
    <t>Prowadzenie stałego rejestru wyborców</t>
  </si>
  <si>
    <t xml:space="preserve">Ochotnicze straże pożarne - wydatki bieżące </t>
  </si>
  <si>
    <t xml:space="preserve">Obrona cywilna </t>
  </si>
  <si>
    <t>Straż Miejska</t>
  </si>
  <si>
    <t>Usuwanie skutków klęsk żywiołowych - wydatki bieżące</t>
  </si>
  <si>
    <t>Pobór podatków, opłat i niepodatkowych należności budżetowych - wydatki bieżące</t>
  </si>
  <si>
    <t>Obsługa długu publicznego</t>
  </si>
  <si>
    <t>Obsługa papierów wartościowych, kredytów i pożyczek</t>
  </si>
  <si>
    <t>* wydatki na obsługę długu</t>
  </si>
  <si>
    <t xml:space="preserve">Różne rozliczenia </t>
  </si>
  <si>
    <t>Rezerwy ogólne i celowe</t>
  </si>
  <si>
    <t xml:space="preserve">* rezerwa ogólna na nieprzewidziane wydatki </t>
  </si>
  <si>
    <t>* rezerwa celowa na zadania oświatowe i edukacyjnej                                                                                      opieki wychowawczej</t>
  </si>
  <si>
    <t>Szkoły podstawowe</t>
  </si>
  <si>
    <t>wydatki majątkowe</t>
  </si>
  <si>
    <t>Oddziały przedszkolne w szkołach podstawowych</t>
  </si>
  <si>
    <t xml:space="preserve">Przedszkola </t>
  </si>
  <si>
    <t>* dotacja przedmiotowa z budżetu dla zakładu budżetowego</t>
  </si>
  <si>
    <t>Gimnazja</t>
  </si>
  <si>
    <t>Licea ogólnokształcące</t>
  </si>
  <si>
    <t>Szkoły zawodowe</t>
  </si>
  <si>
    <t>Inne formy kształcenia osobno niewymienione</t>
  </si>
  <si>
    <t>Dokształcanie i doskonalenie nauczycieli</t>
  </si>
  <si>
    <t xml:space="preserve">wydatki bieżące </t>
  </si>
  <si>
    <t>Pozostała działalność</t>
  </si>
  <si>
    <t>* dotacja celowa z budżetu na finansowanie lub dofinansowanie zadań zleconych do realizacji stowarzyszeniom</t>
  </si>
  <si>
    <t>Ochrona zdrowia</t>
  </si>
  <si>
    <t>Programy polityki zdrowotnej - wydatki bieżące</t>
  </si>
  <si>
    <t xml:space="preserve">Zwalczanie narkomanii  </t>
  </si>
  <si>
    <t xml:space="preserve"> </t>
  </si>
  <si>
    <t xml:space="preserve">Przeciwdziałanie alkoholizmowi </t>
  </si>
  <si>
    <t>Izby wytrzeźwień - wydatki bieżące</t>
  </si>
  <si>
    <t>* dotacja celowa z budżetu na finansowanie lub dofinansowanie     zadań zleconych do realizacji stowarzyszeniom</t>
  </si>
  <si>
    <t>Domy pomocy społecznej</t>
  </si>
  <si>
    <t>Ośrodki wsparcia</t>
  </si>
  <si>
    <t>Świadczenia rodzinne oraz składki na ubezpieczenia emerytalne i rentowe z ubezpieczenia społecznego</t>
  </si>
  <si>
    <t>Składki na ubezpieczenie zdrowotne opłacane za osoby pobierające niektóre  świadczenia z pomocy społecznej oraz niektóre świadczenia rodzinne  - wydatki bieżące</t>
  </si>
  <si>
    <t>Zasiłki i pomoc w naturze oraz składki na ubezpieczenia emerytalne i rentowe - wydatki bieżące</t>
  </si>
  <si>
    <t>Dodatki mieszkaniowe - wydatki bieżące</t>
  </si>
  <si>
    <t>Ośrodki pomocy społecznej</t>
  </si>
  <si>
    <t>Usługi opiekuńcze i specjalistyczne usługi opiekuńcze</t>
  </si>
  <si>
    <t xml:space="preserve">* dotacja celowa z budżetu na finansowanie lub dofinansowanie zadań zleconych do realizacji pozostałym jednostkom niezaliczanym do sektora finansów publicznych </t>
  </si>
  <si>
    <t xml:space="preserve">Pozostałe zadania w zakresie polityki społecznej </t>
  </si>
  <si>
    <t>Świetlice szkolne</t>
  </si>
  <si>
    <t>Kolonie i obozy oraz inne formy wypoczynku dzieci i młodzieży szkolnej</t>
  </si>
  <si>
    <t>* wynagrodzenia bezosobowe</t>
  </si>
  <si>
    <t>Pomoc materialna dla uczniów - wydatki bieżące</t>
  </si>
  <si>
    <t>Gospodarka odpadami - wydatki majątkowe</t>
  </si>
  <si>
    <t>Schroniska dla zwierząt</t>
  </si>
  <si>
    <t xml:space="preserve">Oświetlenie ulic, placów i dróg </t>
  </si>
  <si>
    <t>wydatki bieżące</t>
  </si>
  <si>
    <t>Wpływy i wydatki związane z gromadzeniem środków z opłat produktowych - wydatki bieżące</t>
  </si>
  <si>
    <t>Pozostałe zadania w zakresie kultury</t>
  </si>
  <si>
    <t>Domy i ośrodki kultury, świetlice i kluby</t>
  </si>
  <si>
    <t xml:space="preserve">* dotacja podmiotowa z budżetu dla samorządowej instytucji kultury </t>
  </si>
  <si>
    <t>Biblioteki</t>
  </si>
  <si>
    <t>Ochrona zabytków i opieka nad zabytkami</t>
  </si>
  <si>
    <t>Obiekty sportowe - wydatki majątkowe</t>
  </si>
  <si>
    <t>Zadania w zakresie kultury fizycznej i sportu</t>
  </si>
  <si>
    <t>Pozostała działalność - TCSiT</t>
  </si>
  <si>
    <t>w zł</t>
  </si>
  <si>
    <t>---</t>
  </si>
  <si>
    <t xml:space="preserve"> ---</t>
  </si>
  <si>
    <t xml:space="preserve">* dotacje celowe z budżetu na dofinansowanie prac remontowych i konserwatorskich obiektów zabytkowych przekazane jst niezaliczanym do sektora finansów publicznych </t>
  </si>
  <si>
    <t>Zmniejszenia</t>
  </si>
  <si>
    <t>Zwiększenia</t>
  </si>
  <si>
    <t>* zwrot do budżetu państwa nienależnie pobranej subwencji za lata poprzednie</t>
  </si>
  <si>
    <t>* dotacje podmiotowe z budżetu otrzymane przez publiczne jednostki systemu oświaty prowadzone przez osoby prawne inne niż jst oraz przez osoby fizyczne</t>
  </si>
  <si>
    <t>* dotacja podmiotowa z budżetu dla niepublicznej jednostki systemu oświaty</t>
  </si>
  <si>
    <t>* dotacja celowa z budżetu na finansowanie lub dofinansowanie  zadań zleconych do realizacji pozostałym jednostkom niezaliczanym do sektora finansów publicznych</t>
  </si>
  <si>
    <t>* dotacja celowa z budżetu na finansowanie lub dofinansowanie zadań zleconych do realizacji pozostałym jednostkom niezaliczanym do sektora finansów publicznych</t>
  </si>
  <si>
    <r>
      <t>Utrzymanie zieleni w miastach i gminach -</t>
    </r>
    <r>
      <rPr>
        <sz val="10"/>
        <rFont val="Times New Roman CE"/>
        <family val="0"/>
      </rPr>
      <t xml:space="preserve"> wydatki bieżące </t>
    </r>
  </si>
  <si>
    <t>* dotacja celowa z budżetu na finansowanie lub dofinansowanie zadań zleconych do realizacji fundacjom</t>
  </si>
  <si>
    <r>
      <t>Towarzystwa Budownictwa Społecznego-</t>
    </r>
    <r>
      <rPr>
        <sz val="10"/>
        <rFont val="Times New Roman CE"/>
        <family val="0"/>
      </rPr>
      <t>wyd. majątkowe</t>
    </r>
  </si>
  <si>
    <t>Szpitale ogólne - wydatki majątkowe</t>
  </si>
  <si>
    <t>Plan po zmianach</t>
  </si>
  <si>
    <t>Część oświatowa subwencji ogólnej dla jst</t>
  </si>
  <si>
    <t>Komendy Powiatowe Państwowej Straży Pożarnej - wydatki majątkowe</t>
  </si>
  <si>
    <t>Część rekompensująca subwencji ogólnej dla gmin</t>
  </si>
  <si>
    <t>Drogi publiczne powiatowe -wydatki majątkowe</t>
  </si>
  <si>
    <t>Dochody budżetu miasta na 2006 rok</t>
  </si>
  <si>
    <t xml:space="preserve"> Nazwa działu lub źródło dochodów</t>
  </si>
  <si>
    <t xml:space="preserve"> - wpływy z różnych opłat</t>
  </si>
  <si>
    <t xml:space="preserve"> - wpływy z opłat za zarząd, użytkowanie i użytkowanie wieczyste</t>
  </si>
  <si>
    <t xml:space="preserve"> - dochody z najmu i dzierżawy składników majątkowych jst</t>
  </si>
  <si>
    <t xml:space="preserve"> - wpływy z tytułu przekształcenia prawa użytkowania wieczystego przysługującego osobom fizycznym w prawo własności</t>
  </si>
  <si>
    <t xml:space="preserve"> - wpływy ze sprzedaży składników majątkowych j.s.t.</t>
  </si>
  <si>
    <t xml:space="preserve"> - pozostałe odsetki</t>
  </si>
  <si>
    <t xml:space="preserve"> - wpływy z różnych dochodów</t>
  </si>
  <si>
    <t xml:space="preserve"> - dotacje celowe otrzymane z budżetu państwa na realizację</t>
  </si>
  <si>
    <t xml:space="preserve">   zadań bieżących z zakresu administracji rządowej</t>
  </si>
  <si>
    <t xml:space="preserve"> - 5% dochodów uzyskiwanych na rzecz budżetu państwa w związku  z realizacją zadań z zakresu administracji rządowej </t>
  </si>
  <si>
    <t xml:space="preserve"> - grzywny, mandaty i inne kary pieniężne od ludności</t>
  </si>
  <si>
    <t xml:space="preserve"> - udziały gmin w podatkach stanowiących dochód budżetu                                                                                            </t>
  </si>
  <si>
    <t xml:space="preserve">   państwa ogółem                                                                          </t>
  </si>
  <si>
    <t xml:space="preserve">   z tego :</t>
  </si>
  <si>
    <t xml:space="preserve">    * podatek dochodowy od osób fizycznych</t>
  </si>
  <si>
    <t xml:space="preserve">    * podatek dochodowy od osób prawnych</t>
  </si>
  <si>
    <t xml:space="preserve"> - podatek od nieruchomości</t>
  </si>
  <si>
    <t xml:space="preserve"> - podatek od środków transportowych</t>
  </si>
  <si>
    <t xml:space="preserve"> - podatek od posiadania psów</t>
  </si>
  <si>
    <t xml:space="preserve"> - wpływy z opłaty targowej</t>
  </si>
  <si>
    <t xml:space="preserve"> - podatek rolny</t>
  </si>
  <si>
    <t xml:space="preserve"> - podatek leśny</t>
  </si>
  <si>
    <t xml:space="preserve"> - podatek od spadków i darowizn</t>
  </si>
  <si>
    <t xml:space="preserve"> - podatek od czynności cywilnoprawnych</t>
  </si>
  <si>
    <t xml:space="preserve"> - podatek od działalności gospodarczej osób fizycznych,</t>
  </si>
  <si>
    <t xml:space="preserve">   opłacany w formie karty podatkowej</t>
  </si>
  <si>
    <t xml:space="preserve"> - wpływy z opłaty skarbowej</t>
  </si>
  <si>
    <t xml:space="preserve"> - wpływy z opłaty administracyjnej za czynności urzędowe</t>
  </si>
  <si>
    <t xml:space="preserve"> - wpływy z opłat za zezwolenie na sprzedaż alkoholu</t>
  </si>
  <si>
    <t xml:space="preserve"> - wpływy z innych lokalnych opłat pobieranych przez jst </t>
  </si>
  <si>
    <t xml:space="preserve">    na podstawie odrębnych ustaw</t>
  </si>
  <si>
    <t xml:space="preserve"> - odsetki od nieterminowych wpłat z tytułu podatków i opłat</t>
  </si>
  <si>
    <t>Różne rozliczenia</t>
  </si>
  <si>
    <t xml:space="preserve"> - subwencja ogólna</t>
  </si>
  <si>
    <t xml:space="preserve">    z tego :</t>
  </si>
  <si>
    <t>* część oświatowa subwencji ogólnej</t>
  </si>
  <si>
    <t>* część wyrównawcza subwencji ogólnej</t>
  </si>
  <si>
    <t>* część równoważąca subwencji ogólnej</t>
  </si>
  <si>
    <t xml:space="preserve"> - dochody z najmu i dzierżawy składników majątkowych jst.</t>
  </si>
  <si>
    <t xml:space="preserve"> - wpływy z usług</t>
  </si>
  <si>
    <t xml:space="preserve">    własnych zadań bieżących gmin</t>
  </si>
  <si>
    <t xml:space="preserve"> - 5% dochodów uzyskiwanych na rzecz budżetu państwa w związku z realizacją zadań z zakresu administracji rzadowej </t>
  </si>
  <si>
    <t>Pozostałe zadania w zakresie polityki społecznej</t>
  </si>
  <si>
    <t xml:space="preserve"> - środki na dofinansowanie własnych zadań bieżących gmin pozyskane z innych źródeł</t>
  </si>
  <si>
    <t xml:space="preserve"> - wpływy z opłaty produktowej</t>
  </si>
  <si>
    <t xml:space="preserve"> - środki na dofinansowanie własnych inwestycyji gmin pozyskane z innych źródeł</t>
  </si>
  <si>
    <t xml:space="preserve"> - wpływy z tytułu pomocy finansowej udzielanej między jst na dofinansowanie własnych zadań bieżących</t>
  </si>
  <si>
    <t xml:space="preserve"> - dotacje celowe otrzymane z budżetu państwa na realizację  własnych zadań bieżących gmin</t>
  </si>
  <si>
    <t>Przychody i wydatki zakładów budżetowych</t>
  </si>
  <si>
    <t>i dochodów własnych na 2006 rok.</t>
  </si>
  <si>
    <t>Lp.</t>
  </si>
  <si>
    <t>NAZWA JEDNOSTKI</t>
  </si>
  <si>
    <t>Przychody ogółem</t>
  </si>
  <si>
    <t>w tym: dotacja z budżetu</t>
  </si>
  <si>
    <t>Wydatki ogółem</t>
  </si>
  <si>
    <t>w tym: wpłata do budżetu</t>
  </si>
  <si>
    <t>I.</t>
  </si>
  <si>
    <t>Zakłady budżetowe - ogółem</t>
  </si>
  <si>
    <t xml:space="preserve">Zakład Gospodarki Komunalnym Zasobem Mieszkaniowym </t>
  </si>
  <si>
    <t>Przedszkole Nr 8</t>
  </si>
  <si>
    <t>Przedszkole Nr 9</t>
  </si>
  <si>
    <t>II.</t>
  </si>
  <si>
    <t>Dochody własne - ogółem</t>
  </si>
  <si>
    <t>----</t>
  </si>
  <si>
    <t>dz. 801, rozdz. 80120 - egzaminy eksternistyczne</t>
  </si>
  <si>
    <t>dz. 854, rozdz. 85401 - świetlice szkolne</t>
  </si>
  <si>
    <t>Kwoty i zakres dotacji przedmiotowych</t>
  </si>
  <si>
    <t>dla zakładów budżetowych na 2006 rok.</t>
  </si>
  <si>
    <t>Jednostka otrzymująca dotację</t>
  </si>
  <si>
    <t>Przedmiot dotowania</t>
  </si>
  <si>
    <t xml:space="preserve">kwota dotacji            w zł </t>
  </si>
  <si>
    <t>Przedszkola Miejskie</t>
  </si>
  <si>
    <t>koszty rzeczowe i osobowe do wysokości 80% z wyłączeniem kosztów produktów żywnościowych i przygotowania posiłków</t>
  </si>
  <si>
    <t>Rady Miejskiej w Tczewie z dnia 25.V.2006r.</t>
  </si>
  <si>
    <t>administrowanie lokalami, budynkami i innymi obiektami komunalnymi</t>
  </si>
  <si>
    <t xml:space="preserve">  Załącznik Nr 1 do Uchwały Nr XLV/407/2006</t>
  </si>
  <si>
    <t xml:space="preserve">  Załącznik Nr 2 do Uchwały Nr XLV/407/2006</t>
  </si>
  <si>
    <t xml:space="preserve">  Załącznik Nr 8 do Uchwały Nr XLV/407/2006</t>
  </si>
  <si>
    <t xml:space="preserve">  Załącznik Nr 9 do Uchwały Nr XLV/407/2006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</si>
</sst>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00"/>
    <numFmt numFmtId="167" formatCode="#,##0\ &quot;zł&quot;"/>
    <numFmt numFmtId="168" formatCode="###0"/>
    <numFmt numFmtId="169" formatCode="#,##0.00_);[Red]\(#,##0.00\)"/>
    <numFmt numFmtId="170" formatCode="0###"/>
  </numFmts>
  <fonts count="27">
    <font>
      <sz val="10"/>
      <name val="Arial"/>
      <family val="0"/>
    </font>
    <font>
      <sz val="14"/>
      <name val="Times New Roman CE"/>
      <family val="1"/>
    </font>
    <font>
      <i/>
      <sz val="11"/>
      <name val="Times New Roman CE"/>
      <family val="1"/>
    </font>
    <font>
      <sz val="10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sz val="13.5"/>
      <name val="Times New Roman CE"/>
      <family val="1"/>
    </font>
    <font>
      <sz val="12"/>
      <name val="Times New Roman CE"/>
      <family val="1"/>
    </font>
    <font>
      <sz val="10"/>
      <name val="MS Sans Serif"/>
      <family val="0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8"/>
      <name val="Arial"/>
      <family val="0"/>
    </font>
    <font>
      <sz val="11"/>
      <name val="Times New Roman CE"/>
      <family val="1"/>
    </font>
    <font>
      <sz val="13"/>
      <name val="Arial"/>
      <family val="0"/>
    </font>
    <font>
      <sz val="14"/>
      <name val="TimesPl"/>
      <family val="2"/>
    </font>
    <font>
      <b/>
      <sz val="14"/>
      <name val="TimesPl"/>
      <family val="0"/>
    </font>
    <font>
      <b/>
      <sz val="12"/>
      <name val="TimesPl"/>
      <family val="0"/>
    </font>
    <font>
      <b/>
      <sz val="13"/>
      <name val="TimesPl"/>
      <family val="0"/>
    </font>
    <font>
      <sz val="12"/>
      <name val="TimesPl"/>
      <family val="2"/>
    </font>
    <font>
      <sz val="13"/>
      <name val="TimesP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.5"/>
      <name val="Times New Roman CE"/>
      <family val="1"/>
    </font>
  </fonts>
  <fills count="2">
    <fill>
      <patternFill/>
    </fill>
    <fill>
      <patternFill patternType="gray125"/>
    </fill>
  </fills>
  <borders count="12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uble"/>
    </border>
    <border>
      <left style="thin"/>
      <right style="medium"/>
      <top style="dotted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dashed"/>
    </border>
    <border>
      <left style="thin"/>
      <right>
        <color indexed="63"/>
      </right>
      <top style="hair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 style="hair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ck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ck"/>
      <top style="medium"/>
      <bottom style="hair"/>
    </border>
    <border>
      <left style="thin"/>
      <right style="thick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3" fontId="1" fillId="0" borderId="20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 indent="1"/>
    </xf>
    <xf numFmtId="3" fontId="1" fillId="0" borderId="8" xfId="0" applyNumberFormat="1" applyFont="1" applyBorder="1" applyAlignment="1">
      <alignment vertical="center" wrapText="1"/>
    </xf>
    <xf numFmtId="0" fontId="9" fillId="0" borderId="22" xfId="0" applyFont="1" applyBorder="1" applyAlignment="1">
      <alignment horizontal="left" wrapText="1" indent="1"/>
    </xf>
    <xf numFmtId="3" fontId="1" fillId="0" borderId="23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0" fontId="9" fillId="0" borderId="26" xfId="0" applyFont="1" applyBorder="1" applyAlignment="1">
      <alignment horizontal="left" wrapText="1" indent="1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9" fillId="0" borderId="26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1" xfId="0" applyFont="1" applyBorder="1" applyAlignment="1">
      <alignment vertical="center" wrapText="1"/>
    </xf>
    <xf numFmtId="0" fontId="9" fillId="0" borderId="35" xfId="0" applyFont="1" applyBorder="1" applyAlignment="1" quotePrefix="1">
      <alignment horizontal="center" vertical="center" wrapText="1"/>
    </xf>
    <xf numFmtId="0" fontId="9" fillId="0" borderId="36" xfId="0" applyFont="1" applyBorder="1" applyAlignment="1" quotePrefix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3" fontId="12" fillId="0" borderId="37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vertical="center" shrinkToFit="1"/>
    </xf>
    <xf numFmtId="0" fontId="1" fillId="0" borderId="39" xfId="0" applyFont="1" applyBorder="1" applyAlignment="1" quotePrefix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1" fillId="0" borderId="40" xfId="0" applyFont="1" applyBorder="1" applyAlignment="1" quotePrefix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1" fillId="0" borderId="42" xfId="0" applyFont="1" applyBorder="1" applyAlignment="1" quotePrefix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8" xfId="0" applyFont="1" applyBorder="1" applyAlignment="1">
      <alignment/>
    </xf>
    <xf numFmtId="0" fontId="1" fillId="0" borderId="39" xfId="0" applyFont="1" applyBorder="1" applyAlignment="1" quotePrefix="1">
      <alignment horizontal="center"/>
    </xf>
    <xf numFmtId="0" fontId="1" fillId="0" borderId="35" xfId="0" applyFont="1" applyBorder="1" applyAlignment="1">
      <alignment horizontal="center"/>
    </xf>
    <xf numFmtId="0" fontId="9" fillId="0" borderId="43" xfId="0" applyFont="1" applyBorder="1" applyAlignment="1">
      <alignment/>
    </xf>
    <xf numFmtId="0" fontId="1" fillId="0" borderId="44" xfId="0" applyFont="1" applyBorder="1" applyAlignment="1" quotePrefix="1">
      <alignment horizontal="center"/>
    </xf>
    <xf numFmtId="0" fontId="9" fillId="0" borderId="45" xfId="0" applyFont="1" applyBorder="1" applyAlignment="1">
      <alignment/>
    </xf>
    <xf numFmtId="0" fontId="1" fillId="0" borderId="46" xfId="0" applyFont="1" applyBorder="1" applyAlignment="1" quotePrefix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/>
    </xf>
    <xf numFmtId="0" fontId="1" fillId="0" borderId="48" xfId="0" applyFont="1" applyBorder="1" applyAlignment="1" quotePrefix="1">
      <alignment horizontal="center"/>
    </xf>
    <xf numFmtId="0" fontId="9" fillId="0" borderId="41" xfId="0" applyFont="1" applyBorder="1" applyAlignment="1">
      <alignment vertical="center" shrinkToFit="1"/>
    </xf>
    <xf numFmtId="0" fontId="1" fillId="0" borderId="42" xfId="0" applyFont="1" applyBorder="1" applyAlignment="1" quotePrefix="1">
      <alignment horizontal="center" vertical="center" shrinkToFit="1"/>
    </xf>
    <xf numFmtId="0" fontId="9" fillId="0" borderId="49" xfId="0" applyFont="1" applyBorder="1" applyAlignment="1">
      <alignment horizontal="center" vertical="center"/>
    </xf>
    <xf numFmtId="0" fontId="9" fillId="0" borderId="49" xfId="0" applyFont="1" applyBorder="1" applyAlignment="1">
      <alignment vertical="center" shrinkToFit="1"/>
    </xf>
    <xf numFmtId="0" fontId="1" fillId="0" borderId="50" xfId="0" applyFont="1" applyBorder="1" applyAlignment="1" quotePrefix="1">
      <alignment horizontal="center" vertical="center" shrinkToFit="1"/>
    </xf>
    <xf numFmtId="0" fontId="5" fillId="0" borderId="37" xfId="0" applyFont="1" applyBorder="1" applyAlignment="1" quotePrefix="1">
      <alignment horizontal="center" vertical="center" wrapText="1"/>
    </xf>
    <xf numFmtId="0" fontId="9" fillId="0" borderId="49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8" fillId="0" borderId="40" xfId="0" applyFont="1" applyBorder="1" applyAlignment="1" quotePrefix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9" xfId="0" applyFont="1" applyBorder="1" applyAlignment="1">
      <alignment/>
    </xf>
    <xf numFmtId="0" fontId="1" fillId="0" borderId="35" xfId="0" applyFont="1" applyBorder="1" applyAlignment="1" quotePrefix="1">
      <alignment horizontal="center"/>
    </xf>
    <xf numFmtId="0" fontId="9" fillId="0" borderId="26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indent="1"/>
    </xf>
    <xf numFmtId="0" fontId="9" fillId="0" borderId="43" xfId="0" applyFont="1" applyBorder="1" applyAlignment="1">
      <alignment horizontal="left" indent="1"/>
    </xf>
    <xf numFmtId="0" fontId="9" fillId="0" borderId="52" xfId="0" applyFont="1" applyBorder="1" applyAlignment="1">
      <alignment/>
    </xf>
    <xf numFmtId="0" fontId="1" fillId="0" borderId="53" xfId="0" applyFont="1" applyBorder="1" applyAlignment="1" quotePrefix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50" xfId="0" applyFont="1" applyBorder="1" applyAlignment="1" quotePrefix="1">
      <alignment horizontal="center"/>
    </xf>
    <xf numFmtId="0" fontId="1" fillId="0" borderId="42" xfId="0" applyFont="1" applyBorder="1" applyAlignment="1" quotePrefix="1">
      <alignment horizontal="center"/>
    </xf>
    <xf numFmtId="0" fontId="9" fillId="0" borderId="51" xfId="0" applyFont="1" applyBorder="1" applyAlignment="1">
      <alignment vertical="center"/>
    </xf>
    <xf numFmtId="0" fontId="1" fillId="0" borderId="56" xfId="0" applyFont="1" applyBorder="1" applyAlignment="1" quotePrefix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7" xfId="0" applyFont="1" applyBorder="1" applyAlignment="1">
      <alignment horizontal="left" indent="1"/>
    </xf>
    <xf numFmtId="0" fontId="1" fillId="0" borderId="58" xfId="0" applyFont="1" applyBorder="1" applyAlignment="1" quotePrefix="1">
      <alignment horizontal="center"/>
    </xf>
    <xf numFmtId="3" fontId="1" fillId="0" borderId="59" xfId="0" applyNumberFormat="1" applyFont="1" applyBorder="1" applyAlignment="1">
      <alignment vertical="center"/>
    </xf>
    <xf numFmtId="0" fontId="9" fillId="0" borderId="60" xfId="0" applyFont="1" applyBorder="1" applyAlignment="1">
      <alignment horizontal="left" indent="1"/>
    </xf>
    <xf numFmtId="0" fontId="1" fillId="0" borderId="61" xfId="0" applyFont="1" applyBorder="1" applyAlignment="1" quotePrefix="1">
      <alignment horizontal="center"/>
    </xf>
    <xf numFmtId="0" fontId="9" fillId="0" borderId="41" xfId="0" applyFont="1" applyBorder="1" applyAlignment="1">
      <alignment horizontal="left" indent="1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left" indent="1"/>
    </xf>
    <xf numFmtId="0" fontId="1" fillId="0" borderId="36" xfId="0" applyFont="1" applyBorder="1" applyAlignment="1" quotePrefix="1">
      <alignment horizontal="center"/>
    </xf>
    <xf numFmtId="0" fontId="9" fillId="0" borderId="33" xfId="0" applyFont="1" applyBorder="1" applyAlignment="1">
      <alignment horizontal="center"/>
    </xf>
    <xf numFmtId="0" fontId="1" fillId="0" borderId="40" xfId="0" applyFont="1" applyBorder="1" applyAlignment="1" quotePrefix="1">
      <alignment horizontal="center"/>
    </xf>
    <xf numFmtId="0" fontId="9" fillId="0" borderId="49" xfId="0" applyFont="1" applyBorder="1" applyAlignment="1">
      <alignment horizontal="center"/>
    </xf>
    <xf numFmtId="0" fontId="1" fillId="0" borderId="50" xfId="0" applyFont="1" applyBorder="1" applyAlignment="1" quotePrefix="1">
      <alignment horizontal="center" vertical="center"/>
    </xf>
    <xf numFmtId="0" fontId="9" fillId="0" borderId="38" xfId="0" applyFont="1" applyBorder="1" applyAlignment="1">
      <alignment horizontal="left" indent="1"/>
    </xf>
    <xf numFmtId="0" fontId="9" fillId="0" borderId="62" xfId="0" applyFont="1" applyBorder="1" applyAlignment="1">
      <alignment/>
    </xf>
    <xf numFmtId="0" fontId="1" fillId="0" borderId="63" xfId="0" applyFont="1" applyBorder="1" applyAlignment="1" quotePrefix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 shrinkToFit="1"/>
    </xf>
    <xf numFmtId="0" fontId="9" fillId="0" borderId="34" xfId="0" applyFont="1" applyBorder="1" applyAlignment="1">
      <alignment horizontal="left" indent="1"/>
    </xf>
    <xf numFmtId="0" fontId="1" fillId="0" borderId="64" xfId="0" applyFont="1" applyBorder="1" applyAlignment="1" quotePrefix="1">
      <alignment horizontal="center"/>
    </xf>
    <xf numFmtId="0" fontId="9" fillId="0" borderId="33" xfId="0" applyFont="1" applyBorder="1" applyAlignment="1">
      <alignment horizontal="left" indent="1"/>
    </xf>
    <xf numFmtId="0" fontId="15" fillId="0" borderId="51" xfId="0" applyFont="1" applyBorder="1" applyAlignment="1">
      <alignment horizontal="left"/>
    </xf>
    <xf numFmtId="0" fontId="1" fillId="0" borderId="56" xfId="0" applyFont="1" applyBorder="1" applyAlignment="1" quotePrefix="1">
      <alignment horizontal="center"/>
    </xf>
    <xf numFmtId="0" fontId="9" fillId="0" borderId="34" xfId="0" applyFont="1" applyBorder="1" applyAlignment="1">
      <alignment vertical="center"/>
    </xf>
    <xf numFmtId="0" fontId="1" fillId="0" borderId="64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indent="1"/>
    </xf>
    <xf numFmtId="0" fontId="6" fillId="0" borderId="64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37" xfId="0" applyFont="1" applyBorder="1" applyAlignment="1" quotePrefix="1">
      <alignment horizontal="center" vertical="center" wrapText="1"/>
    </xf>
    <xf numFmtId="0" fontId="9" fillId="0" borderId="26" xfId="0" applyFont="1" applyBorder="1" applyAlignment="1">
      <alignment horizontal="left" vertical="center" wrapText="1" indent="1"/>
    </xf>
    <xf numFmtId="0" fontId="9" fillId="0" borderId="60" xfId="0" applyFont="1" applyBorder="1" applyAlignment="1">
      <alignment horizontal="left" wrapText="1" indent="1"/>
    </xf>
    <xf numFmtId="0" fontId="1" fillId="0" borderId="61" xfId="0" applyFont="1" applyBorder="1" applyAlignment="1" quotePrefix="1">
      <alignment horizontal="center" wrapText="1"/>
    </xf>
    <xf numFmtId="0" fontId="1" fillId="0" borderId="35" xfId="0" applyFont="1" applyBorder="1" applyAlignment="1" quotePrefix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0" fontId="1" fillId="0" borderId="36" xfId="0" applyFont="1" applyBorder="1" applyAlignment="1" quotePrefix="1">
      <alignment horizontal="center" vertical="center" wrapText="1"/>
    </xf>
    <xf numFmtId="0" fontId="9" fillId="0" borderId="65" xfId="0" applyFont="1" applyBorder="1" applyAlignment="1">
      <alignment horizontal="left"/>
    </xf>
    <xf numFmtId="0" fontId="1" fillId="0" borderId="66" xfId="0" applyFont="1" applyBorder="1" applyAlignment="1" quotePrefix="1">
      <alignment horizontal="center"/>
    </xf>
    <xf numFmtId="3" fontId="1" fillId="0" borderId="67" xfId="0" applyNumberFormat="1" applyFont="1" applyBorder="1" applyAlignment="1">
      <alignment vertical="center"/>
    </xf>
    <xf numFmtId="0" fontId="9" fillId="0" borderId="51" xfId="0" applyFont="1" applyBorder="1" applyAlignment="1">
      <alignment horizontal="left" vertical="center"/>
    </xf>
    <xf numFmtId="0" fontId="9" fillId="0" borderId="60" xfId="0" applyFont="1" applyBorder="1" applyAlignment="1">
      <alignment horizontal="left" indent="1" shrinkToFit="1"/>
    </xf>
    <xf numFmtId="0" fontId="1" fillId="0" borderId="61" xfId="0" applyFont="1" applyBorder="1" applyAlignment="1" quotePrefix="1">
      <alignment horizontal="center" shrinkToFit="1"/>
    </xf>
    <xf numFmtId="0" fontId="9" fillId="0" borderId="49" xfId="0" applyFont="1" applyBorder="1" applyAlignment="1">
      <alignment horizontal="left" vertical="center" wrapText="1" indent="1"/>
    </xf>
    <xf numFmtId="0" fontId="1" fillId="0" borderId="50" xfId="0" applyFont="1" applyBorder="1" applyAlignment="1" quotePrefix="1">
      <alignment horizontal="center" vertical="center" wrapText="1"/>
    </xf>
    <xf numFmtId="0" fontId="15" fillId="0" borderId="22" xfId="0" applyFont="1" applyBorder="1" applyAlignment="1">
      <alignment horizontal="left" wrapText="1" indent="1"/>
    </xf>
    <xf numFmtId="0" fontId="3" fillId="0" borderId="26" xfId="0" applyFont="1" applyBorder="1" applyAlignment="1">
      <alignment horizontal="left" wrapText="1" indent="1"/>
    </xf>
    <xf numFmtId="0" fontId="3" fillId="0" borderId="22" xfId="0" applyFont="1" applyBorder="1" applyAlignment="1">
      <alignment horizontal="left" wrapText="1" indent="1"/>
    </xf>
    <xf numFmtId="0" fontId="7" fillId="0" borderId="36" xfId="0" applyFont="1" applyBorder="1" applyAlignment="1" quotePrefix="1">
      <alignment horizontal="center" vertical="center"/>
    </xf>
    <xf numFmtId="0" fontId="9" fillId="0" borderId="33" xfId="0" applyFont="1" applyBorder="1" applyAlignment="1">
      <alignment/>
    </xf>
    <xf numFmtId="0" fontId="3" fillId="0" borderId="68" xfId="0" applyFont="1" applyBorder="1" applyAlignment="1">
      <alignment horizontal="left" wrapText="1" indent="1"/>
    </xf>
    <xf numFmtId="0" fontId="7" fillId="0" borderId="69" xfId="0" applyFont="1" applyBorder="1" applyAlignment="1" quotePrefix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1" fillId="0" borderId="40" xfId="0" applyFont="1" applyBorder="1" applyAlignment="1" quotePrefix="1">
      <alignment horizontal="center" vertical="center" wrapText="1"/>
    </xf>
    <xf numFmtId="0" fontId="7" fillId="0" borderId="35" xfId="0" applyFont="1" applyBorder="1" applyAlignment="1" quotePrefix="1">
      <alignment horizontal="center" vertical="center" wrapText="1"/>
    </xf>
    <xf numFmtId="0" fontId="7" fillId="0" borderId="36" xfId="0" applyFont="1" applyBorder="1" applyAlignment="1" quotePrefix="1">
      <alignment horizontal="center" vertical="center" wrapText="1"/>
    </xf>
    <xf numFmtId="0" fontId="9" fillId="0" borderId="34" xfId="0" applyFont="1" applyBorder="1" applyAlignment="1">
      <alignment horizontal="left" wrapText="1" indent="1"/>
    </xf>
    <xf numFmtId="0" fontId="1" fillId="0" borderId="64" xfId="0" applyFont="1" applyBorder="1" applyAlignment="1" quotePrefix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left" indent="1" shrinkToFit="1"/>
    </xf>
    <xf numFmtId="0" fontId="5" fillId="0" borderId="64" xfId="0" applyFont="1" applyBorder="1" applyAlignment="1" quotePrefix="1">
      <alignment horizontal="center" wrapText="1"/>
    </xf>
    <xf numFmtId="0" fontId="9" fillId="0" borderId="54" xfId="0" applyFont="1" applyBorder="1" applyAlignment="1">
      <alignment horizontal="left" wrapText="1" indent="1"/>
    </xf>
    <xf numFmtId="0" fontId="1" fillId="0" borderId="55" xfId="0" applyFont="1" applyBorder="1" applyAlignment="1" quotePrefix="1">
      <alignment horizontal="center" wrapText="1"/>
    </xf>
    <xf numFmtId="0" fontId="9" fillId="0" borderId="33" xfId="0" applyFont="1" applyBorder="1" applyAlignment="1">
      <alignment wrapText="1"/>
    </xf>
    <xf numFmtId="0" fontId="1" fillId="0" borderId="35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54" xfId="0" applyFont="1" applyBorder="1" applyAlignment="1">
      <alignment horizontal="center" vertical="center"/>
    </xf>
    <xf numFmtId="0" fontId="9" fillId="0" borderId="54" xfId="0" applyFont="1" applyBorder="1" applyAlignment="1">
      <alignment horizontal="left" vertical="center"/>
    </xf>
    <xf numFmtId="0" fontId="1" fillId="0" borderId="55" xfId="0" applyFont="1" applyBorder="1" applyAlignment="1" quotePrefix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1" fillId="0" borderId="56" xfId="0" applyFont="1" applyBorder="1" applyAlignment="1" quotePrefix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70" xfId="0" applyFont="1" applyBorder="1" applyAlignment="1">
      <alignment vertical="center"/>
    </xf>
    <xf numFmtId="0" fontId="1" fillId="0" borderId="71" xfId="0" applyFont="1" applyBorder="1" applyAlignment="1" quotePrefix="1">
      <alignment horizontal="center" vertical="center"/>
    </xf>
    <xf numFmtId="0" fontId="9" fillId="0" borderId="72" xfId="0" applyFont="1" applyBorder="1" applyAlignment="1">
      <alignment vertical="center"/>
    </xf>
    <xf numFmtId="0" fontId="1" fillId="0" borderId="73" xfId="0" applyFont="1" applyBorder="1" applyAlignment="1" quotePrefix="1">
      <alignment horizontal="center" vertical="center"/>
    </xf>
    <xf numFmtId="0" fontId="9" fillId="0" borderId="51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9" fillId="0" borderId="60" xfId="0" applyFont="1" applyBorder="1" applyAlignment="1">
      <alignment horizontal="left" indent="1"/>
    </xf>
    <xf numFmtId="0" fontId="9" fillId="0" borderId="22" xfId="0" applyFont="1" applyBorder="1" applyAlignment="1">
      <alignment horizontal="left" indent="1"/>
    </xf>
    <xf numFmtId="0" fontId="9" fillId="0" borderId="26" xfId="0" applyFont="1" applyBorder="1" applyAlignment="1">
      <alignment horizontal="left" indent="1"/>
    </xf>
    <xf numFmtId="0" fontId="7" fillId="0" borderId="35" xfId="0" applyFont="1" applyBorder="1" applyAlignment="1" quotePrefix="1">
      <alignment horizontal="center" vertical="center"/>
    </xf>
    <xf numFmtId="0" fontId="9" fillId="0" borderId="33" xfId="0" applyFont="1" applyBorder="1" applyAlignment="1">
      <alignment horizontal="left" indent="1" shrinkToFit="1"/>
    </xf>
    <xf numFmtId="0" fontId="7" fillId="0" borderId="40" xfId="0" applyFont="1" applyBorder="1" applyAlignment="1" quotePrefix="1">
      <alignment horizontal="center" shrinkToFit="1"/>
    </xf>
    <xf numFmtId="0" fontId="7" fillId="0" borderId="35" xfId="0" applyFont="1" applyBorder="1" applyAlignment="1" quotePrefix="1">
      <alignment horizontal="center" shrinkToFit="1"/>
    </xf>
    <xf numFmtId="0" fontId="9" fillId="0" borderId="74" xfId="0" applyFont="1" applyBorder="1" applyAlignment="1">
      <alignment horizontal="left" indent="1"/>
    </xf>
    <xf numFmtId="0" fontId="1" fillId="0" borderId="75" xfId="0" applyFont="1" applyBorder="1" applyAlignment="1" quotePrefix="1">
      <alignment horizontal="center"/>
    </xf>
    <xf numFmtId="0" fontId="9" fillId="0" borderId="33" xfId="0" applyFont="1" applyBorder="1" applyAlignment="1">
      <alignment horizontal="left" shrinkToFit="1"/>
    </xf>
    <xf numFmtId="0" fontId="1" fillId="0" borderId="35" xfId="0" applyFont="1" applyBorder="1" applyAlignment="1" quotePrefix="1">
      <alignment horizontal="center" shrinkToFit="1"/>
    </xf>
    <xf numFmtId="0" fontId="9" fillId="0" borderId="62" xfId="0" applyFont="1" applyBorder="1" applyAlignment="1">
      <alignment vertical="center"/>
    </xf>
    <xf numFmtId="0" fontId="1" fillId="0" borderId="63" xfId="0" applyFont="1" applyBorder="1" applyAlignment="1" quotePrefix="1">
      <alignment horizontal="center" vertical="center"/>
    </xf>
    <xf numFmtId="0" fontId="9" fillId="0" borderId="54" xfId="0" applyFont="1" applyBorder="1" applyAlignment="1">
      <alignment horizontal="left" vertical="center" indent="1"/>
    </xf>
    <xf numFmtId="0" fontId="3" fillId="0" borderId="60" xfId="0" applyFont="1" applyBorder="1" applyAlignment="1">
      <alignment horizontal="left" wrapText="1" indent="1"/>
    </xf>
    <xf numFmtId="0" fontId="7" fillId="0" borderId="61" xfId="0" applyFont="1" applyBorder="1" applyAlignment="1" quotePrefix="1">
      <alignment horizontal="center" vertical="center"/>
    </xf>
    <xf numFmtId="0" fontId="9" fillId="0" borderId="76" xfId="0" applyFont="1" applyBorder="1" applyAlignment="1">
      <alignment horizontal="left" indent="1"/>
    </xf>
    <xf numFmtId="0" fontId="1" fillId="0" borderId="77" xfId="0" applyFont="1" applyBorder="1" applyAlignment="1" quotePrefix="1">
      <alignment horizontal="center"/>
    </xf>
    <xf numFmtId="0" fontId="9" fillId="0" borderId="26" xfId="0" applyFont="1" applyBorder="1" applyAlignment="1">
      <alignment horizontal="left"/>
    </xf>
    <xf numFmtId="3" fontId="1" fillId="0" borderId="42" xfId="0" applyNumberFormat="1" applyFont="1" applyBorder="1" applyAlignment="1" quotePrefix="1">
      <alignment horizontal="center" vertical="center"/>
    </xf>
    <xf numFmtId="3" fontId="1" fillId="0" borderId="53" xfId="0" applyNumberFormat="1" applyFont="1" applyBorder="1" applyAlignment="1" quotePrefix="1">
      <alignment horizontal="center"/>
    </xf>
    <xf numFmtId="0" fontId="6" fillId="0" borderId="3" xfId="0" applyFont="1" applyBorder="1" applyAlignment="1">
      <alignment horizontal="center" vertical="center"/>
    </xf>
    <xf numFmtId="0" fontId="9" fillId="0" borderId="55" xfId="0" applyFont="1" applyBorder="1" applyAlignment="1" quotePrefix="1">
      <alignment horizontal="center" vertical="center"/>
    </xf>
    <xf numFmtId="0" fontId="9" fillId="0" borderId="54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73" xfId="0" applyFont="1" applyBorder="1" applyAlignment="1" quotePrefix="1">
      <alignment horizontal="center"/>
    </xf>
    <xf numFmtId="0" fontId="9" fillId="0" borderId="72" xfId="0" applyFont="1" applyBorder="1" applyAlignment="1">
      <alignment/>
    </xf>
    <xf numFmtId="3" fontId="1" fillId="0" borderId="25" xfId="0" applyNumberFormat="1" applyFont="1" applyBorder="1" applyAlignment="1">
      <alignment horizontal="right" vertical="center"/>
    </xf>
    <xf numFmtId="0" fontId="9" fillId="0" borderId="49" xfId="0" applyFont="1" applyBorder="1" applyAlignment="1">
      <alignment vertical="center"/>
    </xf>
    <xf numFmtId="0" fontId="3" fillId="0" borderId="26" xfId="0" applyFont="1" applyBorder="1" applyAlignment="1">
      <alignment horizontal="left" wrapText="1"/>
    </xf>
    <xf numFmtId="0" fontId="9" fillId="0" borderId="26" xfId="0" applyFont="1" applyBorder="1" applyAlignment="1">
      <alignment vertical="center"/>
    </xf>
    <xf numFmtId="3" fontId="1" fillId="0" borderId="50" xfId="0" applyNumberFormat="1" applyFont="1" applyBorder="1" applyAlignment="1" quotePrefix="1">
      <alignment horizontal="center" vertical="center"/>
    </xf>
    <xf numFmtId="3" fontId="1" fillId="0" borderId="55" xfId="0" applyNumberFormat="1" applyFont="1" applyBorder="1" applyAlignment="1" quotePrefix="1">
      <alignment horizontal="center" vertical="center"/>
    </xf>
    <xf numFmtId="3" fontId="6" fillId="0" borderId="78" xfId="0" applyNumberFormat="1" applyFont="1" applyBorder="1" applyAlignment="1" quotePrefix="1">
      <alignment horizontal="right" vertical="center"/>
    </xf>
    <xf numFmtId="0" fontId="1" fillId="0" borderId="64" xfId="0" applyFont="1" applyBorder="1" applyAlignment="1">
      <alignment horizontal="center"/>
    </xf>
    <xf numFmtId="0" fontId="9" fillId="0" borderId="51" xfId="0" applyFont="1" applyBorder="1" applyAlignment="1">
      <alignment/>
    </xf>
    <xf numFmtId="0" fontId="9" fillId="0" borderId="51" xfId="0" applyFont="1" applyBorder="1" applyAlignment="1">
      <alignment horizontal="left" indent="1" shrinkToFit="1"/>
    </xf>
    <xf numFmtId="0" fontId="1" fillId="0" borderId="56" xfId="0" applyFont="1" applyBorder="1" applyAlignment="1" quotePrefix="1">
      <alignment horizontal="center" shrinkToFit="1"/>
    </xf>
    <xf numFmtId="0" fontId="1" fillId="0" borderId="51" xfId="0" applyFont="1" applyBorder="1" applyAlignment="1" quotePrefix="1">
      <alignment horizontal="center" shrinkToFit="1"/>
    </xf>
    <xf numFmtId="3" fontId="11" fillId="0" borderId="79" xfId="0" applyNumberFormat="1" applyFont="1" applyBorder="1" applyAlignment="1" quotePrefix="1">
      <alignment horizontal="right" vertical="center"/>
    </xf>
    <xf numFmtId="3" fontId="5" fillId="0" borderId="2" xfId="0" applyNumberFormat="1" applyFont="1" applyBorder="1" applyAlignment="1" quotePrefix="1">
      <alignment horizontal="right" vertical="center"/>
    </xf>
    <xf numFmtId="3" fontId="13" fillId="0" borderId="2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9" fillId="0" borderId="54" xfId="0" applyFont="1" applyBorder="1" applyAlignment="1">
      <alignment vertical="center" shrinkToFit="1"/>
    </xf>
    <xf numFmtId="3" fontId="5" fillId="0" borderId="37" xfId="0" applyNumberFormat="1" applyFont="1" applyBorder="1" applyAlignment="1" quotePrefix="1">
      <alignment horizontal="center" vertical="center"/>
    </xf>
    <xf numFmtId="3" fontId="1" fillId="0" borderId="77" xfId="0" applyNumberFormat="1" applyFont="1" applyBorder="1" applyAlignment="1" quotePrefix="1">
      <alignment horizontal="center"/>
    </xf>
    <xf numFmtId="3" fontId="1" fillId="0" borderId="35" xfId="0" applyNumberFormat="1" applyFont="1" applyBorder="1" applyAlignment="1" quotePrefix="1">
      <alignment horizontal="center"/>
    </xf>
    <xf numFmtId="3" fontId="1" fillId="0" borderId="56" xfId="0" applyNumberFormat="1" applyFont="1" applyBorder="1" applyAlignment="1" quotePrefix="1">
      <alignment horizontal="center" vertical="center"/>
    </xf>
    <xf numFmtId="3" fontId="6" fillId="0" borderId="37" xfId="0" applyNumberFormat="1" applyFont="1" applyBorder="1" applyAlignment="1" quotePrefix="1">
      <alignment horizontal="center" vertical="center"/>
    </xf>
    <xf numFmtId="3" fontId="1" fillId="0" borderId="55" xfId="0" applyNumberFormat="1" applyFont="1" applyBorder="1" applyAlignment="1" quotePrefix="1">
      <alignment horizontal="center" vertical="center"/>
    </xf>
    <xf numFmtId="3" fontId="1" fillId="0" borderId="40" xfId="0" applyNumberFormat="1" applyFont="1" applyBorder="1" applyAlignment="1" quotePrefix="1">
      <alignment horizontal="center" vertical="center"/>
    </xf>
    <xf numFmtId="3" fontId="7" fillId="0" borderId="40" xfId="0" applyNumberFormat="1" applyFont="1" applyBorder="1" applyAlignment="1" quotePrefix="1">
      <alignment horizontal="center" shrinkToFit="1"/>
    </xf>
    <xf numFmtId="3" fontId="1" fillId="0" borderId="73" xfId="0" applyNumberFormat="1" applyFont="1" applyBorder="1" applyAlignment="1" quotePrefix="1">
      <alignment horizontal="center" vertical="center"/>
    </xf>
    <xf numFmtId="3" fontId="1" fillId="0" borderId="40" xfId="0" applyNumberFormat="1" applyFont="1" applyBorder="1" applyAlignment="1" quotePrefix="1">
      <alignment horizontal="center"/>
    </xf>
    <xf numFmtId="3" fontId="1" fillId="0" borderId="40" xfId="0" applyNumberFormat="1" applyFont="1" applyBorder="1" applyAlignment="1" quotePrefix="1">
      <alignment horizontal="center" vertical="center" wrapText="1"/>
    </xf>
    <xf numFmtId="3" fontId="5" fillId="0" borderId="64" xfId="0" applyNumberFormat="1" applyFont="1" applyBorder="1" applyAlignment="1" quotePrefix="1">
      <alignment horizontal="center" wrapText="1"/>
    </xf>
    <xf numFmtId="3" fontId="1" fillId="0" borderId="55" xfId="0" applyNumberFormat="1" applyFont="1" applyBorder="1" applyAlignment="1" quotePrefix="1">
      <alignment horizontal="center" wrapText="1"/>
    </xf>
    <xf numFmtId="3" fontId="1" fillId="0" borderId="35" xfId="0" applyNumberFormat="1" applyFont="1" applyBorder="1" applyAlignment="1">
      <alignment horizontal="center"/>
    </xf>
    <xf numFmtId="3" fontId="1" fillId="0" borderId="61" xfId="0" applyNumberFormat="1" applyFont="1" applyBorder="1" applyAlignment="1" quotePrefix="1">
      <alignment horizontal="center"/>
    </xf>
    <xf numFmtId="3" fontId="1" fillId="0" borderId="64" xfId="0" applyNumberFormat="1" applyFont="1" applyBorder="1" applyAlignment="1" quotePrefix="1">
      <alignment horizontal="center"/>
    </xf>
    <xf numFmtId="3" fontId="1" fillId="0" borderId="73" xfId="0" applyNumberFormat="1" applyFont="1" applyBorder="1" applyAlignment="1" quotePrefix="1">
      <alignment horizontal="center"/>
    </xf>
    <xf numFmtId="3" fontId="1" fillId="0" borderId="66" xfId="0" applyNumberFormat="1" applyFont="1" applyBorder="1" applyAlignment="1" quotePrefix="1">
      <alignment horizontal="center"/>
    </xf>
    <xf numFmtId="3" fontId="1" fillId="0" borderId="61" xfId="0" applyNumberFormat="1" applyFont="1" applyBorder="1" applyAlignment="1" quotePrefix="1">
      <alignment horizontal="center" wrapText="1"/>
    </xf>
    <xf numFmtId="3" fontId="1" fillId="0" borderId="35" xfId="0" applyNumberFormat="1" applyFont="1" applyBorder="1" applyAlignment="1" quotePrefix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 quotePrefix="1">
      <alignment horizontal="center" vertical="center" wrapText="1"/>
    </xf>
    <xf numFmtId="3" fontId="1" fillId="0" borderId="42" xfId="0" applyNumberFormat="1" applyFont="1" applyBorder="1" applyAlignment="1" quotePrefix="1">
      <alignment horizontal="center"/>
    </xf>
    <xf numFmtId="3" fontId="1" fillId="0" borderId="50" xfId="0" applyNumberFormat="1" applyFont="1" applyBorder="1" applyAlignment="1" quotePrefix="1">
      <alignment horizontal="center"/>
    </xf>
    <xf numFmtId="3" fontId="1" fillId="0" borderId="41" xfId="0" applyNumberFormat="1" applyFont="1" applyBorder="1" applyAlignment="1" quotePrefix="1">
      <alignment horizontal="center"/>
    </xf>
    <xf numFmtId="3" fontId="1" fillId="0" borderId="44" xfId="0" applyNumberFormat="1" applyFont="1" applyBorder="1" applyAlignment="1" quotePrefix="1">
      <alignment horizontal="center"/>
    </xf>
    <xf numFmtId="3" fontId="1" fillId="0" borderId="50" xfId="0" applyNumberFormat="1" applyFont="1" applyBorder="1" applyAlignment="1" quotePrefix="1">
      <alignment horizontal="center" vertical="center" shrinkToFit="1"/>
    </xf>
    <xf numFmtId="3" fontId="6" fillId="0" borderId="37" xfId="0" applyNumberFormat="1" applyFont="1" applyBorder="1" applyAlignment="1" quotePrefix="1">
      <alignment horizontal="center" vertical="center" wrapText="1"/>
    </xf>
    <xf numFmtId="3" fontId="1" fillId="0" borderId="39" xfId="0" applyNumberFormat="1" applyFont="1" applyBorder="1" applyAlignment="1" quotePrefix="1">
      <alignment horizontal="center"/>
    </xf>
    <xf numFmtId="3" fontId="1" fillId="0" borderId="46" xfId="0" applyNumberFormat="1" applyFont="1" applyBorder="1" applyAlignment="1" quotePrefix="1">
      <alignment horizontal="center"/>
    </xf>
    <xf numFmtId="0" fontId="9" fillId="0" borderId="33" xfId="0" applyFont="1" applyBorder="1" applyAlignment="1">
      <alignment horizontal="left" vertical="center" wrapText="1" indent="1"/>
    </xf>
    <xf numFmtId="0" fontId="9" fillId="0" borderId="33" xfId="0" applyFont="1" applyBorder="1" applyAlignment="1">
      <alignment horizontal="left" wrapText="1" indent="1"/>
    </xf>
    <xf numFmtId="3" fontId="1" fillId="0" borderId="5" xfId="0" applyNumberFormat="1" applyFont="1" applyBorder="1" applyAlignment="1">
      <alignment vertical="center" wrapText="1"/>
    </xf>
    <xf numFmtId="0" fontId="16" fillId="0" borderId="42" xfId="0" applyFont="1" applyBorder="1" applyAlignment="1" quotePrefix="1">
      <alignment horizontal="center" vertical="center"/>
    </xf>
    <xf numFmtId="0" fontId="9" fillId="0" borderId="51" xfId="0" applyFont="1" applyBorder="1" applyAlignment="1">
      <alignment vertical="center" wrapText="1"/>
    </xf>
    <xf numFmtId="0" fontId="7" fillId="0" borderId="56" xfId="0" applyFont="1" applyBorder="1" applyAlignment="1" quotePrefix="1">
      <alignment horizontal="center" vertical="center" wrapText="1"/>
    </xf>
    <xf numFmtId="3" fontId="1" fillId="0" borderId="58" xfId="0" applyNumberFormat="1" applyFont="1" applyBorder="1" applyAlignment="1" quotePrefix="1">
      <alignment horizontal="center"/>
    </xf>
    <xf numFmtId="0" fontId="9" fillId="0" borderId="65" xfId="0" applyFont="1" applyBorder="1" applyAlignment="1">
      <alignment/>
    </xf>
    <xf numFmtId="0" fontId="9" fillId="0" borderId="34" xfId="0" applyFont="1" applyBorder="1" applyAlignment="1">
      <alignment horizontal="center" vertical="center"/>
    </xf>
    <xf numFmtId="0" fontId="9" fillId="0" borderId="57" xfId="0" applyFont="1" applyBorder="1" applyAlignment="1">
      <alignment horizontal="left" indent="1"/>
    </xf>
    <xf numFmtId="0" fontId="9" fillId="0" borderId="47" xfId="0" applyFont="1" applyBorder="1" applyAlignment="1">
      <alignment vertical="center"/>
    </xf>
    <xf numFmtId="0" fontId="1" fillId="0" borderId="48" xfId="0" applyFont="1" applyBorder="1" applyAlignment="1" quotePrefix="1">
      <alignment horizontal="center" vertical="center"/>
    </xf>
    <xf numFmtId="3" fontId="1" fillId="0" borderId="48" xfId="0" applyNumberFormat="1" applyFont="1" applyBorder="1" applyAlignment="1" quotePrefix="1">
      <alignment horizontal="center" vertical="center"/>
    </xf>
    <xf numFmtId="3" fontId="1" fillId="0" borderId="42" xfId="0" applyNumberFormat="1" applyFont="1" applyBorder="1" applyAlignment="1" quotePrefix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 quotePrefix="1">
      <alignment horizontal="right" vertical="center"/>
    </xf>
    <xf numFmtId="0" fontId="17" fillId="0" borderId="0" xfId="0" applyFont="1" applyAlignment="1">
      <alignment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right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3" fontId="6" fillId="0" borderId="8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37" xfId="0" applyFont="1" applyBorder="1" applyAlignment="1" quotePrefix="1">
      <alignment horizontal="center" vertical="center" wrapText="1"/>
    </xf>
    <xf numFmtId="3" fontId="6" fillId="0" borderId="85" xfId="0" applyNumberFormat="1" applyFont="1" applyBorder="1" applyAlignment="1" quotePrefix="1">
      <alignment horizontal="right" vertical="center" wrapText="1"/>
    </xf>
    <xf numFmtId="0" fontId="11" fillId="0" borderId="86" xfId="0" applyFont="1" applyBorder="1" applyAlignment="1">
      <alignment horizontal="center" vertical="center"/>
    </xf>
    <xf numFmtId="0" fontId="9" fillId="0" borderId="60" xfId="0" applyFont="1" applyBorder="1" applyAlignment="1">
      <alignment vertical="center"/>
    </xf>
    <xf numFmtId="0" fontId="9" fillId="0" borderId="35" xfId="0" applyFont="1" applyBorder="1" applyAlignment="1" quotePrefix="1">
      <alignment horizontal="center" vertical="center"/>
    </xf>
    <xf numFmtId="3" fontId="9" fillId="0" borderId="87" xfId="0" applyNumberFormat="1" applyFont="1" applyBorder="1" applyAlignment="1" quotePrefix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3" fontId="9" fillId="0" borderId="87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9" fillId="0" borderId="89" xfId="0" applyFont="1" applyBorder="1" applyAlignment="1">
      <alignment horizontal="center" vertical="center"/>
    </xf>
    <xf numFmtId="0" fontId="15" fillId="0" borderId="68" xfId="0" applyFont="1" applyBorder="1" applyAlignment="1">
      <alignment vertical="center"/>
    </xf>
    <xf numFmtId="0" fontId="9" fillId="0" borderId="69" xfId="0" applyFont="1" applyBorder="1" applyAlignment="1" quotePrefix="1">
      <alignment horizontal="center" vertical="center"/>
    </xf>
    <xf numFmtId="3" fontId="9" fillId="0" borderId="9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61" xfId="0" applyFont="1" applyBorder="1" applyAlignment="1" quotePrefix="1">
      <alignment horizontal="center" vertical="center"/>
    </xf>
    <xf numFmtId="3" fontId="9" fillId="0" borderId="91" xfId="0" applyNumberFormat="1" applyFont="1" applyBorder="1" applyAlignment="1">
      <alignment vertical="center"/>
    </xf>
    <xf numFmtId="0" fontId="9" fillId="0" borderId="60" xfId="0" applyFont="1" applyBorder="1" applyAlignment="1">
      <alignment vertical="center" wrapText="1"/>
    </xf>
    <xf numFmtId="0" fontId="9" fillId="0" borderId="61" xfId="0" applyFont="1" applyBorder="1" applyAlignment="1" quotePrefix="1">
      <alignment horizontal="center" vertical="center" wrapText="1"/>
    </xf>
    <xf numFmtId="0" fontId="9" fillId="0" borderId="22" xfId="0" applyFont="1" applyBorder="1" applyAlignment="1">
      <alignment vertical="center"/>
    </xf>
    <xf numFmtId="0" fontId="9" fillId="0" borderId="36" xfId="0" applyFont="1" applyBorder="1" applyAlignment="1" quotePrefix="1">
      <alignment horizontal="center" vertical="center"/>
    </xf>
    <xf numFmtId="3" fontId="9" fillId="0" borderId="92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9" fillId="0" borderId="93" xfId="0" applyFont="1" applyBorder="1" applyAlignment="1">
      <alignment vertical="center" wrapText="1"/>
    </xf>
    <xf numFmtId="0" fontId="9" fillId="0" borderId="60" xfId="0" applyFont="1" applyBorder="1" applyAlignment="1">
      <alignment/>
    </xf>
    <xf numFmtId="0" fontId="9" fillId="0" borderId="26" xfId="0" applyFont="1" applyBorder="1" applyAlignment="1">
      <alignment vertical="center" wrapText="1"/>
    </xf>
    <xf numFmtId="0" fontId="9" fillId="0" borderId="39" xfId="0" applyFont="1" applyBorder="1" applyAlignment="1" quotePrefix="1">
      <alignment horizontal="center" vertical="center"/>
    </xf>
    <xf numFmtId="3" fontId="9" fillId="0" borderId="94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7" xfId="0" applyFont="1" applyBorder="1" applyAlignment="1" quotePrefix="1">
      <alignment horizontal="center" vertical="center"/>
    </xf>
    <xf numFmtId="0" fontId="9" fillId="0" borderId="95" xfId="0" applyFont="1" applyBorder="1" applyAlignment="1">
      <alignment vertical="center"/>
    </xf>
    <xf numFmtId="0" fontId="9" fillId="0" borderId="96" xfId="0" applyFont="1" applyBorder="1" applyAlignment="1" quotePrefix="1">
      <alignment horizontal="center" vertical="center"/>
    </xf>
    <xf numFmtId="3" fontId="9" fillId="0" borderId="97" xfId="0" applyNumberFormat="1" applyFont="1" applyBorder="1" applyAlignment="1">
      <alignment vertical="center"/>
    </xf>
    <xf numFmtId="0" fontId="6" fillId="0" borderId="88" xfId="0" applyFont="1" applyBorder="1" applyAlignment="1">
      <alignment horizontal="center" vertical="center" wrapText="1"/>
    </xf>
    <xf numFmtId="3" fontId="6" fillId="0" borderId="85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1" fillId="0" borderId="89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9" fillId="0" borderId="60" xfId="0" applyFont="1" applyBorder="1" applyAlignment="1">
      <alignment wrapText="1"/>
    </xf>
    <xf numFmtId="0" fontId="9" fillId="0" borderId="38" xfId="0" applyFont="1" applyBorder="1" applyAlignment="1">
      <alignment wrapText="1"/>
    </xf>
    <xf numFmtId="0" fontId="9" fillId="0" borderId="39" xfId="0" applyFont="1" applyBorder="1" applyAlignment="1">
      <alignment horizontal="center" wrapText="1"/>
    </xf>
    <xf numFmtId="3" fontId="9" fillId="0" borderId="98" xfId="0" applyNumberFormat="1" applyFont="1" applyBorder="1" applyAlignment="1">
      <alignment vertical="center"/>
    </xf>
    <xf numFmtId="0" fontId="9" fillId="0" borderId="89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3" fontId="9" fillId="0" borderId="92" xfId="0" applyNumberFormat="1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9" fillId="0" borderId="84" xfId="0" applyFont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indent="2"/>
    </xf>
    <xf numFmtId="3" fontId="9" fillId="0" borderId="35" xfId="0" applyNumberFormat="1" applyFont="1" applyBorder="1" applyAlignment="1" quotePrefix="1">
      <alignment horizontal="center" vertical="center"/>
    </xf>
    <xf numFmtId="0" fontId="9" fillId="0" borderId="58" xfId="0" applyFont="1" applyBorder="1" applyAlignment="1" quotePrefix="1">
      <alignment horizontal="center" vertical="center"/>
    </xf>
    <xf numFmtId="3" fontId="9" fillId="0" borderId="58" xfId="0" applyNumberFormat="1" applyFont="1" applyBorder="1" applyAlignment="1" quotePrefix="1">
      <alignment horizontal="center" vertical="center"/>
    </xf>
    <xf numFmtId="0" fontId="22" fillId="0" borderId="0" xfId="0" applyFont="1" applyAlignment="1">
      <alignment vertical="center"/>
    </xf>
    <xf numFmtId="0" fontId="9" fillId="0" borderId="26" xfId="0" applyFont="1" applyBorder="1" applyAlignment="1">
      <alignment wrapText="1"/>
    </xf>
    <xf numFmtId="0" fontId="9" fillId="0" borderId="35" xfId="0" applyFont="1" applyBorder="1" applyAlignment="1" quotePrefix="1">
      <alignment horizontal="center" wrapText="1"/>
    </xf>
    <xf numFmtId="0" fontId="9" fillId="0" borderId="86" xfId="0" applyFont="1" applyBorder="1" applyAlignment="1">
      <alignment horizontal="center" vertical="center"/>
    </xf>
    <xf numFmtId="0" fontId="9" fillId="0" borderId="57" xfId="0" applyFont="1" applyBorder="1" applyAlignment="1">
      <alignment vertical="center" wrapText="1"/>
    </xf>
    <xf numFmtId="0" fontId="9" fillId="0" borderId="58" xfId="0" applyFont="1" applyBorder="1" applyAlignment="1" quotePrefix="1">
      <alignment horizontal="center" vertical="center" wrapText="1"/>
    </xf>
    <xf numFmtId="0" fontId="11" fillId="0" borderId="89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3" fontId="11" fillId="0" borderId="32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3" fontId="9" fillId="0" borderId="35" xfId="0" applyNumberFormat="1" applyFont="1" applyBorder="1" applyAlignment="1" quotePrefix="1">
      <alignment horizontal="center" vertical="center" wrapText="1"/>
    </xf>
    <xf numFmtId="3" fontId="9" fillId="0" borderId="36" xfId="0" applyNumberFormat="1" applyFont="1" applyBorder="1" applyAlignment="1" quotePrefix="1">
      <alignment horizontal="center" vertical="center"/>
    </xf>
    <xf numFmtId="3" fontId="9" fillId="0" borderId="96" xfId="0" applyNumberFormat="1" applyFont="1" applyBorder="1" applyAlignment="1" quotePrefix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 quotePrefix="1">
      <alignment horizontal="right" vertical="center"/>
    </xf>
    <xf numFmtId="3" fontId="11" fillId="0" borderId="99" xfId="0" applyNumberFormat="1" applyFont="1" applyBorder="1" applyAlignment="1" quotePrefix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9" fillId="0" borderId="95" xfId="0" applyFont="1" applyBorder="1" applyAlignment="1">
      <alignment vertical="center" wrapText="1"/>
    </xf>
    <xf numFmtId="0" fontId="6" fillId="0" borderId="96" xfId="0" applyFont="1" applyBorder="1" applyAlignment="1" quotePrefix="1">
      <alignment horizontal="center" vertical="center"/>
    </xf>
    <xf numFmtId="3" fontId="6" fillId="0" borderId="96" xfId="0" applyNumberFormat="1" applyFont="1" applyBorder="1" applyAlignment="1" quotePrefix="1">
      <alignment horizontal="center" vertical="center"/>
    </xf>
    <xf numFmtId="3" fontId="9" fillId="0" borderId="97" xfId="0" applyNumberFormat="1" applyFont="1" applyBorder="1" applyAlignment="1">
      <alignment vertical="center"/>
    </xf>
    <xf numFmtId="3" fontId="11" fillId="0" borderId="79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 quotePrefix="1">
      <alignment horizontal="right"/>
    </xf>
    <xf numFmtId="0" fontId="9" fillId="0" borderId="0" xfId="19" applyFont="1" applyAlignment="1">
      <alignment horizontal="center"/>
      <protection/>
    </xf>
    <xf numFmtId="0" fontId="9" fillId="0" borderId="0" xfId="19" applyFont="1">
      <alignment/>
      <protection/>
    </xf>
    <xf numFmtId="0" fontId="9" fillId="0" borderId="0" xfId="19" applyFont="1" applyAlignment="1" quotePrefix="1">
      <alignment horizontal="right"/>
      <protection/>
    </xf>
    <xf numFmtId="0" fontId="4" fillId="0" borderId="0" xfId="19" applyFont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9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0" fontId="23" fillId="0" borderId="14" xfId="19" applyFont="1" applyBorder="1" applyAlignment="1">
      <alignment horizontal="center" vertical="center"/>
      <protection/>
    </xf>
    <xf numFmtId="0" fontId="5" fillId="0" borderId="93" xfId="19" applyFont="1" applyBorder="1" applyAlignment="1">
      <alignment horizontal="center" vertical="center"/>
      <protection/>
    </xf>
    <xf numFmtId="0" fontId="11" fillId="0" borderId="93" xfId="19" applyFont="1" applyBorder="1" applyAlignment="1">
      <alignment horizontal="center" vertical="center" wrapText="1"/>
      <protection/>
    </xf>
    <xf numFmtId="0" fontId="11" fillId="0" borderId="100" xfId="19" applyFont="1" applyBorder="1" applyAlignment="1">
      <alignment horizontal="center" vertical="center" wrapText="1"/>
      <protection/>
    </xf>
    <xf numFmtId="0" fontId="24" fillId="0" borderId="101" xfId="19" applyFont="1" applyBorder="1" applyAlignment="1">
      <alignment horizontal="center" vertical="center"/>
      <protection/>
    </xf>
    <xf numFmtId="0" fontId="5" fillId="0" borderId="102" xfId="19" applyFont="1" applyBorder="1" applyAlignment="1">
      <alignment horizontal="left" vertical="center"/>
      <protection/>
    </xf>
    <xf numFmtId="3" fontId="6" fillId="0" borderId="102" xfId="18" applyNumberFormat="1" applyFont="1" applyBorder="1" applyAlignment="1">
      <alignment vertical="center"/>
    </xf>
    <xf numFmtId="3" fontId="5" fillId="0" borderId="102" xfId="18" applyNumberFormat="1" applyFont="1" applyBorder="1" applyAlignment="1">
      <alignment vertical="center"/>
    </xf>
    <xf numFmtId="3" fontId="5" fillId="0" borderId="103" xfId="18" applyNumberFormat="1" applyFont="1" applyBorder="1" applyAlignment="1">
      <alignment horizontal="center" vertical="center"/>
    </xf>
    <xf numFmtId="0" fontId="25" fillId="0" borderId="104" xfId="19" applyFont="1" applyBorder="1" applyAlignment="1">
      <alignment horizontal="center" vertical="center"/>
      <protection/>
    </xf>
    <xf numFmtId="0" fontId="7" fillId="0" borderId="26" xfId="19" applyFont="1" applyBorder="1" applyAlignment="1">
      <alignment horizontal="left"/>
      <protection/>
    </xf>
    <xf numFmtId="3" fontId="7" fillId="0" borderId="26" xfId="18" applyNumberFormat="1" applyFont="1" applyBorder="1" applyAlignment="1">
      <alignment vertical="center"/>
    </xf>
    <xf numFmtId="3" fontId="7" fillId="0" borderId="105" xfId="18" applyNumberFormat="1" applyFont="1" applyBorder="1" applyAlignment="1">
      <alignment horizontal="center" vertical="center"/>
    </xf>
    <xf numFmtId="0" fontId="23" fillId="0" borderId="106" xfId="19" applyFont="1" applyBorder="1" applyAlignment="1">
      <alignment horizontal="center" vertical="center"/>
      <protection/>
    </xf>
    <xf numFmtId="0" fontId="7" fillId="0" borderId="107" xfId="19" applyFont="1" applyBorder="1" applyAlignment="1">
      <alignment vertical="center" wrapText="1"/>
      <protection/>
    </xf>
    <xf numFmtId="3" fontId="1" fillId="0" borderId="107" xfId="18" applyNumberFormat="1" applyFont="1" applyBorder="1" applyAlignment="1">
      <alignment vertical="center"/>
    </xf>
    <xf numFmtId="3" fontId="1" fillId="0" borderId="107" xfId="19" applyNumberFormat="1" applyFont="1" applyBorder="1" applyAlignment="1">
      <alignment vertical="center"/>
      <protection/>
    </xf>
    <xf numFmtId="3" fontId="1" fillId="0" borderId="108" xfId="19" applyNumberFormat="1" applyFont="1" applyBorder="1" applyAlignment="1">
      <alignment horizontal="center" vertical="center"/>
      <protection/>
    </xf>
    <xf numFmtId="0" fontId="23" fillId="0" borderId="109" xfId="19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3" fontId="1" fillId="0" borderId="22" xfId="18" applyNumberFormat="1" applyFont="1" applyBorder="1" applyAlignment="1">
      <alignment/>
    </xf>
    <xf numFmtId="3" fontId="1" fillId="0" borderId="22" xfId="19" applyNumberFormat="1" applyFont="1" applyBorder="1" applyAlignment="1">
      <alignment/>
      <protection/>
    </xf>
    <xf numFmtId="3" fontId="1" fillId="0" borderId="110" xfId="19" applyNumberFormat="1" applyFont="1" applyBorder="1" applyAlignment="1">
      <alignment horizontal="center"/>
      <protection/>
    </xf>
    <xf numFmtId="0" fontId="23" fillId="0" borderId="3" xfId="19" applyFont="1" applyBorder="1" applyAlignment="1">
      <alignment horizontal="center"/>
      <protection/>
    </xf>
    <xf numFmtId="0" fontId="1" fillId="0" borderId="26" xfId="19" applyFont="1" applyBorder="1">
      <alignment/>
      <protection/>
    </xf>
    <xf numFmtId="3" fontId="1" fillId="0" borderId="26" xfId="18" applyNumberFormat="1" applyFont="1" applyBorder="1" applyAlignment="1">
      <alignment/>
    </xf>
    <xf numFmtId="3" fontId="1" fillId="0" borderId="26" xfId="19" applyNumberFormat="1" applyFont="1" applyBorder="1" applyAlignment="1">
      <alignment/>
      <protection/>
    </xf>
    <xf numFmtId="3" fontId="1" fillId="0" borderId="111" xfId="19" applyNumberFormat="1" applyFont="1" applyBorder="1" applyAlignment="1">
      <alignment horizontal="center"/>
      <protection/>
    </xf>
    <xf numFmtId="0" fontId="24" fillId="0" borderId="31" xfId="19" applyFont="1" applyBorder="1" applyAlignment="1">
      <alignment horizontal="center" vertical="center"/>
      <protection/>
    </xf>
    <xf numFmtId="0" fontId="5" fillId="0" borderId="32" xfId="19" applyFont="1" applyBorder="1" applyAlignment="1">
      <alignment horizontal="left" vertical="center"/>
      <protection/>
    </xf>
    <xf numFmtId="3" fontId="5" fillId="0" borderId="32" xfId="18" applyNumberFormat="1" applyFont="1" applyBorder="1" applyAlignment="1">
      <alignment horizontal="right" vertical="center"/>
    </xf>
    <xf numFmtId="3" fontId="1" fillId="0" borderId="32" xfId="18" applyNumberFormat="1" applyFont="1" applyBorder="1" applyAlignment="1" quotePrefix="1">
      <alignment horizontal="center" vertical="center"/>
    </xf>
    <xf numFmtId="3" fontId="5" fillId="0" borderId="32" xfId="19" applyNumberFormat="1" applyFont="1" applyBorder="1" applyAlignment="1">
      <alignment vertical="center"/>
      <protection/>
    </xf>
    <xf numFmtId="3" fontId="5" fillId="0" borderId="112" xfId="19" applyNumberFormat="1" applyFont="1" applyBorder="1" applyAlignment="1">
      <alignment horizontal="center" vertical="center"/>
      <protection/>
    </xf>
    <xf numFmtId="0" fontId="23" fillId="0" borderId="113" xfId="19" applyFont="1" applyBorder="1" applyAlignment="1">
      <alignment horizontal="center" vertical="center"/>
      <protection/>
    </xf>
    <xf numFmtId="0" fontId="7" fillId="0" borderId="33" xfId="19" applyFont="1" applyBorder="1" applyAlignment="1">
      <alignment horizontal="left" vertical="center" wrapText="1"/>
      <protection/>
    </xf>
    <xf numFmtId="3" fontId="1" fillId="0" borderId="33" xfId="18" applyNumberFormat="1" applyFont="1" applyBorder="1" applyAlignment="1">
      <alignment horizontal="right" vertical="center"/>
    </xf>
    <xf numFmtId="3" fontId="1" fillId="0" borderId="33" xfId="18" applyNumberFormat="1" applyFont="1" applyBorder="1" applyAlignment="1" quotePrefix="1">
      <alignment horizontal="center" vertical="center"/>
    </xf>
    <xf numFmtId="3" fontId="1" fillId="0" borderId="33" xfId="19" applyNumberFormat="1" applyFont="1" applyBorder="1" applyAlignment="1">
      <alignment vertical="center"/>
      <protection/>
    </xf>
    <xf numFmtId="3" fontId="1" fillId="0" borderId="114" xfId="19" applyNumberFormat="1" applyFont="1" applyBorder="1" applyAlignment="1" quotePrefix="1">
      <alignment horizontal="center" vertical="center"/>
      <protection/>
    </xf>
    <xf numFmtId="3" fontId="1" fillId="0" borderId="114" xfId="19" applyNumberFormat="1" applyFont="1" applyBorder="1" applyAlignment="1">
      <alignment horizontal="center" vertical="center"/>
      <protection/>
    </xf>
    <xf numFmtId="0" fontId="24" fillId="0" borderId="115" xfId="19" applyFont="1" applyBorder="1" applyAlignment="1">
      <alignment horizontal="center" vertical="center"/>
      <protection/>
    </xf>
    <xf numFmtId="0" fontId="4" fillId="0" borderId="116" xfId="19" applyFont="1" applyBorder="1" applyAlignment="1">
      <alignment horizontal="center" vertical="center"/>
      <protection/>
    </xf>
    <xf numFmtId="3" fontId="6" fillId="0" borderId="116" xfId="18" applyNumberFormat="1" applyFont="1" applyBorder="1" applyAlignment="1">
      <alignment vertical="center"/>
    </xf>
    <xf numFmtId="3" fontId="5" fillId="0" borderId="116" xfId="18" applyNumberFormat="1" applyFont="1" applyBorder="1" applyAlignment="1">
      <alignment vertical="center"/>
    </xf>
    <xf numFmtId="3" fontId="6" fillId="0" borderId="32" xfId="18" applyNumberFormat="1" applyFont="1" applyBorder="1" applyAlignment="1">
      <alignment vertical="center"/>
    </xf>
    <xf numFmtId="3" fontId="5" fillId="0" borderId="112" xfId="18" applyNumberFormat="1" applyFont="1" applyBorder="1" applyAlignment="1">
      <alignment horizontal="center" vertical="center"/>
    </xf>
    <xf numFmtId="0" fontId="1" fillId="0" borderId="21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 wrapText="1"/>
      <protection/>
    </xf>
    <xf numFmtId="0" fontId="6" fillId="0" borderId="2" xfId="19" applyFont="1" applyBorder="1" applyAlignment="1">
      <alignment horizontal="center" vertical="center" wrapText="1"/>
      <protection/>
    </xf>
    <xf numFmtId="0" fontId="1" fillId="0" borderId="117" xfId="19" applyFont="1" applyBorder="1" applyAlignment="1">
      <alignment horizontal="center" vertical="top"/>
      <protection/>
    </xf>
    <xf numFmtId="0" fontId="1" fillId="0" borderId="54" xfId="19" applyFont="1" applyBorder="1" applyAlignment="1">
      <alignment vertical="center" wrapText="1"/>
      <protection/>
    </xf>
    <xf numFmtId="0" fontId="7" fillId="0" borderId="51" xfId="15" applyNumberFormat="1" applyFont="1" applyBorder="1" applyAlignment="1">
      <alignment horizontal="left" vertical="top" wrapText="1"/>
    </xf>
    <xf numFmtId="3" fontId="1" fillId="0" borderId="16" xfId="18" applyNumberFormat="1" applyFont="1" applyBorder="1" applyAlignment="1">
      <alignment vertical="top"/>
    </xf>
    <xf numFmtId="0" fontId="1" fillId="0" borderId="51" xfId="19" applyFont="1" applyBorder="1" applyAlignment="1">
      <alignment vertical="top"/>
      <protection/>
    </xf>
    <xf numFmtId="3" fontId="7" fillId="0" borderId="51" xfId="18" applyNumberFormat="1" applyFont="1" applyBorder="1" applyAlignment="1">
      <alignment horizontal="left" vertical="top" wrapText="1"/>
    </xf>
    <xf numFmtId="3" fontId="1" fillId="0" borderId="16" xfId="17" applyNumberFormat="1" applyFont="1" applyBorder="1" applyAlignment="1">
      <alignment vertical="top"/>
    </xf>
    <xf numFmtId="0" fontId="5" fillId="0" borderId="115" xfId="19" applyFont="1" applyBorder="1" applyAlignment="1">
      <alignment horizontal="center" vertical="center"/>
      <protection/>
    </xf>
    <xf numFmtId="3" fontId="5" fillId="0" borderId="79" xfId="18" applyNumberFormat="1" applyFont="1" applyBorder="1" applyAlignment="1">
      <alignment vertical="center"/>
    </xf>
    <xf numFmtId="0" fontId="1" fillId="0" borderId="0" xfId="19" applyFont="1" applyAlignment="1">
      <alignment horizontal="center"/>
      <protection/>
    </xf>
    <xf numFmtId="0" fontId="1" fillId="0" borderId="0" xfId="19" applyFont="1">
      <alignment/>
      <protection/>
    </xf>
    <xf numFmtId="3" fontId="1" fillId="0" borderId="0" xfId="19" applyNumberFormat="1" applyFont="1">
      <alignment/>
      <protection/>
    </xf>
    <xf numFmtId="3" fontId="9" fillId="0" borderId="61" xfId="0" applyNumberFormat="1" applyFont="1" applyBorder="1" applyAlignment="1" quotePrefix="1">
      <alignment horizontal="right" vertical="center"/>
    </xf>
    <xf numFmtId="3" fontId="6" fillId="0" borderId="37" xfId="0" applyNumberFormat="1" applyFont="1" applyBorder="1" applyAlignment="1" quotePrefix="1">
      <alignment horizontal="right" vertical="center" wrapText="1"/>
    </xf>
    <xf numFmtId="3" fontId="9" fillId="0" borderId="96" xfId="0" applyNumberFormat="1" applyFont="1" applyBorder="1" applyAlignment="1" quotePrefix="1">
      <alignment horizontal="right" vertical="center"/>
    </xf>
    <xf numFmtId="3" fontId="1" fillId="0" borderId="50" xfId="0" applyNumberFormat="1" applyFont="1" applyBorder="1" applyAlignment="1">
      <alignment horizontal="right" vertical="center"/>
    </xf>
    <xf numFmtId="3" fontId="8" fillId="0" borderId="40" xfId="0" applyNumberFormat="1" applyFont="1" applyBorder="1" applyAlignment="1" quotePrefix="1">
      <alignment horizontal="right" vertical="center"/>
    </xf>
    <xf numFmtId="3" fontId="1" fillId="0" borderId="56" xfId="0" applyNumberFormat="1" applyFont="1" applyBorder="1" applyAlignment="1" quotePrefix="1">
      <alignment horizontal="right" vertical="center"/>
    </xf>
    <xf numFmtId="3" fontId="1" fillId="0" borderId="61" xfId="0" applyNumberFormat="1" applyFont="1" applyBorder="1" applyAlignment="1" quotePrefix="1">
      <alignment horizontal="right" shrinkToFit="1"/>
    </xf>
    <xf numFmtId="3" fontId="6" fillId="0" borderId="78" xfId="0" applyNumberFormat="1" applyFont="1" applyBorder="1" applyAlignment="1" quotePrefix="1">
      <alignment horizontal="center" vertical="center"/>
    </xf>
    <xf numFmtId="3" fontId="1" fillId="0" borderId="64" xfId="0" applyNumberFormat="1" applyFont="1" applyBorder="1" applyAlignment="1" quotePrefix="1">
      <alignment horizontal="center" wrapText="1"/>
    </xf>
    <xf numFmtId="3" fontId="26" fillId="0" borderId="37" xfId="0" applyNumberFormat="1" applyFont="1" applyBorder="1" applyAlignment="1" quotePrefix="1">
      <alignment horizontal="right" vertical="center" wrapText="1"/>
    </xf>
    <xf numFmtId="0" fontId="7" fillId="0" borderId="60" xfId="0" applyFont="1" applyBorder="1" applyAlignment="1">
      <alignment horizontal="center" vertical="center"/>
    </xf>
    <xf numFmtId="44" fontId="4" fillId="0" borderId="0" xfId="21" applyFont="1" applyAlignment="1">
      <alignment horizont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3" fillId="0" borderId="38" xfId="0" applyFont="1" applyBorder="1" applyAlignment="1">
      <alignment horizontal="left" wrapText="1" indent="1"/>
    </xf>
    <xf numFmtId="0" fontId="0" fillId="0" borderId="60" xfId="0" applyBorder="1" applyAlignment="1">
      <alignment horizontal="left" wrapText="1" indent="1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9" fillId="0" borderId="93" xfId="0" applyFont="1" applyBorder="1" applyAlignment="1" quotePrefix="1">
      <alignment horizontal="center" vertical="center" wrapText="1"/>
    </xf>
    <xf numFmtId="0" fontId="0" fillId="0" borderId="60" xfId="0" applyBorder="1" applyAlignment="1">
      <alignment horizontal="center"/>
    </xf>
    <xf numFmtId="3" fontId="9" fillId="0" borderId="118" xfId="0" applyNumberFormat="1" applyFont="1" applyBorder="1" applyAlignment="1">
      <alignment vertical="center"/>
    </xf>
    <xf numFmtId="3" fontId="9" fillId="0" borderId="91" xfId="0" applyNumberFormat="1" applyFont="1" applyBorder="1" applyAlignment="1">
      <alignment vertical="center"/>
    </xf>
    <xf numFmtId="0" fontId="0" fillId="0" borderId="34" xfId="0" applyBorder="1" applyAlignment="1">
      <alignment horizontal="center"/>
    </xf>
    <xf numFmtId="3" fontId="9" fillId="0" borderId="87" xfId="0" applyNumberFormat="1" applyFont="1" applyBorder="1" applyAlignment="1">
      <alignment vertical="center"/>
    </xf>
    <xf numFmtId="3" fontId="9" fillId="0" borderId="119" xfId="0" applyNumberFormat="1" applyFont="1" applyBorder="1" applyAlignment="1">
      <alignment vertical="center"/>
    </xf>
    <xf numFmtId="0" fontId="0" fillId="0" borderId="60" xfId="0" applyBorder="1" applyAlignment="1">
      <alignment horizontal="center" wrapText="1"/>
    </xf>
    <xf numFmtId="3" fontId="9" fillId="0" borderId="118" xfId="0" applyNumberFormat="1" applyFont="1" applyBorder="1" applyAlignment="1">
      <alignment vertical="center" wrapText="1"/>
    </xf>
    <xf numFmtId="3" fontId="9" fillId="0" borderId="91" xfId="0" applyNumberFormat="1" applyFont="1" applyBorder="1" applyAlignment="1">
      <alignment vertical="center" wrapText="1"/>
    </xf>
    <xf numFmtId="0" fontId="9" fillId="0" borderId="38" xfId="0" applyFont="1" applyBorder="1" applyAlignment="1" quotePrefix="1">
      <alignment horizontal="center" vertical="center"/>
    </xf>
    <xf numFmtId="3" fontId="9" fillId="0" borderId="98" xfId="0" applyNumberFormat="1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3" fontId="9" fillId="0" borderId="38" xfId="0" applyNumberFormat="1" applyFont="1" applyBorder="1" applyAlignment="1" quotePrefix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0" fontId="9" fillId="0" borderId="91" xfId="0" applyFont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9" fillId="0" borderId="38" xfId="0" applyFont="1" applyBorder="1" applyAlignment="1" quotePrefix="1">
      <alignment horizontal="center" vertical="center" wrapText="1"/>
    </xf>
    <xf numFmtId="0" fontId="7" fillId="0" borderId="26" xfId="0" applyFont="1" applyBorder="1" applyAlignment="1" quotePrefix="1">
      <alignment horizontal="center" vertical="center"/>
    </xf>
    <xf numFmtId="0" fontId="7" fillId="0" borderId="38" xfId="0" applyFont="1" applyBorder="1" applyAlignment="1" quotePrefix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0" fontId="0" fillId="0" borderId="60" xfId="0" applyBorder="1" applyAlignment="1">
      <alignment horizontal="left" wrapText="1"/>
    </xf>
    <xf numFmtId="0" fontId="1" fillId="0" borderId="8" xfId="0" applyFont="1" applyBorder="1" applyAlignment="1">
      <alignment vertical="center"/>
    </xf>
    <xf numFmtId="0" fontId="3" fillId="0" borderId="38" xfId="0" applyFont="1" applyBorder="1" applyAlignment="1">
      <alignment horizontal="left" wrapText="1" indent="1" shrinkToFit="1"/>
    </xf>
    <xf numFmtId="0" fontId="0" fillId="0" borderId="60" xfId="0" applyFont="1" applyBorder="1" applyAlignment="1">
      <alignment horizontal="left" wrapText="1" shrinkToFit="1"/>
    </xf>
    <xf numFmtId="0" fontId="7" fillId="0" borderId="38" xfId="0" applyFont="1" applyBorder="1" applyAlignment="1" quotePrefix="1">
      <alignment horizontal="center" vertical="center" wrapText="1" shrinkToFit="1"/>
    </xf>
    <xf numFmtId="0" fontId="0" fillId="0" borderId="60" xfId="0" applyBorder="1" applyAlignment="1">
      <alignment horizontal="center" vertical="center" wrapText="1" shrinkToFit="1"/>
    </xf>
    <xf numFmtId="0" fontId="3" fillId="0" borderId="26" xfId="0" applyFont="1" applyBorder="1" applyAlignment="1">
      <alignment horizontal="left" wrapText="1" indent="1"/>
    </xf>
    <xf numFmtId="0" fontId="0" fillId="0" borderId="26" xfId="0" applyFont="1" applyBorder="1" applyAlignment="1">
      <alignment horizontal="left" wrapText="1"/>
    </xf>
    <xf numFmtId="0" fontId="0" fillId="0" borderId="26" xfId="0" applyBorder="1" applyAlignment="1">
      <alignment horizontal="center" vertical="center"/>
    </xf>
    <xf numFmtId="0" fontId="0" fillId="0" borderId="60" xfId="0" applyFont="1" applyBorder="1" applyAlignment="1">
      <alignment horizontal="left" wrapText="1"/>
    </xf>
    <xf numFmtId="0" fontId="7" fillId="0" borderId="38" xfId="0" applyFont="1" applyBorder="1" applyAlignment="1" quotePrefix="1">
      <alignment horizontal="center" vertical="center"/>
    </xf>
    <xf numFmtId="0" fontId="4" fillId="0" borderId="99" xfId="19" applyFont="1" applyBorder="1" applyAlignment="1">
      <alignment horizontal="center" vertical="center"/>
      <protection/>
    </xf>
    <xf numFmtId="0" fontId="4" fillId="0" borderId="116" xfId="19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Dziesiętny_Zakł. budż.-RM (proj-99)" xfId="17"/>
    <cellStyle name="Dziesiętny_Zakł. budż.-RM (proj-99) " xfId="18"/>
    <cellStyle name="Normalny_Zakł. budż.-RM (proj-99) 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00390625" style="364" customWidth="1"/>
    <col min="2" max="2" width="56.7109375" style="288" customWidth="1"/>
    <col min="3" max="3" width="12.7109375" style="288" customWidth="1"/>
    <col min="4" max="4" width="12.28125" style="288" customWidth="1"/>
    <col min="5" max="5" width="13.00390625" style="365" customWidth="1"/>
    <col min="6" max="16384" width="9.140625" style="288" customWidth="1"/>
  </cols>
  <sheetData>
    <row r="1" spans="1:5" ht="15.75" customHeight="1">
      <c r="A1" s="1"/>
      <c r="B1" s="464" t="s">
        <v>206</v>
      </c>
      <c r="C1" s="464"/>
      <c r="D1" s="464"/>
      <c r="E1" s="465"/>
    </row>
    <row r="2" spans="1:5" ht="15.75" customHeight="1">
      <c r="A2" s="1"/>
      <c r="B2" s="464" t="s">
        <v>204</v>
      </c>
      <c r="C2" s="464"/>
      <c r="D2" s="464"/>
      <c r="E2" s="465"/>
    </row>
    <row r="3" spans="1:5" ht="26.25" customHeight="1">
      <c r="A3" s="289" t="s">
        <v>129</v>
      </c>
      <c r="B3" s="289"/>
      <c r="C3" s="289"/>
      <c r="D3" s="289"/>
      <c r="E3" s="290"/>
    </row>
    <row r="4" spans="1:5" ht="13.5" customHeight="1" thickBot="1">
      <c r="A4" s="289"/>
      <c r="B4" s="289"/>
      <c r="C4" s="289"/>
      <c r="D4" s="289"/>
      <c r="E4" s="291" t="s">
        <v>109</v>
      </c>
    </row>
    <row r="5" spans="1:5" s="296" customFormat="1" ht="38.25" customHeight="1" thickBot="1" thickTop="1">
      <c r="A5" s="292" t="s">
        <v>0</v>
      </c>
      <c r="B5" s="293" t="s">
        <v>130</v>
      </c>
      <c r="C5" s="294" t="s">
        <v>113</v>
      </c>
      <c r="D5" s="294" t="s">
        <v>114</v>
      </c>
      <c r="E5" s="295" t="s">
        <v>124</v>
      </c>
    </row>
    <row r="6" spans="1:5" s="296" customFormat="1" ht="26.25" customHeight="1" thickBot="1">
      <c r="A6" s="297">
        <v>600</v>
      </c>
      <c r="B6" s="3" t="s">
        <v>1</v>
      </c>
      <c r="C6" s="298" t="s">
        <v>110</v>
      </c>
      <c r="D6" s="298" t="s">
        <v>110</v>
      </c>
      <c r="E6" s="299">
        <f>SUM(E7:E7)</f>
        <v>200000</v>
      </c>
    </row>
    <row r="7" spans="1:5" s="304" customFormat="1" ht="21.75" customHeight="1" thickBot="1">
      <c r="A7" s="300"/>
      <c r="B7" s="301" t="s">
        <v>131</v>
      </c>
      <c r="C7" s="302" t="s">
        <v>110</v>
      </c>
      <c r="D7" s="302" t="s">
        <v>110</v>
      </c>
      <c r="E7" s="303">
        <v>200000</v>
      </c>
    </row>
    <row r="8" spans="1:5" s="308" customFormat="1" ht="24" customHeight="1" thickBot="1">
      <c r="A8" s="305">
        <v>700</v>
      </c>
      <c r="B8" s="3" t="s">
        <v>2</v>
      </c>
      <c r="C8" s="298" t="s">
        <v>110</v>
      </c>
      <c r="D8" s="449">
        <f>SUM(D9:D14)</f>
        <v>2500000</v>
      </c>
      <c r="E8" s="307">
        <f>SUM(E9:E14)</f>
        <v>7664000</v>
      </c>
    </row>
    <row r="9" spans="1:5" s="313" customFormat="1" ht="18" customHeight="1">
      <c r="A9" s="309"/>
      <c r="B9" s="310" t="s">
        <v>132</v>
      </c>
      <c r="C9" s="311" t="s">
        <v>110</v>
      </c>
      <c r="D9" s="311" t="s">
        <v>110</v>
      </c>
      <c r="E9" s="312">
        <v>720000</v>
      </c>
    </row>
    <row r="10" spans="1:5" s="313" customFormat="1" ht="18" customHeight="1">
      <c r="A10" s="309"/>
      <c r="B10" s="301" t="s">
        <v>133</v>
      </c>
      <c r="C10" s="314" t="s">
        <v>110</v>
      </c>
      <c r="D10" s="448">
        <v>2500000</v>
      </c>
      <c r="E10" s="315">
        <v>4770000</v>
      </c>
    </row>
    <row r="11" spans="1:5" s="313" customFormat="1" ht="44.25" customHeight="1">
      <c r="A11" s="309"/>
      <c r="B11" s="316" t="s">
        <v>134</v>
      </c>
      <c r="C11" s="317" t="s">
        <v>110</v>
      </c>
      <c r="D11" s="317" t="s">
        <v>110</v>
      </c>
      <c r="E11" s="315">
        <v>50000</v>
      </c>
    </row>
    <row r="12" spans="1:5" s="313" customFormat="1" ht="18" customHeight="1">
      <c r="A12" s="309"/>
      <c r="B12" s="318" t="s">
        <v>135</v>
      </c>
      <c r="C12" s="319" t="s">
        <v>110</v>
      </c>
      <c r="D12" s="319" t="s">
        <v>110</v>
      </c>
      <c r="E12" s="320">
        <v>2082000</v>
      </c>
    </row>
    <row r="13" spans="1:5" s="313" customFormat="1" ht="18.75" customHeight="1">
      <c r="A13" s="309"/>
      <c r="B13" s="318" t="s">
        <v>136</v>
      </c>
      <c r="C13" s="319" t="s">
        <v>110</v>
      </c>
      <c r="D13" s="319" t="s">
        <v>110</v>
      </c>
      <c r="E13" s="320">
        <v>12000</v>
      </c>
    </row>
    <row r="14" spans="1:5" s="313" customFormat="1" ht="21" customHeight="1" thickBot="1">
      <c r="A14" s="309"/>
      <c r="B14" s="51" t="s">
        <v>137</v>
      </c>
      <c r="C14" s="302" t="s">
        <v>110</v>
      </c>
      <c r="D14" s="302" t="s">
        <v>110</v>
      </c>
      <c r="E14" s="306">
        <v>30000</v>
      </c>
    </row>
    <row r="15" spans="1:5" s="321" customFormat="1" ht="24" customHeight="1" thickBot="1">
      <c r="A15" s="305">
        <v>750</v>
      </c>
      <c r="B15" s="52" t="s">
        <v>3</v>
      </c>
      <c r="C15" s="246" t="s">
        <v>110</v>
      </c>
      <c r="D15" s="246" t="s">
        <v>110</v>
      </c>
      <c r="E15" s="307">
        <f>SUM(E16:E20)</f>
        <v>339725</v>
      </c>
    </row>
    <row r="16" spans="1:5" s="313" customFormat="1" ht="18" customHeight="1">
      <c r="A16" s="309"/>
      <c r="B16" s="322" t="s">
        <v>138</v>
      </c>
      <c r="C16" s="466" t="s">
        <v>110</v>
      </c>
      <c r="D16" s="466" t="s">
        <v>110</v>
      </c>
      <c r="E16" s="468">
        <v>271700</v>
      </c>
    </row>
    <row r="17" spans="1:5" s="313" customFormat="1" ht="18" customHeight="1">
      <c r="A17" s="309"/>
      <c r="B17" s="323" t="s">
        <v>139</v>
      </c>
      <c r="C17" s="467"/>
      <c r="D17" s="467"/>
      <c r="E17" s="469"/>
    </row>
    <row r="18" spans="1:5" s="313" customFormat="1" ht="30.75" customHeight="1">
      <c r="A18" s="309"/>
      <c r="B18" s="324" t="s">
        <v>140</v>
      </c>
      <c r="C18" s="56" t="s">
        <v>110</v>
      </c>
      <c r="D18" s="366" t="s">
        <v>110</v>
      </c>
      <c r="E18" s="306">
        <v>13025</v>
      </c>
    </row>
    <row r="19" spans="1:5" s="313" customFormat="1" ht="17.25" customHeight="1">
      <c r="A19" s="309"/>
      <c r="B19" s="318" t="s">
        <v>131</v>
      </c>
      <c r="C19" s="367" t="s">
        <v>110</v>
      </c>
      <c r="D19" s="319" t="s">
        <v>110</v>
      </c>
      <c r="E19" s="320">
        <v>5000</v>
      </c>
    </row>
    <row r="20" spans="1:5" s="313" customFormat="1" ht="19.5" customHeight="1" thickBot="1">
      <c r="A20" s="309"/>
      <c r="B20" s="318" t="s">
        <v>137</v>
      </c>
      <c r="C20" s="325" t="s">
        <v>110</v>
      </c>
      <c r="D20" s="325" t="s">
        <v>110</v>
      </c>
      <c r="E20" s="326">
        <v>50000</v>
      </c>
    </row>
    <row r="21" spans="1:5" s="308" customFormat="1" ht="40.5" customHeight="1" thickBot="1">
      <c r="A21" s="305">
        <v>751</v>
      </c>
      <c r="B21" s="3" t="s">
        <v>4</v>
      </c>
      <c r="C21" s="298" t="s">
        <v>110</v>
      </c>
      <c r="D21" s="298" t="s">
        <v>110</v>
      </c>
      <c r="E21" s="307">
        <f>SUM(E22)</f>
        <v>9930</v>
      </c>
    </row>
    <row r="22" spans="1:5" s="313" customFormat="1" ht="17.25" customHeight="1">
      <c r="A22" s="309"/>
      <c r="B22" s="324" t="s">
        <v>138</v>
      </c>
      <c r="C22" s="466" t="s">
        <v>110</v>
      </c>
      <c r="D22" s="466" t="s">
        <v>110</v>
      </c>
      <c r="E22" s="471">
        <v>9930</v>
      </c>
    </row>
    <row r="23" spans="1:5" s="313" customFormat="1" ht="16.5" customHeight="1" thickBot="1">
      <c r="A23" s="309"/>
      <c r="B23" s="54" t="s">
        <v>139</v>
      </c>
      <c r="C23" s="470"/>
      <c r="D23" s="470"/>
      <c r="E23" s="472"/>
    </row>
    <row r="24" spans="1:5" s="321" customFormat="1" ht="24" customHeight="1" thickBot="1">
      <c r="A24" s="305">
        <v>754</v>
      </c>
      <c r="B24" s="327" t="s">
        <v>5</v>
      </c>
      <c r="C24" s="328" t="s">
        <v>110</v>
      </c>
      <c r="D24" s="328" t="s">
        <v>110</v>
      </c>
      <c r="E24" s="307">
        <f>SUM(E25:E25)</f>
        <v>100000</v>
      </c>
    </row>
    <row r="25" spans="1:5" s="313" customFormat="1" ht="24.75" customHeight="1" thickBot="1">
      <c r="A25" s="309"/>
      <c r="B25" s="329" t="s">
        <v>141</v>
      </c>
      <c r="C25" s="330" t="s">
        <v>110</v>
      </c>
      <c r="D25" s="330" t="s">
        <v>110</v>
      </c>
      <c r="E25" s="331">
        <v>100000</v>
      </c>
    </row>
    <row r="26" spans="1:5" s="334" customFormat="1" ht="58.5" customHeight="1" thickBot="1">
      <c r="A26" s="332">
        <v>756</v>
      </c>
      <c r="B26" s="3" t="s">
        <v>6</v>
      </c>
      <c r="C26" s="298" t="s">
        <v>110</v>
      </c>
      <c r="D26" s="269" t="s">
        <v>110</v>
      </c>
      <c r="E26" s="333">
        <f>SUM(E27,E32:E47)</f>
        <v>43954767</v>
      </c>
    </row>
    <row r="27" spans="1:5" s="336" customFormat="1" ht="18.75" customHeight="1">
      <c r="A27" s="335"/>
      <c r="B27" s="324" t="s">
        <v>142</v>
      </c>
      <c r="C27" s="466" t="s">
        <v>110</v>
      </c>
      <c r="D27" s="466" t="s">
        <v>110</v>
      </c>
      <c r="E27" s="474">
        <f>SUM(E30:E31)</f>
        <v>20977617</v>
      </c>
    </row>
    <row r="28" spans="1:5" s="336" customFormat="1" ht="17.25" customHeight="1">
      <c r="A28" s="335"/>
      <c r="B28" s="337" t="s">
        <v>143</v>
      </c>
      <c r="C28" s="473"/>
      <c r="D28" s="473"/>
      <c r="E28" s="475"/>
    </row>
    <row r="29" spans="1:5" s="313" customFormat="1" ht="15.75" customHeight="1">
      <c r="A29" s="309"/>
      <c r="B29" s="338" t="s">
        <v>144</v>
      </c>
      <c r="C29" s="339"/>
      <c r="D29" s="339"/>
      <c r="E29" s="340"/>
    </row>
    <row r="30" spans="1:5" s="313" customFormat="1" ht="18" customHeight="1">
      <c r="A30" s="309"/>
      <c r="B30" s="51" t="s">
        <v>145</v>
      </c>
      <c r="C30" s="302" t="s">
        <v>110</v>
      </c>
      <c r="D30" s="302" t="s">
        <v>110</v>
      </c>
      <c r="E30" s="306">
        <v>20077617</v>
      </c>
    </row>
    <row r="31" spans="1:5" s="313" customFormat="1" ht="18" customHeight="1">
      <c r="A31" s="309"/>
      <c r="B31" s="301" t="s">
        <v>146</v>
      </c>
      <c r="C31" s="314" t="s">
        <v>110</v>
      </c>
      <c r="D31" s="314" t="s">
        <v>110</v>
      </c>
      <c r="E31" s="315">
        <v>900000</v>
      </c>
    </row>
    <row r="32" spans="1:5" s="344" customFormat="1" ht="18.75" customHeight="1">
      <c r="A32" s="341"/>
      <c r="B32" s="342" t="s">
        <v>147</v>
      </c>
      <c r="C32" s="57" t="s">
        <v>110</v>
      </c>
      <c r="D32" s="57" t="s">
        <v>110</v>
      </c>
      <c r="E32" s="343">
        <v>17000000</v>
      </c>
    </row>
    <row r="33" spans="1:5" s="313" customFormat="1" ht="18.75" customHeight="1">
      <c r="A33" s="309"/>
      <c r="B33" s="318" t="s">
        <v>148</v>
      </c>
      <c r="C33" s="319" t="s">
        <v>110</v>
      </c>
      <c r="D33" s="319" t="s">
        <v>110</v>
      </c>
      <c r="E33" s="320">
        <v>1400000</v>
      </c>
    </row>
    <row r="34" spans="1:5" s="313" customFormat="1" ht="18.75" customHeight="1">
      <c r="A34" s="309"/>
      <c r="B34" s="301" t="s">
        <v>149</v>
      </c>
      <c r="C34" s="314" t="s">
        <v>110</v>
      </c>
      <c r="D34" s="314" t="s">
        <v>110</v>
      </c>
      <c r="E34" s="315">
        <v>50000</v>
      </c>
    </row>
    <row r="35" spans="1:5" s="313" customFormat="1" ht="18.75" customHeight="1" thickBot="1">
      <c r="A35" s="345"/>
      <c r="B35" s="346" t="s">
        <v>150</v>
      </c>
      <c r="C35" s="351" t="s">
        <v>110</v>
      </c>
      <c r="D35" s="351" t="s">
        <v>110</v>
      </c>
      <c r="E35" s="326">
        <v>300000</v>
      </c>
    </row>
    <row r="36" spans="1:5" s="313" customFormat="1" ht="20.25" customHeight="1">
      <c r="A36" s="309"/>
      <c r="B36" s="301" t="s">
        <v>151</v>
      </c>
      <c r="C36" s="314" t="s">
        <v>110</v>
      </c>
      <c r="D36" s="314" t="s">
        <v>110</v>
      </c>
      <c r="E36" s="315">
        <v>50000</v>
      </c>
    </row>
    <row r="37" spans="1:5" s="313" customFormat="1" ht="20.25" customHeight="1">
      <c r="A37" s="309"/>
      <c r="B37" s="301" t="s">
        <v>152</v>
      </c>
      <c r="C37" s="314" t="s">
        <v>110</v>
      </c>
      <c r="D37" s="314" t="s">
        <v>110</v>
      </c>
      <c r="E37" s="320">
        <v>150</v>
      </c>
    </row>
    <row r="38" spans="1:5" s="313" customFormat="1" ht="18.75" customHeight="1">
      <c r="A38" s="309"/>
      <c r="B38" s="318" t="s">
        <v>153</v>
      </c>
      <c r="C38" s="319" t="s">
        <v>110</v>
      </c>
      <c r="D38" s="319" t="s">
        <v>110</v>
      </c>
      <c r="E38" s="320">
        <v>250000</v>
      </c>
    </row>
    <row r="39" spans="1:5" s="313" customFormat="1" ht="18.75" customHeight="1">
      <c r="A39" s="309"/>
      <c r="B39" s="301" t="s">
        <v>154</v>
      </c>
      <c r="C39" s="302" t="s">
        <v>110</v>
      </c>
      <c r="D39" s="302" t="s">
        <v>110</v>
      </c>
      <c r="E39" s="306">
        <v>1400000</v>
      </c>
    </row>
    <row r="40" spans="1:5" s="313" customFormat="1" ht="18.75" customHeight="1">
      <c r="A40" s="309"/>
      <c r="B40" s="51" t="s">
        <v>155</v>
      </c>
      <c r="C40" s="476" t="s">
        <v>110</v>
      </c>
      <c r="D40" s="476" t="s">
        <v>110</v>
      </c>
      <c r="E40" s="477">
        <v>250000</v>
      </c>
    </row>
    <row r="41" spans="1:5" s="313" customFormat="1" ht="18.75" customHeight="1">
      <c r="A41" s="309"/>
      <c r="B41" s="323" t="s">
        <v>156</v>
      </c>
      <c r="C41" s="467"/>
      <c r="D41" s="467"/>
      <c r="E41" s="469"/>
    </row>
    <row r="42" spans="1:5" s="313" customFormat="1" ht="18.75" customHeight="1">
      <c r="A42" s="309"/>
      <c r="B42" s="318" t="s">
        <v>157</v>
      </c>
      <c r="C42" s="319" t="s">
        <v>110</v>
      </c>
      <c r="D42" s="319" t="s">
        <v>110</v>
      </c>
      <c r="E42" s="320">
        <v>1250000</v>
      </c>
    </row>
    <row r="43" spans="1:5" s="313" customFormat="1" ht="21" customHeight="1">
      <c r="A43" s="309"/>
      <c r="B43" s="301" t="s">
        <v>158</v>
      </c>
      <c r="C43" s="314" t="s">
        <v>110</v>
      </c>
      <c r="D43" s="314" t="s">
        <v>110</v>
      </c>
      <c r="E43" s="315">
        <v>10000</v>
      </c>
    </row>
    <row r="44" spans="1:5" s="313" customFormat="1" ht="20.25" customHeight="1">
      <c r="A44" s="309"/>
      <c r="B44" s="301" t="s">
        <v>159</v>
      </c>
      <c r="C44" s="314" t="s">
        <v>110</v>
      </c>
      <c r="D44" s="314" t="s">
        <v>110</v>
      </c>
      <c r="E44" s="315">
        <v>640000</v>
      </c>
    </row>
    <row r="45" spans="1:5" s="313" customFormat="1" ht="18.75" customHeight="1">
      <c r="A45" s="309"/>
      <c r="B45" s="347" t="s">
        <v>160</v>
      </c>
      <c r="C45" s="476" t="s">
        <v>110</v>
      </c>
      <c r="D45" s="479" t="s">
        <v>110</v>
      </c>
      <c r="E45" s="477">
        <v>77000</v>
      </c>
    </row>
    <row r="46" spans="1:5" s="313" customFormat="1" ht="18.75" customHeight="1">
      <c r="A46" s="309"/>
      <c r="B46" s="301" t="s">
        <v>161</v>
      </c>
      <c r="C46" s="478"/>
      <c r="D46" s="480"/>
      <c r="E46" s="481"/>
    </row>
    <row r="47" spans="1:5" s="313" customFormat="1" ht="18.75" customHeight="1" thickBot="1">
      <c r="A47" s="309"/>
      <c r="B47" s="318" t="s">
        <v>162</v>
      </c>
      <c r="C47" s="319" t="s">
        <v>110</v>
      </c>
      <c r="D47" s="319" t="s">
        <v>110</v>
      </c>
      <c r="E47" s="320">
        <v>300000</v>
      </c>
    </row>
    <row r="48" spans="1:5" s="308" customFormat="1" ht="25.5" customHeight="1" thickBot="1">
      <c r="A48" s="305">
        <v>758</v>
      </c>
      <c r="B48" s="52" t="s">
        <v>163</v>
      </c>
      <c r="C48" s="328" t="s">
        <v>110</v>
      </c>
      <c r="D48" s="246" t="s">
        <v>110</v>
      </c>
      <c r="E48" s="307">
        <f>SUM(E49,E54)</f>
        <v>31329409</v>
      </c>
    </row>
    <row r="49" spans="1:5" s="313" customFormat="1" ht="19.5" customHeight="1">
      <c r="A49" s="309"/>
      <c r="B49" s="329" t="s">
        <v>164</v>
      </c>
      <c r="C49" s="330" t="s">
        <v>110</v>
      </c>
      <c r="D49" s="368" t="s">
        <v>110</v>
      </c>
      <c r="E49" s="331">
        <f>SUM(E51:E53)</f>
        <v>30529409</v>
      </c>
    </row>
    <row r="50" spans="1:5" s="313" customFormat="1" ht="15" customHeight="1">
      <c r="A50" s="309"/>
      <c r="B50" s="51" t="s">
        <v>165</v>
      </c>
      <c r="C50" s="348"/>
      <c r="D50" s="369"/>
      <c r="E50" s="306"/>
    </row>
    <row r="51" spans="1:5" s="313" customFormat="1" ht="19.5" customHeight="1">
      <c r="A51" s="309"/>
      <c r="B51" s="349" t="s">
        <v>166</v>
      </c>
      <c r="C51" s="302" t="s">
        <v>110</v>
      </c>
      <c r="D51" s="350" t="s">
        <v>110</v>
      </c>
      <c r="E51" s="306">
        <v>24647123</v>
      </c>
    </row>
    <row r="52" spans="1:5" s="313" customFormat="1" ht="19.5" customHeight="1">
      <c r="A52" s="309"/>
      <c r="B52" s="349" t="s">
        <v>167</v>
      </c>
      <c r="C52" s="302" t="s">
        <v>110</v>
      </c>
      <c r="D52" s="350" t="s">
        <v>110</v>
      </c>
      <c r="E52" s="306">
        <v>5098103</v>
      </c>
    </row>
    <row r="53" spans="1:5" s="313" customFormat="1" ht="19.5" customHeight="1">
      <c r="A53" s="309"/>
      <c r="B53" s="349" t="s">
        <v>168</v>
      </c>
      <c r="C53" s="302" t="s">
        <v>110</v>
      </c>
      <c r="D53" s="350" t="s">
        <v>110</v>
      </c>
      <c r="E53" s="306">
        <v>784183</v>
      </c>
    </row>
    <row r="54" spans="1:5" s="313" customFormat="1" ht="19.5" customHeight="1" thickBot="1">
      <c r="A54" s="309"/>
      <c r="B54" s="346" t="s">
        <v>136</v>
      </c>
      <c r="C54" s="351" t="s">
        <v>110</v>
      </c>
      <c r="D54" s="352" t="s">
        <v>110</v>
      </c>
      <c r="E54" s="326">
        <v>800000</v>
      </c>
    </row>
    <row r="55" spans="1:5" s="308" customFormat="1" ht="24" customHeight="1" thickBot="1">
      <c r="A55" s="305">
        <v>801</v>
      </c>
      <c r="B55" s="52" t="s">
        <v>7</v>
      </c>
      <c r="C55" s="328" t="s">
        <v>110</v>
      </c>
      <c r="D55" s="370">
        <f>SUM(D56:D58)</f>
        <v>8600</v>
      </c>
      <c r="E55" s="307">
        <f>SUM(E56:E58)</f>
        <v>525100</v>
      </c>
    </row>
    <row r="56" spans="1:5" s="313" customFormat="1" ht="21" customHeight="1">
      <c r="A56" s="309"/>
      <c r="B56" s="329" t="s">
        <v>169</v>
      </c>
      <c r="C56" s="330" t="s">
        <v>110</v>
      </c>
      <c r="D56" s="450">
        <v>8600</v>
      </c>
      <c r="E56" s="331">
        <v>230000</v>
      </c>
    </row>
    <row r="57" spans="1:5" s="313" customFormat="1" ht="21" customHeight="1">
      <c r="A57" s="309"/>
      <c r="B57" s="324" t="s">
        <v>170</v>
      </c>
      <c r="C57" s="56" t="s">
        <v>110</v>
      </c>
      <c r="D57" s="56" t="s">
        <v>110</v>
      </c>
      <c r="E57" s="306">
        <v>287000</v>
      </c>
    </row>
    <row r="58" spans="1:5" s="313" customFormat="1" ht="21" customHeight="1" thickBot="1">
      <c r="A58" s="309"/>
      <c r="B58" s="346" t="s">
        <v>137</v>
      </c>
      <c r="C58" s="351" t="s">
        <v>110</v>
      </c>
      <c r="D58" s="351" t="s">
        <v>110</v>
      </c>
      <c r="E58" s="326">
        <v>8100</v>
      </c>
    </row>
    <row r="59" spans="1:5" s="308" customFormat="1" ht="26.25" customHeight="1" thickBot="1">
      <c r="A59" s="305">
        <v>852</v>
      </c>
      <c r="B59" s="52" t="s">
        <v>8</v>
      </c>
      <c r="C59" s="328" t="s">
        <v>110</v>
      </c>
      <c r="D59" s="246" t="s">
        <v>110</v>
      </c>
      <c r="E59" s="307">
        <f>SUM(E60:E67)</f>
        <v>17517280</v>
      </c>
    </row>
    <row r="60" spans="1:5" s="313" customFormat="1" ht="17.25" customHeight="1">
      <c r="A60" s="309"/>
      <c r="B60" s="322" t="s">
        <v>138</v>
      </c>
      <c r="C60" s="466" t="s">
        <v>110</v>
      </c>
      <c r="D60" s="466" t="s">
        <v>110</v>
      </c>
      <c r="E60" s="468">
        <v>15639275</v>
      </c>
    </row>
    <row r="61" spans="1:5" s="313" customFormat="1" ht="17.25" customHeight="1">
      <c r="A61" s="309"/>
      <c r="B61" s="323" t="s">
        <v>139</v>
      </c>
      <c r="C61" s="467"/>
      <c r="D61" s="467"/>
      <c r="E61" s="469"/>
    </row>
    <row r="62" spans="1:5" s="313" customFormat="1" ht="17.25" customHeight="1">
      <c r="A62" s="309"/>
      <c r="B62" s="324" t="s">
        <v>138</v>
      </c>
      <c r="C62" s="484" t="s">
        <v>110</v>
      </c>
      <c r="D62" s="484" t="s">
        <v>110</v>
      </c>
      <c r="E62" s="477">
        <v>1415530</v>
      </c>
    </row>
    <row r="63" spans="1:5" s="313" customFormat="1" ht="17.25" customHeight="1">
      <c r="A63" s="309"/>
      <c r="B63" s="323" t="s">
        <v>171</v>
      </c>
      <c r="C63" s="467"/>
      <c r="D63" s="467"/>
      <c r="E63" s="469"/>
    </row>
    <row r="64" spans="1:5" s="313" customFormat="1" ht="19.5" customHeight="1">
      <c r="A64" s="309"/>
      <c r="B64" s="301" t="s">
        <v>170</v>
      </c>
      <c r="C64" s="314" t="s">
        <v>110</v>
      </c>
      <c r="D64" s="314" t="s">
        <v>110</v>
      </c>
      <c r="E64" s="315">
        <v>420000</v>
      </c>
    </row>
    <row r="65" spans="1:5" s="313" customFormat="1" ht="19.5" customHeight="1">
      <c r="A65" s="309"/>
      <c r="B65" s="318" t="s">
        <v>137</v>
      </c>
      <c r="C65" s="319" t="s">
        <v>110</v>
      </c>
      <c r="D65" s="319" t="s">
        <v>110</v>
      </c>
      <c r="E65" s="320">
        <v>8500</v>
      </c>
    </row>
    <row r="66" spans="1:5" s="313" customFormat="1" ht="30.75" customHeight="1">
      <c r="A66" s="309"/>
      <c r="B66" s="342" t="s">
        <v>177</v>
      </c>
      <c r="C66" s="319"/>
      <c r="D66" s="367" t="s">
        <v>110</v>
      </c>
      <c r="E66" s="320">
        <v>33600</v>
      </c>
    </row>
    <row r="67" spans="1:5" s="313" customFormat="1" ht="34.5" customHeight="1" thickBot="1">
      <c r="A67" s="309"/>
      <c r="B67" s="324" t="s">
        <v>172</v>
      </c>
      <c r="C67" s="56" t="s">
        <v>110</v>
      </c>
      <c r="D67" s="56" t="s">
        <v>110</v>
      </c>
      <c r="E67" s="306">
        <v>375</v>
      </c>
    </row>
    <row r="68" spans="1:5" s="353" customFormat="1" ht="24" customHeight="1" thickBot="1">
      <c r="A68" s="305">
        <v>853</v>
      </c>
      <c r="B68" s="52" t="s">
        <v>173</v>
      </c>
      <c r="C68" s="328" t="s">
        <v>110</v>
      </c>
      <c r="D68" s="246" t="s">
        <v>110</v>
      </c>
      <c r="E68" s="307">
        <f>SUM(E69)</f>
        <v>99522</v>
      </c>
    </row>
    <row r="69" spans="1:5" s="313" customFormat="1" ht="34.5" customHeight="1" thickBot="1">
      <c r="A69" s="309"/>
      <c r="B69" s="354" t="s">
        <v>174</v>
      </c>
      <c r="C69" s="355" t="s">
        <v>110</v>
      </c>
      <c r="D69" s="366" t="s">
        <v>110</v>
      </c>
      <c r="E69" s="306">
        <v>99522</v>
      </c>
    </row>
    <row r="70" spans="1:5" s="353" customFormat="1" ht="24.75" customHeight="1" thickBot="1">
      <c r="A70" s="305">
        <v>854</v>
      </c>
      <c r="B70" s="52" t="s">
        <v>9</v>
      </c>
      <c r="C70" s="328" t="s">
        <v>110</v>
      </c>
      <c r="D70" s="246" t="s">
        <v>110</v>
      </c>
      <c r="E70" s="307">
        <f>SUM(E71:E73)</f>
        <v>525309</v>
      </c>
    </row>
    <row r="71" spans="1:5" s="353" customFormat="1" ht="30" customHeight="1">
      <c r="A71" s="372"/>
      <c r="B71" s="373" t="s">
        <v>178</v>
      </c>
      <c r="C71" s="374" t="s">
        <v>110</v>
      </c>
      <c r="D71" s="375" t="s">
        <v>110</v>
      </c>
      <c r="E71" s="376">
        <v>441109</v>
      </c>
    </row>
    <row r="72" spans="1:5" s="313" customFormat="1" ht="18.75" customHeight="1">
      <c r="A72" s="309"/>
      <c r="B72" s="324" t="s">
        <v>170</v>
      </c>
      <c r="C72" s="56" t="s">
        <v>110</v>
      </c>
      <c r="D72" s="366" t="s">
        <v>110</v>
      </c>
      <c r="E72" s="306">
        <v>83200</v>
      </c>
    </row>
    <row r="73" spans="1:5" s="313" customFormat="1" ht="18.75" customHeight="1" thickBot="1">
      <c r="A73" s="345"/>
      <c r="B73" s="357" t="s">
        <v>137</v>
      </c>
      <c r="C73" s="358" t="s">
        <v>110</v>
      </c>
      <c r="D73" s="358" t="s">
        <v>110</v>
      </c>
      <c r="E73" s="326">
        <v>1000</v>
      </c>
    </row>
    <row r="74" spans="1:5" s="308" customFormat="1" ht="24" customHeight="1" thickBot="1">
      <c r="A74" s="305">
        <v>900</v>
      </c>
      <c r="B74" s="52" t="s">
        <v>10</v>
      </c>
      <c r="C74" s="328" t="s">
        <v>110</v>
      </c>
      <c r="D74" s="328" t="s">
        <v>110</v>
      </c>
      <c r="E74" s="307">
        <f>SUM(E75:E77)</f>
        <v>105000</v>
      </c>
    </row>
    <row r="75" spans="1:5" s="313" customFormat="1" ht="18.75" customHeight="1">
      <c r="A75" s="356"/>
      <c r="B75" s="329" t="s">
        <v>170</v>
      </c>
      <c r="C75" s="330" t="s">
        <v>110</v>
      </c>
      <c r="D75" s="330" t="s">
        <v>110</v>
      </c>
      <c r="E75" s="331">
        <v>80000</v>
      </c>
    </row>
    <row r="76" spans="1:5" s="313" customFormat="1" ht="18" customHeight="1">
      <c r="A76" s="309"/>
      <c r="B76" s="51" t="s">
        <v>137</v>
      </c>
      <c r="C76" s="302" t="s">
        <v>110</v>
      </c>
      <c r="D76" s="302" t="s">
        <v>110</v>
      </c>
      <c r="E76" s="315">
        <v>20000</v>
      </c>
    </row>
    <row r="77" spans="1:5" s="313" customFormat="1" ht="19.5" customHeight="1" thickBot="1">
      <c r="A77" s="309"/>
      <c r="B77" s="347" t="s">
        <v>175</v>
      </c>
      <c r="C77" s="325" t="s">
        <v>110</v>
      </c>
      <c r="D77" s="325" t="s">
        <v>110</v>
      </c>
      <c r="E77" s="340">
        <v>5000</v>
      </c>
    </row>
    <row r="78" spans="1:5" s="353" customFormat="1" ht="19.5" customHeight="1" thickBot="1">
      <c r="A78" s="305">
        <v>921</v>
      </c>
      <c r="B78" s="52" t="s">
        <v>11</v>
      </c>
      <c r="C78" s="328" t="s">
        <v>110</v>
      </c>
      <c r="D78" s="328" t="s">
        <v>110</v>
      </c>
      <c r="E78" s="307">
        <f>SUM(E79)</f>
        <v>7889387</v>
      </c>
    </row>
    <row r="79" spans="1:5" s="313" customFormat="1" ht="33" customHeight="1" thickBot="1">
      <c r="A79" s="309"/>
      <c r="B79" s="324" t="s">
        <v>176</v>
      </c>
      <c r="C79" s="56" t="s">
        <v>110</v>
      </c>
      <c r="D79" s="56" t="s">
        <v>110</v>
      </c>
      <c r="E79" s="306">
        <v>7889387</v>
      </c>
    </row>
    <row r="80" spans="1:5" s="308" customFormat="1" ht="24" customHeight="1" thickBot="1">
      <c r="A80" s="305">
        <v>926</v>
      </c>
      <c r="B80" s="52" t="s">
        <v>12</v>
      </c>
      <c r="C80" s="328" t="s">
        <v>110</v>
      </c>
      <c r="D80" s="328" t="s">
        <v>110</v>
      </c>
      <c r="E80" s="307">
        <f>SUM(E81:E82)</f>
        <v>575000</v>
      </c>
    </row>
    <row r="81" spans="1:5" s="361" customFormat="1" ht="18" customHeight="1">
      <c r="A81" s="359"/>
      <c r="B81" s="360" t="s">
        <v>169</v>
      </c>
      <c r="C81" s="302" t="s">
        <v>110</v>
      </c>
      <c r="D81" s="302" t="s">
        <v>110</v>
      </c>
      <c r="E81" s="306">
        <v>10000</v>
      </c>
    </row>
    <row r="82" spans="1:5" s="313" customFormat="1" ht="18" customHeight="1" thickBot="1">
      <c r="A82" s="309"/>
      <c r="B82" s="347" t="s">
        <v>170</v>
      </c>
      <c r="C82" s="325" t="s">
        <v>110</v>
      </c>
      <c r="D82" s="325" t="s">
        <v>110</v>
      </c>
      <c r="E82" s="340">
        <v>565000</v>
      </c>
    </row>
    <row r="83" spans="1:5" s="363" customFormat="1" ht="25.5" customHeight="1" thickBot="1" thickTop="1">
      <c r="A83" s="482" t="s">
        <v>13</v>
      </c>
      <c r="B83" s="483"/>
      <c r="C83" s="371" t="s">
        <v>110</v>
      </c>
      <c r="D83" s="362">
        <f>SUM(D6,D8,D15,D21,D24,D26,D48,D55,D59,D68,D70,D74,D78,D80)</f>
        <v>2508600</v>
      </c>
      <c r="E83" s="377">
        <f>SUM(E6,E8,E15,E21,E24,E26,E48,E55,E59,E68,E70,E74,E78,E80)</f>
        <v>110834429</v>
      </c>
    </row>
    <row r="84" ht="18.75" thickTop="1"/>
  </sheetData>
  <mergeCells count="24">
    <mergeCell ref="A83:B83"/>
    <mergeCell ref="C60:C61"/>
    <mergeCell ref="D60:D61"/>
    <mergeCell ref="E60:E61"/>
    <mergeCell ref="C62:C63"/>
    <mergeCell ref="D62:D63"/>
    <mergeCell ref="E62:E63"/>
    <mergeCell ref="C40:C41"/>
    <mergeCell ref="D40:D41"/>
    <mergeCell ref="E40:E41"/>
    <mergeCell ref="C45:C46"/>
    <mergeCell ref="D45:D46"/>
    <mergeCell ref="E45:E46"/>
    <mergeCell ref="C22:C23"/>
    <mergeCell ref="D22:D23"/>
    <mergeCell ref="E22:E23"/>
    <mergeCell ref="C27:C28"/>
    <mergeCell ref="D27:D28"/>
    <mergeCell ref="E27:E28"/>
    <mergeCell ref="B1:E1"/>
    <mergeCell ref="B2:E2"/>
    <mergeCell ref="C16:C17"/>
    <mergeCell ref="D16:D17"/>
    <mergeCell ref="E16:E17"/>
  </mergeCells>
  <printOptions/>
  <pageMargins left="0.3937007874015748" right="0" top="0.5905511811023623" bottom="0.31496062992125984" header="0.31496062992125984" footer="0.1181102362204724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5"/>
  <sheetViews>
    <sheetView workbookViewId="0" topLeftCell="A1">
      <selection activeCell="F2" sqref="F2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49.421875" style="0" customWidth="1"/>
    <col min="4" max="5" width="12.00390625" style="0" customWidth="1"/>
    <col min="6" max="6" width="12.8515625" style="0" customWidth="1"/>
  </cols>
  <sheetData>
    <row r="1" spans="1:6" ht="16.5" customHeight="1">
      <c r="A1" s="1"/>
      <c r="B1" s="1"/>
      <c r="C1" s="4"/>
      <c r="D1" s="4"/>
      <c r="E1" s="4"/>
      <c r="F1" s="2" t="s">
        <v>207</v>
      </c>
    </row>
    <row r="2" spans="1:6" ht="15.75" customHeight="1">
      <c r="A2" s="1"/>
      <c r="B2" s="1"/>
      <c r="C2" s="4"/>
      <c r="D2" s="4"/>
      <c r="E2" s="4"/>
      <c r="F2" s="2" t="s">
        <v>204</v>
      </c>
    </row>
    <row r="3" spans="1:6" ht="23.25" customHeight="1">
      <c r="A3" s="459" t="s">
        <v>14</v>
      </c>
      <c r="B3" s="459"/>
      <c r="C3" s="459"/>
      <c r="D3" s="459"/>
      <c r="E3" s="459"/>
      <c r="F3" s="459"/>
    </row>
    <row r="4" spans="1:6" ht="14.25" customHeight="1" thickBot="1">
      <c r="A4" s="1"/>
      <c r="B4" s="1"/>
      <c r="C4" s="4"/>
      <c r="D4" s="4"/>
      <c r="E4" s="4"/>
      <c r="F4" s="239" t="s">
        <v>109</v>
      </c>
    </row>
    <row r="5" spans="1:6" ht="25.5" customHeight="1" thickBot="1">
      <c r="A5" s="58" t="s">
        <v>0</v>
      </c>
      <c r="B5" s="49" t="s">
        <v>15</v>
      </c>
      <c r="C5" s="49" t="s">
        <v>16</v>
      </c>
      <c r="D5" s="59" t="s">
        <v>113</v>
      </c>
      <c r="E5" s="60" t="s">
        <v>114</v>
      </c>
      <c r="F5" s="238" t="s">
        <v>124</v>
      </c>
    </row>
    <row r="6" spans="1:6" ht="19.5" thickBot="1">
      <c r="A6" s="61">
        <v>10</v>
      </c>
      <c r="B6" s="5"/>
      <c r="C6" s="52" t="s">
        <v>17</v>
      </c>
      <c r="D6" s="62" t="s">
        <v>110</v>
      </c>
      <c r="E6" s="62" t="s">
        <v>110</v>
      </c>
      <c r="F6" s="6">
        <f>SUM(F7)</f>
        <v>1000</v>
      </c>
    </row>
    <row r="7" spans="1:6" ht="19.5" thickBot="1">
      <c r="A7" s="7"/>
      <c r="B7" s="63">
        <v>1030</v>
      </c>
      <c r="C7" s="64" t="s">
        <v>18</v>
      </c>
      <c r="D7" s="65" t="s">
        <v>110</v>
      </c>
      <c r="E7" s="65" t="s">
        <v>110</v>
      </c>
      <c r="F7" s="8">
        <v>1000</v>
      </c>
    </row>
    <row r="8" spans="1:6" ht="17.25" thickBot="1">
      <c r="A8" s="66">
        <v>600</v>
      </c>
      <c r="B8" s="5"/>
      <c r="C8" s="52" t="s">
        <v>1</v>
      </c>
      <c r="D8" s="246" t="s">
        <v>110</v>
      </c>
      <c r="E8" s="246" t="s">
        <v>110</v>
      </c>
      <c r="F8" s="287">
        <f>SUM(F9,F10,F11,F18)</f>
        <v>14500540</v>
      </c>
    </row>
    <row r="9" spans="1:6" ht="18.75">
      <c r="A9" s="7"/>
      <c r="B9" s="68">
        <v>60004</v>
      </c>
      <c r="C9" s="69" t="s">
        <v>19</v>
      </c>
      <c r="D9" s="70" t="s">
        <v>110</v>
      </c>
      <c r="E9" s="70" t="s">
        <v>110</v>
      </c>
      <c r="F9" s="9">
        <v>2000000</v>
      </c>
    </row>
    <row r="10" spans="1:6" ht="18.75">
      <c r="A10" s="7"/>
      <c r="B10" s="68">
        <v>60014</v>
      </c>
      <c r="C10" s="69" t="s">
        <v>128</v>
      </c>
      <c r="D10" s="70" t="s">
        <v>110</v>
      </c>
      <c r="E10" s="248" t="s">
        <v>110</v>
      </c>
      <c r="F10" s="286">
        <v>2082550</v>
      </c>
    </row>
    <row r="11" spans="1:6" ht="18.75">
      <c r="A11" s="7"/>
      <c r="B11" s="71">
        <v>60016</v>
      </c>
      <c r="C11" s="72" t="s">
        <v>20</v>
      </c>
      <c r="D11" s="216" t="s">
        <v>110</v>
      </c>
      <c r="E11" s="216" t="s">
        <v>110</v>
      </c>
      <c r="F11" s="10">
        <f>SUM(F12,F17)</f>
        <v>10358990</v>
      </c>
    </row>
    <row r="12" spans="1:6" ht="18.75">
      <c r="A12" s="7"/>
      <c r="B12" s="74"/>
      <c r="C12" s="75" t="s">
        <v>21</v>
      </c>
      <c r="D12" s="76" t="s">
        <v>110</v>
      </c>
      <c r="E12" s="270" t="s">
        <v>110</v>
      </c>
      <c r="F12" s="8">
        <f>SUM(F14:F16)</f>
        <v>1611000</v>
      </c>
    </row>
    <row r="13" spans="1:6" ht="14.25" customHeight="1">
      <c r="A13" s="7"/>
      <c r="B13" s="74"/>
      <c r="C13" s="53" t="s">
        <v>22</v>
      </c>
      <c r="D13" s="77"/>
      <c r="E13" s="77"/>
      <c r="F13" s="11"/>
    </row>
    <row r="14" spans="1:6" ht="15" customHeight="1">
      <c r="A14" s="7"/>
      <c r="B14" s="74"/>
      <c r="C14" s="48" t="s">
        <v>23</v>
      </c>
      <c r="D14" s="485" t="s">
        <v>110</v>
      </c>
      <c r="E14" s="485" t="s">
        <v>110</v>
      </c>
      <c r="F14" s="460">
        <v>220000</v>
      </c>
    </row>
    <row r="15" spans="1:6" ht="15" customHeight="1">
      <c r="A15" s="7"/>
      <c r="B15" s="74"/>
      <c r="C15" s="48" t="s">
        <v>24</v>
      </c>
      <c r="D15" s="458"/>
      <c r="E15" s="458"/>
      <c r="F15" s="461"/>
    </row>
    <row r="16" spans="1:6" ht="18.75">
      <c r="A16" s="7"/>
      <c r="B16" s="74"/>
      <c r="C16" s="78" t="s">
        <v>25</v>
      </c>
      <c r="D16" s="79" t="s">
        <v>110</v>
      </c>
      <c r="E16" s="267" t="s">
        <v>110</v>
      </c>
      <c r="F16" s="13">
        <v>1391000</v>
      </c>
    </row>
    <row r="17" spans="1:6" ht="18.75">
      <c r="A17" s="7"/>
      <c r="B17" s="74"/>
      <c r="C17" s="80" t="s">
        <v>26</v>
      </c>
      <c r="D17" s="271" t="s">
        <v>110</v>
      </c>
      <c r="E17" s="271" t="s">
        <v>110</v>
      </c>
      <c r="F17" s="14">
        <v>8747990</v>
      </c>
    </row>
    <row r="18" spans="1:6" ht="19.5" thickBot="1">
      <c r="A18" s="7"/>
      <c r="B18" s="82">
        <v>60095</v>
      </c>
      <c r="C18" s="83" t="s">
        <v>27</v>
      </c>
      <c r="D18" s="84" t="s">
        <v>110</v>
      </c>
      <c r="E18" s="84" t="s">
        <v>110</v>
      </c>
      <c r="F18" s="15">
        <v>59000</v>
      </c>
    </row>
    <row r="19" spans="1:6" ht="20.25" customHeight="1" thickBot="1">
      <c r="A19" s="66">
        <v>630</v>
      </c>
      <c r="B19" s="5"/>
      <c r="C19" s="52" t="s">
        <v>28</v>
      </c>
      <c r="D19" s="62" t="s">
        <v>110</v>
      </c>
      <c r="E19" s="242" t="s">
        <v>110</v>
      </c>
      <c r="F19" s="6">
        <f>SUM(F20,F21)</f>
        <v>3193070</v>
      </c>
    </row>
    <row r="20" spans="1:6" ht="19.5" customHeight="1">
      <c r="A20" s="7"/>
      <c r="B20" s="71">
        <v>63003</v>
      </c>
      <c r="C20" s="85" t="s">
        <v>29</v>
      </c>
      <c r="D20" s="86" t="s">
        <v>110</v>
      </c>
      <c r="E20" s="86" t="s">
        <v>110</v>
      </c>
      <c r="F20" s="10">
        <v>16500</v>
      </c>
    </row>
    <row r="21" spans="1:6" ht="19.5" thickBot="1">
      <c r="A21" s="7"/>
      <c r="B21" s="87">
        <v>63095</v>
      </c>
      <c r="C21" s="88" t="s">
        <v>30</v>
      </c>
      <c r="D21" s="89" t="s">
        <v>110</v>
      </c>
      <c r="E21" s="268" t="s">
        <v>110</v>
      </c>
      <c r="F21" s="16">
        <v>3176570</v>
      </c>
    </row>
    <row r="22" spans="1:6" ht="23.25" customHeight="1" thickBot="1">
      <c r="A22" s="66">
        <v>700</v>
      </c>
      <c r="B22" s="5"/>
      <c r="C22" s="3" t="s">
        <v>2</v>
      </c>
      <c r="D22" s="90" t="s">
        <v>110</v>
      </c>
      <c r="E22" s="457">
        <f>SUM(E23,E26,E32,E33)</f>
        <v>2500000</v>
      </c>
      <c r="F22" s="6">
        <f>SUM(F23,F26,F32,F33)</f>
        <v>9174700</v>
      </c>
    </row>
    <row r="23" spans="1:6" ht="18.75">
      <c r="A23" s="7"/>
      <c r="B23" s="71">
        <v>70001</v>
      </c>
      <c r="C23" s="72" t="s">
        <v>31</v>
      </c>
      <c r="D23" s="73" t="s">
        <v>110</v>
      </c>
      <c r="E23" s="285">
        <f>SUM(E25)</f>
        <v>2500000</v>
      </c>
      <c r="F23" s="10">
        <f>SUM(F25)</f>
        <v>3700000</v>
      </c>
    </row>
    <row r="24" spans="1:6" ht="14.25" customHeight="1">
      <c r="A24" s="7"/>
      <c r="B24" s="87"/>
      <c r="C24" s="91" t="s">
        <v>22</v>
      </c>
      <c r="D24" s="92"/>
      <c r="E24" s="451"/>
      <c r="F24" s="17"/>
    </row>
    <row r="25" spans="1:6" ht="18.75">
      <c r="A25" s="7"/>
      <c r="B25" s="68"/>
      <c r="C25" s="50" t="s">
        <v>32</v>
      </c>
      <c r="D25" s="93" t="s">
        <v>110</v>
      </c>
      <c r="E25" s="452">
        <v>2500000</v>
      </c>
      <c r="F25" s="9">
        <v>3700000</v>
      </c>
    </row>
    <row r="26" spans="1:6" ht="18.75">
      <c r="A26" s="7"/>
      <c r="B26" s="94">
        <v>70005</v>
      </c>
      <c r="C26" s="72" t="s">
        <v>33</v>
      </c>
      <c r="D26" s="73" t="s">
        <v>110</v>
      </c>
      <c r="E26" s="216" t="s">
        <v>110</v>
      </c>
      <c r="F26" s="10">
        <f>SUM(F27,F31)</f>
        <v>1325700</v>
      </c>
    </row>
    <row r="27" spans="1:6" ht="14.25" customHeight="1">
      <c r="A27" s="7"/>
      <c r="B27" s="74"/>
      <c r="C27" s="95" t="s">
        <v>21</v>
      </c>
      <c r="D27" s="96" t="s">
        <v>110</v>
      </c>
      <c r="E27" s="244" t="s">
        <v>110</v>
      </c>
      <c r="F27" s="8">
        <f>SUM(F29:F30)</f>
        <v>1040200</v>
      </c>
    </row>
    <row r="28" spans="1:6" ht="12.75" customHeight="1">
      <c r="A28" s="7"/>
      <c r="B28" s="74"/>
      <c r="C28" s="97" t="s">
        <v>22</v>
      </c>
      <c r="D28" s="98"/>
      <c r="E28" s="98"/>
      <c r="F28" s="11"/>
    </row>
    <row r="29" spans="1:6" ht="15.75" customHeight="1">
      <c r="A29" s="7"/>
      <c r="B29" s="74"/>
      <c r="C29" s="99" t="s">
        <v>34</v>
      </c>
      <c r="D29" s="96" t="s">
        <v>110</v>
      </c>
      <c r="E29" s="96" t="s">
        <v>110</v>
      </c>
      <c r="F29" s="11">
        <v>2000</v>
      </c>
    </row>
    <row r="30" spans="1:6" ht="18.75">
      <c r="A30" s="7"/>
      <c r="B30" s="74"/>
      <c r="C30" s="100" t="s">
        <v>25</v>
      </c>
      <c r="D30" s="79" t="s">
        <v>110</v>
      </c>
      <c r="E30" s="267" t="s">
        <v>110</v>
      </c>
      <c r="F30" s="13">
        <v>1038200</v>
      </c>
    </row>
    <row r="31" spans="1:6" ht="18.75">
      <c r="A31" s="7"/>
      <c r="B31" s="68"/>
      <c r="C31" s="101" t="s">
        <v>26</v>
      </c>
      <c r="D31" s="102" t="s">
        <v>110</v>
      </c>
      <c r="E31" s="217" t="s">
        <v>110</v>
      </c>
      <c r="F31" s="18">
        <v>285500</v>
      </c>
    </row>
    <row r="32" spans="1:6" ht="18.75">
      <c r="A32" s="7"/>
      <c r="B32" s="68">
        <v>70021</v>
      </c>
      <c r="C32" s="162" t="s">
        <v>122</v>
      </c>
      <c r="D32" s="121" t="s">
        <v>110</v>
      </c>
      <c r="E32" s="251" t="s">
        <v>110</v>
      </c>
      <c r="F32" s="9">
        <v>600000</v>
      </c>
    </row>
    <row r="33" spans="1:6" ht="19.5" customHeight="1" thickBot="1">
      <c r="A33" s="7"/>
      <c r="B33" s="71">
        <v>70095</v>
      </c>
      <c r="C33" s="72" t="s">
        <v>30</v>
      </c>
      <c r="D33" s="73" t="s">
        <v>110</v>
      </c>
      <c r="E33" s="216" t="s">
        <v>110</v>
      </c>
      <c r="F33" s="10">
        <v>3549000</v>
      </c>
    </row>
    <row r="34" spans="1:6" ht="21" customHeight="1" thickBot="1">
      <c r="A34" s="66">
        <v>710</v>
      </c>
      <c r="B34" s="5"/>
      <c r="C34" s="52" t="s">
        <v>35</v>
      </c>
      <c r="D34" s="62" t="s">
        <v>110</v>
      </c>
      <c r="E34" s="242" t="s">
        <v>110</v>
      </c>
      <c r="F34" s="6">
        <f>SUM(F35,F40,F41)</f>
        <v>384200</v>
      </c>
    </row>
    <row r="35" spans="1:6" ht="18.75">
      <c r="A35" s="19"/>
      <c r="B35" s="103">
        <v>71004</v>
      </c>
      <c r="C35" s="104" t="s">
        <v>36</v>
      </c>
      <c r="D35" s="105" t="s">
        <v>110</v>
      </c>
      <c r="E35" s="247" t="s">
        <v>110</v>
      </c>
      <c r="F35" s="20">
        <f>SUM(F36)</f>
        <v>349200</v>
      </c>
    </row>
    <row r="36" spans="1:6" ht="18.75">
      <c r="A36" s="7"/>
      <c r="B36" s="87"/>
      <c r="C36" s="95" t="s">
        <v>21</v>
      </c>
      <c r="D36" s="106" t="s">
        <v>110</v>
      </c>
      <c r="E36" s="265" t="s">
        <v>110</v>
      </c>
      <c r="F36" s="17">
        <f>SUM(F38:F39)</f>
        <v>349200</v>
      </c>
    </row>
    <row r="37" spans="1:6" ht="17.25" customHeight="1">
      <c r="A37" s="7"/>
      <c r="B37" s="74"/>
      <c r="C37" s="97" t="s">
        <v>22</v>
      </c>
      <c r="D37" s="98"/>
      <c r="E37" s="98"/>
      <c r="F37" s="11"/>
    </row>
    <row r="38" spans="1:6" ht="16.5" customHeight="1">
      <c r="A38" s="7"/>
      <c r="B38" s="74"/>
      <c r="C38" s="99" t="s">
        <v>34</v>
      </c>
      <c r="D38" s="96" t="s">
        <v>110</v>
      </c>
      <c r="E38" s="96" t="s">
        <v>110</v>
      </c>
      <c r="F38" s="12">
        <v>42080</v>
      </c>
    </row>
    <row r="39" spans="1:6" ht="18.75">
      <c r="A39" s="7"/>
      <c r="B39" s="68"/>
      <c r="C39" s="100" t="s">
        <v>25</v>
      </c>
      <c r="D39" s="107" t="s">
        <v>110</v>
      </c>
      <c r="E39" s="266" t="s">
        <v>110</v>
      </c>
      <c r="F39" s="9">
        <v>307120</v>
      </c>
    </row>
    <row r="40" spans="1:6" ht="17.25" customHeight="1">
      <c r="A40" s="7"/>
      <c r="B40" s="94">
        <v>71035</v>
      </c>
      <c r="C40" s="108" t="s">
        <v>37</v>
      </c>
      <c r="D40" s="109" t="s">
        <v>110</v>
      </c>
      <c r="E40" s="109" t="s">
        <v>110</v>
      </c>
      <c r="F40" s="21">
        <v>15000</v>
      </c>
    </row>
    <row r="41" spans="1:6" ht="19.5" thickBot="1">
      <c r="A41" s="7"/>
      <c r="B41" s="68">
        <v>71095</v>
      </c>
      <c r="C41" s="69" t="s">
        <v>38</v>
      </c>
      <c r="D41" s="70" t="s">
        <v>110</v>
      </c>
      <c r="E41" s="70" t="s">
        <v>110</v>
      </c>
      <c r="F41" s="9">
        <v>20000</v>
      </c>
    </row>
    <row r="42" spans="1:6" ht="23.25" customHeight="1" thickBot="1">
      <c r="A42" s="66">
        <v>750</v>
      </c>
      <c r="B42" s="5"/>
      <c r="C42" s="52" t="s">
        <v>3</v>
      </c>
      <c r="D42" s="62" t="s">
        <v>110</v>
      </c>
      <c r="E42" s="242" t="s">
        <v>110</v>
      </c>
      <c r="F42" s="6">
        <f>SUM(F43,F50,F55,F65,F70,)</f>
        <v>9789700</v>
      </c>
    </row>
    <row r="43" spans="1:6" ht="18.75" customHeight="1">
      <c r="A43" s="19"/>
      <c r="B43" s="103">
        <v>75011</v>
      </c>
      <c r="C43" s="104" t="s">
        <v>39</v>
      </c>
      <c r="D43" s="105" t="s">
        <v>110</v>
      </c>
      <c r="E43" s="105" t="s">
        <v>110</v>
      </c>
      <c r="F43" s="20">
        <f>SUM(F44)</f>
        <v>271700</v>
      </c>
    </row>
    <row r="44" spans="1:6" ht="16.5" customHeight="1">
      <c r="A44" s="7"/>
      <c r="B44" s="74"/>
      <c r="C44" s="53" t="s">
        <v>21</v>
      </c>
      <c r="D44" s="96" t="s">
        <v>110</v>
      </c>
      <c r="E44" s="96" t="s">
        <v>110</v>
      </c>
      <c r="F44" s="11">
        <f>SUM(F46:F49)</f>
        <v>271700</v>
      </c>
    </row>
    <row r="45" spans="1:6" ht="12.75" customHeight="1" thickBot="1">
      <c r="A45" s="22"/>
      <c r="B45" s="110"/>
      <c r="C45" s="54" t="s">
        <v>40</v>
      </c>
      <c r="D45" s="231"/>
      <c r="E45" s="231"/>
      <c r="F45" s="23"/>
    </row>
    <row r="46" spans="1:6" ht="18.75">
      <c r="A46" s="7"/>
      <c r="B46" s="74"/>
      <c r="C46" s="99" t="s">
        <v>41</v>
      </c>
      <c r="D46" s="96" t="s">
        <v>110</v>
      </c>
      <c r="E46" s="96" t="s">
        <v>110</v>
      </c>
      <c r="F46" s="11">
        <v>210000</v>
      </c>
    </row>
    <row r="47" spans="1:6" ht="18.75">
      <c r="A47" s="7"/>
      <c r="B47" s="74"/>
      <c r="C47" s="118" t="s">
        <v>42</v>
      </c>
      <c r="D47" s="119" t="s">
        <v>110</v>
      </c>
      <c r="E47" s="119" t="s">
        <v>110</v>
      </c>
      <c r="F47" s="24">
        <v>17000</v>
      </c>
    </row>
    <row r="48" spans="1:6" ht="18.75">
      <c r="A48" s="7"/>
      <c r="B48" s="74"/>
      <c r="C48" s="114" t="s">
        <v>43</v>
      </c>
      <c r="D48" s="115" t="s">
        <v>110</v>
      </c>
      <c r="E48" s="115" t="s">
        <v>110</v>
      </c>
      <c r="F48" s="12">
        <v>39200</v>
      </c>
    </row>
    <row r="49" spans="1:6" ht="18.75">
      <c r="A49" s="7"/>
      <c r="B49" s="68"/>
      <c r="C49" s="116" t="s">
        <v>44</v>
      </c>
      <c r="D49" s="107" t="s">
        <v>110</v>
      </c>
      <c r="E49" s="107" t="s">
        <v>110</v>
      </c>
      <c r="F49" s="10">
        <v>5500</v>
      </c>
    </row>
    <row r="50" spans="1:6" ht="20.25" customHeight="1">
      <c r="A50" s="7"/>
      <c r="B50" s="94">
        <v>75022</v>
      </c>
      <c r="C50" s="108" t="s">
        <v>45</v>
      </c>
      <c r="D50" s="109" t="s">
        <v>110</v>
      </c>
      <c r="E50" s="109" t="s">
        <v>110</v>
      </c>
      <c r="F50" s="21">
        <f>SUM(F51)</f>
        <v>340000</v>
      </c>
    </row>
    <row r="51" spans="1:6" ht="16.5" customHeight="1">
      <c r="A51" s="7"/>
      <c r="B51" s="74"/>
      <c r="C51" s="53" t="s">
        <v>21</v>
      </c>
      <c r="D51" s="96" t="s">
        <v>110</v>
      </c>
      <c r="E51" s="96" t="s">
        <v>110</v>
      </c>
      <c r="F51" s="11">
        <f>SUM(F53:F54)</f>
        <v>340000</v>
      </c>
    </row>
    <row r="52" spans="1:6" ht="16.5" customHeight="1">
      <c r="A52" s="7"/>
      <c r="B52" s="74"/>
      <c r="C52" s="97" t="s">
        <v>22</v>
      </c>
      <c r="D52" s="98"/>
      <c r="E52" s="98"/>
      <c r="F52" s="11"/>
    </row>
    <row r="53" spans="1:6" ht="18.75" customHeight="1">
      <c r="A53" s="7"/>
      <c r="B53" s="74"/>
      <c r="C53" s="99" t="s">
        <v>34</v>
      </c>
      <c r="D53" s="96" t="s">
        <v>110</v>
      </c>
      <c r="E53" s="96" t="s">
        <v>110</v>
      </c>
      <c r="F53" s="11">
        <v>3000</v>
      </c>
    </row>
    <row r="54" spans="1:6" ht="18.75" customHeight="1">
      <c r="A54" s="7"/>
      <c r="B54" s="68"/>
      <c r="C54" s="116" t="s">
        <v>25</v>
      </c>
      <c r="D54" s="107" t="s">
        <v>110</v>
      </c>
      <c r="E54" s="107" t="s">
        <v>110</v>
      </c>
      <c r="F54" s="10">
        <v>337000</v>
      </c>
    </row>
    <row r="55" spans="1:6" ht="21.75" customHeight="1">
      <c r="A55" s="7"/>
      <c r="B55" s="68">
        <v>75023</v>
      </c>
      <c r="C55" s="69" t="s">
        <v>46</v>
      </c>
      <c r="D55" s="70" t="s">
        <v>110</v>
      </c>
      <c r="E55" s="70" t="s">
        <v>110</v>
      </c>
      <c r="F55" s="9">
        <f>SUM(F56,F64)</f>
        <v>8693000</v>
      </c>
    </row>
    <row r="56" spans="1:6" ht="16.5" customHeight="1">
      <c r="A56" s="25"/>
      <c r="B56" s="117"/>
      <c r="C56" s="53" t="s">
        <v>21</v>
      </c>
      <c r="D56" s="96" t="s">
        <v>110</v>
      </c>
      <c r="E56" s="96" t="s">
        <v>110</v>
      </c>
      <c r="F56" s="11">
        <f>SUM(F58:F63)</f>
        <v>8222400</v>
      </c>
    </row>
    <row r="57" spans="1:6" ht="12" customHeight="1">
      <c r="A57" s="25"/>
      <c r="B57" s="117"/>
      <c r="C57" s="53" t="s">
        <v>40</v>
      </c>
      <c r="D57" s="77"/>
      <c r="E57" s="77"/>
      <c r="F57" s="11"/>
    </row>
    <row r="58" spans="1:6" ht="18.75">
      <c r="A58" s="25"/>
      <c r="B58" s="117"/>
      <c r="C58" s="114" t="s">
        <v>41</v>
      </c>
      <c r="D58" s="115" t="s">
        <v>110</v>
      </c>
      <c r="E58" s="115" t="s">
        <v>110</v>
      </c>
      <c r="F58" s="12">
        <v>5110000</v>
      </c>
    </row>
    <row r="59" spans="1:6" ht="18.75">
      <c r="A59" s="25"/>
      <c r="B59" s="117"/>
      <c r="C59" s="114" t="s">
        <v>34</v>
      </c>
      <c r="D59" s="115" t="s">
        <v>110</v>
      </c>
      <c r="E59" s="115" t="s">
        <v>110</v>
      </c>
      <c r="F59" s="12">
        <v>50000</v>
      </c>
    </row>
    <row r="60" spans="1:6" ht="18.75">
      <c r="A60" s="25"/>
      <c r="B60" s="117"/>
      <c r="C60" s="114" t="s">
        <v>42</v>
      </c>
      <c r="D60" s="115" t="s">
        <v>110</v>
      </c>
      <c r="E60" s="115" t="s">
        <v>110</v>
      </c>
      <c r="F60" s="12">
        <v>353000</v>
      </c>
    </row>
    <row r="61" spans="1:6" ht="18.75">
      <c r="A61" s="25"/>
      <c r="B61" s="117"/>
      <c r="C61" s="118" t="s">
        <v>43</v>
      </c>
      <c r="D61" s="119" t="s">
        <v>110</v>
      </c>
      <c r="E61" s="119" t="s">
        <v>110</v>
      </c>
      <c r="F61" s="24">
        <v>940800</v>
      </c>
    </row>
    <row r="62" spans="1:6" ht="18.75">
      <c r="A62" s="25"/>
      <c r="B62" s="117"/>
      <c r="C62" s="118" t="s">
        <v>44</v>
      </c>
      <c r="D62" s="119" t="s">
        <v>110</v>
      </c>
      <c r="E62" s="119" t="s">
        <v>110</v>
      </c>
      <c r="F62" s="24">
        <v>134500</v>
      </c>
    </row>
    <row r="63" spans="1:6" ht="18.75">
      <c r="A63" s="25"/>
      <c r="B63" s="117"/>
      <c r="C63" s="99" t="s">
        <v>25</v>
      </c>
      <c r="D63" s="96" t="s">
        <v>110</v>
      </c>
      <c r="E63" s="96" t="s">
        <v>110</v>
      </c>
      <c r="F63" s="11">
        <v>1634100</v>
      </c>
    </row>
    <row r="64" spans="1:6" ht="18.75">
      <c r="A64" s="25"/>
      <c r="B64" s="120"/>
      <c r="C64" s="101" t="s">
        <v>26</v>
      </c>
      <c r="D64" s="102" t="s">
        <v>110</v>
      </c>
      <c r="E64" s="102" t="s">
        <v>110</v>
      </c>
      <c r="F64" s="18">
        <v>470600</v>
      </c>
    </row>
    <row r="65" spans="1:6" ht="21.75" customHeight="1">
      <c r="A65" s="25"/>
      <c r="B65" s="68">
        <v>75075</v>
      </c>
      <c r="C65" s="69" t="s">
        <v>47</v>
      </c>
      <c r="D65" s="121" t="s">
        <v>110</v>
      </c>
      <c r="E65" s="251" t="s">
        <v>110</v>
      </c>
      <c r="F65" s="9">
        <f>SUM(F66)</f>
        <v>275000</v>
      </c>
    </row>
    <row r="66" spans="1:6" ht="18.75">
      <c r="A66" s="25"/>
      <c r="B66" s="122"/>
      <c r="C66" s="53" t="s">
        <v>21</v>
      </c>
      <c r="D66" s="96" t="s">
        <v>110</v>
      </c>
      <c r="E66" s="96" t="s">
        <v>110</v>
      </c>
      <c r="F66" s="17">
        <f>SUM(F68:F69)</f>
        <v>275000</v>
      </c>
    </row>
    <row r="67" spans="1:6" ht="12.75" customHeight="1">
      <c r="A67" s="25"/>
      <c r="B67" s="117"/>
      <c r="C67" s="53" t="s">
        <v>40</v>
      </c>
      <c r="D67" s="77"/>
      <c r="E67" s="77"/>
      <c r="F67" s="11"/>
    </row>
    <row r="68" spans="1:6" ht="18.75">
      <c r="A68" s="25"/>
      <c r="B68" s="117"/>
      <c r="C68" s="114" t="s">
        <v>34</v>
      </c>
      <c r="D68" s="96" t="s">
        <v>110</v>
      </c>
      <c r="E68" s="96" t="s">
        <v>110</v>
      </c>
      <c r="F68" s="11">
        <v>9000</v>
      </c>
    </row>
    <row r="69" spans="1:6" ht="18.75">
      <c r="A69" s="25"/>
      <c r="B69" s="120"/>
      <c r="C69" s="116" t="s">
        <v>25</v>
      </c>
      <c r="D69" s="107" t="s">
        <v>110</v>
      </c>
      <c r="E69" s="264" t="s">
        <v>110</v>
      </c>
      <c r="F69" s="10">
        <v>266000</v>
      </c>
    </row>
    <row r="70" spans="1:6" ht="21" customHeight="1">
      <c r="A70" s="7"/>
      <c r="B70" s="68">
        <v>75095</v>
      </c>
      <c r="C70" s="69" t="s">
        <v>48</v>
      </c>
      <c r="D70" s="70" t="s">
        <v>110</v>
      </c>
      <c r="E70" s="70" t="s">
        <v>110</v>
      </c>
      <c r="F70" s="9">
        <f>SUM(F71,F75)</f>
        <v>210000</v>
      </c>
    </row>
    <row r="71" spans="1:6" ht="18.75">
      <c r="A71" s="7"/>
      <c r="B71" s="74"/>
      <c r="C71" s="91" t="s">
        <v>21</v>
      </c>
      <c r="D71" s="123" t="s">
        <v>110</v>
      </c>
      <c r="E71" s="123" t="s">
        <v>110</v>
      </c>
      <c r="F71" s="17">
        <f>SUM(F73:F74)</f>
        <v>110000</v>
      </c>
    </row>
    <row r="72" spans="1:6" ht="13.5" customHeight="1">
      <c r="A72" s="7"/>
      <c r="B72" s="74"/>
      <c r="C72" s="53" t="s">
        <v>40</v>
      </c>
      <c r="D72" s="77"/>
      <c r="E72" s="77"/>
      <c r="F72" s="11"/>
    </row>
    <row r="73" spans="1:6" ht="18.75">
      <c r="A73" s="7"/>
      <c r="B73" s="74"/>
      <c r="C73" s="114" t="s">
        <v>34</v>
      </c>
      <c r="D73" s="96" t="s">
        <v>110</v>
      </c>
      <c r="E73" s="96" t="s">
        <v>110</v>
      </c>
      <c r="F73" s="11">
        <v>10000</v>
      </c>
    </row>
    <row r="74" spans="1:6" ht="18.75">
      <c r="A74" s="7"/>
      <c r="B74" s="74"/>
      <c r="C74" s="124" t="s">
        <v>25</v>
      </c>
      <c r="D74" s="76" t="s">
        <v>110</v>
      </c>
      <c r="E74" s="76" t="s">
        <v>110</v>
      </c>
      <c r="F74" s="8">
        <v>100000</v>
      </c>
    </row>
    <row r="75" spans="1:6" ht="19.5" thickBot="1">
      <c r="A75" s="7"/>
      <c r="B75" s="74"/>
      <c r="C75" s="125" t="s">
        <v>26</v>
      </c>
      <c r="D75" s="126" t="s">
        <v>110</v>
      </c>
      <c r="E75" s="126" t="s">
        <v>110</v>
      </c>
      <c r="F75" s="26">
        <v>100000</v>
      </c>
    </row>
    <row r="76" spans="1:6" ht="35.25" customHeight="1" thickBot="1">
      <c r="A76" s="127">
        <v>751</v>
      </c>
      <c r="B76" s="128"/>
      <c r="C76" s="129" t="s">
        <v>4</v>
      </c>
      <c r="D76" s="90" t="s">
        <v>110</v>
      </c>
      <c r="E76" s="90" t="s">
        <v>110</v>
      </c>
      <c r="F76" s="27">
        <f>SUM(F77)</f>
        <v>9930</v>
      </c>
    </row>
    <row r="77" spans="1:6" ht="22.5" customHeight="1">
      <c r="A77" s="7"/>
      <c r="B77" s="68">
        <v>75101</v>
      </c>
      <c r="C77" s="69" t="s">
        <v>49</v>
      </c>
      <c r="D77" s="70" t="s">
        <v>110</v>
      </c>
      <c r="E77" s="70" t="s">
        <v>110</v>
      </c>
      <c r="F77" s="9">
        <f>SUM(F78)</f>
        <v>9930</v>
      </c>
    </row>
    <row r="78" spans="1:6" ht="18.75">
      <c r="A78" s="7"/>
      <c r="B78" s="74"/>
      <c r="C78" s="53" t="s">
        <v>21</v>
      </c>
      <c r="D78" s="96" t="s">
        <v>110</v>
      </c>
      <c r="E78" s="96" t="s">
        <v>110</v>
      </c>
      <c r="F78" s="11">
        <f>SUM(F80:F83)</f>
        <v>9930</v>
      </c>
    </row>
    <row r="79" spans="1:6" ht="12" customHeight="1">
      <c r="A79" s="7"/>
      <c r="B79" s="74"/>
      <c r="C79" s="53" t="s">
        <v>40</v>
      </c>
      <c r="D79" s="77"/>
      <c r="E79" s="77"/>
      <c r="F79" s="11"/>
    </row>
    <row r="80" spans="1:6" ht="18.75">
      <c r="A80" s="7"/>
      <c r="B80" s="74"/>
      <c r="C80" s="114" t="s">
        <v>41</v>
      </c>
      <c r="D80" s="115" t="s">
        <v>110</v>
      </c>
      <c r="E80" s="115" t="s">
        <v>110</v>
      </c>
      <c r="F80" s="12">
        <v>7300</v>
      </c>
    </row>
    <row r="81" spans="1:6" ht="18.75">
      <c r="A81" s="7"/>
      <c r="B81" s="74"/>
      <c r="C81" s="118" t="s">
        <v>43</v>
      </c>
      <c r="D81" s="119" t="s">
        <v>110</v>
      </c>
      <c r="E81" s="119" t="s">
        <v>110</v>
      </c>
      <c r="F81" s="24">
        <v>1250</v>
      </c>
    </row>
    <row r="82" spans="1:6" ht="18.75">
      <c r="A82" s="7"/>
      <c r="B82" s="74"/>
      <c r="C82" s="118" t="s">
        <v>44</v>
      </c>
      <c r="D82" s="119" t="s">
        <v>110</v>
      </c>
      <c r="E82" s="119" t="s">
        <v>110</v>
      </c>
      <c r="F82" s="24">
        <v>170</v>
      </c>
    </row>
    <row r="83" spans="1:6" ht="16.5" customHeight="1" thickBot="1">
      <c r="A83" s="7"/>
      <c r="B83" s="74"/>
      <c r="C83" s="118" t="s">
        <v>25</v>
      </c>
      <c r="D83" s="119" t="s">
        <v>110</v>
      </c>
      <c r="E83" s="119" t="s">
        <v>110</v>
      </c>
      <c r="F83" s="24">
        <v>1210</v>
      </c>
    </row>
    <row r="84" spans="1:6" ht="25.5" customHeight="1" thickBot="1">
      <c r="A84" s="66">
        <v>754</v>
      </c>
      <c r="B84" s="5"/>
      <c r="C84" s="130" t="s">
        <v>5</v>
      </c>
      <c r="D84" s="62" t="s">
        <v>110</v>
      </c>
      <c r="E84" s="242" t="s">
        <v>110</v>
      </c>
      <c r="F84" s="6">
        <f>SUM(F85,F86,F87,F92,F100,F101)</f>
        <v>1290000</v>
      </c>
    </row>
    <row r="85" spans="1:6" ht="19.5" customHeight="1">
      <c r="A85" s="240"/>
      <c r="B85" s="180">
        <v>75411</v>
      </c>
      <c r="C85" s="241" t="s">
        <v>126</v>
      </c>
      <c r="D85" s="219" t="s">
        <v>110</v>
      </c>
      <c r="E85" s="229" t="s">
        <v>110</v>
      </c>
      <c r="F85" s="37">
        <v>53000</v>
      </c>
    </row>
    <row r="86" spans="1:6" ht="19.5" customHeight="1">
      <c r="A86" s="7"/>
      <c r="B86" s="68">
        <v>75412</v>
      </c>
      <c r="C86" s="165" t="s">
        <v>50</v>
      </c>
      <c r="D86" s="166" t="s">
        <v>110</v>
      </c>
      <c r="E86" s="166" t="s">
        <v>110</v>
      </c>
      <c r="F86" s="9">
        <v>20000</v>
      </c>
    </row>
    <row r="87" spans="1:6" ht="19.5" thickBot="1">
      <c r="A87" s="22"/>
      <c r="B87" s="110">
        <v>75414</v>
      </c>
      <c r="C87" s="136" t="s">
        <v>51</v>
      </c>
      <c r="D87" s="137" t="s">
        <v>110</v>
      </c>
      <c r="E87" s="137" t="s">
        <v>110</v>
      </c>
      <c r="F87" s="23">
        <f>SUM(F88)</f>
        <v>44000</v>
      </c>
    </row>
    <row r="88" spans="1:6" ht="18.75">
      <c r="A88" s="7"/>
      <c r="B88" s="74"/>
      <c r="C88" s="51" t="s">
        <v>21</v>
      </c>
      <c r="D88" s="178" t="s">
        <v>110</v>
      </c>
      <c r="E88" s="178" t="s">
        <v>110</v>
      </c>
      <c r="F88" s="11">
        <f>SUM(F90:F91)</f>
        <v>44000</v>
      </c>
    </row>
    <row r="89" spans="1:6" ht="18.75">
      <c r="A89" s="7"/>
      <c r="B89" s="74"/>
      <c r="C89" s="53" t="s">
        <v>40</v>
      </c>
      <c r="D89" s="77"/>
      <c r="E89" s="77"/>
      <c r="F89" s="11"/>
    </row>
    <row r="90" spans="1:6" ht="18.75">
      <c r="A90" s="7"/>
      <c r="B90" s="74"/>
      <c r="C90" s="114" t="s">
        <v>34</v>
      </c>
      <c r="D90" s="115" t="s">
        <v>110</v>
      </c>
      <c r="E90" s="115" t="s">
        <v>110</v>
      </c>
      <c r="F90" s="12">
        <v>5000</v>
      </c>
    </row>
    <row r="91" spans="1:6" ht="18.75">
      <c r="A91" s="7"/>
      <c r="B91" s="68"/>
      <c r="C91" s="99" t="s">
        <v>25</v>
      </c>
      <c r="D91" s="96" t="s">
        <v>110</v>
      </c>
      <c r="E91" s="96" t="s">
        <v>110</v>
      </c>
      <c r="F91" s="11">
        <v>39000</v>
      </c>
    </row>
    <row r="92" spans="1:6" ht="18.75">
      <c r="A92" s="7"/>
      <c r="B92" s="94">
        <v>75416</v>
      </c>
      <c r="C92" s="108" t="s">
        <v>52</v>
      </c>
      <c r="D92" s="109" t="s">
        <v>110</v>
      </c>
      <c r="E92" s="109" t="s">
        <v>110</v>
      </c>
      <c r="F92" s="21">
        <f>SUM(F93)</f>
        <v>1065000</v>
      </c>
    </row>
    <row r="93" spans="1:6" ht="18.75">
      <c r="A93" s="7"/>
      <c r="B93" s="74"/>
      <c r="C93" s="53" t="s">
        <v>21</v>
      </c>
      <c r="D93" s="96" t="s">
        <v>110</v>
      </c>
      <c r="E93" s="96" t="s">
        <v>110</v>
      </c>
      <c r="F93" s="11">
        <f>SUM(F95:F99)</f>
        <v>1065000</v>
      </c>
    </row>
    <row r="94" spans="1:6" ht="17.25" customHeight="1">
      <c r="A94" s="7"/>
      <c r="B94" s="74"/>
      <c r="C94" s="53" t="s">
        <v>40</v>
      </c>
      <c r="D94" s="77"/>
      <c r="E94" s="77"/>
      <c r="F94" s="11"/>
    </row>
    <row r="95" spans="1:6" ht="18.75">
      <c r="A95" s="7"/>
      <c r="B95" s="74"/>
      <c r="C95" s="114" t="s">
        <v>41</v>
      </c>
      <c r="D95" s="115" t="s">
        <v>110</v>
      </c>
      <c r="E95" s="115" t="s">
        <v>110</v>
      </c>
      <c r="F95" s="12">
        <v>762100</v>
      </c>
    </row>
    <row r="96" spans="1:6" ht="16.5" customHeight="1">
      <c r="A96" s="7"/>
      <c r="B96" s="74"/>
      <c r="C96" s="114" t="s">
        <v>42</v>
      </c>
      <c r="D96" s="115" t="s">
        <v>110</v>
      </c>
      <c r="E96" s="115" t="s">
        <v>110</v>
      </c>
      <c r="F96" s="12">
        <v>59700</v>
      </c>
    </row>
    <row r="97" spans="1:6" ht="17.25" customHeight="1">
      <c r="A97" s="7"/>
      <c r="B97" s="74"/>
      <c r="C97" s="118" t="s">
        <v>43</v>
      </c>
      <c r="D97" s="119" t="s">
        <v>110</v>
      </c>
      <c r="E97" s="119" t="s">
        <v>110</v>
      </c>
      <c r="F97" s="24">
        <v>141800</v>
      </c>
    </row>
    <row r="98" spans="1:6" ht="16.5" customHeight="1">
      <c r="A98" s="7"/>
      <c r="B98" s="74"/>
      <c r="C98" s="118" t="s">
        <v>44</v>
      </c>
      <c r="D98" s="119" t="s">
        <v>110</v>
      </c>
      <c r="E98" s="119" t="s">
        <v>110</v>
      </c>
      <c r="F98" s="24">
        <v>20100</v>
      </c>
    </row>
    <row r="99" spans="1:6" ht="17.25" customHeight="1">
      <c r="A99" s="7"/>
      <c r="B99" s="68"/>
      <c r="C99" s="133" t="s">
        <v>25</v>
      </c>
      <c r="D99" s="121" t="s">
        <v>110</v>
      </c>
      <c r="E99" s="121" t="s">
        <v>110</v>
      </c>
      <c r="F99" s="9">
        <v>81300</v>
      </c>
    </row>
    <row r="100" spans="1:6" ht="20.25" customHeight="1">
      <c r="A100" s="7"/>
      <c r="B100" s="94">
        <v>75478</v>
      </c>
      <c r="C100" s="134" t="s">
        <v>53</v>
      </c>
      <c r="D100" s="135" t="s">
        <v>110</v>
      </c>
      <c r="E100" s="135" t="s">
        <v>110</v>
      </c>
      <c r="F100" s="21">
        <v>8000</v>
      </c>
    </row>
    <row r="101" spans="1:6" ht="21" customHeight="1" thickBot="1">
      <c r="A101" s="22"/>
      <c r="B101" s="110">
        <v>75495</v>
      </c>
      <c r="C101" s="136" t="s">
        <v>38</v>
      </c>
      <c r="D101" s="137" t="s">
        <v>110</v>
      </c>
      <c r="E101" s="137" t="s">
        <v>110</v>
      </c>
      <c r="F101" s="23">
        <v>100000</v>
      </c>
    </row>
    <row r="102" spans="1:6" ht="50.25" customHeight="1" thickBot="1">
      <c r="A102" s="138">
        <v>756</v>
      </c>
      <c r="B102" s="139"/>
      <c r="C102" s="140" t="s">
        <v>6</v>
      </c>
      <c r="D102" s="141" t="s">
        <v>110</v>
      </c>
      <c r="E102" s="141" t="s">
        <v>110</v>
      </c>
      <c r="F102" s="30">
        <f>SUM(F103)</f>
        <v>120000</v>
      </c>
    </row>
    <row r="103" spans="1:6" ht="32.25" thickBot="1">
      <c r="A103" s="28"/>
      <c r="B103" s="142">
        <v>75647</v>
      </c>
      <c r="C103" s="55" t="s">
        <v>54</v>
      </c>
      <c r="D103" s="143" t="s">
        <v>110</v>
      </c>
      <c r="E103" s="143" t="s">
        <v>110</v>
      </c>
      <c r="F103" s="29">
        <v>120000</v>
      </c>
    </row>
    <row r="104" spans="1:6" ht="25.5" customHeight="1" thickBot="1">
      <c r="A104" s="66">
        <v>757</v>
      </c>
      <c r="B104" s="5"/>
      <c r="C104" s="52" t="s">
        <v>55</v>
      </c>
      <c r="D104" s="62" t="s">
        <v>110</v>
      </c>
      <c r="E104" s="242" t="s">
        <v>110</v>
      </c>
      <c r="F104" s="6">
        <f>SUM(F105)</f>
        <v>903000</v>
      </c>
    </row>
    <row r="105" spans="1:6" ht="20.25" customHeight="1">
      <c r="A105" s="19"/>
      <c r="B105" s="103">
        <v>75702</v>
      </c>
      <c r="C105" s="104" t="s">
        <v>56</v>
      </c>
      <c r="D105" s="105" t="s">
        <v>110</v>
      </c>
      <c r="E105" s="247" t="s">
        <v>110</v>
      </c>
      <c r="F105" s="20">
        <f>SUM(F106)</f>
        <v>903000</v>
      </c>
    </row>
    <row r="106" spans="1:6" ht="18.75">
      <c r="A106" s="7"/>
      <c r="B106" s="74"/>
      <c r="C106" s="53" t="s">
        <v>21</v>
      </c>
      <c r="D106" s="96" t="s">
        <v>110</v>
      </c>
      <c r="E106" s="244" t="s">
        <v>110</v>
      </c>
      <c r="F106" s="11">
        <f>SUM(F108:F108)</f>
        <v>903000</v>
      </c>
    </row>
    <row r="107" spans="1:6" ht="15" customHeight="1">
      <c r="A107" s="7"/>
      <c r="B107" s="74"/>
      <c r="C107" s="53" t="s">
        <v>40</v>
      </c>
      <c r="D107" s="77"/>
      <c r="E107" s="255"/>
      <c r="F107" s="11"/>
    </row>
    <row r="108" spans="1:6" ht="17.25" customHeight="1" thickBot="1">
      <c r="A108" s="31"/>
      <c r="B108" s="144"/>
      <c r="C108" s="145" t="s">
        <v>57</v>
      </c>
      <c r="D108" s="146" t="s">
        <v>110</v>
      </c>
      <c r="E108" s="260" t="s">
        <v>110</v>
      </c>
      <c r="F108" s="32">
        <v>903000</v>
      </c>
    </row>
    <row r="109" spans="1:6" ht="22.5" customHeight="1" thickBot="1">
      <c r="A109" s="66">
        <v>758</v>
      </c>
      <c r="B109" s="5"/>
      <c r="C109" s="52" t="s">
        <v>58</v>
      </c>
      <c r="D109" s="62" t="s">
        <v>110</v>
      </c>
      <c r="E109" s="242" t="s">
        <v>110</v>
      </c>
      <c r="F109" s="6">
        <f>SUM(F110,F114,F118)</f>
        <v>690078</v>
      </c>
    </row>
    <row r="110" spans="1:6" ht="22.5" customHeight="1">
      <c r="A110" s="36"/>
      <c r="B110" s="103">
        <v>75801</v>
      </c>
      <c r="C110" s="104" t="s">
        <v>125</v>
      </c>
      <c r="D110" s="105" t="s">
        <v>110</v>
      </c>
      <c r="E110" s="247" t="s">
        <v>110</v>
      </c>
      <c r="F110" s="20">
        <f>SUM(F111)</f>
        <v>52424</v>
      </c>
    </row>
    <row r="111" spans="1:6" ht="18.75" customHeight="1">
      <c r="A111" s="36"/>
      <c r="B111" s="74"/>
      <c r="C111" s="53" t="s">
        <v>21</v>
      </c>
      <c r="D111" s="96" t="s">
        <v>110</v>
      </c>
      <c r="E111" s="261" t="s">
        <v>110</v>
      </c>
      <c r="F111" s="11">
        <f>SUM(F113:F113)</f>
        <v>52424</v>
      </c>
    </row>
    <row r="112" spans="1:6" ht="14.25" customHeight="1">
      <c r="A112" s="36"/>
      <c r="B112" s="74"/>
      <c r="C112" s="53" t="s">
        <v>40</v>
      </c>
      <c r="D112" s="77"/>
      <c r="E112" s="262"/>
      <c r="F112" s="11"/>
    </row>
    <row r="113" spans="1:6" ht="30" customHeight="1">
      <c r="A113" s="36"/>
      <c r="B113" s="272"/>
      <c r="C113" s="273" t="s">
        <v>115</v>
      </c>
      <c r="D113" s="166" t="s">
        <v>110</v>
      </c>
      <c r="E113" s="252" t="s">
        <v>110</v>
      </c>
      <c r="F113" s="274">
        <v>52424</v>
      </c>
    </row>
    <row r="114" spans="1:6" ht="22.5" customHeight="1">
      <c r="A114" s="36"/>
      <c r="B114" s="68">
        <v>75805</v>
      </c>
      <c r="C114" s="69" t="s">
        <v>127</v>
      </c>
      <c r="D114" s="70" t="s">
        <v>110</v>
      </c>
      <c r="E114" s="248" t="s">
        <v>110</v>
      </c>
      <c r="F114" s="9">
        <f>SUM(F115)</f>
        <v>137654</v>
      </c>
    </row>
    <row r="115" spans="1:6" ht="18.75" customHeight="1">
      <c r="A115" s="36"/>
      <c r="B115" s="74"/>
      <c r="C115" s="53" t="s">
        <v>21</v>
      </c>
      <c r="D115" s="96" t="s">
        <v>110</v>
      </c>
      <c r="E115" s="261" t="s">
        <v>110</v>
      </c>
      <c r="F115" s="11">
        <f>SUM(F117:F117)</f>
        <v>137654</v>
      </c>
    </row>
    <row r="116" spans="1:6" ht="15.75" customHeight="1">
      <c r="A116" s="36"/>
      <c r="B116" s="74"/>
      <c r="C116" s="53" t="s">
        <v>40</v>
      </c>
      <c r="D116" s="77"/>
      <c r="E116" s="262"/>
      <c r="F116" s="11"/>
    </row>
    <row r="117" spans="1:6" ht="30" customHeight="1">
      <c r="A117" s="36"/>
      <c r="B117" s="144"/>
      <c r="C117" s="40" t="s">
        <v>115</v>
      </c>
      <c r="D117" s="147" t="s">
        <v>110</v>
      </c>
      <c r="E117" s="263" t="s">
        <v>110</v>
      </c>
      <c r="F117" s="148">
        <v>137654</v>
      </c>
    </row>
    <row r="118" spans="1:6" ht="21" customHeight="1">
      <c r="A118" s="7"/>
      <c r="B118" s="94">
        <v>75818</v>
      </c>
      <c r="C118" s="108" t="s">
        <v>59</v>
      </c>
      <c r="D118" s="109" t="s">
        <v>110</v>
      </c>
      <c r="E118" s="109" t="s">
        <v>110</v>
      </c>
      <c r="F118" s="21">
        <f>SUM(F120:F121)</f>
        <v>500000</v>
      </c>
    </row>
    <row r="119" spans="1:6" ht="15.75" customHeight="1">
      <c r="A119" s="7"/>
      <c r="B119" s="74"/>
      <c r="C119" s="53" t="s">
        <v>40</v>
      </c>
      <c r="D119" s="77"/>
      <c r="E119" s="77"/>
      <c r="F119" s="11"/>
    </row>
    <row r="120" spans="1:6" ht="18.75">
      <c r="A120" s="7"/>
      <c r="B120" s="74"/>
      <c r="C120" s="99" t="s">
        <v>60</v>
      </c>
      <c r="D120" s="96" t="s">
        <v>110</v>
      </c>
      <c r="E120" s="96" t="s">
        <v>110</v>
      </c>
      <c r="F120" s="11">
        <v>300000</v>
      </c>
    </row>
    <row r="121" spans="1:6" ht="31.5" customHeight="1" thickBot="1">
      <c r="A121" s="7"/>
      <c r="B121" s="74"/>
      <c r="C121" s="33" t="s">
        <v>61</v>
      </c>
      <c r="D121" s="149" t="s">
        <v>110</v>
      </c>
      <c r="E121" s="149" t="s">
        <v>110</v>
      </c>
      <c r="F121" s="24">
        <v>200000</v>
      </c>
    </row>
    <row r="122" spans="1:6" ht="22.5" customHeight="1" thickBot="1">
      <c r="A122" s="66">
        <v>801</v>
      </c>
      <c r="B122" s="5"/>
      <c r="C122" s="52" t="s">
        <v>7</v>
      </c>
      <c r="D122" s="62" t="s">
        <v>110</v>
      </c>
      <c r="E122" s="370">
        <f>SUM(E123,E133,E141,E151,E162,E170,E179,E188,E196)</f>
        <v>8600</v>
      </c>
      <c r="F122" s="67">
        <f>SUM(F123,F133,F141,F151,F162,F170,F179,F188,F196)</f>
        <v>35354609</v>
      </c>
    </row>
    <row r="123" spans="1:6" ht="21.75" customHeight="1">
      <c r="A123" s="7"/>
      <c r="B123" s="68">
        <v>80101</v>
      </c>
      <c r="C123" s="69" t="s">
        <v>62</v>
      </c>
      <c r="D123" s="70" t="s">
        <v>110</v>
      </c>
      <c r="E123" s="248" t="s">
        <v>110</v>
      </c>
      <c r="F123" s="9">
        <f>SUM(F124,F132)</f>
        <v>17803495</v>
      </c>
    </row>
    <row r="124" spans="1:6" ht="15.75" customHeight="1">
      <c r="A124" s="7"/>
      <c r="B124" s="74"/>
      <c r="C124" s="53" t="s">
        <v>21</v>
      </c>
      <c r="D124" s="96" t="s">
        <v>110</v>
      </c>
      <c r="E124" s="244" t="s">
        <v>110</v>
      </c>
      <c r="F124" s="11">
        <f>SUM(F126:F131)</f>
        <v>17031495</v>
      </c>
    </row>
    <row r="125" spans="1:6" ht="18" customHeight="1" thickBot="1">
      <c r="A125" s="22"/>
      <c r="B125" s="110"/>
      <c r="C125" s="54" t="s">
        <v>40</v>
      </c>
      <c r="D125" s="231"/>
      <c r="E125" s="231"/>
      <c r="F125" s="23"/>
    </row>
    <row r="126" spans="1:6" ht="15" customHeight="1">
      <c r="A126" s="7"/>
      <c r="B126" s="74"/>
      <c r="C126" s="114" t="s">
        <v>41</v>
      </c>
      <c r="D126" s="115" t="s">
        <v>110</v>
      </c>
      <c r="E126" s="115" t="s">
        <v>110</v>
      </c>
      <c r="F126" s="12">
        <v>11058559</v>
      </c>
    </row>
    <row r="127" spans="1:6" ht="18.75">
      <c r="A127" s="7"/>
      <c r="B127" s="74"/>
      <c r="C127" s="114" t="s">
        <v>34</v>
      </c>
      <c r="D127" s="115" t="s">
        <v>110</v>
      </c>
      <c r="E127" s="115" t="s">
        <v>110</v>
      </c>
      <c r="F127" s="12">
        <v>25820</v>
      </c>
    </row>
    <row r="128" spans="1:6" ht="18.75">
      <c r="A128" s="7"/>
      <c r="B128" s="74"/>
      <c r="C128" s="118" t="s">
        <v>42</v>
      </c>
      <c r="D128" s="119" t="s">
        <v>110</v>
      </c>
      <c r="E128" s="119" t="s">
        <v>110</v>
      </c>
      <c r="F128" s="24">
        <v>872013</v>
      </c>
    </row>
    <row r="129" spans="1:6" ht="18.75">
      <c r="A129" s="7"/>
      <c r="B129" s="74"/>
      <c r="C129" s="114" t="s">
        <v>43</v>
      </c>
      <c r="D129" s="115" t="s">
        <v>110</v>
      </c>
      <c r="E129" s="115" t="s">
        <v>110</v>
      </c>
      <c r="F129" s="12">
        <v>2110329</v>
      </c>
    </row>
    <row r="130" spans="1:6" ht="16.5" customHeight="1">
      <c r="A130" s="7"/>
      <c r="B130" s="74"/>
      <c r="C130" s="118" t="s">
        <v>44</v>
      </c>
      <c r="D130" s="119" t="s">
        <v>110</v>
      </c>
      <c r="E130" s="119" t="s">
        <v>110</v>
      </c>
      <c r="F130" s="24">
        <v>286996</v>
      </c>
    </row>
    <row r="131" spans="1:6" ht="18.75">
      <c r="A131" s="7"/>
      <c r="B131" s="74"/>
      <c r="C131" s="99" t="s">
        <v>25</v>
      </c>
      <c r="D131" s="96" t="s">
        <v>110</v>
      </c>
      <c r="E131" s="244" t="s">
        <v>110</v>
      </c>
      <c r="F131" s="11">
        <v>2677778</v>
      </c>
    </row>
    <row r="132" spans="1:6" ht="20.25" customHeight="1">
      <c r="A132" s="7"/>
      <c r="B132" s="74"/>
      <c r="C132" s="150" t="s">
        <v>63</v>
      </c>
      <c r="D132" s="151" t="s">
        <v>110</v>
      </c>
      <c r="E132" s="259" t="s">
        <v>110</v>
      </c>
      <c r="F132" s="152">
        <v>772000</v>
      </c>
    </row>
    <row r="133" spans="1:6" ht="21" customHeight="1">
      <c r="A133" s="7"/>
      <c r="B133" s="94">
        <v>80103</v>
      </c>
      <c r="C133" s="153" t="s">
        <v>64</v>
      </c>
      <c r="D133" s="135" t="s">
        <v>110</v>
      </c>
      <c r="E133" s="135" t="s">
        <v>110</v>
      </c>
      <c r="F133" s="21">
        <f>SUM(F134)</f>
        <v>573028</v>
      </c>
    </row>
    <row r="134" spans="1:6" ht="18.75">
      <c r="A134" s="7"/>
      <c r="B134" s="74"/>
      <c r="C134" s="53" t="s">
        <v>21</v>
      </c>
      <c r="D134" s="96" t="s">
        <v>110</v>
      </c>
      <c r="E134" s="96" t="s">
        <v>110</v>
      </c>
      <c r="F134" s="11">
        <f>SUM(F136:F140)</f>
        <v>573028</v>
      </c>
    </row>
    <row r="135" spans="1:6" ht="15" customHeight="1">
      <c r="A135" s="7"/>
      <c r="B135" s="74"/>
      <c r="C135" s="53" t="s">
        <v>40</v>
      </c>
      <c r="D135" s="77"/>
      <c r="E135" s="77"/>
      <c r="F135" s="11"/>
    </row>
    <row r="136" spans="1:6" ht="18.75">
      <c r="A136" s="7"/>
      <c r="B136" s="74"/>
      <c r="C136" s="114" t="s">
        <v>41</v>
      </c>
      <c r="D136" s="115" t="s">
        <v>110</v>
      </c>
      <c r="E136" s="115" t="s">
        <v>110</v>
      </c>
      <c r="F136" s="12">
        <v>411030</v>
      </c>
    </row>
    <row r="137" spans="1:6" ht="18.75">
      <c r="A137" s="7"/>
      <c r="B137" s="74"/>
      <c r="C137" s="118" t="s">
        <v>42</v>
      </c>
      <c r="D137" s="115" t="s">
        <v>110</v>
      </c>
      <c r="E137" s="115" t="s">
        <v>110</v>
      </c>
      <c r="F137" s="12">
        <v>27891</v>
      </c>
    </row>
    <row r="138" spans="1:6" ht="18.75">
      <c r="A138" s="7"/>
      <c r="B138" s="74"/>
      <c r="C138" s="118" t="s">
        <v>43</v>
      </c>
      <c r="D138" s="119" t="s">
        <v>110</v>
      </c>
      <c r="E138" s="119" t="s">
        <v>110</v>
      </c>
      <c r="F138" s="24">
        <v>78274</v>
      </c>
    </row>
    <row r="139" spans="1:6" ht="18.75">
      <c r="A139" s="7"/>
      <c r="B139" s="74"/>
      <c r="C139" s="118" t="s">
        <v>44</v>
      </c>
      <c r="D139" s="119" t="s">
        <v>110</v>
      </c>
      <c r="E139" s="119" t="s">
        <v>110</v>
      </c>
      <c r="F139" s="24">
        <v>10800</v>
      </c>
    </row>
    <row r="140" spans="1:6" ht="18.75">
      <c r="A140" s="7"/>
      <c r="B140" s="74"/>
      <c r="C140" s="118" t="s">
        <v>25</v>
      </c>
      <c r="D140" s="119" t="s">
        <v>110</v>
      </c>
      <c r="E140" s="119" t="s">
        <v>110</v>
      </c>
      <c r="F140" s="24">
        <v>45033</v>
      </c>
    </row>
    <row r="141" spans="1:6" ht="19.5" customHeight="1">
      <c r="A141" s="7"/>
      <c r="B141" s="94">
        <v>80104</v>
      </c>
      <c r="C141" s="108" t="s">
        <v>65</v>
      </c>
      <c r="D141" s="109" t="s">
        <v>110</v>
      </c>
      <c r="E141" s="453">
        <f>SUM(E142)</f>
        <v>8600</v>
      </c>
      <c r="F141" s="21">
        <f>SUM(F142)</f>
        <v>3414600</v>
      </c>
    </row>
    <row r="142" spans="1:6" ht="20.25" customHeight="1">
      <c r="A142" s="7"/>
      <c r="B142" s="74"/>
      <c r="C142" s="53" t="s">
        <v>21</v>
      </c>
      <c r="D142" s="96" t="s">
        <v>110</v>
      </c>
      <c r="E142" s="378">
        <f>SUM(E144:E150)</f>
        <v>8600</v>
      </c>
      <c r="F142" s="11">
        <f>SUM(F144:F150)</f>
        <v>3414600</v>
      </c>
    </row>
    <row r="143" spans="1:6" ht="13.5" customHeight="1">
      <c r="A143" s="7"/>
      <c r="B143" s="74"/>
      <c r="C143" s="53" t="s">
        <v>40</v>
      </c>
      <c r="D143" s="77"/>
      <c r="E143" s="77"/>
      <c r="F143" s="11"/>
    </row>
    <row r="144" spans="1:6" ht="18.75">
      <c r="A144" s="7"/>
      <c r="B144" s="74"/>
      <c r="C144" s="114" t="s">
        <v>34</v>
      </c>
      <c r="D144" s="115" t="s">
        <v>110</v>
      </c>
      <c r="E144" s="115" t="s">
        <v>110</v>
      </c>
      <c r="F144" s="12">
        <v>3300</v>
      </c>
    </row>
    <row r="145" spans="1:6" ht="18.75">
      <c r="A145" s="7"/>
      <c r="B145" s="74"/>
      <c r="C145" s="154" t="s">
        <v>66</v>
      </c>
      <c r="D145" s="155" t="s">
        <v>110</v>
      </c>
      <c r="E145" s="454">
        <v>8600</v>
      </c>
      <c r="F145" s="12">
        <v>1226600</v>
      </c>
    </row>
    <row r="146" spans="1:6" ht="18.75">
      <c r="A146" s="7"/>
      <c r="B146" s="74"/>
      <c r="C146" s="462" t="s">
        <v>116</v>
      </c>
      <c r="D146" s="486" t="s">
        <v>110</v>
      </c>
      <c r="E146" s="486" t="s">
        <v>110</v>
      </c>
      <c r="F146" s="488">
        <v>431000</v>
      </c>
    </row>
    <row r="147" spans="1:6" ht="18" customHeight="1">
      <c r="A147" s="7"/>
      <c r="B147" s="74"/>
      <c r="C147" s="463"/>
      <c r="D147" s="487"/>
      <c r="E147" s="487"/>
      <c r="F147" s="461"/>
    </row>
    <row r="148" spans="1:6" ht="9.75" customHeight="1">
      <c r="A148" s="7"/>
      <c r="B148" s="74"/>
      <c r="C148" s="462" t="s">
        <v>117</v>
      </c>
      <c r="D148" s="486" t="s">
        <v>110</v>
      </c>
      <c r="E148" s="486" t="s">
        <v>110</v>
      </c>
      <c r="F148" s="488">
        <v>1657000</v>
      </c>
    </row>
    <row r="149" spans="1:6" ht="17.25" customHeight="1">
      <c r="A149" s="7"/>
      <c r="B149" s="74"/>
      <c r="C149" s="489"/>
      <c r="D149" s="487"/>
      <c r="E149" s="487"/>
      <c r="F149" s="490"/>
    </row>
    <row r="150" spans="1:6" ht="18.75">
      <c r="A150" s="7"/>
      <c r="B150" s="74"/>
      <c r="C150" s="99" t="s">
        <v>25</v>
      </c>
      <c r="D150" s="96" t="s">
        <v>110</v>
      </c>
      <c r="E150" s="96" t="s">
        <v>110</v>
      </c>
      <c r="F150" s="11">
        <v>96700</v>
      </c>
    </row>
    <row r="151" spans="1:6" ht="19.5" customHeight="1">
      <c r="A151" s="7"/>
      <c r="B151" s="94">
        <v>80110</v>
      </c>
      <c r="C151" s="108" t="s">
        <v>67</v>
      </c>
      <c r="D151" s="109" t="s">
        <v>110</v>
      </c>
      <c r="E151" s="245" t="s">
        <v>110</v>
      </c>
      <c r="F151" s="21">
        <f>SUM(F152)</f>
        <v>10822772</v>
      </c>
    </row>
    <row r="152" spans="1:6" ht="18.75">
      <c r="A152" s="7"/>
      <c r="B152" s="74"/>
      <c r="C152" s="53" t="s">
        <v>21</v>
      </c>
      <c r="D152" s="96" t="s">
        <v>110</v>
      </c>
      <c r="E152" s="244" t="s">
        <v>110</v>
      </c>
      <c r="F152" s="11">
        <f>SUM(F154:F161)</f>
        <v>10822772</v>
      </c>
    </row>
    <row r="153" spans="1:6" ht="15" customHeight="1">
      <c r="A153" s="7"/>
      <c r="B153" s="74"/>
      <c r="C153" s="53" t="s">
        <v>40</v>
      </c>
      <c r="D153" s="77"/>
      <c r="E153" s="77"/>
      <c r="F153" s="11"/>
    </row>
    <row r="154" spans="1:6" ht="17.25" customHeight="1">
      <c r="A154" s="7"/>
      <c r="B154" s="74"/>
      <c r="C154" s="114" t="s">
        <v>41</v>
      </c>
      <c r="D154" s="115" t="s">
        <v>110</v>
      </c>
      <c r="E154" s="115" t="s">
        <v>110</v>
      </c>
      <c r="F154" s="12">
        <v>6682063</v>
      </c>
    </row>
    <row r="155" spans="1:6" ht="18.75">
      <c r="A155" s="7"/>
      <c r="B155" s="74"/>
      <c r="C155" s="114" t="s">
        <v>34</v>
      </c>
      <c r="D155" s="96" t="s">
        <v>110</v>
      </c>
      <c r="E155" s="96" t="s">
        <v>110</v>
      </c>
      <c r="F155" s="11">
        <v>11737</v>
      </c>
    </row>
    <row r="156" spans="1:6" ht="18.75" customHeight="1">
      <c r="A156" s="7"/>
      <c r="B156" s="74"/>
      <c r="C156" s="118" t="s">
        <v>42</v>
      </c>
      <c r="D156" s="119" t="s">
        <v>110</v>
      </c>
      <c r="E156" s="119" t="s">
        <v>110</v>
      </c>
      <c r="F156" s="24">
        <v>535900</v>
      </c>
    </row>
    <row r="157" spans="1:6" ht="18.75">
      <c r="A157" s="7"/>
      <c r="B157" s="74"/>
      <c r="C157" s="114" t="s">
        <v>43</v>
      </c>
      <c r="D157" s="115" t="s">
        <v>110</v>
      </c>
      <c r="E157" s="115" t="s">
        <v>110</v>
      </c>
      <c r="F157" s="12">
        <v>1282174</v>
      </c>
    </row>
    <row r="158" spans="1:6" ht="18.75">
      <c r="A158" s="7"/>
      <c r="B158" s="74"/>
      <c r="C158" s="114" t="s">
        <v>44</v>
      </c>
      <c r="D158" s="115" t="s">
        <v>110</v>
      </c>
      <c r="E158" s="115" t="s">
        <v>110</v>
      </c>
      <c r="F158" s="12">
        <v>174478</v>
      </c>
    </row>
    <row r="159" spans="1:6" ht="18.75" customHeight="1">
      <c r="A159" s="7"/>
      <c r="B159" s="74"/>
      <c r="C159" s="491" t="s">
        <v>116</v>
      </c>
      <c r="D159" s="493" t="s">
        <v>110</v>
      </c>
      <c r="E159" s="493" t="s">
        <v>110</v>
      </c>
      <c r="F159" s="460">
        <v>670000</v>
      </c>
    </row>
    <row r="160" spans="1:6" ht="23.25" customHeight="1">
      <c r="A160" s="7"/>
      <c r="B160" s="74"/>
      <c r="C160" s="492"/>
      <c r="D160" s="494"/>
      <c r="E160" s="494"/>
      <c r="F160" s="461"/>
    </row>
    <row r="161" spans="1:6" ht="18.75">
      <c r="A161" s="7"/>
      <c r="B161" s="74"/>
      <c r="C161" s="99" t="s">
        <v>25</v>
      </c>
      <c r="D161" s="96" t="s">
        <v>110</v>
      </c>
      <c r="E161" s="244" t="s">
        <v>110</v>
      </c>
      <c r="F161" s="11">
        <v>1466420</v>
      </c>
    </row>
    <row r="162" spans="1:6" ht="19.5" customHeight="1">
      <c r="A162" s="7"/>
      <c r="B162" s="94">
        <v>80120</v>
      </c>
      <c r="C162" s="108" t="s">
        <v>68</v>
      </c>
      <c r="D162" s="109" t="s">
        <v>110</v>
      </c>
      <c r="E162" s="109" t="s">
        <v>110</v>
      </c>
      <c r="F162" s="21">
        <f>SUM(F163)</f>
        <v>221400</v>
      </c>
    </row>
    <row r="163" spans="1:6" ht="18.75">
      <c r="A163" s="7"/>
      <c r="B163" s="74"/>
      <c r="C163" s="53" t="s">
        <v>21</v>
      </c>
      <c r="D163" s="96" t="s">
        <v>110</v>
      </c>
      <c r="E163" s="96" t="s">
        <v>110</v>
      </c>
      <c r="F163" s="11">
        <f>SUM(F165:F169)</f>
        <v>221400</v>
      </c>
    </row>
    <row r="164" spans="1:6" ht="15" customHeight="1">
      <c r="A164" s="7"/>
      <c r="B164" s="74"/>
      <c r="C164" s="53" t="s">
        <v>40</v>
      </c>
      <c r="D164" s="77"/>
      <c r="E164" s="77"/>
      <c r="F164" s="11"/>
    </row>
    <row r="165" spans="1:6" ht="15.75" customHeight="1">
      <c r="A165" s="7"/>
      <c r="B165" s="74"/>
      <c r="C165" s="114" t="s">
        <v>41</v>
      </c>
      <c r="D165" s="115" t="s">
        <v>110</v>
      </c>
      <c r="E165" s="115" t="s">
        <v>110</v>
      </c>
      <c r="F165" s="12">
        <v>161200</v>
      </c>
    </row>
    <row r="166" spans="1:6" ht="18.75">
      <c r="A166" s="7"/>
      <c r="B166" s="74"/>
      <c r="C166" s="118" t="s">
        <v>42</v>
      </c>
      <c r="D166" s="119" t="s">
        <v>110</v>
      </c>
      <c r="E166" s="119" t="s">
        <v>110</v>
      </c>
      <c r="F166" s="24">
        <v>13300</v>
      </c>
    </row>
    <row r="167" spans="1:6" ht="18.75">
      <c r="A167" s="7"/>
      <c r="B167" s="74"/>
      <c r="C167" s="118" t="s">
        <v>43</v>
      </c>
      <c r="D167" s="119" t="s">
        <v>110</v>
      </c>
      <c r="E167" s="119" t="s">
        <v>110</v>
      </c>
      <c r="F167" s="24">
        <v>31400</v>
      </c>
    </row>
    <row r="168" spans="1:6" ht="18.75">
      <c r="A168" s="7"/>
      <c r="B168" s="74"/>
      <c r="C168" s="114" t="s">
        <v>44</v>
      </c>
      <c r="D168" s="115" t="s">
        <v>110</v>
      </c>
      <c r="E168" s="115" t="s">
        <v>110</v>
      </c>
      <c r="F168" s="12">
        <v>4200</v>
      </c>
    </row>
    <row r="169" spans="1:6" ht="17.25" customHeight="1" thickBot="1">
      <c r="A169" s="22"/>
      <c r="B169" s="110"/>
      <c r="C169" s="111" t="s">
        <v>25</v>
      </c>
      <c r="D169" s="112" t="s">
        <v>110</v>
      </c>
      <c r="E169" s="112" t="s">
        <v>110</v>
      </c>
      <c r="F169" s="113">
        <v>11300</v>
      </c>
    </row>
    <row r="170" spans="1:6" ht="21.75" customHeight="1">
      <c r="A170" s="7"/>
      <c r="B170" s="68">
        <v>80130</v>
      </c>
      <c r="C170" s="69" t="s">
        <v>69</v>
      </c>
      <c r="D170" s="70" t="s">
        <v>110</v>
      </c>
      <c r="E170" s="70" t="s">
        <v>110</v>
      </c>
      <c r="F170" s="9">
        <f>SUM(F171)</f>
        <v>1194300</v>
      </c>
    </row>
    <row r="171" spans="1:6" ht="18.75">
      <c r="A171" s="7"/>
      <c r="B171" s="74"/>
      <c r="C171" s="53" t="s">
        <v>21</v>
      </c>
      <c r="D171" s="96" t="s">
        <v>110</v>
      </c>
      <c r="E171" s="96" t="s">
        <v>110</v>
      </c>
      <c r="F171" s="11">
        <f>SUM(F173:F178)</f>
        <v>1194300</v>
      </c>
    </row>
    <row r="172" spans="1:6" ht="16.5" customHeight="1">
      <c r="A172" s="7"/>
      <c r="B172" s="74"/>
      <c r="C172" s="53" t="s">
        <v>40</v>
      </c>
      <c r="D172" s="77"/>
      <c r="E172" s="77"/>
      <c r="F172" s="11"/>
    </row>
    <row r="173" spans="1:6" ht="17.25" customHeight="1">
      <c r="A173" s="7"/>
      <c r="B173" s="74"/>
      <c r="C173" s="99" t="s">
        <v>41</v>
      </c>
      <c r="D173" s="96" t="s">
        <v>110</v>
      </c>
      <c r="E173" s="96" t="s">
        <v>110</v>
      </c>
      <c r="F173" s="11">
        <v>735000</v>
      </c>
    </row>
    <row r="174" spans="1:6" ht="18.75">
      <c r="A174" s="7"/>
      <c r="B174" s="74"/>
      <c r="C174" s="118" t="s">
        <v>34</v>
      </c>
      <c r="D174" s="119" t="s">
        <v>110</v>
      </c>
      <c r="E174" s="119" t="s">
        <v>110</v>
      </c>
      <c r="F174" s="24">
        <v>45000</v>
      </c>
    </row>
    <row r="175" spans="1:6" ht="18.75">
      <c r="A175" s="7"/>
      <c r="B175" s="74"/>
      <c r="C175" s="118" t="s">
        <v>42</v>
      </c>
      <c r="D175" s="119" t="s">
        <v>110</v>
      </c>
      <c r="E175" s="119" t="s">
        <v>110</v>
      </c>
      <c r="F175" s="24">
        <v>61000</v>
      </c>
    </row>
    <row r="176" spans="1:6" ht="18.75">
      <c r="A176" s="7"/>
      <c r="B176" s="74"/>
      <c r="C176" s="118" t="s">
        <v>43</v>
      </c>
      <c r="D176" s="119" t="s">
        <v>110</v>
      </c>
      <c r="E176" s="119" t="s">
        <v>110</v>
      </c>
      <c r="F176" s="24">
        <v>145000</v>
      </c>
    </row>
    <row r="177" spans="1:6" ht="18.75">
      <c r="A177" s="7"/>
      <c r="B177" s="74"/>
      <c r="C177" s="114" t="s">
        <v>44</v>
      </c>
      <c r="D177" s="115" t="s">
        <v>110</v>
      </c>
      <c r="E177" s="115" t="s">
        <v>110</v>
      </c>
      <c r="F177" s="12">
        <v>19800</v>
      </c>
    </row>
    <row r="178" spans="1:6" ht="18.75">
      <c r="A178" s="7"/>
      <c r="B178" s="74"/>
      <c r="C178" s="99" t="s">
        <v>25</v>
      </c>
      <c r="D178" s="96" t="s">
        <v>110</v>
      </c>
      <c r="E178" s="96" t="s">
        <v>110</v>
      </c>
      <c r="F178" s="11">
        <v>188500</v>
      </c>
    </row>
    <row r="179" spans="1:6" ht="22.5" customHeight="1">
      <c r="A179" s="7"/>
      <c r="B179" s="94">
        <v>80144</v>
      </c>
      <c r="C179" s="108" t="s">
        <v>70</v>
      </c>
      <c r="D179" s="109" t="s">
        <v>110</v>
      </c>
      <c r="E179" s="109" t="s">
        <v>110</v>
      </c>
      <c r="F179" s="21">
        <f>SUM(F180)</f>
        <v>285000</v>
      </c>
    </row>
    <row r="180" spans="1:6" ht="18.75">
      <c r="A180" s="7"/>
      <c r="B180" s="74"/>
      <c r="C180" s="53" t="s">
        <v>21</v>
      </c>
      <c r="D180" s="96" t="s">
        <v>110</v>
      </c>
      <c r="E180" s="96" t="s">
        <v>110</v>
      </c>
      <c r="F180" s="11">
        <f>SUM(F182:F187)</f>
        <v>285000</v>
      </c>
    </row>
    <row r="181" spans="1:6" ht="16.5" customHeight="1">
      <c r="A181" s="7"/>
      <c r="B181" s="74"/>
      <c r="C181" s="53" t="s">
        <v>40</v>
      </c>
      <c r="D181" s="77"/>
      <c r="E181" s="77"/>
      <c r="F181" s="11"/>
    </row>
    <row r="182" spans="1:6" ht="18.75">
      <c r="A182" s="7"/>
      <c r="B182" s="74"/>
      <c r="C182" s="114" t="s">
        <v>41</v>
      </c>
      <c r="D182" s="115" t="s">
        <v>110</v>
      </c>
      <c r="E182" s="115" t="s">
        <v>110</v>
      </c>
      <c r="F182" s="12">
        <v>79000</v>
      </c>
    </row>
    <row r="183" spans="1:6" ht="18.75">
      <c r="A183" s="7"/>
      <c r="B183" s="74"/>
      <c r="C183" s="114" t="s">
        <v>34</v>
      </c>
      <c r="D183" s="115" t="s">
        <v>110</v>
      </c>
      <c r="E183" s="115" t="s">
        <v>110</v>
      </c>
      <c r="F183" s="12">
        <v>160000</v>
      </c>
    </row>
    <row r="184" spans="1:6" ht="18.75">
      <c r="A184" s="7"/>
      <c r="B184" s="74"/>
      <c r="C184" s="118" t="s">
        <v>42</v>
      </c>
      <c r="D184" s="119" t="s">
        <v>110</v>
      </c>
      <c r="E184" s="119" t="s">
        <v>110</v>
      </c>
      <c r="F184" s="24">
        <v>5000</v>
      </c>
    </row>
    <row r="185" spans="1:6" ht="18.75">
      <c r="A185" s="7"/>
      <c r="B185" s="74"/>
      <c r="C185" s="118" t="s">
        <v>43</v>
      </c>
      <c r="D185" s="119" t="s">
        <v>110</v>
      </c>
      <c r="E185" s="119" t="s">
        <v>110</v>
      </c>
      <c r="F185" s="24">
        <v>24000</v>
      </c>
    </row>
    <row r="186" spans="1:6" ht="18.75">
      <c r="A186" s="7"/>
      <c r="B186" s="74"/>
      <c r="C186" s="114" t="s">
        <v>44</v>
      </c>
      <c r="D186" s="115" t="s">
        <v>110</v>
      </c>
      <c r="E186" s="115" t="s">
        <v>110</v>
      </c>
      <c r="F186" s="12">
        <v>3300</v>
      </c>
    </row>
    <row r="187" spans="1:6" ht="18.75">
      <c r="A187" s="7"/>
      <c r="B187" s="74"/>
      <c r="C187" s="99" t="s">
        <v>25</v>
      </c>
      <c r="D187" s="96" t="s">
        <v>110</v>
      </c>
      <c r="E187" s="96" t="s">
        <v>110</v>
      </c>
      <c r="F187" s="11">
        <v>13700</v>
      </c>
    </row>
    <row r="188" spans="1:6" ht="20.25" customHeight="1">
      <c r="A188" s="7"/>
      <c r="B188" s="94">
        <v>80146</v>
      </c>
      <c r="C188" s="108" t="s">
        <v>71</v>
      </c>
      <c r="D188" s="109" t="s">
        <v>110</v>
      </c>
      <c r="E188" s="109" t="s">
        <v>110</v>
      </c>
      <c r="F188" s="21">
        <f>SUM(F189)</f>
        <v>222200</v>
      </c>
    </row>
    <row r="189" spans="1:6" ht="19.5" customHeight="1">
      <c r="A189" s="7"/>
      <c r="B189" s="87"/>
      <c r="C189" s="156" t="s">
        <v>72</v>
      </c>
      <c r="D189" s="157" t="s">
        <v>110</v>
      </c>
      <c r="E189" s="157" t="s">
        <v>110</v>
      </c>
      <c r="F189" s="17">
        <f>SUM(F191:F195)</f>
        <v>222200</v>
      </c>
    </row>
    <row r="190" spans="1:6" ht="15" customHeight="1">
      <c r="A190" s="7"/>
      <c r="B190" s="74"/>
      <c r="C190" s="53" t="s">
        <v>40</v>
      </c>
      <c r="D190" s="77"/>
      <c r="E190" s="77"/>
      <c r="F190" s="11"/>
    </row>
    <row r="191" spans="1:6" ht="18.75">
      <c r="A191" s="7"/>
      <c r="B191" s="74"/>
      <c r="C191" s="114" t="s">
        <v>41</v>
      </c>
      <c r="D191" s="115" t="s">
        <v>110</v>
      </c>
      <c r="E191" s="115" t="s">
        <v>110</v>
      </c>
      <c r="F191" s="12">
        <v>33500</v>
      </c>
    </row>
    <row r="192" spans="1:6" ht="18.75">
      <c r="A192" s="7"/>
      <c r="B192" s="74"/>
      <c r="C192" s="114" t="s">
        <v>42</v>
      </c>
      <c r="D192" s="115" t="s">
        <v>110</v>
      </c>
      <c r="E192" s="115" t="s">
        <v>110</v>
      </c>
      <c r="F192" s="12">
        <v>2800</v>
      </c>
    </row>
    <row r="193" spans="1:6" ht="18.75">
      <c r="A193" s="7"/>
      <c r="B193" s="74"/>
      <c r="C193" s="118" t="s">
        <v>43</v>
      </c>
      <c r="D193" s="119" t="s">
        <v>110</v>
      </c>
      <c r="E193" s="119" t="s">
        <v>110</v>
      </c>
      <c r="F193" s="24">
        <v>6500</v>
      </c>
    </row>
    <row r="194" spans="1:6" ht="18.75">
      <c r="A194" s="7"/>
      <c r="B194" s="74"/>
      <c r="C194" s="114" t="s">
        <v>44</v>
      </c>
      <c r="D194" s="115" t="s">
        <v>110</v>
      </c>
      <c r="E194" s="115" t="s">
        <v>110</v>
      </c>
      <c r="F194" s="12">
        <v>900</v>
      </c>
    </row>
    <row r="195" spans="1:6" ht="18" customHeight="1">
      <c r="A195" s="7"/>
      <c r="B195" s="74"/>
      <c r="C195" s="99" t="s">
        <v>25</v>
      </c>
      <c r="D195" s="96" t="s">
        <v>110</v>
      </c>
      <c r="E195" s="96" t="s">
        <v>110</v>
      </c>
      <c r="F195" s="11">
        <v>178500</v>
      </c>
    </row>
    <row r="196" spans="1:6" ht="21" customHeight="1">
      <c r="A196" s="7"/>
      <c r="B196" s="94">
        <v>80195</v>
      </c>
      <c r="C196" s="108" t="s">
        <v>73</v>
      </c>
      <c r="D196" s="109" t="s">
        <v>110</v>
      </c>
      <c r="E196" s="109" t="s">
        <v>110</v>
      </c>
      <c r="F196" s="21">
        <f>SUM(F197)</f>
        <v>817814</v>
      </c>
    </row>
    <row r="197" spans="1:6" ht="17.25" customHeight="1">
      <c r="A197" s="7"/>
      <c r="B197" s="74"/>
      <c r="C197" s="53" t="s">
        <v>21</v>
      </c>
      <c r="D197" s="96" t="s">
        <v>110</v>
      </c>
      <c r="E197" s="96" t="s">
        <v>110</v>
      </c>
      <c r="F197" s="11">
        <f>SUM(F199:F204)</f>
        <v>817814</v>
      </c>
    </row>
    <row r="198" spans="1:6" ht="15" customHeight="1">
      <c r="A198" s="7"/>
      <c r="B198" s="74"/>
      <c r="C198" s="53" t="s">
        <v>40</v>
      </c>
      <c r="D198" s="77"/>
      <c r="E198" s="77"/>
      <c r="F198" s="11"/>
    </row>
    <row r="199" spans="1:6" ht="18.75">
      <c r="A199" s="7"/>
      <c r="B199" s="74"/>
      <c r="C199" s="114" t="s">
        <v>41</v>
      </c>
      <c r="D199" s="115" t="s">
        <v>110</v>
      </c>
      <c r="E199" s="115" t="s">
        <v>110</v>
      </c>
      <c r="F199" s="12">
        <v>408441</v>
      </c>
    </row>
    <row r="200" spans="1:6" ht="18.75">
      <c r="A200" s="7"/>
      <c r="B200" s="74"/>
      <c r="C200" s="114" t="s">
        <v>34</v>
      </c>
      <c r="D200" s="115" t="s">
        <v>110</v>
      </c>
      <c r="E200" s="115" t="s">
        <v>110</v>
      </c>
      <c r="F200" s="12">
        <v>68460</v>
      </c>
    </row>
    <row r="201" spans="1:6" ht="18.75">
      <c r="A201" s="7"/>
      <c r="B201" s="74"/>
      <c r="C201" s="118" t="s">
        <v>43</v>
      </c>
      <c r="D201" s="119" t="s">
        <v>110</v>
      </c>
      <c r="E201" s="119" t="s">
        <v>110</v>
      </c>
      <c r="F201" s="24">
        <v>73506</v>
      </c>
    </row>
    <row r="202" spans="1:6" ht="18.75">
      <c r="A202" s="7"/>
      <c r="B202" s="74"/>
      <c r="C202" s="118" t="s">
        <v>44</v>
      </c>
      <c r="D202" s="119" t="s">
        <v>110</v>
      </c>
      <c r="E202" s="119" t="s">
        <v>110</v>
      </c>
      <c r="F202" s="24">
        <v>10076</v>
      </c>
    </row>
    <row r="203" spans="1:6" ht="45">
      <c r="A203" s="7"/>
      <c r="B203" s="74"/>
      <c r="C203" s="158" t="s">
        <v>74</v>
      </c>
      <c r="D203" s="57" t="s">
        <v>110</v>
      </c>
      <c r="E203" s="57" t="s">
        <v>110</v>
      </c>
      <c r="F203" s="24">
        <v>4000</v>
      </c>
    </row>
    <row r="204" spans="1:6" ht="19.5" thickBot="1">
      <c r="A204" s="7"/>
      <c r="B204" s="68"/>
      <c r="C204" s="133" t="s">
        <v>25</v>
      </c>
      <c r="D204" s="96" t="s">
        <v>110</v>
      </c>
      <c r="E204" s="96" t="s">
        <v>110</v>
      </c>
      <c r="F204" s="23">
        <v>253331</v>
      </c>
    </row>
    <row r="205" spans="1:6" ht="25.5" customHeight="1" thickBot="1">
      <c r="A205" s="66">
        <v>851</v>
      </c>
      <c r="B205" s="5"/>
      <c r="C205" s="52" t="s">
        <v>75</v>
      </c>
      <c r="D205" s="62" t="s">
        <v>110</v>
      </c>
      <c r="E205" s="242" t="s">
        <v>110</v>
      </c>
      <c r="F205" s="237">
        <f>SUM(F206,F207,F208,F214,F225,F226)</f>
        <v>811000</v>
      </c>
    </row>
    <row r="206" spans="1:6" ht="18.75" customHeight="1">
      <c r="A206" s="218"/>
      <c r="B206" s="180">
        <v>85111</v>
      </c>
      <c r="C206" s="220" t="s">
        <v>123</v>
      </c>
      <c r="D206" s="219" t="s">
        <v>110</v>
      </c>
      <c r="E206" s="229" t="s">
        <v>110</v>
      </c>
      <c r="F206" s="221">
        <v>50000</v>
      </c>
    </row>
    <row r="207" spans="1:6" ht="21" customHeight="1">
      <c r="A207" s="7"/>
      <c r="B207" s="68">
        <v>85149</v>
      </c>
      <c r="C207" s="69" t="s">
        <v>76</v>
      </c>
      <c r="D207" s="70" t="s">
        <v>110</v>
      </c>
      <c r="E207" s="70" t="s">
        <v>110</v>
      </c>
      <c r="F207" s="9">
        <v>53000</v>
      </c>
    </row>
    <row r="208" spans="1:6" ht="24" customHeight="1">
      <c r="A208" s="7"/>
      <c r="B208" s="68">
        <v>85153</v>
      </c>
      <c r="C208" s="69" t="s">
        <v>77</v>
      </c>
      <c r="D208" s="70" t="s">
        <v>110</v>
      </c>
      <c r="E208" s="70" t="s">
        <v>110</v>
      </c>
      <c r="F208" s="9">
        <f>SUM(F209)</f>
        <v>40000</v>
      </c>
    </row>
    <row r="209" spans="1:6" ht="15.75" customHeight="1">
      <c r="A209" s="7" t="s">
        <v>78</v>
      </c>
      <c r="B209" s="74"/>
      <c r="C209" s="53" t="s">
        <v>21</v>
      </c>
      <c r="D209" s="96" t="s">
        <v>110</v>
      </c>
      <c r="E209" s="96" t="s">
        <v>110</v>
      </c>
      <c r="F209" s="11">
        <f>SUM(F211:F213)</f>
        <v>40000</v>
      </c>
    </row>
    <row r="210" spans="1:6" ht="12.75" customHeight="1" thickBot="1">
      <c r="A210" s="22"/>
      <c r="B210" s="110"/>
      <c r="C210" s="54" t="s">
        <v>40</v>
      </c>
      <c r="D210" s="231"/>
      <c r="E210" s="231"/>
      <c r="F210" s="23"/>
    </row>
    <row r="211" spans="1:6" ht="18.75">
      <c r="A211" s="7"/>
      <c r="B211" s="74"/>
      <c r="C211" s="495" t="s">
        <v>74</v>
      </c>
      <c r="D211" s="485" t="s">
        <v>110</v>
      </c>
      <c r="E211" s="485" t="s">
        <v>110</v>
      </c>
      <c r="F211" s="460">
        <v>38600</v>
      </c>
    </row>
    <row r="212" spans="1:6" ht="18.75">
      <c r="A212" s="7"/>
      <c r="B212" s="74"/>
      <c r="C212" s="496"/>
      <c r="D212" s="497"/>
      <c r="E212" s="497"/>
      <c r="F212" s="460"/>
    </row>
    <row r="213" spans="1:6" ht="18.75">
      <c r="A213" s="7"/>
      <c r="B213" s="68"/>
      <c r="C213" s="116" t="s">
        <v>25</v>
      </c>
      <c r="D213" s="275" t="s">
        <v>110</v>
      </c>
      <c r="E213" s="275" t="s">
        <v>110</v>
      </c>
      <c r="F213" s="10">
        <v>1400</v>
      </c>
    </row>
    <row r="214" spans="1:6" ht="21" customHeight="1">
      <c r="A214" s="7"/>
      <c r="B214" s="68">
        <v>85154</v>
      </c>
      <c r="C214" s="69" t="s">
        <v>79</v>
      </c>
      <c r="D214" s="70" t="s">
        <v>110</v>
      </c>
      <c r="E214" s="70" t="s">
        <v>110</v>
      </c>
      <c r="F214" s="9">
        <f>SUM(F215,F224)</f>
        <v>640000</v>
      </c>
    </row>
    <row r="215" spans="1:6" ht="16.5" customHeight="1">
      <c r="A215" s="7" t="s">
        <v>78</v>
      </c>
      <c r="B215" s="74"/>
      <c r="C215" s="53" t="s">
        <v>21</v>
      </c>
      <c r="D215" s="96" t="s">
        <v>110</v>
      </c>
      <c r="E215" s="96" t="s">
        <v>110</v>
      </c>
      <c r="F215" s="11">
        <f>SUM(F217:F223)</f>
        <v>625000</v>
      </c>
    </row>
    <row r="216" spans="1:6" ht="15" customHeight="1">
      <c r="A216" s="7"/>
      <c r="B216" s="74"/>
      <c r="C216" s="53" t="s">
        <v>40</v>
      </c>
      <c r="D216" s="77"/>
      <c r="E216" s="77"/>
      <c r="F216" s="11"/>
    </row>
    <row r="217" spans="1:6" ht="17.25" customHeight="1">
      <c r="A217" s="7"/>
      <c r="B217" s="74"/>
      <c r="C217" s="114" t="s">
        <v>34</v>
      </c>
      <c r="D217" s="115" t="s">
        <v>110</v>
      </c>
      <c r="E217" s="115" t="s">
        <v>110</v>
      </c>
      <c r="F217" s="12">
        <v>50960</v>
      </c>
    </row>
    <row r="218" spans="1:6" ht="18.75" customHeight="1">
      <c r="A218" s="7"/>
      <c r="B218" s="74"/>
      <c r="C218" s="114" t="s">
        <v>43</v>
      </c>
      <c r="D218" s="115" t="s">
        <v>110</v>
      </c>
      <c r="E218" s="115" t="s">
        <v>110</v>
      </c>
      <c r="F218" s="12">
        <v>400</v>
      </c>
    </row>
    <row r="219" spans="1:6" ht="16.5" customHeight="1">
      <c r="A219" s="7"/>
      <c r="B219" s="74"/>
      <c r="C219" s="118" t="s">
        <v>44</v>
      </c>
      <c r="D219" s="119" t="s">
        <v>110</v>
      </c>
      <c r="E219" s="119" t="s">
        <v>110</v>
      </c>
      <c r="F219" s="24">
        <v>100</v>
      </c>
    </row>
    <row r="220" spans="1:6" ht="18.75">
      <c r="A220" s="7"/>
      <c r="B220" s="74"/>
      <c r="C220" s="462" t="s">
        <v>74</v>
      </c>
      <c r="D220" s="499" t="s">
        <v>110</v>
      </c>
      <c r="E220" s="499" t="s">
        <v>110</v>
      </c>
      <c r="F220" s="460">
        <v>384200</v>
      </c>
    </row>
    <row r="221" spans="1:6" ht="18" customHeight="1">
      <c r="A221" s="7"/>
      <c r="B221" s="74"/>
      <c r="C221" s="498"/>
      <c r="D221" s="478"/>
      <c r="E221" s="478"/>
      <c r="F221" s="461"/>
    </row>
    <row r="222" spans="1:6" ht="39" customHeight="1">
      <c r="A222" s="7"/>
      <c r="B222" s="74"/>
      <c r="C222" s="160" t="s">
        <v>118</v>
      </c>
      <c r="D222" s="161" t="s">
        <v>110</v>
      </c>
      <c r="E222" s="161" t="s">
        <v>110</v>
      </c>
      <c r="F222" s="24">
        <v>96532</v>
      </c>
    </row>
    <row r="223" spans="1:6" ht="18.75">
      <c r="A223" s="7"/>
      <c r="B223" s="74"/>
      <c r="C223" s="99" t="s">
        <v>25</v>
      </c>
      <c r="D223" s="96" t="s">
        <v>110</v>
      </c>
      <c r="E223" s="96" t="s">
        <v>110</v>
      </c>
      <c r="F223" s="11">
        <v>92808</v>
      </c>
    </row>
    <row r="224" spans="1:6" ht="18.75">
      <c r="A224" s="7"/>
      <c r="B224" s="74"/>
      <c r="C224" s="80" t="s">
        <v>26</v>
      </c>
      <c r="D224" s="81" t="s">
        <v>110</v>
      </c>
      <c r="E224" s="81" t="s">
        <v>110</v>
      </c>
      <c r="F224" s="14">
        <v>15000</v>
      </c>
    </row>
    <row r="225" spans="1:6" ht="18" customHeight="1">
      <c r="A225" s="7"/>
      <c r="B225" s="94">
        <v>85158</v>
      </c>
      <c r="C225" s="232" t="s">
        <v>80</v>
      </c>
      <c r="D225" s="135" t="s">
        <v>110</v>
      </c>
      <c r="E225" s="135" t="s">
        <v>110</v>
      </c>
      <c r="F225" s="21">
        <v>5000</v>
      </c>
    </row>
    <row r="226" spans="1:6" ht="18.75" customHeight="1">
      <c r="A226" s="7"/>
      <c r="B226" s="94">
        <v>85195</v>
      </c>
      <c r="C226" s="108" t="s">
        <v>38</v>
      </c>
      <c r="D226" s="109" t="s">
        <v>110</v>
      </c>
      <c r="E226" s="109" t="s">
        <v>110</v>
      </c>
      <c r="F226" s="21">
        <f>SUM(F227:F227)</f>
        <v>23000</v>
      </c>
    </row>
    <row r="227" spans="1:6" ht="40.5" customHeight="1" thickBot="1">
      <c r="A227" s="7"/>
      <c r="B227" s="87"/>
      <c r="C227" s="163" t="s">
        <v>81</v>
      </c>
      <c r="D227" s="164" t="s">
        <v>110</v>
      </c>
      <c r="E227" s="164" t="s">
        <v>110</v>
      </c>
      <c r="F227" s="34">
        <v>23000</v>
      </c>
    </row>
    <row r="228" spans="1:6" ht="24.75" customHeight="1" thickBot="1">
      <c r="A228" s="66">
        <v>852</v>
      </c>
      <c r="B228" s="5"/>
      <c r="C228" s="52" t="s">
        <v>8</v>
      </c>
      <c r="D228" s="246" t="s">
        <v>110</v>
      </c>
      <c r="E228" s="246" t="s">
        <v>110</v>
      </c>
      <c r="F228" s="67">
        <f>SUM(F229,F237,F247,F256,F257,F258,F259,F269,F277)</f>
        <v>26260525</v>
      </c>
    </row>
    <row r="229" spans="1:6" ht="19.5" customHeight="1">
      <c r="A229" s="7"/>
      <c r="B229" s="71">
        <v>85202</v>
      </c>
      <c r="C229" s="72" t="s">
        <v>82</v>
      </c>
      <c r="D229" s="73" t="s">
        <v>110</v>
      </c>
      <c r="E229" s="73" t="s">
        <v>110</v>
      </c>
      <c r="F229" s="10">
        <f>SUM(F230)</f>
        <v>440000</v>
      </c>
    </row>
    <row r="230" spans="1:6" ht="17.25" customHeight="1">
      <c r="A230" s="7"/>
      <c r="B230" s="74"/>
      <c r="C230" s="53" t="s">
        <v>21</v>
      </c>
      <c r="D230" s="96" t="s">
        <v>110</v>
      </c>
      <c r="E230" s="96" t="s">
        <v>110</v>
      </c>
      <c r="F230" s="11">
        <f>SUM(F232:F236)</f>
        <v>440000</v>
      </c>
    </row>
    <row r="231" spans="1:6" ht="14.25" customHeight="1">
      <c r="A231" s="7"/>
      <c r="B231" s="74"/>
      <c r="C231" s="53" t="s">
        <v>40</v>
      </c>
      <c r="D231" s="77"/>
      <c r="E231" s="77"/>
      <c r="F231" s="11"/>
    </row>
    <row r="232" spans="1:6" ht="18.75">
      <c r="A232" s="7"/>
      <c r="B232" s="74"/>
      <c r="C232" s="99" t="s">
        <v>41</v>
      </c>
      <c r="D232" s="96" t="s">
        <v>110</v>
      </c>
      <c r="E232" s="96" t="s">
        <v>110</v>
      </c>
      <c r="F232" s="11">
        <v>230000</v>
      </c>
    </row>
    <row r="233" spans="1:6" ht="18.75">
      <c r="A233" s="7"/>
      <c r="B233" s="74"/>
      <c r="C233" s="118" t="s">
        <v>42</v>
      </c>
      <c r="D233" s="119" t="s">
        <v>110</v>
      </c>
      <c r="E233" s="119" t="s">
        <v>110</v>
      </c>
      <c r="F233" s="24">
        <v>19000</v>
      </c>
    </row>
    <row r="234" spans="1:6" ht="18.75">
      <c r="A234" s="7"/>
      <c r="B234" s="74"/>
      <c r="C234" s="118" t="s">
        <v>43</v>
      </c>
      <c r="D234" s="119" t="s">
        <v>110</v>
      </c>
      <c r="E234" s="119" t="s">
        <v>110</v>
      </c>
      <c r="F234" s="24">
        <v>44100</v>
      </c>
    </row>
    <row r="235" spans="1:6" ht="18.75">
      <c r="A235" s="7"/>
      <c r="B235" s="74"/>
      <c r="C235" s="118" t="s">
        <v>44</v>
      </c>
      <c r="D235" s="119" t="s">
        <v>110</v>
      </c>
      <c r="E235" s="119" t="s">
        <v>110</v>
      </c>
      <c r="F235" s="24">
        <v>6100</v>
      </c>
    </row>
    <row r="236" spans="1:6" ht="17.25" customHeight="1">
      <c r="A236" s="7"/>
      <c r="B236" s="68"/>
      <c r="C236" s="116" t="s">
        <v>25</v>
      </c>
      <c r="D236" s="107" t="s">
        <v>110</v>
      </c>
      <c r="E236" s="107" t="s">
        <v>110</v>
      </c>
      <c r="F236" s="10">
        <v>140800</v>
      </c>
    </row>
    <row r="237" spans="1:6" ht="18.75">
      <c r="A237" s="7"/>
      <c r="B237" s="68">
        <v>85203</v>
      </c>
      <c r="C237" s="69" t="s">
        <v>83</v>
      </c>
      <c r="D237" s="70" t="s">
        <v>110</v>
      </c>
      <c r="E237" s="248" t="s">
        <v>110</v>
      </c>
      <c r="F237" s="9">
        <f>SUM(F238)</f>
        <v>1218630</v>
      </c>
    </row>
    <row r="238" spans="1:6" ht="18.75">
      <c r="A238" s="7"/>
      <c r="B238" s="74"/>
      <c r="C238" s="53" t="s">
        <v>21</v>
      </c>
      <c r="D238" s="96" t="s">
        <v>110</v>
      </c>
      <c r="E238" s="244" t="s">
        <v>110</v>
      </c>
      <c r="F238" s="11">
        <f>SUM(F240:F246)</f>
        <v>1218630</v>
      </c>
    </row>
    <row r="239" spans="1:6" ht="15.75" customHeight="1">
      <c r="A239" s="7"/>
      <c r="B239" s="74"/>
      <c r="C239" s="53" t="s">
        <v>40</v>
      </c>
      <c r="D239" s="77"/>
      <c r="E239" s="77"/>
      <c r="F239" s="11"/>
    </row>
    <row r="240" spans="1:6" ht="18.75">
      <c r="A240" s="7"/>
      <c r="B240" s="74"/>
      <c r="C240" s="114" t="s">
        <v>41</v>
      </c>
      <c r="D240" s="115" t="s">
        <v>110</v>
      </c>
      <c r="E240" s="115" t="s">
        <v>110</v>
      </c>
      <c r="F240" s="12">
        <v>505100</v>
      </c>
    </row>
    <row r="241" spans="1:6" ht="18.75">
      <c r="A241" s="7"/>
      <c r="B241" s="74"/>
      <c r="C241" s="114" t="s">
        <v>34</v>
      </c>
      <c r="D241" s="115" t="s">
        <v>110</v>
      </c>
      <c r="E241" s="115" t="s">
        <v>110</v>
      </c>
      <c r="F241" s="12">
        <v>5000</v>
      </c>
    </row>
    <row r="242" spans="1:6" ht="18.75">
      <c r="A242" s="7"/>
      <c r="B242" s="74"/>
      <c r="C242" s="118" t="s">
        <v>42</v>
      </c>
      <c r="D242" s="119" t="s">
        <v>110</v>
      </c>
      <c r="E242" s="119" t="s">
        <v>110</v>
      </c>
      <c r="F242" s="24">
        <v>39750</v>
      </c>
    </row>
    <row r="243" spans="1:6" ht="18.75">
      <c r="A243" s="7"/>
      <c r="B243" s="74"/>
      <c r="C243" s="118" t="s">
        <v>43</v>
      </c>
      <c r="D243" s="119" t="s">
        <v>110</v>
      </c>
      <c r="E243" s="119" t="s">
        <v>110</v>
      </c>
      <c r="F243" s="24">
        <v>96500</v>
      </c>
    </row>
    <row r="244" spans="1:6" ht="18.75">
      <c r="A244" s="7"/>
      <c r="B244" s="74"/>
      <c r="C244" s="114" t="s">
        <v>44</v>
      </c>
      <c r="D244" s="115" t="s">
        <v>110</v>
      </c>
      <c r="E244" s="115" t="s">
        <v>110</v>
      </c>
      <c r="F244" s="12">
        <v>13400</v>
      </c>
    </row>
    <row r="245" spans="1:6" ht="38.25">
      <c r="A245" s="7"/>
      <c r="B245" s="74"/>
      <c r="C245" s="160" t="s">
        <v>74</v>
      </c>
      <c r="D245" s="57" t="s">
        <v>110</v>
      </c>
      <c r="E245" s="57" t="s">
        <v>110</v>
      </c>
      <c r="F245" s="24">
        <v>192000</v>
      </c>
    </row>
    <row r="246" spans="1:6" ht="18.75">
      <c r="A246" s="7"/>
      <c r="B246" s="68"/>
      <c r="C246" s="133" t="s">
        <v>25</v>
      </c>
      <c r="D246" s="121" t="s">
        <v>110</v>
      </c>
      <c r="E246" s="251" t="s">
        <v>110</v>
      </c>
      <c r="F246" s="9">
        <v>366880</v>
      </c>
    </row>
    <row r="247" spans="1:6" ht="35.25" customHeight="1">
      <c r="A247" s="7"/>
      <c r="B247" s="68">
        <v>85212</v>
      </c>
      <c r="C247" s="165" t="s">
        <v>84</v>
      </c>
      <c r="D247" s="166" t="s">
        <v>110</v>
      </c>
      <c r="E247" s="166" t="s">
        <v>110</v>
      </c>
      <c r="F247" s="9">
        <f>SUM(F248)</f>
        <v>13628260</v>
      </c>
    </row>
    <row r="248" spans="1:6" ht="18.75">
      <c r="A248" s="7"/>
      <c r="B248" s="74"/>
      <c r="C248" s="53" t="s">
        <v>21</v>
      </c>
      <c r="D248" s="96" t="s">
        <v>110</v>
      </c>
      <c r="E248" s="96" t="s">
        <v>110</v>
      </c>
      <c r="F248" s="11">
        <f>SUM(F250:F255)</f>
        <v>13628260</v>
      </c>
    </row>
    <row r="249" spans="1:6" ht="15.75" customHeight="1" thickBot="1">
      <c r="A249" s="22"/>
      <c r="B249" s="110"/>
      <c r="C249" s="54" t="s">
        <v>40</v>
      </c>
      <c r="D249" s="231"/>
      <c r="E249" s="231"/>
      <c r="F249" s="23"/>
    </row>
    <row r="250" spans="1:6" ht="18.75">
      <c r="A250" s="7"/>
      <c r="B250" s="74"/>
      <c r="C250" s="114" t="s">
        <v>41</v>
      </c>
      <c r="D250" s="115" t="s">
        <v>110</v>
      </c>
      <c r="E250" s="115" t="s">
        <v>110</v>
      </c>
      <c r="F250" s="12">
        <v>171000</v>
      </c>
    </row>
    <row r="251" spans="1:6" ht="18.75">
      <c r="A251" s="7"/>
      <c r="B251" s="74"/>
      <c r="C251" s="114" t="s">
        <v>34</v>
      </c>
      <c r="D251" s="115" t="s">
        <v>110</v>
      </c>
      <c r="E251" s="115" t="s">
        <v>110</v>
      </c>
      <c r="F251" s="12">
        <v>10000</v>
      </c>
    </row>
    <row r="252" spans="1:6" ht="18" customHeight="1">
      <c r="A252" s="7"/>
      <c r="B252" s="74"/>
      <c r="C252" s="118" t="s">
        <v>42</v>
      </c>
      <c r="D252" s="119" t="s">
        <v>110</v>
      </c>
      <c r="E252" s="119" t="s">
        <v>110</v>
      </c>
      <c r="F252" s="24">
        <v>11000</v>
      </c>
    </row>
    <row r="253" spans="1:6" ht="20.25" customHeight="1">
      <c r="A253" s="7"/>
      <c r="B253" s="74"/>
      <c r="C253" s="114" t="s">
        <v>43</v>
      </c>
      <c r="D253" s="115" t="s">
        <v>110</v>
      </c>
      <c r="E253" s="115" t="s">
        <v>110</v>
      </c>
      <c r="F253" s="12">
        <v>32000</v>
      </c>
    </row>
    <row r="254" spans="1:6" ht="17.25" customHeight="1">
      <c r="A254" s="7"/>
      <c r="B254" s="74"/>
      <c r="C254" s="114" t="s">
        <v>44</v>
      </c>
      <c r="D254" s="115" t="s">
        <v>110</v>
      </c>
      <c r="E254" s="115" t="s">
        <v>110</v>
      </c>
      <c r="F254" s="12">
        <v>4400</v>
      </c>
    </row>
    <row r="255" spans="1:6" ht="16.5" customHeight="1">
      <c r="A255" s="7"/>
      <c r="B255" s="74"/>
      <c r="C255" s="99" t="s">
        <v>25</v>
      </c>
      <c r="D255" s="96" t="s">
        <v>110</v>
      </c>
      <c r="E255" s="96" t="s">
        <v>110</v>
      </c>
      <c r="F255" s="11">
        <v>13399860</v>
      </c>
    </row>
    <row r="256" spans="1:6" ht="50.25" customHeight="1">
      <c r="A256" s="7"/>
      <c r="B256" s="94">
        <v>85213</v>
      </c>
      <c r="C256" s="276" t="s">
        <v>85</v>
      </c>
      <c r="D256" s="277" t="s">
        <v>110</v>
      </c>
      <c r="E256" s="277" t="s">
        <v>110</v>
      </c>
      <c r="F256" s="21">
        <v>158705</v>
      </c>
    </row>
    <row r="257" spans="1:6" ht="34.5" customHeight="1">
      <c r="A257" s="7"/>
      <c r="B257" s="68">
        <v>85214</v>
      </c>
      <c r="C257" s="165" t="s">
        <v>86</v>
      </c>
      <c r="D257" s="166" t="s">
        <v>110</v>
      </c>
      <c r="E257" s="166" t="s">
        <v>110</v>
      </c>
      <c r="F257" s="9">
        <v>3251300</v>
      </c>
    </row>
    <row r="258" spans="1:6" ht="20.25" customHeight="1">
      <c r="A258" s="7"/>
      <c r="B258" s="68">
        <v>85215</v>
      </c>
      <c r="C258" s="69" t="s">
        <v>87</v>
      </c>
      <c r="D258" s="70" t="s">
        <v>110</v>
      </c>
      <c r="E258" s="70" t="s">
        <v>110</v>
      </c>
      <c r="F258" s="9">
        <v>3600000</v>
      </c>
    </row>
    <row r="259" spans="1:6" ht="20.25" customHeight="1">
      <c r="A259" s="7"/>
      <c r="B259" s="71">
        <v>85219</v>
      </c>
      <c r="C259" s="72" t="s">
        <v>88</v>
      </c>
      <c r="D259" s="216" t="s">
        <v>110</v>
      </c>
      <c r="E259" s="216" t="s">
        <v>110</v>
      </c>
      <c r="F259" s="10">
        <f>SUM(F260,F268)</f>
        <v>2679070</v>
      </c>
    </row>
    <row r="260" spans="1:6" ht="18.75">
      <c r="A260" s="7"/>
      <c r="B260" s="74"/>
      <c r="C260" s="53" t="s">
        <v>21</v>
      </c>
      <c r="D260" s="244" t="s">
        <v>110</v>
      </c>
      <c r="E260" s="96" t="s">
        <v>110</v>
      </c>
      <c r="F260" s="11">
        <f>SUM(F262:F267)</f>
        <v>2672070</v>
      </c>
    </row>
    <row r="261" spans="1:6" ht="15.75" customHeight="1">
      <c r="A261" s="7"/>
      <c r="B261" s="74"/>
      <c r="C261" s="53" t="s">
        <v>40</v>
      </c>
      <c r="D261" s="77"/>
      <c r="E261" s="77"/>
      <c r="F261" s="11"/>
    </row>
    <row r="262" spans="1:6" ht="18.75">
      <c r="A262" s="7"/>
      <c r="B262" s="74"/>
      <c r="C262" s="114" t="s">
        <v>41</v>
      </c>
      <c r="D262" s="115" t="s">
        <v>110</v>
      </c>
      <c r="E262" s="115" t="s">
        <v>110</v>
      </c>
      <c r="F262" s="12">
        <v>1867500</v>
      </c>
    </row>
    <row r="263" spans="1:6" ht="18.75">
      <c r="A263" s="7"/>
      <c r="B263" s="74"/>
      <c r="C263" s="118" t="s">
        <v>34</v>
      </c>
      <c r="D263" s="119" t="s">
        <v>110</v>
      </c>
      <c r="E263" s="119" t="s">
        <v>110</v>
      </c>
      <c r="F263" s="24">
        <v>2000</v>
      </c>
    </row>
    <row r="264" spans="1:6" ht="18.75">
      <c r="A264" s="7"/>
      <c r="B264" s="74"/>
      <c r="C264" s="114" t="s">
        <v>42</v>
      </c>
      <c r="D264" s="115" t="s">
        <v>110</v>
      </c>
      <c r="E264" s="115" t="s">
        <v>110</v>
      </c>
      <c r="F264" s="12">
        <v>128550</v>
      </c>
    </row>
    <row r="265" spans="1:6" ht="18.75">
      <c r="A265" s="7"/>
      <c r="B265" s="74"/>
      <c r="C265" s="118" t="s">
        <v>43</v>
      </c>
      <c r="D265" s="119" t="s">
        <v>110</v>
      </c>
      <c r="E265" s="119" t="s">
        <v>110</v>
      </c>
      <c r="F265" s="24">
        <v>341000</v>
      </c>
    </row>
    <row r="266" spans="1:6" ht="18.75">
      <c r="A266" s="7"/>
      <c r="B266" s="74"/>
      <c r="C266" s="118" t="s">
        <v>44</v>
      </c>
      <c r="D266" s="119" t="s">
        <v>110</v>
      </c>
      <c r="E266" s="119" t="s">
        <v>110</v>
      </c>
      <c r="F266" s="24">
        <v>46700</v>
      </c>
    </row>
    <row r="267" spans="1:6" ht="18.75">
      <c r="A267" s="7"/>
      <c r="B267" s="74"/>
      <c r="C267" s="99" t="s">
        <v>25</v>
      </c>
      <c r="D267" s="244" t="s">
        <v>110</v>
      </c>
      <c r="E267" s="96" t="s">
        <v>110</v>
      </c>
      <c r="F267" s="11">
        <v>286320</v>
      </c>
    </row>
    <row r="268" spans="1:6" ht="18.75">
      <c r="A268" s="7"/>
      <c r="B268" s="68"/>
      <c r="C268" s="223" t="s">
        <v>63</v>
      </c>
      <c r="D268" s="222" t="s">
        <v>110</v>
      </c>
      <c r="E268" s="258" t="s">
        <v>110</v>
      </c>
      <c r="F268" s="224">
        <v>7000</v>
      </c>
    </row>
    <row r="269" spans="1:6" ht="21" customHeight="1">
      <c r="A269" s="7"/>
      <c r="B269" s="71">
        <v>85228</v>
      </c>
      <c r="C269" s="72" t="s">
        <v>89</v>
      </c>
      <c r="D269" s="73" t="s">
        <v>110</v>
      </c>
      <c r="E269" s="73" t="s">
        <v>110</v>
      </c>
      <c r="F269" s="10">
        <f>SUM(F270)</f>
        <v>882730</v>
      </c>
    </row>
    <row r="270" spans="1:6" ht="18.75">
      <c r="A270" s="7"/>
      <c r="B270" s="74"/>
      <c r="C270" s="53" t="s">
        <v>21</v>
      </c>
      <c r="D270" s="96" t="s">
        <v>110</v>
      </c>
      <c r="E270" s="96" t="s">
        <v>110</v>
      </c>
      <c r="F270" s="11">
        <f>SUM(F272:F276)</f>
        <v>882730</v>
      </c>
    </row>
    <row r="271" spans="1:6" ht="15" customHeight="1">
      <c r="A271" s="7"/>
      <c r="B271" s="74"/>
      <c r="C271" s="53" t="s">
        <v>40</v>
      </c>
      <c r="D271" s="77"/>
      <c r="E271" s="77"/>
      <c r="F271" s="11"/>
    </row>
    <row r="272" spans="1:6" ht="18.75">
      <c r="A272" s="7"/>
      <c r="B272" s="74"/>
      <c r="C272" s="99" t="s">
        <v>41</v>
      </c>
      <c r="D272" s="96" t="s">
        <v>110</v>
      </c>
      <c r="E272" s="96" t="s">
        <v>110</v>
      </c>
      <c r="F272" s="11">
        <v>120800</v>
      </c>
    </row>
    <row r="273" spans="1:6" ht="18.75">
      <c r="A273" s="7"/>
      <c r="B273" s="74"/>
      <c r="C273" s="118" t="s">
        <v>42</v>
      </c>
      <c r="D273" s="119" t="s">
        <v>110</v>
      </c>
      <c r="E273" s="119" t="s">
        <v>110</v>
      </c>
      <c r="F273" s="24">
        <v>8600</v>
      </c>
    </row>
    <row r="274" spans="1:6" ht="18.75">
      <c r="A274" s="7"/>
      <c r="B274" s="74"/>
      <c r="C274" s="118" t="s">
        <v>43</v>
      </c>
      <c r="D274" s="119" t="s">
        <v>110</v>
      </c>
      <c r="E274" s="119" t="s">
        <v>110</v>
      </c>
      <c r="F274" s="24">
        <v>22950</v>
      </c>
    </row>
    <row r="275" spans="1:6" ht="18.75">
      <c r="A275" s="7"/>
      <c r="B275" s="74"/>
      <c r="C275" s="118" t="s">
        <v>44</v>
      </c>
      <c r="D275" s="119" t="s">
        <v>110</v>
      </c>
      <c r="E275" s="119" t="s">
        <v>110</v>
      </c>
      <c r="F275" s="24">
        <v>3150</v>
      </c>
    </row>
    <row r="276" spans="1:6" ht="18.75">
      <c r="A276" s="7"/>
      <c r="B276" s="68"/>
      <c r="C276" s="133" t="s">
        <v>25</v>
      </c>
      <c r="D276" s="121" t="s">
        <v>110</v>
      </c>
      <c r="E276" s="121" t="s">
        <v>110</v>
      </c>
      <c r="F276" s="9">
        <v>727230</v>
      </c>
    </row>
    <row r="277" spans="1:6" ht="20.25" customHeight="1">
      <c r="A277" s="7"/>
      <c r="B277" s="68">
        <v>85295</v>
      </c>
      <c r="C277" s="69" t="s">
        <v>73</v>
      </c>
      <c r="D277" s="70" t="s">
        <v>110</v>
      </c>
      <c r="E277" s="248" t="s">
        <v>110</v>
      </c>
      <c r="F277" s="9">
        <f>SUM(F278)</f>
        <v>401830</v>
      </c>
    </row>
    <row r="278" spans="1:6" ht="17.25" customHeight="1">
      <c r="A278" s="7"/>
      <c r="B278" s="74"/>
      <c r="C278" s="53" t="s">
        <v>21</v>
      </c>
      <c r="D278" s="96" t="s">
        <v>110</v>
      </c>
      <c r="E278" s="244" t="s">
        <v>110</v>
      </c>
      <c r="F278" s="11">
        <f>SUM(F280:F282)</f>
        <v>401830</v>
      </c>
    </row>
    <row r="279" spans="1:6" ht="15" customHeight="1">
      <c r="A279" s="7"/>
      <c r="B279" s="74"/>
      <c r="C279" s="53" t="s">
        <v>40</v>
      </c>
      <c r="D279" s="77"/>
      <c r="E279" s="77"/>
      <c r="F279" s="11"/>
    </row>
    <row r="280" spans="1:6" ht="36" customHeight="1">
      <c r="A280" s="7"/>
      <c r="B280" s="74"/>
      <c r="C280" s="159" t="s">
        <v>74</v>
      </c>
      <c r="D280" s="167" t="s">
        <v>110</v>
      </c>
      <c r="E280" s="167" t="s">
        <v>110</v>
      </c>
      <c r="F280" s="11">
        <v>10500</v>
      </c>
    </row>
    <row r="281" spans="1:6" ht="39" customHeight="1">
      <c r="A281" s="7"/>
      <c r="B281" s="74"/>
      <c r="C281" s="160" t="s">
        <v>90</v>
      </c>
      <c r="D281" s="168" t="s">
        <v>110</v>
      </c>
      <c r="E281" s="168" t="s">
        <v>110</v>
      </c>
      <c r="F281" s="24">
        <v>8500</v>
      </c>
    </row>
    <row r="282" spans="1:6" ht="18.75" customHeight="1" thickBot="1">
      <c r="A282" s="7"/>
      <c r="B282" s="74"/>
      <c r="C282" s="169" t="s">
        <v>25</v>
      </c>
      <c r="D282" s="170" t="s">
        <v>110</v>
      </c>
      <c r="E282" s="456" t="s">
        <v>110</v>
      </c>
      <c r="F282" s="23">
        <v>382830</v>
      </c>
    </row>
    <row r="283" spans="1:6" ht="19.5" customHeight="1" thickBot="1">
      <c r="A283" s="171">
        <v>853</v>
      </c>
      <c r="B283" s="172"/>
      <c r="C283" s="173" t="s">
        <v>91</v>
      </c>
      <c r="D283" s="174" t="s">
        <v>110</v>
      </c>
      <c r="E283" s="253" t="s">
        <v>110</v>
      </c>
      <c r="F283" s="35">
        <f>SUM(F284)</f>
        <v>99522</v>
      </c>
    </row>
    <row r="284" spans="1:6" ht="20.25" customHeight="1">
      <c r="A284" s="7"/>
      <c r="B284" s="68">
        <v>85395</v>
      </c>
      <c r="C284" s="175" t="s">
        <v>48</v>
      </c>
      <c r="D284" s="176" t="s">
        <v>110</v>
      </c>
      <c r="E284" s="254" t="s">
        <v>110</v>
      </c>
      <c r="F284" s="20">
        <f>SUM(F285)</f>
        <v>99522</v>
      </c>
    </row>
    <row r="285" spans="1:6" ht="15.75" customHeight="1">
      <c r="A285" s="7"/>
      <c r="B285" s="74"/>
      <c r="C285" s="53" t="s">
        <v>21</v>
      </c>
      <c r="D285" s="96" t="s">
        <v>110</v>
      </c>
      <c r="E285" s="244" t="s">
        <v>110</v>
      </c>
      <c r="F285" s="11">
        <f>SUM(F287:F290)</f>
        <v>99522</v>
      </c>
    </row>
    <row r="286" spans="1:6" ht="12.75" customHeight="1">
      <c r="A286" s="7"/>
      <c r="B286" s="74"/>
      <c r="C286" s="53" t="s">
        <v>40</v>
      </c>
      <c r="D286" s="77"/>
      <c r="E286" s="255"/>
      <c r="F286" s="11"/>
    </row>
    <row r="287" spans="1:6" ht="17.25" customHeight="1">
      <c r="A287" s="7"/>
      <c r="B287" s="74"/>
      <c r="C287" s="114" t="s">
        <v>34</v>
      </c>
      <c r="D287" s="115" t="s">
        <v>110</v>
      </c>
      <c r="E287" s="256" t="s">
        <v>110</v>
      </c>
      <c r="F287" s="12">
        <v>52990</v>
      </c>
    </row>
    <row r="288" spans="1:6" ht="17.25" customHeight="1" thickBot="1">
      <c r="A288" s="22"/>
      <c r="B288" s="110"/>
      <c r="C288" s="111" t="s">
        <v>43</v>
      </c>
      <c r="D288" s="112" t="s">
        <v>110</v>
      </c>
      <c r="E288" s="278" t="s">
        <v>110</v>
      </c>
      <c r="F288" s="113">
        <v>3308</v>
      </c>
    </row>
    <row r="289" spans="1:6" ht="18.75" customHeight="1">
      <c r="A289" s="7"/>
      <c r="B289" s="74"/>
      <c r="C289" s="114" t="s">
        <v>44</v>
      </c>
      <c r="D289" s="115" t="s">
        <v>110</v>
      </c>
      <c r="E289" s="256" t="s">
        <v>110</v>
      </c>
      <c r="F289" s="12">
        <v>451</v>
      </c>
    </row>
    <row r="290" spans="1:6" ht="16.5" customHeight="1" thickBot="1">
      <c r="A290" s="22"/>
      <c r="B290" s="110"/>
      <c r="C290" s="131" t="s">
        <v>25</v>
      </c>
      <c r="D290" s="132" t="s">
        <v>110</v>
      </c>
      <c r="E290" s="257" t="s">
        <v>110</v>
      </c>
      <c r="F290" s="23">
        <v>42773</v>
      </c>
    </row>
    <row r="291" spans="1:6" ht="19.5" thickBot="1">
      <c r="A291" s="66">
        <v>854</v>
      </c>
      <c r="B291" s="5"/>
      <c r="C291" s="52" t="s">
        <v>9</v>
      </c>
      <c r="D291" s="62" t="s">
        <v>110</v>
      </c>
      <c r="E291" s="242" t="s">
        <v>110</v>
      </c>
      <c r="F291" s="6">
        <f>SUM(F292,F300,F309,)</f>
        <v>1860029</v>
      </c>
    </row>
    <row r="292" spans="1:6" ht="15.75" customHeight="1">
      <c r="A292" s="7"/>
      <c r="B292" s="68">
        <v>85401</v>
      </c>
      <c r="C292" s="69" t="s">
        <v>92</v>
      </c>
      <c r="D292" s="70" t="s">
        <v>110</v>
      </c>
      <c r="E292" s="70" t="s">
        <v>110</v>
      </c>
      <c r="F292" s="9">
        <f>SUM(F293)</f>
        <v>1178920</v>
      </c>
    </row>
    <row r="293" spans="1:6" ht="18" customHeight="1">
      <c r="A293" s="7"/>
      <c r="B293" s="74"/>
      <c r="C293" s="53" t="s">
        <v>21</v>
      </c>
      <c r="D293" s="96" t="s">
        <v>110</v>
      </c>
      <c r="E293" s="96" t="s">
        <v>110</v>
      </c>
      <c r="F293" s="11">
        <f>SUM(F295:F299)</f>
        <v>1178920</v>
      </c>
    </row>
    <row r="294" spans="1:6" ht="15.75" customHeight="1">
      <c r="A294" s="7"/>
      <c r="B294" s="74"/>
      <c r="C294" s="53" t="s">
        <v>40</v>
      </c>
      <c r="D294" s="77"/>
      <c r="E294" s="77"/>
      <c r="F294" s="11"/>
    </row>
    <row r="295" spans="1:6" ht="18.75">
      <c r="A295" s="7"/>
      <c r="B295" s="74"/>
      <c r="C295" s="114" t="s">
        <v>41</v>
      </c>
      <c r="D295" s="115" t="s">
        <v>110</v>
      </c>
      <c r="E295" s="115" t="s">
        <v>110</v>
      </c>
      <c r="F295" s="12">
        <v>798916</v>
      </c>
    </row>
    <row r="296" spans="1:6" ht="18.75">
      <c r="A296" s="7"/>
      <c r="B296" s="74"/>
      <c r="C296" s="118" t="s">
        <v>42</v>
      </c>
      <c r="D296" s="119" t="s">
        <v>110</v>
      </c>
      <c r="E296" s="119" t="s">
        <v>110</v>
      </c>
      <c r="F296" s="24">
        <v>62260</v>
      </c>
    </row>
    <row r="297" spans="1:6" ht="18.75">
      <c r="A297" s="7"/>
      <c r="B297" s="74"/>
      <c r="C297" s="114" t="s">
        <v>43</v>
      </c>
      <c r="D297" s="115" t="s">
        <v>110</v>
      </c>
      <c r="E297" s="115" t="s">
        <v>110</v>
      </c>
      <c r="F297" s="12">
        <v>147440</v>
      </c>
    </row>
    <row r="298" spans="1:6" ht="18.75">
      <c r="A298" s="7"/>
      <c r="B298" s="74"/>
      <c r="C298" s="118" t="s">
        <v>44</v>
      </c>
      <c r="D298" s="119" t="s">
        <v>110</v>
      </c>
      <c r="E298" s="119" t="s">
        <v>110</v>
      </c>
      <c r="F298" s="24">
        <v>20066</v>
      </c>
    </row>
    <row r="299" spans="1:6" ht="18.75" customHeight="1">
      <c r="A299" s="7"/>
      <c r="B299" s="68"/>
      <c r="C299" s="133" t="s">
        <v>25</v>
      </c>
      <c r="D299" s="121" t="s">
        <v>110</v>
      </c>
      <c r="E299" s="121" t="s">
        <v>110</v>
      </c>
      <c r="F299" s="9">
        <v>150238</v>
      </c>
    </row>
    <row r="300" spans="1:6" ht="37.5" customHeight="1">
      <c r="A300" s="7"/>
      <c r="B300" s="68">
        <v>85412</v>
      </c>
      <c r="C300" s="177" t="s">
        <v>93</v>
      </c>
      <c r="D300" s="166" t="s">
        <v>110</v>
      </c>
      <c r="E300" s="252" t="s">
        <v>110</v>
      </c>
      <c r="F300" s="9">
        <f>SUM(F301)</f>
        <v>190000</v>
      </c>
    </row>
    <row r="301" spans="1:6" ht="18.75">
      <c r="A301" s="7"/>
      <c r="B301" s="74"/>
      <c r="C301" s="53" t="s">
        <v>21</v>
      </c>
      <c r="D301" s="96" t="s">
        <v>110</v>
      </c>
      <c r="E301" s="244" t="s">
        <v>110</v>
      </c>
      <c r="F301" s="11">
        <f>SUM(F303:F308)</f>
        <v>190000</v>
      </c>
    </row>
    <row r="302" spans="1:6" ht="18.75">
      <c r="A302" s="7"/>
      <c r="B302" s="74"/>
      <c r="C302" s="53" t="s">
        <v>40</v>
      </c>
      <c r="D302" s="77"/>
      <c r="E302" s="77"/>
      <c r="F302" s="11"/>
    </row>
    <row r="303" spans="1:6" ht="18.75">
      <c r="A303" s="7"/>
      <c r="B303" s="74"/>
      <c r="C303" s="114" t="s">
        <v>94</v>
      </c>
      <c r="D303" s="115" t="s">
        <v>110</v>
      </c>
      <c r="E303" s="115" t="s">
        <v>110</v>
      </c>
      <c r="F303" s="12">
        <v>54960</v>
      </c>
    </row>
    <row r="304" spans="1:6" ht="18.75">
      <c r="A304" s="7"/>
      <c r="B304" s="74"/>
      <c r="C304" s="118" t="s">
        <v>43</v>
      </c>
      <c r="D304" s="119" t="s">
        <v>110</v>
      </c>
      <c r="E304" s="119" t="s">
        <v>110</v>
      </c>
      <c r="F304" s="24">
        <v>9670</v>
      </c>
    </row>
    <row r="305" spans="1:6" ht="18.75">
      <c r="A305" s="7"/>
      <c r="B305" s="74"/>
      <c r="C305" s="118" t="s">
        <v>44</v>
      </c>
      <c r="D305" s="119" t="s">
        <v>110</v>
      </c>
      <c r="E305" s="119" t="s">
        <v>110</v>
      </c>
      <c r="F305" s="24">
        <v>1320</v>
      </c>
    </row>
    <row r="306" spans="1:6" ht="38.25">
      <c r="A306" s="7"/>
      <c r="B306" s="74"/>
      <c r="C306" s="159" t="s">
        <v>74</v>
      </c>
      <c r="D306" s="178" t="s">
        <v>110</v>
      </c>
      <c r="E306" s="178" t="s">
        <v>110</v>
      </c>
      <c r="F306" s="11">
        <v>20000</v>
      </c>
    </row>
    <row r="307" spans="1:6" ht="38.25">
      <c r="A307" s="7"/>
      <c r="B307" s="74"/>
      <c r="C307" s="160" t="s">
        <v>119</v>
      </c>
      <c r="D307" s="161" t="s">
        <v>110</v>
      </c>
      <c r="E307" s="161" t="s">
        <v>110</v>
      </c>
      <c r="F307" s="24">
        <v>27000</v>
      </c>
    </row>
    <row r="308" spans="1:6" ht="20.25" customHeight="1">
      <c r="A308" s="7"/>
      <c r="B308" s="68"/>
      <c r="C308" s="133" t="s">
        <v>25</v>
      </c>
      <c r="D308" s="121" t="s">
        <v>110</v>
      </c>
      <c r="E308" s="251" t="s">
        <v>110</v>
      </c>
      <c r="F308" s="9">
        <v>77050</v>
      </c>
    </row>
    <row r="309" spans="1:6" ht="21.75" customHeight="1" thickBot="1">
      <c r="A309" s="7"/>
      <c r="B309" s="94">
        <v>85415</v>
      </c>
      <c r="C309" s="108" t="s">
        <v>95</v>
      </c>
      <c r="D309" s="109" t="s">
        <v>110</v>
      </c>
      <c r="E309" s="109" t="s">
        <v>110</v>
      </c>
      <c r="F309" s="21">
        <v>491109</v>
      </c>
    </row>
    <row r="310" spans="1:6" ht="29.25" customHeight="1" thickBot="1">
      <c r="A310" s="66">
        <v>900</v>
      </c>
      <c r="B310" s="5"/>
      <c r="C310" s="179" t="s">
        <v>10</v>
      </c>
      <c r="D310" s="62" t="s">
        <v>110</v>
      </c>
      <c r="E310" s="242" t="s">
        <v>110</v>
      </c>
      <c r="F310" s="6">
        <f>SUM(F311,F312,F313,F318,F321,F322)</f>
        <v>7030625</v>
      </c>
    </row>
    <row r="311" spans="1:6" ht="21" customHeight="1">
      <c r="A311" s="36"/>
      <c r="B311" s="180">
        <v>90002</v>
      </c>
      <c r="C311" s="181" t="s">
        <v>96</v>
      </c>
      <c r="D311" s="182" t="s">
        <v>110</v>
      </c>
      <c r="E311" s="229" t="s">
        <v>110</v>
      </c>
      <c r="F311" s="37">
        <v>376100</v>
      </c>
    </row>
    <row r="312" spans="1:6" ht="20.25" customHeight="1">
      <c r="A312" s="7"/>
      <c r="B312" s="183">
        <v>90004</v>
      </c>
      <c r="C312" s="184" t="s">
        <v>120</v>
      </c>
      <c r="D312" s="70" t="s">
        <v>110</v>
      </c>
      <c r="E312" s="70" t="s">
        <v>110</v>
      </c>
      <c r="F312" s="9">
        <v>1100000</v>
      </c>
    </row>
    <row r="313" spans="1:6" ht="21" customHeight="1">
      <c r="A313" s="7"/>
      <c r="B313" s="185">
        <v>90013</v>
      </c>
      <c r="C313" s="186" t="s">
        <v>97</v>
      </c>
      <c r="D313" s="109" t="s">
        <v>110</v>
      </c>
      <c r="E313" s="245" t="s">
        <v>110</v>
      </c>
      <c r="F313" s="21">
        <f>SUM(F314,F317)</f>
        <v>143525</v>
      </c>
    </row>
    <row r="314" spans="1:6" ht="18" customHeight="1">
      <c r="A314" s="7"/>
      <c r="B314" s="188"/>
      <c r="C314" s="225" t="s">
        <v>99</v>
      </c>
      <c r="D314" s="123" t="s">
        <v>110</v>
      </c>
      <c r="E314" s="228" t="s">
        <v>110</v>
      </c>
      <c r="F314" s="17">
        <f>SUM(F316:F316)</f>
        <v>130000</v>
      </c>
    </row>
    <row r="315" spans="1:6" ht="17.25" customHeight="1">
      <c r="A315" s="7"/>
      <c r="B315" s="194"/>
      <c r="C315" s="227" t="s">
        <v>22</v>
      </c>
      <c r="D315" s="178"/>
      <c r="E315" s="178"/>
      <c r="F315" s="11"/>
    </row>
    <row r="316" spans="1:6" ht="29.25" customHeight="1">
      <c r="A316" s="7"/>
      <c r="B316" s="194"/>
      <c r="C316" s="226" t="s">
        <v>74</v>
      </c>
      <c r="D316" s="147" t="s">
        <v>110</v>
      </c>
      <c r="E316" s="147" t="s">
        <v>110</v>
      </c>
      <c r="F316" s="11">
        <v>130000</v>
      </c>
    </row>
    <row r="317" spans="1:6" ht="20.25" customHeight="1">
      <c r="A317" s="7"/>
      <c r="B317" s="194"/>
      <c r="C317" s="279" t="s">
        <v>63</v>
      </c>
      <c r="D317" s="151" t="s">
        <v>110</v>
      </c>
      <c r="E317" s="259" t="s">
        <v>110</v>
      </c>
      <c r="F317" s="152">
        <v>13525</v>
      </c>
    </row>
    <row r="318" spans="1:6" ht="19.5" customHeight="1">
      <c r="A318" s="7"/>
      <c r="B318" s="185">
        <v>90015</v>
      </c>
      <c r="C318" s="186" t="s">
        <v>98</v>
      </c>
      <c r="D318" s="109" t="s">
        <v>110</v>
      </c>
      <c r="E318" s="245" t="s">
        <v>110</v>
      </c>
      <c r="F318" s="21">
        <f>SUM(F319:F320)</f>
        <v>2120000</v>
      </c>
    </row>
    <row r="319" spans="1:6" ht="16.5" customHeight="1">
      <c r="A319" s="7"/>
      <c r="B319" s="188"/>
      <c r="C319" s="189" t="s">
        <v>99</v>
      </c>
      <c r="D319" s="190" t="s">
        <v>110</v>
      </c>
      <c r="E319" s="190" t="s">
        <v>110</v>
      </c>
      <c r="F319" s="38">
        <v>1750000</v>
      </c>
    </row>
    <row r="320" spans="1:6" ht="16.5" customHeight="1">
      <c r="A320" s="7"/>
      <c r="B320" s="183"/>
      <c r="C320" s="191" t="s">
        <v>63</v>
      </c>
      <c r="D320" s="192" t="s">
        <v>110</v>
      </c>
      <c r="E320" s="250" t="s">
        <v>110</v>
      </c>
      <c r="F320" s="39">
        <v>370000</v>
      </c>
    </row>
    <row r="321" spans="1:6" ht="31.5" customHeight="1">
      <c r="A321" s="7"/>
      <c r="B321" s="185">
        <v>90020</v>
      </c>
      <c r="C321" s="193" t="s">
        <v>100</v>
      </c>
      <c r="D321" s="187" t="s">
        <v>110</v>
      </c>
      <c r="E321" s="187" t="s">
        <v>110</v>
      </c>
      <c r="F321" s="21">
        <v>5000</v>
      </c>
    </row>
    <row r="322" spans="1:6" ht="21.75" customHeight="1">
      <c r="A322" s="7"/>
      <c r="B322" s="185">
        <v>90095</v>
      </c>
      <c r="C322" s="186" t="s">
        <v>73</v>
      </c>
      <c r="D322" s="109" t="s">
        <v>110</v>
      </c>
      <c r="E322" s="245" t="s">
        <v>110</v>
      </c>
      <c r="F322" s="21">
        <f>SUM(F323,)</f>
        <v>3286000</v>
      </c>
    </row>
    <row r="323" spans="1:6" ht="17.25" customHeight="1">
      <c r="A323" s="7"/>
      <c r="B323" s="194"/>
      <c r="C323" s="195" t="s">
        <v>21</v>
      </c>
      <c r="D323" s="96" t="s">
        <v>110</v>
      </c>
      <c r="E323" s="244" t="s">
        <v>110</v>
      </c>
      <c r="F323" s="11">
        <f>SUM(F325:F329)</f>
        <v>3286000</v>
      </c>
    </row>
    <row r="324" spans="1:6" ht="12" customHeight="1">
      <c r="A324" s="7"/>
      <c r="B324" s="194"/>
      <c r="C324" s="195" t="s">
        <v>40</v>
      </c>
      <c r="D324" s="196"/>
      <c r="E324" s="196"/>
      <c r="F324" s="11"/>
    </row>
    <row r="325" spans="1:6" ht="16.5" customHeight="1">
      <c r="A325" s="7"/>
      <c r="B325" s="194"/>
      <c r="C325" s="197" t="s">
        <v>41</v>
      </c>
      <c r="D325" s="115" t="s">
        <v>110</v>
      </c>
      <c r="E325" s="115" t="s">
        <v>110</v>
      </c>
      <c r="F325" s="12">
        <v>1381100</v>
      </c>
    </row>
    <row r="326" spans="1:6" ht="17.25" customHeight="1" thickBot="1">
      <c r="A326" s="22"/>
      <c r="B326" s="280"/>
      <c r="C326" s="281" t="s">
        <v>42</v>
      </c>
      <c r="D326" s="112" t="s">
        <v>110</v>
      </c>
      <c r="E326" s="112" t="s">
        <v>110</v>
      </c>
      <c r="F326" s="113">
        <v>93300</v>
      </c>
    </row>
    <row r="327" spans="1:6" ht="17.25" customHeight="1">
      <c r="A327" s="7"/>
      <c r="B327" s="194"/>
      <c r="C327" s="199" t="s">
        <v>43</v>
      </c>
      <c r="D327" s="96" t="s">
        <v>110</v>
      </c>
      <c r="E327" s="96" t="s">
        <v>110</v>
      </c>
      <c r="F327" s="11">
        <v>256800</v>
      </c>
    </row>
    <row r="328" spans="1:6" ht="18" customHeight="1">
      <c r="A328" s="7"/>
      <c r="B328" s="194"/>
      <c r="C328" s="198" t="s">
        <v>44</v>
      </c>
      <c r="D328" s="119" t="s">
        <v>110</v>
      </c>
      <c r="E328" s="119" t="s">
        <v>110</v>
      </c>
      <c r="F328" s="24">
        <v>35500</v>
      </c>
    </row>
    <row r="329" spans="1:6" ht="17.25" customHeight="1" thickBot="1">
      <c r="A329" s="7"/>
      <c r="B329" s="194"/>
      <c r="C329" s="199" t="s">
        <v>25</v>
      </c>
      <c r="D329" s="96" t="s">
        <v>110</v>
      </c>
      <c r="E329" s="244" t="s">
        <v>110</v>
      </c>
      <c r="F329" s="11">
        <v>1519300</v>
      </c>
    </row>
    <row r="330" spans="1:6" ht="27.75" customHeight="1" thickBot="1">
      <c r="A330" s="66">
        <v>921</v>
      </c>
      <c r="B330" s="5"/>
      <c r="C330" s="52" t="s">
        <v>11</v>
      </c>
      <c r="D330" s="62" t="s">
        <v>110</v>
      </c>
      <c r="E330" s="242" t="s">
        <v>110</v>
      </c>
      <c r="F330" s="67">
        <f>SUM(F331,F338,F342,F346,F352)</f>
        <v>12235118</v>
      </c>
    </row>
    <row r="331" spans="1:6" ht="20.25" customHeight="1">
      <c r="A331" s="19"/>
      <c r="B331" s="103">
        <v>92105</v>
      </c>
      <c r="C331" s="104" t="s">
        <v>101</v>
      </c>
      <c r="D331" s="105" t="s">
        <v>110</v>
      </c>
      <c r="E331" s="105" t="s">
        <v>110</v>
      </c>
      <c r="F331" s="20">
        <f>SUM(F332)</f>
        <v>177000</v>
      </c>
    </row>
    <row r="332" spans="1:6" ht="18.75">
      <c r="A332" s="7" t="s">
        <v>78</v>
      </c>
      <c r="B332" s="74"/>
      <c r="C332" s="53" t="s">
        <v>21</v>
      </c>
      <c r="D332" s="96" t="s">
        <v>110</v>
      </c>
      <c r="E332" s="96" t="s">
        <v>110</v>
      </c>
      <c r="F332" s="11">
        <f>SUM(F334:F337)</f>
        <v>177000</v>
      </c>
    </row>
    <row r="333" spans="1:6" ht="15" customHeight="1">
      <c r="A333" s="7"/>
      <c r="B333" s="74"/>
      <c r="C333" s="53" t="s">
        <v>40</v>
      </c>
      <c r="D333" s="96"/>
      <c r="E333" s="96"/>
      <c r="F333" s="11"/>
    </row>
    <row r="334" spans="1:6" ht="16.5" customHeight="1">
      <c r="A334" s="7"/>
      <c r="B334" s="74"/>
      <c r="C334" s="114" t="s">
        <v>94</v>
      </c>
      <c r="D334" s="115" t="s">
        <v>110</v>
      </c>
      <c r="E334" s="115" t="s">
        <v>110</v>
      </c>
      <c r="F334" s="12">
        <v>10000</v>
      </c>
    </row>
    <row r="335" spans="1:6" ht="25.5">
      <c r="A335" s="7"/>
      <c r="B335" s="74"/>
      <c r="C335" s="159" t="s">
        <v>121</v>
      </c>
      <c r="D335" s="200" t="s">
        <v>110</v>
      </c>
      <c r="E335" s="200" t="s">
        <v>110</v>
      </c>
      <c r="F335" s="11">
        <v>35000</v>
      </c>
    </row>
    <row r="336" spans="1:6" ht="38.25">
      <c r="A336" s="7"/>
      <c r="B336" s="74"/>
      <c r="C336" s="160" t="s">
        <v>74</v>
      </c>
      <c r="D336" s="161" t="s">
        <v>110</v>
      </c>
      <c r="E336" s="161" t="s">
        <v>110</v>
      </c>
      <c r="F336" s="24">
        <v>80000</v>
      </c>
    </row>
    <row r="337" spans="1:6" ht="18.75">
      <c r="A337" s="7"/>
      <c r="B337" s="68"/>
      <c r="C337" s="133" t="s">
        <v>25</v>
      </c>
      <c r="D337" s="121" t="s">
        <v>110</v>
      </c>
      <c r="E337" s="121" t="s">
        <v>110</v>
      </c>
      <c r="F337" s="9">
        <v>52000</v>
      </c>
    </row>
    <row r="338" spans="1:6" ht="21" customHeight="1">
      <c r="A338" s="7"/>
      <c r="B338" s="68">
        <v>92109</v>
      </c>
      <c r="C338" s="69" t="s">
        <v>102</v>
      </c>
      <c r="D338" s="70" t="s">
        <v>110</v>
      </c>
      <c r="E338" s="248" t="s">
        <v>110</v>
      </c>
      <c r="F338" s="9">
        <f>SUM(F339)</f>
        <v>701500</v>
      </c>
    </row>
    <row r="339" spans="1:6" ht="18.75">
      <c r="A339" s="7"/>
      <c r="B339" s="74"/>
      <c r="C339" s="53" t="s">
        <v>21</v>
      </c>
      <c r="D339" s="96" t="s">
        <v>110</v>
      </c>
      <c r="E339" s="244" t="s">
        <v>110</v>
      </c>
      <c r="F339" s="11">
        <f>SUM(F341)</f>
        <v>701500</v>
      </c>
    </row>
    <row r="340" spans="1:6" ht="14.25" customHeight="1">
      <c r="A340" s="7"/>
      <c r="B340" s="74"/>
      <c r="C340" s="53" t="s">
        <v>40</v>
      </c>
      <c r="D340" s="77"/>
      <c r="E340" s="77"/>
      <c r="F340" s="11"/>
    </row>
    <row r="341" spans="1:6" ht="16.5" customHeight="1">
      <c r="A341" s="7"/>
      <c r="B341" s="68"/>
      <c r="C341" s="201" t="s">
        <v>103</v>
      </c>
      <c r="D341" s="202" t="s">
        <v>110</v>
      </c>
      <c r="E341" s="249" t="s">
        <v>110</v>
      </c>
      <c r="F341" s="9">
        <v>701500</v>
      </c>
    </row>
    <row r="342" spans="1:6" ht="20.25" customHeight="1">
      <c r="A342" s="7"/>
      <c r="B342" s="68">
        <v>92116</v>
      </c>
      <c r="C342" s="69" t="s">
        <v>104</v>
      </c>
      <c r="D342" s="70" t="s">
        <v>110</v>
      </c>
      <c r="E342" s="70" t="s">
        <v>110</v>
      </c>
      <c r="F342" s="9">
        <f>SUM(F343)</f>
        <v>1520000</v>
      </c>
    </row>
    <row r="343" spans="1:6" ht="16.5" customHeight="1">
      <c r="A343" s="7"/>
      <c r="B343" s="74"/>
      <c r="C343" s="53" t="s">
        <v>21</v>
      </c>
      <c r="D343" s="96" t="s">
        <v>110</v>
      </c>
      <c r="E343" s="96" t="s">
        <v>110</v>
      </c>
      <c r="F343" s="11">
        <f>SUM(F345)</f>
        <v>1520000</v>
      </c>
    </row>
    <row r="344" spans="1:6" ht="16.5" customHeight="1">
      <c r="A344" s="7"/>
      <c r="B344" s="74"/>
      <c r="C344" s="53" t="s">
        <v>40</v>
      </c>
      <c r="D344" s="77"/>
      <c r="E344" s="77"/>
      <c r="F344" s="11"/>
    </row>
    <row r="345" spans="1:6" ht="18.75">
      <c r="A345" s="7"/>
      <c r="B345" s="74"/>
      <c r="C345" s="201" t="s">
        <v>103</v>
      </c>
      <c r="D345" s="203" t="s">
        <v>110</v>
      </c>
      <c r="E345" s="203" t="s">
        <v>110</v>
      </c>
      <c r="F345" s="11">
        <v>1520000</v>
      </c>
    </row>
    <row r="346" spans="1:6" ht="18.75">
      <c r="A346" s="7"/>
      <c r="B346" s="94">
        <v>92120</v>
      </c>
      <c r="C346" s="233" t="s">
        <v>105</v>
      </c>
      <c r="D346" s="234" t="s">
        <v>110</v>
      </c>
      <c r="E346" s="235" t="s">
        <v>110</v>
      </c>
      <c r="F346" s="21">
        <f>SUM(F347,F351)</f>
        <v>325232</v>
      </c>
    </row>
    <row r="347" spans="1:6" ht="18.75">
      <c r="A347" s="7"/>
      <c r="B347" s="74"/>
      <c r="C347" s="53" t="s">
        <v>21</v>
      </c>
      <c r="D347" s="96" t="s">
        <v>110</v>
      </c>
      <c r="E347" s="96" t="s">
        <v>110</v>
      </c>
      <c r="F347" s="11">
        <f>SUM(F349:F350)</f>
        <v>80000</v>
      </c>
    </row>
    <row r="348" spans="1:6" ht="15.75" customHeight="1">
      <c r="A348" s="7"/>
      <c r="B348" s="74"/>
      <c r="C348" s="53" t="s">
        <v>40</v>
      </c>
      <c r="D348" s="77"/>
      <c r="E348" s="77"/>
      <c r="F348" s="11"/>
    </row>
    <row r="349" spans="1:6" ht="39" customHeight="1">
      <c r="A349" s="7"/>
      <c r="B349" s="74"/>
      <c r="C349" s="159" t="s">
        <v>112</v>
      </c>
      <c r="D349" s="56" t="s">
        <v>110</v>
      </c>
      <c r="E349" s="56" t="s">
        <v>110</v>
      </c>
      <c r="F349" s="11">
        <v>50000</v>
      </c>
    </row>
    <row r="350" spans="1:6" ht="18.75">
      <c r="A350" s="7"/>
      <c r="B350" s="74"/>
      <c r="C350" s="204" t="s">
        <v>25</v>
      </c>
      <c r="D350" s="205" t="s">
        <v>110</v>
      </c>
      <c r="E350" s="205" t="s">
        <v>110</v>
      </c>
      <c r="F350" s="41">
        <v>30000</v>
      </c>
    </row>
    <row r="351" spans="1:6" ht="18.75">
      <c r="A351" s="7"/>
      <c r="B351" s="74"/>
      <c r="C351" s="206" t="s">
        <v>63</v>
      </c>
      <c r="D351" s="207" t="s">
        <v>110</v>
      </c>
      <c r="E351" s="207" t="s">
        <v>110</v>
      </c>
      <c r="F351" s="11">
        <v>245232</v>
      </c>
    </row>
    <row r="352" spans="1:6" ht="21" customHeight="1">
      <c r="A352" s="7"/>
      <c r="B352" s="94">
        <v>92195</v>
      </c>
      <c r="C352" s="108" t="s">
        <v>48</v>
      </c>
      <c r="D352" s="109" t="s">
        <v>110</v>
      </c>
      <c r="E352" s="245" t="s">
        <v>110</v>
      </c>
      <c r="F352" s="21">
        <f>SUM(F353,F357)</f>
        <v>9511386</v>
      </c>
    </row>
    <row r="353" spans="1:6" ht="18.75">
      <c r="A353" s="7"/>
      <c r="B353" s="74"/>
      <c r="C353" s="53" t="s">
        <v>21</v>
      </c>
      <c r="D353" s="96" t="s">
        <v>110</v>
      </c>
      <c r="E353" s="244" t="s">
        <v>110</v>
      </c>
      <c r="F353" s="11">
        <f>SUM(F355:F356)</f>
        <v>382000</v>
      </c>
    </row>
    <row r="354" spans="1:6" ht="15.75" customHeight="1">
      <c r="A354" s="7"/>
      <c r="B354" s="74"/>
      <c r="C354" s="53" t="s">
        <v>40</v>
      </c>
      <c r="D354" s="77"/>
      <c r="E354" s="77"/>
      <c r="F354" s="11"/>
    </row>
    <row r="355" spans="1:6" ht="18.75">
      <c r="A355" s="7"/>
      <c r="B355" s="74"/>
      <c r="C355" s="114" t="s">
        <v>94</v>
      </c>
      <c r="D355" s="115" t="s">
        <v>110</v>
      </c>
      <c r="E355" s="115" t="s">
        <v>110</v>
      </c>
      <c r="F355" s="12">
        <v>71500</v>
      </c>
    </row>
    <row r="356" spans="1:6" ht="18.75">
      <c r="A356" s="7"/>
      <c r="B356" s="74"/>
      <c r="C356" s="99" t="s">
        <v>25</v>
      </c>
      <c r="D356" s="96" t="s">
        <v>110</v>
      </c>
      <c r="E356" s="244" t="s">
        <v>110</v>
      </c>
      <c r="F356" s="11">
        <v>310500</v>
      </c>
    </row>
    <row r="357" spans="1:6" ht="19.5" thickBot="1">
      <c r="A357" s="7"/>
      <c r="B357" s="110"/>
      <c r="C357" s="208" t="s">
        <v>26</v>
      </c>
      <c r="D357" s="209" t="s">
        <v>110</v>
      </c>
      <c r="E357" s="209" t="s">
        <v>110</v>
      </c>
      <c r="F357" s="26">
        <v>9129386</v>
      </c>
    </row>
    <row r="358" spans="1:6" ht="26.25" customHeight="1" thickBot="1">
      <c r="A358" s="66">
        <v>926</v>
      </c>
      <c r="B358" s="5"/>
      <c r="C358" s="52" t="s">
        <v>12</v>
      </c>
      <c r="D358" s="62" t="s">
        <v>110</v>
      </c>
      <c r="E358" s="246" t="s">
        <v>110</v>
      </c>
      <c r="F358" s="6">
        <f>SUM(F359,F360,F365,)</f>
        <v>3276100</v>
      </c>
    </row>
    <row r="359" spans="1:6" ht="21" customHeight="1">
      <c r="A359" s="36"/>
      <c r="B359" s="103">
        <v>92601</v>
      </c>
      <c r="C359" s="210" t="s">
        <v>106</v>
      </c>
      <c r="D359" s="105" t="s">
        <v>110</v>
      </c>
      <c r="E359" s="247" t="s">
        <v>110</v>
      </c>
      <c r="F359" s="20">
        <v>516000</v>
      </c>
    </row>
    <row r="360" spans="1:6" ht="20.25" customHeight="1">
      <c r="A360" s="7"/>
      <c r="B360" s="68">
        <v>92605</v>
      </c>
      <c r="C360" s="69" t="s">
        <v>107</v>
      </c>
      <c r="D360" s="70" t="s">
        <v>110</v>
      </c>
      <c r="E360" s="248" t="s">
        <v>110</v>
      </c>
      <c r="F360" s="9">
        <f>SUM(F361)</f>
        <v>268100</v>
      </c>
    </row>
    <row r="361" spans="1:6" ht="16.5" customHeight="1">
      <c r="A361" s="7" t="s">
        <v>78</v>
      </c>
      <c r="B361" s="74"/>
      <c r="C361" s="53" t="s">
        <v>21</v>
      </c>
      <c r="D361" s="96" t="s">
        <v>110</v>
      </c>
      <c r="E361" s="244" t="s">
        <v>110</v>
      </c>
      <c r="F361" s="11">
        <f>SUM(F363:F364)</f>
        <v>268100</v>
      </c>
    </row>
    <row r="362" spans="1:6" ht="15" customHeight="1">
      <c r="A362" s="7"/>
      <c r="B362" s="74"/>
      <c r="C362" s="53" t="s">
        <v>40</v>
      </c>
      <c r="D362" s="77"/>
      <c r="E362" s="77"/>
      <c r="F362" s="11"/>
    </row>
    <row r="363" spans="1:6" ht="38.25" customHeight="1">
      <c r="A363" s="7"/>
      <c r="B363" s="74"/>
      <c r="C363" s="211" t="s">
        <v>74</v>
      </c>
      <c r="D363" s="212" t="s">
        <v>110</v>
      </c>
      <c r="E363" s="212" t="s">
        <v>110</v>
      </c>
      <c r="F363" s="12">
        <v>230000</v>
      </c>
    </row>
    <row r="364" spans="1:6" ht="18.75">
      <c r="A364" s="7"/>
      <c r="B364" s="74"/>
      <c r="C364" s="99" t="s">
        <v>25</v>
      </c>
      <c r="D364" s="96" t="s">
        <v>110</v>
      </c>
      <c r="E364" s="244" t="s">
        <v>110</v>
      </c>
      <c r="F364" s="11">
        <v>38100</v>
      </c>
    </row>
    <row r="365" spans="1:6" ht="20.25" customHeight="1" thickBot="1">
      <c r="A365" s="22"/>
      <c r="B365" s="82">
        <v>92695</v>
      </c>
      <c r="C365" s="282" t="s">
        <v>108</v>
      </c>
      <c r="D365" s="283" t="s">
        <v>110</v>
      </c>
      <c r="E365" s="284" t="s">
        <v>110</v>
      </c>
      <c r="F365" s="15">
        <f>SUM(F366,F374)</f>
        <v>2492000</v>
      </c>
    </row>
    <row r="366" spans="1:6" ht="18.75">
      <c r="A366" s="7"/>
      <c r="B366" s="74"/>
      <c r="C366" s="53" t="s">
        <v>99</v>
      </c>
      <c r="D366" s="96" t="s">
        <v>110</v>
      </c>
      <c r="E366" s="244" t="s">
        <v>110</v>
      </c>
      <c r="F366" s="11">
        <f>SUM(F368:F373)</f>
        <v>2361000</v>
      </c>
    </row>
    <row r="367" spans="1:6" ht="13.5" customHeight="1">
      <c r="A367" s="7"/>
      <c r="B367" s="74"/>
      <c r="C367" s="53" t="s">
        <v>40</v>
      </c>
      <c r="D367" s="96"/>
      <c r="E367" s="96"/>
      <c r="F367" s="11"/>
    </row>
    <row r="368" spans="1:6" ht="18.75">
      <c r="A368" s="7"/>
      <c r="B368" s="74"/>
      <c r="C368" s="114" t="s">
        <v>41</v>
      </c>
      <c r="D368" s="115" t="s">
        <v>110</v>
      </c>
      <c r="E368" s="115" t="s">
        <v>110</v>
      </c>
      <c r="F368" s="12">
        <v>696400</v>
      </c>
    </row>
    <row r="369" spans="1:6" ht="18.75">
      <c r="A369" s="7"/>
      <c r="B369" s="74"/>
      <c r="C369" s="118" t="s">
        <v>34</v>
      </c>
      <c r="D369" s="119" t="s">
        <v>110</v>
      </c>
      <c r="E369" s="119" t="s">
        <v>110</v>
      </c>
      <c r="F369" s="24">
        <v>95000</v>
      </c>
    </row>
    <row r="370" spans="1:6" ht="18.75">
      <c r="A370" s="7"/>
      <c r="B370" s="74"/>
      <c r="C370" s="118" t="s">
        <v>42</v>
      </c>
      <c r="D370" s="119" t="s">
        <v>110</v>
      </c>
      <c r="E370" s="119" t="s">
        <v>110</v>
      </c>
      <c r="F370" s="24">
        <v>55400</v>
      </c>
    </row>
    <row r="371" spans="1:6" ht="18.75">
      <c r="A371" s="7"/>
      <c r="B371" s="74"/>
      <c r="C371" s="114" t="s">
        <v>43</v>
      </c>
      <c r="D371" s="115" t="s">
        <v>110</v>
      </c>
      <c r="E371" s="115" t="s">
        <v>110</v>
      </c>
      <c r="F371" s="12">
        <v>133500</v>
      </c>
    </row>
    <row r="372" spans="1:6" ht="17.25" customHeight="1">
      <c r="A372" s="7"/>
      <c r="B372" s="74"/>
      <c r="C372" s="114" t="s">
        <v>44</v>
      </c>
      <c r="D372" s="115" t="s">
        <v>110</v>
      </c>
      <c r="E372" s="115" t="s">
        <v>110</v>
      </c>
      <c r="F372" s="12">
        <v>18450</v>
      </c>
    </row>
    <row r="373" spans="1:6" ht="18.75">
      <c r="A373" s="7"/>
      <c r="B373" s="74"/>
      <c r="C373" s="213" t="s">
        <v>25</v>
      </c>
      <c r="D373" s="214" t="s">
        <v>110</v>
      </c>
      <c r="E373" s="243" t="s">
        <v>110</v>
      </c>
      <c r="F373" s="42">
        <v>1362250</v>
      </c>
    </row>
    <row r="374" spans="1:6" ht="19.5" thickBot="1">
      <c r="A374" s="43"/>
      <c r="B374" s="74"/>
      <c r="C374" s="215" t="s">
        <v>63</v>
      </c>
      <c r="D374" s="96" t="s">
        <v>110</v>
      </c>
      <c r="E374" s="244" t="s">
        <v>110</v>
      </c>
      <c r="F374" s="44">
        <v>131000</v>
      </c>
    </row>
    <row r="375" spans="1:6" ht="33.75" customHeight="1" thickBot="1" thickTop="1">
      <c r="A375" s="45"/>
      <c r="B375" s="46"/>
      <c r="C375" s="47" t="s">
        <v>13</v>
      </c>
      <c r="D375" s="455" t="s">
        <v>110</v>
      </c>
      <c r="E375" s="230">
        <f>SUM(E6,E8,E19,E22,E34,E42,E76,E84,E102,E104,E109,E122,E205,E228,E283,E291,E310,E330,E358,)</f>
        <v>2508600</v>
      </c>
      <c r="F375" s="236">
        <f>SUM(F6,F8,F19,F22,F34,F42,F76,F84,F102,F104,F109,F122,F205,F228,F283,F291,F310,F330,F358)</f>
        <v>126983746</v>
      </c>
    </row>
    <row r="376" ht="13.5" thickTop="1"/>
  </sheetData>
  <mergeCells count="24">
    <mergeCell ref="C220:C221"/>
    <mergeCell ref="D220:D221"/>
    <mergeCell ref="E220:E221"/>
    <mergeCell ref="F220:F221"/>
    <mergeCell ref="C211:C212"/>
    <mergeCell ref="D211:D212"/>
    <mergeCell ref="E211:E212"/>
    <mergeCell ref="F211:F212"/>
    <mergeCell ref="C159:C160"/>
    <mergeCell ref="D159:D160"/>
    <mergeCell ref="E159:E160"/>
    <mergeCell ref="F159:F160"/>
    <mergeCell ref="C148:C149"/>
    <mergeCell ref="D148:D149"/>
    <mergeCell ref="E148:E149"/>
    <mergeCell ref="F148:F149"/>
    <mergeCell ref="C146:C147"/>
    <mergeCell ref="D146:D147"/>
    <mergeCell ref="E146:E147"/>
    <mergeCell ref="F146:F147"/>
    <mergeCell ref="D14:D15"/>
    <mergeCell ref="A3:F3"/>
    <mergeCell ref="E14:E15"/>
    <mergeCell ref="F14:F15"/>
  </mergeCells>
  <printOptions/>
  <pageMargins left="0.47" right="0.1968503937007874" top="0.17" bottom="0.1968503937007874" header="0.33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3" sqref="D3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3" width="13.28125" style="0" customWidth="1"/>
    <col min="4" max="5" width="12.8515625" style="0" customWidth="1"/>
    <col min="6" max="6" width="11.00390625" style="0" customWidth="1"/>
  </cols>
  <sheetData>
    <row r="1" spans="1:6" ht="15.75">
      <c r="A1" s="379"/>
      <c r="B1" s="380"/>
      <c r="C1" s="381"/>
      <c r="D1" s="381"/>
      <c r="E1" s="381"/>
      <c r="F1" s="2" t="s">
        <v>208</v>
      </c>
    </row>
    <row r="2" spans="1:6" ht="15.75">
      <c r="A2" s="379"/>
      <c r="B2" s="380"/>
      <c r="C2" s="381"/>
      <c r="D2" s="381"/>
      <c r="E2" s="381"/>
      <c r="F2" s="2" t="s">
        <v>204</v>
      </c>
    </row>
    <row r="3" spans="1:6" ht="15.75">
      <c r="A3" s="379"/>
      <c r="B3" s="380"/>
      <c r="C3" s="380"/>
      <c r="D3" s="380"/>
      <c r="E3" s="380"/>
      <c r="F3" s="380"/>
    </row>
    <row r="4" spans="1:6" ht="20.25">
      <c r="A4" s="382" t="s">
        <v>179</v>
      </c>
      <c r="B4" s="383"/>
      <c r="C4" s="384"/>
      <c r="D4" s="384"/>
      <c r="E4" s="384"/>
      <c r="F4" s="384"/>
    </row>
    <row r="5" spans="1:6" ht="20.25">
      <c r="A5" s="382" t="s">
        <v>180</v>
      </c>
      <c r="B5" s="382"/>
      <c r="C5" s="384"/>
      <c r="D5" s="384"/>
      <c r="E5" s="384"/>
      <c r="F5" s="384"/>
    </row>
    <row r="6" spans="1:6" ht="15.75">
      <c r="A6" s="379"/>
      <c r="B6" s="380"/>
      <c r="C6" s="380"/>
      <c r="D6" s="380"/>
      <c r="E6" s="380"/>
      <c r="F6" s="380"/>
    </row>
    <row r="7" spans="1:6" ht="19.5" thickBot="1">
      <c r="A7" s="379"/>
      <c r="B7" s="380"/>
      <c r="C7" s="385"/>
      <c r="D7" s="385"/>
      <c r="E7" s="385"/>
      <c r="F7" s="385" t="s">
        <v>109</v>
      </c>
    </row>
    <row r="8" spans="1:6" ht="48" thickBot="1">
      <c r="A8" s="386" t="s">
        <v>181</v>
      </c>
      <c r="B8" s="387" t="s">
        <v>182</v>
      </c>
      <c r="C8" s="388" t="s">
        <v>183</v>
      </c>
      <c r="D8" s="388" t="s">
        <v>184</v>
      </c>
      <c r="E8" s="388" t="s">
        <v>185</v>
      </c>
      <c r="F8" s="389" t="s">
        <v>186</v>
      </c>
    </row>
    <row r="9" spans="1:6" ht="19.5" thickTop="1">
      <c r="A9" s="390" t="s">
        <v>187</v>
      </c>
      <c r="B9" s="391" t="s">
        <v>188</v>
      </c>
      <c r="C9" s="392">
        <f>SUM(C11:C13)</f>
        <v>12320990</v>
      </c>
      <c r="D9" s="393">
        <f>SUM(D11:D13)</f>
        <v>4926600</v>
      </c>
      <c r="E9" s="392">
        <f>SUM(E11:E13)</f>
        <v>12317100</v>
      </c>
      <c r="F9" s="394" t="s">
        <v>111</v>
      </c>
    </row>
    <row r="10" spans="1:6" ht="17.25" thickBot="1">
      <c r="A10" s="395"/>
      <c r="B10" s="396" t="s">
        <v>22</v>
      </c>
      <c r="C10" s="397"/>
      <c r="D10" s="397"/>
      <c r="E10" s="397"/>
      <c r="F10" s="398"/>
    </row>
    <row r="11" spans="1:6" ht="32.25" customHeight="1" thickTop="1">
      <c r="A11" s="399">
        <v>1</v>
      </c>
      <c r="B11" s="400" t="s">
        <v>189</v>
      </c>
      <c r="C11" s="401">
        <v>10603400</v>
      </c>
      <c r="D11" s="401">
        <v>3700000</v>
      </c>
      <c r="E11" s="402">
        <v>10599200</v>
      </c>
      <c r="F11" s="403" t="s">
        <v>111</v>
      </c>
    </row>
    <row r="12" spans="1:6" ht="18.75">
      <c r="A12" s="404">
        <v>2</v>
      </c>
      <c r="B12" s="405" t="s">
        <v>190</v>
      </c>
      <c r="C12" s="406">
        <v>1096000</v>
      </c>
      <c r="D12" s="406">
        <v>747600</v>
      </c>
      <c r="E12" s="407">
        <v>1096000</v>
      </c>
      <c r="F12" s="408" t="s">
        <v>111</v>
      </c>
    </row>
    <row r="13" spans="1:6" ht="19.5" thickBot="1">
      <c r="A13" s="409">
        <v>3</v>
      </c>
      <c r="B13" s="410" t="s">
        <v>191</v>
      </c>
      <c r="C13" s="411">
        <v>621590</v>
      </c>
      <c r="D13" s="411">
        <v>479000</v>
      </c>
      <c r="E13" s="412">
        <v>621900</v>
      </c>
      <c r="F13" s="413" t="s">
        <v>111</v>
      </c>
    </row>
    <row r="14" spans="1:6" ht="27" customHeight="1" thickBot="1" thickTop="1">
      <c r="A14" s="414" t="s">
        <v>192</v>
      </c>
      <c r="B14" s="415" t="s">
        <v>193</v>
      </c>
      <c r="C14" s="416">
        <f>SUM(C15:C16)</f>
        <v>690000</v>
      </c>
      <c r="D14" s="417" t="s">
        <v>194</v>
      </c>
      <c r="E14" s="418">
        <f>SUM(E15:E16)</f>
        <v>690000</v>
      </c>
      <c r="F14" s="419" t="s">
        <v>111</v>
      </c>
    </row>
    <row r="15" spans="1:6" ht="33" customHeight="1" thickTop="1">
      <c r="A15" s="420">
        <v>1</v>
      </c>
      <c r="B15" s="421" t="s">
        <v>195</v>
      </c>
      <c r="C15" s="422">
        <v>45000</v>
      </c>
      <c r="D15" s="423" t="s">
        <v>194</v>
      </c>
      <c r="E15" s="424">
        <v>45000</v>
      </c>
      <c r="F15" s="425" t="s">
        <v>110</v>
      </c>
    </row>
    <row r="16" spans="1:6" ht="39" customHeight="1" thickBot="1">
      <c r="A16" s="420">
        <v>2</v>
      </c>
      <c r="B16" s="421" t="s">
        <v>196</v>
      </c>
      <c r="C16" s="422">
        <v>645000</v>
      </c>
      <c r="D16" s="423" t="s">
        <v>194</v>
      </c>
      <c r="E16" s="424">
        <v>645000</v>
      </c>
      <c r="F16" s="426" t="s">
        <v>111</v>
      </c>
    </row>
    <row r="17" spans="1:6" ht="34.5" customHeight="1" thickBot="1" thickTop="1">
      <c r="A17" s="427"/>
      <c r="B17" s="428" t="s">
        <v>13</v>
      </c>
      <c r="C17" s="429">
        <f>SUM(C9,C14)</f>
        <v>13010990</v>
      </c>
      <c r="D17" s="430">
        <f>SUM(D9,D14)</f>
        <v>4926600</v>
      </c>
      <c r="E17" s="431">
        <f>SUM(E9,E14)</f>
        <v>13007100</v>
      </c>
      <c r="F17" s="432" t="s">
        <v>111</v>
      </c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2" sqref="C2"/>
    </sheetView>
  </sheetViews>
  <sheetFormatPr defaultColWidth="9.140625" defaultRowHeight="12.75"/>
  <cols>
    <col min="1" max="1" width="5.140625" style="0" customWidth="1"/>
    <col min="2" max="2" width="37.28125" style="0" customWidth="1"/>
    <col min="3" max="3" width="37.140625" style="0" customWidth="1"/>
    <col min="4" max="4" width="14.57421875" style="0" customWidth="1"/>
  </cols>
  <sheetData>
    <row r="1" spans="1:4" ht="15.75">
      <c r="A1" s="379"/>
      <c r="B1" s="380"/>
      <c r="C1" s="381"/>
      <c r="D1" s="2" t="s">
        <v>209</v>
      </c>
    </row>
    <row r="2" spans="1:4" ht="15.75">
      <c r="A2" s="379"/>
      <c r="B2" s="380"/>
      <c r="C2" s="381"/>
      <c r="D2" s="2" t="s">
        <v>204</v>
      </c>
    </row>
    <row r="3" spans="1:4" ht="15.75">
      <c r="A3" s="379"/>
      <c r="B3" s="380"/>
      <c r="C3" s="380"/>
      <c r="D3" s="380"/>
    </row>
    <row r="4" spans="1:4" ht="20.25">
      <c r="A4" s="382" t="s">
        <v>197</v>
      </c>
      <c r="B4" s="383"/>
      <c r="C4" s="384"/>
      <c r="D4" s="384"/>
    </row>
    <row r="5" spans="1:4" ht="20.25">
      <c r="A5" s="382" t="s">
        <v>198</v>
      </c>
      <c r="B5" s="382"/>
      <c r="C5" s="384"/>
      <c r="D5" s="384"/>
    </row>
    <row r="6" spans="1:4" ht="19.5" thickBot="1">
      <c r="A6" s="379"/>
      <c r="B6" s="380"/>
      <c r="C6" s="385"/>
      <c r="D6" s="385"/>
    </row>
    <row r="7" spans="1:4" ht="50.25" customHeight="1" thickBot="1">
      <c r="A7" s="433" t="s">
        <v>181</v>
      </c>
      <c r="B7" s="387" t="s">
        <v>199</v>
      </c>
      <c r="C7" s="434" t="s">
        <v>200</v>
      </c>
      <c r="D7" s="435" t="s">
        <v>201</v>
      </c>
    </row>
    <row r="8" spans="1:4" ht="42" customHeight="1">
      <c r="A8" s="436">
        <v>1</v>
      </c>
      <c r="B8" s="437" t="s">
        <v>189</v>
      </c>
      <c r="C8" s="438" t="s">
        <v>205</v>
      </c>
      <c r="D8" s="439">
        <v>3700000</v>
      </c>
    </row>
    <row r="9" spans="1:4" ht="70.5" customHeight="1" thickBot="1">
      <c r="A9" s="436">
        <v>2</v>
      </c>
      <c r="B9" s="440" t="s">
        <v>202</v>
      </c>
      <c r="C9" s="441" t="s">
        <v>203</v>
      </c>
      <c r="D9" s="442">
        <v>1226600</v>
      </c>
    </row>
    <row r="10" spans="1:4" ht="28.5" customHeight="1" thickBot="1" thickTop="1">
      <c r="A10" s="443"/>
      <c r="B10" s="500" t="s">
        <v>13</v>
      </c>
      <c r="C10" s="501"/>
      <c r="D10" s="444">
        <f>(SUM(D8:D9))</f>
        <v>4926600</v>
      </c>
    </row>
    <row r="11" spans="1:4" ht="19.5" thickTop="1">
      <c r="A11" s="445"/>
      <c r="B11" s="446"/>
      <c r="C11" s="447"/>
      <c r="D11" s="447"/>
    </row>
  </sheetData>
  <mergeCells count="1">
    <mergeCell ref="B10:C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Bielecka</dc:creator>
  <cp:keywords/>
  <dc:description/>
  <cp:lastModifiedBy>Joanna Bielecka</cp:lastModifiedBy>
  <cp:lastPrinted>2006-05-26T09:58:04Z</cp:lastPrinted>
  <dcterms:created xsi:type="dcterms:W3CDTF">2005-11-08T07:34:51Z</dcterms:created>
  <dcterms:modified xsi:type="dcterms:W3CDTF">2006-05-26T11:14:38Z</dcterms:modified>
  <cp:category/>
  <cp:version/>
  <cp:contentType/>
  <cp:contentStatus/>
</cp:coreProperties>
</file>